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Testing &amp; Debugging\"/>
    </mc:Choice>
  </mc:AlternateContent>
  <xr:revisionPtr revIDLastSave="0" documentId="13_ncr:1_{B4253ABF-8883-469A-B24E-01440231EFE9}" xr6:coauthVersionLast="47" xr6:coauthVersionMax="47" xr10:uidLastSave="{00000000-0000-0000-0000-000000000000}"/>
  <bookViews>
    <workbookView xWindow="-108" yWindow="-108" windowWidth="23256" windowHeight="12576" tabRatio="694" firstSheet="3" activeTab="5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Combination_Results" sheetId="15" r:id="rId7"/>
    <sheet name="Pro_Economic" sheetId="18" r:id="rId8"/>
    <sheet name="Sustainable_Friendly" sheetId="17" r:id="rId9"/>
    <sheet name="Net-Zero" sheetId="16" r:id="rId10"/>
    <sheet name="Alternative_Materials" sheetId="6" r:id="rId11"/>
    <sheet name="City_Details" sheetId="2" r:id="rId12"/>
    <sheet name="Window" sheetId="3" r:id="rId13"/>
    <sheet name="Wall" sheetId="4" r:id="rId14"/>
    <sheet name="Roof" sheetId="5" r:id="rId15"/>
    <sheet name="AHP" sheetId="7" r:id="rId16"/>
    <sheet name="TOPSIS" sheetId="8" r:id="rId17"/>
    <sheet name="Orientation" sheetId="9" r:id="rId18"/>
    <sheet name="ORN_Pro_Economic" sheetId="19" r:id="rId19"/>
    <sheet name="ORN_Sustainable_Friendly" sheetId="20" r:id="rId20"/>
    <sheet name="ORN_Net-Zero" sheetId="21" r:id="rId21"/>
    <sheet name="Chart_Data" sheetId="22" r:id="rId22"/>
    <sheet name="Dashboard" sheetId="23" r:id="rId23"/>
  </sheets>
  <externalReferences>
    <externalReference r:id="rId24"/>
  </externalReferences>
  <calcPr calcId="191029"/>
  <pivotCaches>
    <pivotCache cacheId="6486" r:id="rId25"/>
    <pivotCache cacheId="6489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42" i="23" l="1"/>
  <c r="M140" i="23"/>
  <c r="M123" i="23"/>
  <c r="M121" i="23"/>
  <c r="M105" i="23"/>
  <c r="M103" i="23"/>
  <c r="M92" i="23"/>
  <c r="M90" i="23"/>
  <c r="M88" i="23"/>
  <c r="M86" i="23"/>
  <c r="M84" i="23"/>
  <c r="M82" i="23"/>
  <c r="M74" i="23"/>
  <c r="M72" i="23"/>
  <c r="M70" i="23"/>
  <c r="M68" i="23"/>
  <c r="M66" i="23"/>
  <c r="M64" i="23"/>
  <c r="M56" i="23"/>
  <c r="M54" i="23"/>
  <c r="M52" i="23"/>
  <c r="M50" i="23"/>
  <c r="M48" i="23"/>
  <c r="M46" i="23"/>
  <c r="BJ5" i="22"/>
  <c r="BJ3" i="22"/>
  <c r="AZ3" i="22"/>
  <c r="BL7" i="22"/>
  <c r="BK7" i="22"/>
  <c r="BJ7" i="22"/>
  <c r="BE5" i="22"/>
  <c r="BE3" i="22"/>
  <c r="BG7" i="22"/>
  <c r="BF7" i="22"/>
  <c r="BE7" i="22"/>
  <c r="AZ5" i="22"/>
  <c r="BB7" i="22"/>
  <c r="BA7" i="22"/>
  <c r="AZ7" i="22"/>
  <c r="C45" i="9"/>
  <c r="B45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B43" i="9"/>
  <c r="C41" i="9"/>
  <c r="D41" i="9"/>
  <c r="E41" i="9"/>
  <c r="B41" i="9"/>
  <c r="C39" i="9"/>
  <c r="D39" i="9"/>
  <c r="E39" i="9"/>
  <c r="B39" i="9"/>
  <c r="C37" i="9"/>
  <c r="D37" i="9"/>
  <c r="E37" i="9"/>
  <c r="F37" i="9"/>
  <c r="B37" i="9"/>
  <c r="C35" i="9"/>
  <c r="D35" i="9"/>
  <c r="E35" i="9"/>
  <c r="F35" i="9"/>
  <c r="G35" i="9"/>
  <c r="B35" i="9"/>
  <c r="C30" i="9"/>
  <c r="B30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B28" i="9"/>
  <c r="C26" i="9"/>
  <c r="D26" i="9"/>
  <c r="E26" i="9"/>
  <c r="B26" i="9"/>
  <c r="C24" i="9"/>
  <c r="D24" i="9"/>
  <c r="E24" i="9"/>
  <c r="B24" i="9"/>
  <c r="C22" i="9"/>
  <c r="D22" i="9"/>
  <c r="E22" i="9"/>
  <c r="F22" i="9"/>
  <c r="B22" i="9"/>
  <c r="C20" i="9"/>
  <c r="D20" i="9"/>
  <c r="E20" i="9"/>
  <c r="F20" i="9"/>
  <c r="G20" i="9"/>
  <c r="B20" i="9"/>
  <c r="C15" i="9"/>
  <c r="B15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B13" i="9"/>
  <c r="C11" i="9"/>
  <c r="D11" i="9"/>
  <c r="E11" i="9"/>
  <c r="B11" i="9"/>
  <c r="C9" i="9"/>
  <c r="D9" i="9"/>
  <c r="E9" i="9"/>
  <c r="B9" i="9"/>
  <c r="C7" i="9"/>
  <c r="D7" i="9"/>
  <c r="E7" i="9"/>
  <c r="F7" i="9"/>
  <c r="B7" i="9"/>
  <c r="C5" i="9"/>
  <c r="D5" i="9"/>
  <c r="E5" i="9"/>
  <c r="F5" i="9"/>
  <c r="G5" i="9"/>
  <c r="B5" i="9"/>
  <c r="X34" i="16"/>
  <c r="X37" i="16"/>
  <c r="X35" i="16"/>
  <c r="X23" i="16"/>
  <c r="X25" i="16"/>
  <c r="X24" i="16"/>
  <c r="X11" i="16"/>
  <c r="X13" i="16"/>
  <c r="X12" i="16"/>
  <c r="X125" i="16"/>
  <c r="X127" i="16"/>
  <c r="X126" i="16"/>
  <c r="X101" i="16"/>
  <c r="X103" i="16"/>
  <c r="X102" i="16"/>
  <c r="X72" i="16"/>
  <c r="X75" i="16"/>
  <c r="X73" i="16"/>
  <c r="X27" i="16"/>
  <c r="X31" i="16"/>
  <c r="X29" i="16"/>
  <c r="X20" i="16"/>
  <c r="X22" i="16"/>
  <c r="X21" i="16"/>
  <c r="X8" i="16"/>
  <c r="X10" i="16"/>
  <c r="X9" i="16"/>
  <c r="X122" i="16"/>
  <c r="X124" i="16"/>
  <c r="X123" i="16"/>
  <c r="X98" i="16"/>
  <c r="X100" i="16"/>
  <c r="X99" i="16"/>
  <c r="X66" i="16"/>
  <c r="X69" i="16"/>
  <c r="X67" i="16"/>
  <c r="X297" i="16"/>
  <c r="X302" i="16"/>
  <c r="X299" i="16"/>
  <c r="X250" i="16"/>
  <c r="X256" i="16"/>
  <c r="X252" i="16"/>
  <c r="X156" i="16"/>
  <c r="X162" i="16"/>
  <c r="X157" i="16"/>
  <c r="X401" i="16"/>
  <c r="X409" i="16"/>
  <c r="X403" i="16"/>
  <c r="X346" i="16"/>
  <c r="X352" i="16"/>
  <c r="X348" i="16"/>
  <c r="X234" i="16"/>
  <c r="X243" i="16"/>
  <c r="X239" i="16"/>
  <c r="X292" i="16"/>
  <c r="X298" i="16"/>
  <c r="X293" i="16"/>
  <c r="X247" i="16"/>
  <c r="X251" i="16"/>
  <c r="X249" i="16"/>
  <c r="X145" i="16"/>
  <c r="X155" i="16"/>
  <c r="X147" i="16"/>
  <c r="X395" i="16"/>
  <c r="X405" i="16"/>
  <c r="X396" i="16"/>
  <c r="X344" i="16"/>
  <c r="X349" i="16"/>
  <c r="X345" i="16"/>
  <c r="X229" i="16"/>
  <c r="X238" i="16"/>
  <c r="X233" i="16"/>
  <c r="X82" i="16"/>
  <c r="X85" i="16"/>
  <c r="X84" i="16"/>
  <c r="X40" i="16"/>
  <c r="X43" i="16"/>
  <c r="X42" i="16"/>
  <c r="X4" i="16"/>
  <c r="X7" i="16"/>
  <c r="X6" i="16"/>
  <c r="X172" i="16"/>
  <c r="X175" i="16"/>
  <c r="X174" i="16"/>
  <c r="X131" i="16"/>
  <c r="X133" i="16"/>
  <c r="X132" i="16"/>
  <c r="X58" i="16"/>
  <c r="X60" i="16"/>
  <c r="X59" i="16"/>
  <c r="X78" i="16"/>
  <c r="X83" i="16"/>
  <c r="X79" i="16"/>
  <c r="X38" i="16"/>
  <c r="X41" i="16"/>
  <c r="X39" i="16"/>
  <c r="X2" i="16"/>
  <c r="X5" i="16"/>
  <c r="X3" i="16"/>
  <c r="X170" i="16"/>
  <c r="X173" i="16"/>
  <c r="X171" i="16"/>
  <c r="X128" i="16"/>
  <c r="X130" i="16"/>
  <c r="X129" i="16"/>
  <c r="X49" i="16"/>
  <c r="X54" i="16"/>
  <c r="X51" i="16"/>
  <c r="X107" i="16"/>
  <c r="X109" i="16"/>
  <c r="X108" i="16"/>
  <c r="X95" i="16"/>
  <c r="X97" i="16"/>
  <c r="X96" i="16"/>
  <c r="X32" i="16"/>
  <c r="X36" i="16"/>
  <c r="X33" i="16"/>
  <c r="X208" i="16"/>
  <c r="X211" i="16"/>
  <c r="X210" i="16"/>
  <c r="X203" i="16"/>
  <c r="X205" i="16"/>
  <c r="X204" i="16"/>
  <c r="X113" i="16"/>
  <c r="X116" i="16"/>
  <c r="X114" i="16"/>
  <c r="X104" i="16"/>
  <c r="X106" i="16"/>
  <c r="X105" i="16"/>
  <c r="X92" i="16"/>
  <c r="X94" i="16"/>
  <c r="X93" i="16"/>
  <c r="X26" i="16"/>
  <c r="X30" i="16"/>
  <c r="X28" i="16"/>
  <c r="X206" i="16"/>
  <c r="X209" i="16"/>
  <c r="X207" i="16"/>
  <c r="X200" i="16"/>
  <c r="X202" i="16"/>
  <c r="X201" i="16"/>
  <c r="X110" i="16"/>
  <c r="X112" i="16"/>
  <c r="X111" i="16"/>
  <c r="X412" i="16"/>
  <c r="X415" i="16"/>
  <c r="X414" i="16"/>
  <c r="X379" i="16"/>
  <c r="X385" i="16"/>
  <c r="X381" i="16"/>
  <c r="X266" i="16"/>
  <c r="X273" i="16"/>
  <c r="X268" i="16"/>
  <c r="X478" i="16"/>
  <c r="X481" i="16"/>
  <c r="X479" i="16"/>
  <c r="X453" i="16"/>
  <c r="X457" i="16"/>
  <c r="X454" i="16"/>
  <c r="X358" i="16"/>
  <c r="X361" i="16"/>
  <c r="X359" i="16"/>
  <c r="X410" i="16"/>
  <c r="X413" i="16"/>
  <c r="X411" i="16"/>
  <c r="X372" i="16"/>
  <c r="X380" i="16"/>
  <c r="X375" i="16"/>
  <c r="X258" i="16"/>
  <c r="X267" i="16"/>
  <c r="X259" i="16"/>
  <c r="X475" i="16"/>
  <c r="X480" i="16"/>
  <c r="X476" i="16"/>
  <c r="X448" i="16"/>
  <c r="X456" i="16"/>
  <c r="X452" i="16"/>
  <c r="X355" i="16"/>
  <c r="X360" i="16"/>
  <c r="X356" i="16"/>
  <c r="X183" i="16"/>
  <c r="X191" i="16"/>
  <c r="X187" i="16"/>
  <c r="X140" i="16"/>
  <c r="X153" i="16"/>
  <c r="X144" i="16"/>
  <c r="X46" i="16"/>
  <c r="X53" i="16"/>
  <c r="X48" i="16"/>
  <c r="X280" i="16"/>
  <c r="X286" i="16"/>
  <c r="X283" i="16"/>
  <c r="X223" i="16"/>
  <c r="X228" i="16"/>
  <c r="X225" i="16"/>
  <c r="X138" i="16"/>
  <c r="X150" i="16"/>
  <c r="X141" i="16"/>
  <c r="X178" i="16"/>
  <c r="X185" i="16"/>
  <c r="X180" i="16"/>
  <c r="X135" i="16"/>
  <c r="X143" i="16"/>
  <c r="X137" i="16"/>
  <c r="X44" i="16"/>
  <c r="X47" i="16"/>
  <c r="X45" i="16"/>
  <c r="X278" i="16"/>
  <c r="X282" i="16"/>
  <c r="X279" i="16"/>
  <c r="X219" i="16"/>
  <c r="X224" i="16"/>
  <c r="X220" i="16"/>
  <c r="X134" i="16"/>
  <c r="X139" i="16"/>
  <c r="X136" i="16"/>
  <c r="X89" i="16"/>
  <c r="X91" i="16"/>
  <c r="X90" i="16"/>
  <c r="X55" i="16"/>
  <c r="X61" i="16"/>
  <c r="X57" i="16"/>
  <c r="X16" i="16"/>
  <c r="X19" i="16"/>
  <c r="X18" i="16"/>
  <c r="X192" i="16"/>
  <c r="X198" i="16"/>
  <c r="X196" i="16"/>
  <c r="X159" i="16"/>
  <c r="X163" i="16"/>
  <c r="X160" i="16"/>
  <c r="X77" i="16"/>
  <c r="X81" i="16"/>
  <c r="X80" i="16"/>
  <c r="X86" i="16"/>
  <c r="X88" i="16"/>
  <c r="X87" i="16"/>
  <c r="X50" i="16"/>
  <c r="X56" i="16"/>
  <c r="X52" i="16"/>
  <c r="X14" i="16"/>
  <c r="X17" i="16"/>
  <c r="X15" i="16"/>
  <c r="X186" i="16"/>
  <c r="X193" i="16"/>
  <c r="X189" i="16"/>
  <c r="X149" i="16"/>
  <c r="X158" i="16"/>
  <c r="X151" i="16"/>
  <c r="X71" i="16"/>
  <c r="X76" i="16"/>
  <c r="X74" i="16"/>
  <c r="X366" i="16"/>
  <c r="X373" i="16"/>
  <c r="X371" i="16"/>
  <c r="X317" i="16"/>
  <c r="X324" i="16"/>
  <c r="X320" i="16"/>
  <c r="X235" i="16"/>
  <c r="X240" i="16"/>
  <c r="X237" i="16"/>
  <c r="X467" i="16"/>
  <c r="X469" i="16"/>
  <c r="X468" i="16"/>
  <c r="X435" i="16"/>
  <c r="X439" i="16"/>
  <c r="X438" i="16"/>
  <c r="X338" i="16"/>
  <c r="X343" i="16"/>
  <c r="X341" i="16"/>
  <c r="X362" i="16"/>
  <c r="X369" i="16"/>
  <c r="X365" i="16"/>
  <c r="X314" i="16"/>
  <c r="X319" i="16"/>
  <c r="X315" i="16"/>
  <c r="X231" i="16"/>
  <c r="X236" i="16"/>
  <c r="X232" i="16"/>
  <c r="X461" i="16"/>
  <c r="X466" i="16"/>
  <c r="X464" i="16"/>
  <c r="X429" i="16"/>
  <c r="X436" i="16"/>
  <c r="X432" i="16"/>
  <c r="X329" i="16"/>
  <c r="X339" i="16"/>
  <c r="X333" i="16"/>
  <c r="X179" i="16"/>
  <c r="X184" i="16"/>
  <c r="X181" i="16"/>
  <c r="X148" i="16"/>
  <c r="X161" i="16"/>
  <c r="X152" i="16"/>
  <c r="X64" i="16"/>
  <c r="X70" i="16"/>
  <c r="X65" i="16"/>
  <c r="X260" i="16"/>
  <c r="X272" i="16"/>
  <c r="X265" i="16"/>
  <c r="X214" i="16"/>
  <c r="X217" i="16"/>
  <c r="X216" i="16"/>
  <c r="X118" i="16"/>
  <c r="X121" i="16"/>
  <c r="X119" i="16"/>
  <c r="X176" i="16"/>
  <c r="X182" i="16"/>
  <c r="X177" i="16"/>
  <c r="X142" i="16"/>
  <c r="X154" i="16"/>
  <c r="X146" i="16"/>
  <c r="X62" i="16"/>
  <c r="X68" i="16"/>
  <c r="X63" i="16"/>
  <c r="X253" i="16"/>
  <c r="X264" i="16"/>
  <c r="X257" i="16"/>
  <c r="X212" i="16"/>
  <c r="X215" i="16"/>
  <c r="X213" i="16"/>
  <c r="X115" i="16"/>
  <c r="X120" i="16"/>
  <c r="X117" i="16"/>
  <c r="X310" i="16"/>
  <c r="X313" i="16"/>
  <c r="X312" i="16"/>
  <c r="X294" i="16"/>
  <c r="X300" i="16"/>
  <c r="X296" i="16"/>
  <c r="X194" i="16"/>
  <c r="X199" i="16"/>
  <c r="X197" i="16"/>
  <c r="X418" i="16"/>
  <c r="X421" i="16"/>
  <c r="X419" i="16"/>
  <c r="X398" i="16"/>
  <c r="X408" i="16"/>
  <c r="X404" i="16"/>
  <c r="X285" i="16"/>
  <c r="X289" i="16"/>
  <c r="X287" i="16"/>
  <c r="X308" i="16"/>
  <c r="X311" i="16"/>
  <c r="X309" i="16"/>
  <c r="X290" i="16"/>
  <c r="X295" i="16"/>
  <c r="X291" i="16"/>
  <c r="X188" i="16"/>
  <c r="X195" i="16"/>
  <c r="X190" i="16"/>
  <c r="X416" i="16"/>
  <c r="X420" i="16"/>
  <c r="X417" i="16"/>
  <c r="X393" i="16"/>
  <c r="X406" i="16"/>
  <c r="X397" i="16"/>
  <c r="X281" i="16"/>
  <c r="X288" i="16"/>
  <c r="X284" i="16"/>
  <c r="X491" i="16"/>
  <c r="X493" i="16"/>
  <c r="X492" i="16"/>
  <c r="X485" i="16"/>
  <c r="X487" i="16"/>
  <c r="X486" i="16"/>
  <c r="X431" i="16"/>
  <c r="X437" i="16"/>
  <c r="X433" i="16"/>
  <c r="X533" i="16"/>
  <c r="X535" i="16"/>
  <c r="X534" i="16"/>
  <c r="X521" i="16"/>
  <c r="X523" i="16"/>
  <c r="X522" i="16"/>
  <c r="X514" i="16"/>
  <c r="X517" i="16"/>
  <c r="X516" i="16"/>
  <c r="X488" i="16"/>
  <c r="X490" i="16"/>
  <c r="X489" i="16"/>
  <c r="X482" i="16"/>
  <c r="X484" i="16"/>
  <c r="X483" i="16"/>
  <c r="X424" i="16"/>
  <c r="X430" i="16"/>
  <c r="X425" i="16"/>
  <c r="X530" i="16"/>
  <c r="X532" i="16"/>
  <c r="X531" i="16"/>
  <c r="X518" i="16"/>
  <c r="X520" i="16"/>
  <c r="X519" i="16"/>
  <c r="X511" i="16"/>
  <c r="X515" i="16"/>
  <c r="X513" i="16"/>
  <c r="X399" i="16"/>
  <c r="X407" i="16"/>
  <c r="X402" i="16"/>
  <c r="X351" i="16"/>
  <c r="X357" i="16"/>
  <c r="X354" i="16"/>
  <c r="X274" i="16"/>
  <c r="X277" i="16"/>
  <c r="X276" i="16"/>
  <c r="X473" i="16"/>
  <c r="X477" i="16"/>
  <c r="X474" i="16"/>
  <c r="X449" i="16"/>
  <c r="X455" i="16"/>
  <c r="X451" i="16"/>
  <c r="X367" i="16"/>
  <c r="X374" i="16"/>
  <c r="X370" i="16"/>
  <c r="X392" i="16"/>
  <c r="X400" i="16"/>
  <c r="X394" i="16"/>
  <c r="X347" i="16"/>
  <c r="X353" i="16"/>
  <c r="X350" i="16"/>
  <c r="X269" i="16"/>
  <c r="X275" i="16"/>
  <c r="X271" i="16"/>
  <c r="X470" i="16"/>
  <c r="X472" i="16"/>
  <c r="X471" i="16"/>
  <c r="X446" i="16"/>
  <c r="X450" i="16"/>
  <c r="X447" i="16"/>
  <c r="X363" i="16"/>
  <c r="X368" i="16"/>
  <c r="X364" i="16"/>
  <c r="X304" i="16"/>
  <c r="X307" i="16"/>
  <c r="X305" i="16"/>
  <c r="X261" i="16"/>
  <c r="X270" i="16"/>
  <c r="X263" i="16"/>
  <c r="X166" i="16"/>
  <c r="X169" i="16"/>
  <c r="X168" i="16"/>
  <c r="X378" i="16"/>
  <c r="X384" i="16"/>
  <c r="X382" i="16"/>
  <c r="X327" i="16"/>
  <c r="X335" i="16"/>
  <c r="X330" i="16"/>
  <c r="X244" i="16"/>
  <c r="X248" i="16"/>
  <c r="X246" i="16"/>
  <c r="X301" i="16"/>
  <c r="X306" i="16"/>
  <c r="X303" i="16"/>
  <c r="X254" i="16"/>
  <c r="X262" i="16"/>
  <c r="X255" i="16"/>
  <c r="X164" i="16"/>
  <c r="X167" i="16"/>
  <c r="X165" i="16"/>
  <c r="X376" i="16"/>
  <c r="X383" i="16"/>
  <c r="X377" i="16"/>
  <c r="X325" i="16"/>
  <c r="X334" i="16"/>
  <c r="X326" i="16"/>
  <c r="X241" i="16"/>
  <c r="X245" i="16"/>
  <c r="X242" i="16"/>
  <c r="X509" i="16"/>
  <c r="X512" i="16"/>
  <c r="X510" i="16"/>
  <c r="X497" i="16"/>
  <c r="X499" i="16"/>
  <c r="X498" i="16"/>
  <c r="X443" i="16"/>
  <c r="X445" i="16"/>
  <c r="X444" i="16"/>
  <c r="X538" i="16"/>
  <c r="X541" i="16"/>
  <c r="X540" i="16"/>
  <c r="X526" i="16"/>
  <c r="X529" i="16"/>
  <c r="X528" i="16"/>
  <c r="X502" i="16"/>
  <c r="X505" i="16"/>
  <c r="X504" i="16"/>
  <c r="X506" i="16"/>
  <c r="X508" i="16"/>
  <c r="X507" i="16"/>
  <c r="X494" i="16"/>
  <c r="X496" i="16"/>
  <c r="X495" i="16"/>
  <c r="X440" i="16"/>
  <c r="X442" i="16"/>
  <c r="X441" i="16"/>
  <c r="X536" i="16"/>
  <c r="X539" i="16"/>
  <c r="X537" i="16"/>
  <c r="X524" i="16"/>
  <c r="X527" i="16"/>
  <c r="X525" i="16"/>
  <c r="X500" i="16"/>
  <c r="X503" i="16"/>
  <c r="X501" i="16"/>
  <c r="X389" i="16"/>
  <c r="X391" i="16"/>
  <c r="X390" i="16"/>
  <c r="X337" i="16"/>
  <c r="X342" i="16"/>
  <c r="X340" i="16"/>
  <c r="X222" i="16"/>
  <c r="X230" i="16"/>
  <c r="X226" i="16"/>
  <c r="X460" i="16"/>
  <c r="X465" i="16"/>
  <c r="X463" i="16"/>
  <c r="X426" i="16"/>
  <c r="X434" i="16"/>
  <c r="X428" i="16"/>
  <c r="X321" i="16"/>
  <c r="X332" i="16"/>
  <c r="X322" i="16"/>
  <c r="X386" i="16"/>
  <c r="X388" i="16"/>
  <c r="X387" i="16"/>
  <c r="X328" i="16"/>
  <c r="X336" i="16"/>
  <c r="X331" i="16"/>
  <c r="X218" i="16"/>
  <c r="X227" i="16"/>
  <c r="X221" i="16"/>
  <c r="X458" i="16"/>
  <c r="X462" i="16"/>
  <c r="X459" i="16"/>
  <c r="X422" i="16"/>
  <c r="X427" i="16"/>
  <c r="X423" i="16"/>
  <c r="X316" i="16"/>
  <c r="X323" i="16"/>
  <c r="X318" i="16"/>
  <c r="W34" i="16"/>
  <c r="W37" i="16"/>
  <c r="W35" i="16"/>
  <c r="W23" i="16"/>
  <c r="W25" i="16"/>
  <c r="W24" i="16"/>
  <c r="W11" i="16"/>
  <c r="W13" i="16"/>
  <c r="W12" i="16"/>
  <c r="W125" i="16"/>
  <c r="W127" i="16"/>
  <c r="W126" i="16"/>
  <c r="W101" i="16"/>
  <c r="W103" i="16"/>
  <c r="W102" i="16"/>
  <c r="W72" i="16"/>
  <c r="W75" i="16"/>
  <c r="W73" i="16"/>
  <c r="W27" i="16"/>
  <c r="W31" i="16"/>
  <c r="W29" i="16"/>
  <c r="W20" i="16"/>
  <c r="W22" i="16"/>
  <c r="W21" i="16"/>
  <c r="W8" i="16"/>
  <c r="W10" i="16"/>
  <c r="W9" i="16"/>
  <c r="W122" i="16"/>
  <c r="W124" i="16"/>
  <c r="W123" i="16"/>
  <c r="W98" i="16"/>
  <c r="W100" i="16"/>
  <c r="W99" i="16"/>
  <c r="W66" i="16"/>
  <c r="W69" i="16"/>
  <c r="W67" i="16"/>
  <c r="W297" i="16"/>
  <c r="W302" i="16"/>
  <c r="W299" i="16"/>
  <c r="W250" i="16"/>
  <c r="W256" i="16"/>
  <c r="W252" i="16"/>
  <c r="W156" i="16"/>
  <c r="W162" i="16"/>
  <c r="W157" i="16"/>
  <c r="W401" i="16"/>
  <c r="W409" i="16"/>
  <c r="W403" i="16"/>
  <c r="W346" i="16"/>
  <c r="W352" i="16"/>
  <c r="W348" i="16"/>
  <c r="W234" i="16"/>
  <c r="W243" i="16"/>
  <c r="W239" i="16"/>
  <c r="W292" i="16"/>
  <c r="W298" i="16"/>
  <c r="W293" i="16"/>
  <c r="W247" i="16"/>
  <c r="W251" i="16"/>
  <c r="W249" i="16"/>
  <c r="W145" i="16"/>
  <c r="W155" i="16"/>
  <c r="W147" i="16"/>
  <c r="W395" i="16"/>
  <c r="W405" i="16"/>
  <c r="W396" i="16"/>
  <c r="W344" i="16"/>
  <c r="W349" i="16"/>
  <c r="W345" i="16"/>
  <c r="W229" i="16"/>
  <c r="W238" i="16"/>
  <c r="W233" i="16"/>
  <c r="W82" i="16"/>
  <c r="W85" i="16"/>
  <c r="W84" i="16"/>
  <c r="W40" i="16"/>
  <c r="W43" i="16"/>
  <c r="W42" i="16"/>
  <c r="W4" i="16"/>
  <c r="W7" i="16"/>
  <c r="W6" i="16"/>
  <c r="W172" i="16"/>
  <c r="W175" i="16"/>
  <c r="W174" i="16"/>
  <c r="W131" i="16"/>
  <c r="W133" i="16"/>
  <c r="W132" i="16"/>
  <c r="W58" i="16"/>
  <c r="W60" i="16"/>
  <c r="W59" i="16"/>
  <c r="W78" i="16"/>
  <c r="W83" i="16"/>
  <c r="W79" i="16"/>
  <c r="W38" i="16"/>
  <c r="W41" i="16"/>
  <c r="W39" i="16"/>
  <c r="W2" i="16"/>
  <c r="W5" i="16"/>
  <c r="W3" i="16"/>
  <c r="W170" i="16"/>
  <c r="W173" i="16"/>
  <c r="W171" i="16"/>
  <c r="W128" i="16"/>
  <c r="W130" i="16"/>
  <c r="W129" i="16"/>
  <c r="W49" i="16"/>
  <c r="W54" i="16"/>
  <c r="W51" i="16"/>
  <c r="W107" i="16"/>
  <c r="W109" i="16"/>
  <c r="W108" i="16"/>
  <c r="W95" i="16"/>
  <c r="W97" i="16"/>
  <c r="W96" i="16"/>
  <c r="W32" i="16"/>
  <c r="W36" i="16"/>
  <c r="W33" i="16"/>
  <c r="W208" i="16"/>
  <c r="W211" i="16"/>
  <c r="W210" i="16"/>
  <c r="W203" i="16"/>
  <c r="W205" i="16"/>
  <c r="W204" i="16"/>
  <c r="W113" i="16"/>
  <c r="W116" i="16"/>
  <c r="W114" i="16"/>
  <c r="W104" i="16"/>
  <c r="W106" i="16"/>
  <c r="W105" i="16"/>
  <c r="W92" i="16"/>
  <c r="W94" i="16"/>
  <c r="W93" i="16"/>
  <c r="W26" i="16"/>
  <c r="W30" i="16"/>
  <c r="W28" i="16"/>
  <c r="W206" i="16"/>
  <c r="W209" i="16"/>
  <c r="W207" i="16"/>
  <c r="W200" i="16"/>
  <c r="W202" i="16"/>
  <c r="W201" i="16"/>
  <c r="W110" i="16"/>
  <c r="W112" i="16"/>
  <c r="W111" i="16"/>
  <c r="W412" i="16"/>
  <c r="W415" i="16"/>
  <c r="W414" i="16"/>
  <c r="W379" i="16"/>
  <c r="W385" i="16"/>
  <c r="W381" i="16"/>
  <c r="W266" i="16"/>
  <c r="W273" i="16"/>
  <c r="W268" i="16"/>
  <c r="W478" i="16"/>
  <c r="W481" i="16"/>
  <c r="W479" i="16"/>
  <c r="W453" i="16"/>
  <c r="W457" i="16"/>
  <c r="W454" i="16"/>
  <c r="W358" i="16"/>
  <c r="W361" i="16"/>
  <c r="W359" i="16"/>
  <c r="W410" i="16"/>
  <c r="W413" i="16"/>
  <c r="W411" i="16"/>
  <c r="W372" i="16"/>
  <c r="W380" i="16"/>
  <c r="W375" i="16"/>
  <c r="W258" i="16"/>
  <c r="W267" i="16"/>
  <c r="W259" i="16"/>
  <c r="W475" i="16"/>
  <c r="W480" i="16"/>
  <c r="W476" i="16"/>
  <c r="W448" i="16"/>
  <c r="W456" i="16"/>
  <c r="W452" i="16"/>
  <c r="W355" i="16"/>
  <c r="W360" i="16"/>
  <c r="W356" i="16"/>
  <c r="W183" i="16"/>
  <c r="W191" i="16"/>
  <c r="W187" i="16"/>
  <c r="W140" i="16"/>
  <c r="W153" i="16"/>
  <c r="W144" i="16"/>
  <c r="W46" i="16"/>
  <c r="W53" i="16"/>
  <c r="W48" i="16"/>
  <c r="W280" i="16"/>
  <c r="W286" i="16"/>
  <c r="W283" i="16"/>
  <c r="W223" i="16"/>
  <c r="W228" i="16"/>
  <c r="W225" i="16"/>
  <c r="W138" i="16"/>
  <c r="W150" i="16"/>
  <c r="W141" i="16"/>
  <c r="W178" i="16"/>
  <c r="W185" i="16"/>
  <c r="W180" i="16"/>
  <c r="W135" i="16"/>
  <c r="W143" i="16"/>
  <c r="W137" i="16"/>
  <c r="W44" i="16"/>
  <c r="W47" i="16"/>
  <c r="W45" i="16"/>
  <c r="W278" i="16"/>
  <c r="W282" i="16"/>
  <c r="W279" i="16"/>
  <c r="W219" i="16"/>
  <c r="W224" i="16"/>
  <c r="W220" i="16"/>
  <c r="W134" i="16"/>
  <c r="W139" i="16"/>
  <c r="W136" i="16"/>
  <c r="W89" i="16"/>
  <c r="W91" i="16"/>
  <c r="W90" i="16"/>
  <c r="W55" i="16"/>
  <c r="W61" i="16"/>
  <c r="W57" i="16"/>
  <c r="W16" i="16"/>
  <c r="W19" i="16"/>
  <c r="W18" i="16"/>
  <c r="W192" i="16"/>
  <c r="W198" i="16"/>
  <c r="W196" i="16"/>
  <c r="W159" i="16"/>
  <c r="W163" i="16"/>
  <c r="W160" i="16"/>
  <c r="W77" i="16"/>
  <c r="W81" i="16"/>
  <c r="W80" i="16"/>
  <c r="W86" i="16"/>
  <c r="W88" i="16"/>
  <c r="W87" i="16"/>
  <c r="W50" i="16"/>
  <c r="W56" i="16"/>
  <c r="W52" i="16"/>
  <c r="W14" i="16"/>
  <c r="W17" i="16"/>
  <c r="W15" i="16"/>
  <c r="W186" i="16"/>
  <c r="W193" i="16"/>
  <c r="W189" i="16"/>
  <c r="W149" i="16"/>
  <c r="W158" i="16"/>
  <c r="W151" i="16"/>
  <c r="W71" i="16"/>
  <c r="W76" i="16"/>
  <c r="W74" i="16"/>
  <c r="W366" i="16"/>
  <c r="W373" i="16"/>
  <c r="W371" i="16"/>
  <c r="W317" i="16"/>
  <c r="W324" i="16"/>
  <c r="W320" i="16"/>
  <c r="W235" i="16"/>
  <c r="W240" i="16"/>
  <c r="W237" i="16"/>
  <c r="W467" i="16"/>
  <c r="W469" i="16"/>
  <c r="W468" i="16"/>
  <c r="W435" i="16"/>
  <c r="W439" i="16"/>
  <c r="W438" i="16"/>
  <c r="W338" i="16"/>
  <c r="W343" i="16"/>
  <c r="W341" i="16"/>
  <c r="W362" i="16"/>
  <c r="W369" i="16"/>
  <c r="W365" i="16"/>
  <c r="W314" i="16"/>
  <c r="W319" i="16"/>
  <c r="W315" i="16"/>
  <c r="W231" i="16"/>
  <c r="W236" i="16"/>
  <c r="W232" i="16"/>
  <c r="W461" i="16"/>
  <c r="W466" i="16"/>
  <c r="W464" i="16"/>
  <c r="W429" i="16"/>
  <c r="W436" i="16"/>
  <c r="W432" i="16"/>
  <c r="W329" i="16"/>
  <c r="W339" i="16"/>
  <c r="W333" i="16"/>
  <c r="W179" i="16"/>
  <c r="W184" i="16"/>
  <c r="W181" i="16"/>
  <c r="W148" i="16"/>
  <c r="W161" i="16"/>
  <c r="W152" i="16"/>
  <c r="W64" i="16"/>
  <c r="W70" i="16"/>
  <c r="W65" i="16"/>
  <c r="W260" i="16"/>
  <c r="W272" i="16"/>
  <c r="W265" i="16"/>
  <c r="W214" i="16"/>
  <c r="W217" i="16"/>
  <c r="W216" i="16"/>
  <c r="W118" i="16"/>
  <c r="W121" i="16"/>
  <c r="W119" i="16"/>
  <c r="W176" i="16"/>
  <c r="W182" i="16"/>
  <c r="W177" i="16"/>
  <c r="W142" i="16"/>
  <c r="W154" i="16"/>
  <c r="W146" i="16"/>
  <c r="W62" i="16"/>
  <c r="W68" i="16"/>
  <c r="W63" i="16"/>
  <c r="W253" i="16"/>
  <c r="W264" i="16"/>
  <c r="W257" i="16"/>
  <c r="W212" i="16"/>
  <c r="W215" i="16"/>
  <c r="W213" i="16"/>
  <c r="W115" i="16"/>
  <c r="W120" i="16"/>
  <c r="W117" i="16"/>
  <c r="W310" i="16"/>
  <c r="W313" i="16"/>
  <c r="W312" i="16"/>
  <c r="W294" i="16"/>
  <c r="W300" i="16"/>
  <c r="W296" i="16"/>
  <c r="W194" i="16"/>
  <c r="W199" i="16"/>
  <c r="W197" i="16"/>
  <c r="W418" i="16"/>
  <c r="W421" i="16"/>
  <c r="W419" i="16"/>
  <c r="W398" i="16"/>
  <c r="W408" i="16"/>
  <c r="W404" i="16"/>
  <c r="W285" i="16"/>
  <c r="W289" i="16"/>
  <c r="W287" i="16"/>
  <c r="W308" i="16"/>
  <c r="W311" i="16"/>
  <c r="W309" i="16"/>
  <c r="W290" i="16"/>
  <c r="W295" i="16"/>
  <c r="W291" i="16"/>
  <c r="W188" i="16"/>
  <c r="W195" i="16"/>
  <c r="W190" i="16"/>
  <c r="W416" i="16"/>
  <c r="W420" i="16"/>
  <c r="W417" i="16"/>
  <c r="W393" i="16"/>
  <c r="W406" i="16"/>
  <c r="W397" i="16"/>
  <c r="W281" i="16"/>
  <c r="W288" i="16"/>
  <c r="W284" i="16"/>
  <c r="W491" i="16"/>
  <c r="W493" i="16"/>
  <c r="W492" i="16"/>
  <c r="W485" i="16"/>
  <c r="W487" i="16"/>
  <c r="W486" i="16"/>
  <c r="W431" i="16"/>
  <c r="W437" i="16"/>
  <c r="W433" i="16"/>
  <c r="W533" i="16"/>
  <c r="W535" i="16"/>
  <c r="W534" i="16"/>
  <c r="W521" i="16"/>
  <c r="W523" i="16"/>
  <c r="W522" i="16"/>
  <c r="W514" i="16"/>
  <c r="W517" i="16"/>
  <c r="W516" i="16"/>
  <c r="W488" i="16"/>
  <c r="W490" i="16"/>
  <c r="W489" i="16"/>
  <c r="W482" i="16"/>
  <c r="W484" i="16"/>
  <c r="W483" i="16"/>
  <c r="W424" i="16"/>
  <c r="W430" i="16"/>
  <c r="W425" i="16"/>
  <c r="W530" i="16"/>
  <c r="W532" i="16"/>
  <c r="W531" i="16"/>
  <c r="W518" i="16"/>
  <c r="W520" i="16"/>
  <c r="W519" i="16"/>
  <c r="W511" i="16"/>
  <c r="W515" i="16"/>
  <c r="W513" i="16"/>
  <c r="W399" i="16"/>
  <c r="W407" i="16"/>
  <c r="W402" i="16"/>
  <c r="W351" i="16"/>
  <c r="W357" i="16"/>
  <c r="W354" i="16"/>
  <c r="W274" i="16"/>
  <c r="W277" i="16"/>
  <c r="W276" i="16"/>
  <c r="W473" i="16"/>
  <c r="W477" i="16"/>
  <c r="W474" i="16"/>
  <c r="W449" i="16"/>
  <c r="W455" i="16"/>
  <c r="W451" i="16"/>
  <c r="W367" i="16"/>
  <c r="W374" i="16"/>
  <c r="W370" i="16"/>
  <c r="W392" i="16"/>
  <c r="W400" i="16"/>
  <c r="W394" i="16"/>
  <c r="W347" i="16"/>
  <c r="W353" i="16"/>
  <c r="W350" i="16"/>
  <c r="W269" i="16"/>
  <c r="W275" i="16"/>
  <c r="W271" i="16"/>
  <c r="W470" i="16"/>
  <c r="W472" i="16"/>
  <c r="W471" i="16"/>
  <c r="W446" i="16"/>
  <c r="W450" i="16"/>
  <c r="W447" i="16"/>
  <c r="W363" i="16"/>
  <c r="W368" i="16"/>
  <c r="W364" i="16"/>
  <c r="W304" i="16"/>
  <c r="W307" i="16"/>
  <c r="W305" i="16"/>
  <c r="W261" i="16"/>
  <c r="W270" i="16"/>
  <c r="W263" i="16"/>
  <c r="W166" i="16"/>
  <c r="W169" i="16"/>
  <c r="W168" i="16"/>
  <c r="W378" i="16"/>
  <c r="W384" i="16"/>
  <c r="W382" i="16"/>
  <c r="W327" i="16"/>
  <c r="W335" i="16"/>
  <c r="W330" i="16"/>
  <c r="W244" i="16"/>
  <c r="W248" i="16"/>
  <c r="W246" i="16"/>
  <c r="W301" i="16"/>
  <c r="W306" i="16"/>
  <c r="W303" i="16"/>
  <c r="W254" i="16"/>
  <c r="W262" i="16"/>
  <c r="W255" i="16"/>
  <c r="W164" i="16"/>
  <c r="W167" i="16"/>
  <c r="W165" i="16"/>
  <c r="W376" i="16"/>
  <c r="W383" i="16"/>
  <c r="W377" i="16"/>
  <c r="W325" i="16"/>
  <c r="W334" i="16"/>
  <c r="W326" i="16"/>
  <c r="W241" i="16"/>
  <c r="W245" i="16"/>
  <c r="W242" i="16"/>
  <c r="W509" i="16"/>
  <c r="W512" i="16"/>
  <c r="W510" i="16"/>
  <c r="W497" i="16"/>
  <c r="W499" i="16"/>
  <c r="W498" i="16"/>
  <c r="W443" i="16"/>
  <c r="W445" i="16"/>
  <c r="W444" i="16"/>
  <c r="W538" i="16"/>
  <c r="W541" i="16"/>
  <c r="W540" i="16"/>
  <c r="W526" i="16"/>
  <c r="W529" i="16"/>
  <c r="W528" i="16"/>
  <c r="W502" i="16"/>
  <c r="W505" i="16"/>
  <c r="W504" i="16"/>
  <c r="W506" i="16"/>
  <c r="W508" i="16"/>
  <c r="W507" i="16"/>
  <c r="W494" i="16"/>
  <c r="W496" i="16"/>
  <c r="W495" i="16"/>
  <c r="W440" i="16"/>
  <c r="W442" i="16"/>
  <c r="W441" i="16"/>
  <c r="W536" i="16"/>
  <c r="W539" i="16"/>
  <c r="W537" i="16"/>
  <c r="W524" i="16"/>
  <c r="W527" i="16"/>
  <c r="W525" i="16"/>
  <c r="W500" i="16"/>
  <c r="W503" i="16"/>
  <c r="W501" i="16"/>
  <c r="W389" i="16"/>
  <c r="W391" i="16"/>
  <c r="W390" i="16"/>
  <c r="W337" i="16"/>
  <c r="W342" i="16"/>
  <c r="W340" i="16"/>
  <c r="W222" i="16"/>
  <c r="W230" i="16"/>
  <c r="W226" i="16"/>
  <c r="W460" i="16"/>
  <c r="W465" i="16"/>
  <c r="W463" i="16"/>
  <c r="W426" i="16"/>
  <c r="W434" i="16"/>
  <c r="W428" i="16"/>
  <c r="W321" i="16"/>
  <c r="W332" i="16"/>
  <c r="W322" i="16"/>
  <c r="W386" i="16"/>
  <c r="W388" i="16"/>
  <c r="W387" i="16"/>
  <c r="W328" i="16"/>
  <c r="W336" i="16"/>
  <c r="W331" i="16"/>
  <c r="W218" i="16"/>
  <c r="W227" i="16"/>
  <c r="W221" i="16"/>
  <c r="W458" i="16"/>
  <c r="W462" i="16"/>
  <c r="W459" i="16"/>
  <c r="W422" i="16"/>
  <c r="W427" i="16"/>
  <c r="W423" i="16"/>
  <c r="W316" i="16"/>
  <c r="W323" i="16"/>
  <c r="W318" i="16"/>
  <c r="V34" i="16"/>
  <c r="V37" i="16"/>
  <c r="V35" i="16"/>
  <c r="V23" i="16"/>
  <c r="V25" i="16"/>
  <c r="V24" i="16"/>
  <c r="V11" i="16"/>
  <c r="V13" i="16"/>
  <c r="V12" i="16"/>
  <c r="V125" i="16"/>
  <c r="V127" i="16"/>
  <c r="V126" i="16"/>
  <c r="V101" i="16"/>
  <c r="V103" i="16"/>
  <c r="V102" i="16"/>
  <c r="V72" i="16"/>
  <c r="V75" i="16"/>
  <c r="V73" i="16"/>
  <c r="V27" i="16"/>
  <c r="V31" i="16"/>
  <c r="V29" i="16"/>
  <c r="V20" i="16"/>
  <c r="V22" i="16"/>
  <c r="V21" i="16"/>
  <c r="V8" i="16"/>
  <c r="V10" i="16"/>
  <c r="V9" i="16"/>
  <c r="V122" i="16"/>
  <c r="V124" i="16"/>
  <c r="V123" i="16"/>
  <c r="V98" i="16"/>
  <c r="V100" i="16"/>
  <c r="V99" i="16"/>
  <c r="V66" i="16"/>
  <c r="V69" i="16"/>
  <c r="V67" i="16"/>
  <c r="V297" i="16"/>
  <c r="V302" i="16"/>
  <c r="V299" i="16"/>
  <c r="V250" i="16"/>
  <c r="V256" i="16"/>
  <c r="V252" i="16"/>
  <c r="V156" i="16"/>
  <c r="V162" i="16"/>
  <c r="V157" i="16"/>
  <c r="V401" i="16"/>
  <c r="V409" i="16"/>
  <c r="V403" i="16"/>
  <c r="V346" i="16"/>
  <c r="V352" i="16"/>
  <c r="V348" i="16"/>
  <c r="V234" i="16"/>
  <c r="V243" i="16"/>
  <c r="V239" i="16"/>
  <c r="V292" i="16"/>
  <c r="V298" i="16"/>
  <c r="V293" i="16"/>
  <c r="V247" i="16"/>
  <c r="V251" i="16"/>
  <c r="V249" i="16"/>
  <c r="V145" i="16"/>
  <c r="V155" i="16"/>
  <c r="V147" i="16"/>
  <c r="V395" i="16"/>
  <c r="V405" i="16"/>
  <c r="V396" i="16"/>
  <c r="V344" i="16"/>
  <c r="V349" i="16"/>
  <c r="V345" i="16"/>
  <c r="V229" i="16"/>
  <c r="V238" i="16"/>
  <c r="V233" i="16"/>
  <c r="V82" i="16"/>
  <c r="V85" i="16"/>
  <c r="V84" i="16"/>
  <c r="V40" i="16"/>
  <c r="V43" i="16"/>
  <c r="V42" i="16"/>
  <c r="V4" i="16"/>
  <c r="V7" i="16"/>
  <c r="V6" i="16"/>
  <c r="V172" i="16"/>
  <c r="V175" i="16"/>
  <c r="V174" i="16"/>
  <c r="V131" i="16"/>
  <c r="V133" i="16"/>
  <c r="V132" i="16"/>
  <c r="V58" i="16"/>
  <c r="V60" i="16"/>
  <c r="V59" i="16"/>
  <c r="V78" i="16"/>
  <c r="V83" i="16"/>
  <c r="V79" i="16"/>
  <c r="V38" i="16"/>
  <c r="V41" i="16"/>
  <c r="V39" i="16"/>
  <c r="V2" i="16"/>
  <c r="V5" i="16"/>
  <c r="V3" i="16"/>
  <c r="V170" i="16"/>
  <c r="V173" i="16"/>
  <c r="V171" i="16"/>
  <c r="V128" i="16"/>
  <c r="V130" i="16"/>
  <c r="V129" i="16"/>
  <c r="V49" i="16"/>
  <c r="V54" i="16"/>
  <c r="V51" i="16"/>
  <c r="V107" i="16"/>
  <c r="V109" i="16"/>
  <c r="V108" i="16"/>
  <c r="V95" i="16"/>
  <c r="V97" i="16"/>
  <c r="V96" i="16"/>
  <c r="V32" i="16"/>
  <c r="V36" i="16"/>
  <c r="V33" i="16"/>
  <c r="V208" i="16"/>
  <c r="V211" i="16"/>
  <c r="V210" i="16"/>
  <c r="V203" i="16"/>
  <c r="V205" i="16"/>
  <c r="V204" i="16"/>
  <c r="V113" i="16"/>
  <c r="V116" i="16"/>
  <c r="V114" i="16"/>
  <c r="V104" i="16"/>
  <c r="V106" i="16"/>
  <c r="V105" i="16"/>
  <c r="V92" i="16"/>
  <c r="V94" i="16"/>
  <c r="V93" i="16"/>
  <c r="V26" i="16"/>
  <c r="V30" i="16"/>
  <c r="V28" i="16"/>
  <c r="V206" i="16"/>
  <c r="V209" i="16"/>
  <c r="V207" i="16"/>
  <c r="V200" i="16"/>
  <c r="V202" i="16"/>
  <c r="V201" i="16"/>
  <c r="V110" i="16"/>
  <c r="V112" i="16"/>
  <c r="V111" i="16"/>
  <c r="V412" i="16"/>
  <c r="V415" i="16"/>
  <c r="V414" i="16"/>
  <c r="V379" i="16"/>
  <c r="V385" i="16"/>
  <c r="V381" i="16"/>
  <c r="V266" i="16"/>
  <c r="V273" i="16"/>
  <c r="V268" i="16"/>
  <c r="V478" i="16"/>
  <c r="V481" i="16"/>
  <c r="V479" i="16"/>
  <c r="V453" i="16"/>
  <c r="V457" i="16"/>
  <c r="V454" i="16"/>
  <c r="V358" i="16"/>
  <c r="V361" i="16"/>
  <c r="V359" i="16"/>
  <c r="V410" i="16"/>
  <c r="V413" i="16"/>
  <c r="V411" i="16"/>
  <c r="V372" i="16"/>
  <c r="V380" i="16"/>
  <c r="V375" i="16"/>
  <c r="V258" i="16"/>
  <c r="V267" i="16"/>
  <c r="V259" i="16"/>
  <c r="V475" i="16"/>
  <c r="V480" i="16"/>
  <c r="V476" i="16"/>
  <c r="V448" i="16"/>
  <c r="V456" i="16"/>
  <c r="V452" i="16"/>
  <c r="V355" i="16"/>
  <c r="V360" i="16"/>
  <c r="V356" i="16"/>
  <c r="V183" i="16"/>
  <c r="V191" i="16"/>
  <c r="V187" i="16"/>
  <c r="V140" i="16"/>
  <c r="V153" i="16"/>
  <c r="V144" i="16"/>
  <c r="V46" i="16"/>
  <c r="V53" i="16"/>
  <c r="V48" i="16"/>
  <c r="V280" i="16"/>
  <c r="V286" i="16"/>
  <c r="V283" i="16"/>
  <c r="V223" i="16"/>
  <c r="V228" i="16"/>
  <c r="V225" i="16"/>
  <c r="V138" i="16"/>
  <c r="V150" i="16"/>
  <c r="V141" i="16"/>
  <c r="V178" i="16"/>
  <c r="V185" i="16"/>
  <c r="V180" i="16"/>
  <c r="V135" i="16"/>
  <c r="V143" i="16"/>
  <c r="V137" i="16"/>
  <c r="V44" i="16"/>
  <c r="V47" i="16"/>
  <c r="V45" i="16"/>
  <c r="V278" i="16"/>
  <c r="V282" i="16"/>
  <c r="V279" i="16"/>
  <c r="V219" i="16"/>
  <c r="V224" i="16"/>
  <c r="V220" i="16"/>
  <c r="V134" i="16"/>
  <c r="V139" i="16"/>
  <c r="V136" i="16"/>
  <c r="V89" i="16"/>
  <c r="V91" i="16"/>
  <c r="V90" i="16"/>
  <c r="V55" i="16"/>
  <c r="V61" i="16"/>
  <c r="V57" i="16"/>
  <c r="V16" i="16"/>
  <c r="V19" i="16"/>
  <c r="V18" i="16"/>
  <c r="V192" i="16"/>
  <c r="V198" i="16"/>
  <c r="V196" i="16"/>
  <c r="V159" i="16"/>
  <c r="V163" i="16"/>
  <c r="V160" i="16"/>
  <c r="V77" i="16"/>
  <c r="V81" i="16"/>
  <c r="V80" i="16"/>
  <c r="V86" i="16"/>
  <c r="V88" i="16"/>
  <c r="V87" i="16"/>
  <c r="V50" i="16"/>
  <c r="V56" i="16"/>
  <c r="V52" i="16"/>
  <c r="V14" i="16"/>
  <c r="V17" i="16"/>
  <c r="V15" i="16"/>
  <c r="V186" i="16"/>
  <c r="V193" i="16"/>
  <c r="V189" i="16"/>
  <c r="V149" i="16"/>
  <c r="V158" i="16"/>
  <c r="V151" i="16"/>
  <c r="V71" i="16"/>
  <c r="V76" i="16"/>
  <c r="V74" i="16"/>
  <c r="V366" i="16"/>
  <c r="V373" i="16"/>
  <c r="V371" i="16"/>
  <c r="V317" i="16"/>
  <c r="V324" i="16"/>
  <c r="V320" i="16"/>
  <c r="V235" i="16"/>
  <c r="V240" i="16"/>
  <c r="V237" i="16"/>
  <c r="V467" i="16"/>
  <c r="V469" i="16"/>
  <c r="V468" i="16"/>
  <c r="V435" i="16"/>
  <c r="V439" i="16"/>
  <c r="V438" i="16"/>
  <c r="V338" i="16"/>
  <c r="V343" i="16"/>
  <c r="V341" i="16"/>
  <c r="V362" i="16"/>
  <c r="V369" i="16"/>
  <c r="V365" i="16"/>
  <c r="V314" i="16"/>
  <c r="V319" i="16"/>
  <c r="V315" i="16"/>
  <c r="V231" i="16"/>
  <c r="V236" i="16"/>
  <c r="V232" i="16"/>
  <c r="V461" i="16"/>
  <c r="V466" i="16"/>
  <c r="V464" i="16"/>
  <c r="V429" i="16"/>
  <c r="V436" i="16"/>
  <c r="V432" i="16"/>
  <c r="V329" i="16"/>
  <c r="V339" i="16"/>
  <c r="V333" i="16"/>
  <c r="V179" i="16"/>
  <c r="V184" i="16"/>
  <c r="V181" i="16"/>
  <c r="V148" i="16"/>
  <c r="V161" i="16"/>
  <c r="V152" i="16"/>
  <c r="V64" i="16"/>
  <c r="V70" i="16"/>
  <c r="V65" i="16"/>
  <c r="V260" i="16"/>
  <c r="V272" i="16"/>
  <c r="V265" i="16"/>
  <c r="V214" i="16"/>
  <c r="V217" i="16"/>
  <c r="V216" i="16"/>
  <c r="V118" i="16"/>
  <c r="V121" i="16"/>
  <c r="V119" i="16"/>
  <c r="V176" i="16"/>
  <c r="V182" i="16"/>
  <c r="V177" i="16"/>
  <c r="V142" i="16"/>
  <c r="V154" i="16"/>
  <c r="V146" i="16"/>
  <c r="V62" i="16"/>
  <c r="V68" i="16"/>
  <c r="V63" i="16"/>
  <c r="V253" i="16"/>
  <c r="V264" i="16"/>
  <c r="V257" i="16"/>
  <c r="V212" i="16"/>
  <c r="V215" i="16"/>
  <c r="V213" i="16"/>
  <c r="V115" i="16"/>
  <c r="V120" i="16"/>
  <c r="V117" i="16"/>
  <c r="V310" i="16"/>
  <c r="V313" i="16"/>
  <c r="V312" i="16"/>
  <c r="V294" i="16"/>
  <c r="V300" i="16"/>
  <c r="V296" i="16"/>
  <c r="V194" i="16"/>
  <c r="V199" i="16"/>
  <c r="V197" i="16"/>
  <c r="V418" i="16"/>
  <c r="V421" i="16"/>
  <c r="V419" i="16"/>
  <c r="V398" i="16"/>
  <c r="V408" i="16"/>
  <c r="V404" i="16"/>
  <c r="V285" i="16"/>
  <c r="V289" i="16"/>
  <c r="V287" i="16"/>
  <c r="V308" i="16"/>
  <c r="V311" i="16"/>
  <c r="V309" i="16"/>
  <c r="V290" i="16"/>
  <c r="V295" i="16"/>
  <c r="V291" i="16"/>
  <c r="V188" i="16"/>
  <c r="V195" i="16"/>
  <c r="V190" i="16"/>
  <c r="V416" i="16"/>
  <c r="V420" i="16"/>
  <c r="V417" i="16"/>
  <c r="V393" i="16"/>
  <c r="V406" i="16"/>
  <c r="V397" i="16"/>
  <c r="V281" i="16"/>
  <c r="V288" i="16"/>
  <c r="V284" i="16"/>
  <c r="V491" i="16"/>
  <c r="V493" i="16"/>
  <c r="V492" i="16"/>
  <c r="V485" i="16"/>
  <c r="V487" i="16"/>
  <c r="V486" i="16"/>
  <c r="V431" i="16"/>
  <c r="V437" i="16"/>
  <c r="V433" i="16"/>
  <c r="V533" i="16"/>
  <c r="V535" i="16"/>
  <c r="V534" i="16"/>
  <c r="V521" i="16"/>
  <c r="V523" i="16"/>
  <c r="V522" i="16"/>
  <c r="V514" i="16"/>
  <c r="V517" i="16"/>
  <c r="V516" i="16"/>
  <c r="V488" i="16"/>
  <c r="V490" i="16"/>
  <c r="V489" i="16"/>
  <c r="V482" i="16"/>
  <c r="V484" i="16"/>
  <c r="V483" i="16"/>
  <c r="V424" i="16"/>
  <c r="V430" i="16"/>
  <c r="V425" i="16"/>
  <c r="V530" i="16"/>
  <c r="V532" i="16"/>
  <c r="V531" i="16"/>
  <c r="V518" i="16"/>
  <c r="V520" i="16"/>
  <c r="V519" i="16"/>
  <c r="V511" i="16"/>
  <c r="V515" i="16"/>
  <c r="V513" i="16"/>
  <c r="V399" i="16"/>
  <c r="V407" i="16"/>
  <c r="V402" i="16"/>
  <c r="V351" i="16"/>
  <c r="V357" i="16"/>
  <c r="V354" i="16"/>
  <c r="V274" i="16"/>
  <c r="V277" i="16"/>
  <c r="V276" i="16"/>
  <c r="V473" i="16"/>
  <c r="V477" i="16"/>
  <c r="V474" i="16"/>
  <c r="V449" i="16"/>
  <c r="V455" i="16"/>
  <c r="V451" i="16"/>
  <c r="V367" i="16"/>
  <c r="V374" i="16"/>
  <c r="V370" i="16"/>
  <c r="V392" i="16"/>
  <c r="V400" i="16"/>
  <c r="V394" i="16"/>
  <c r="V347" i="16"/>
  <c r="V353" i="16"/>
  <c r="V350" i="16"/>
  <c r="V269" i="16"/>
  <c r="V275" i="16"/>
  <c r="V271" i="16"/>
  <c r="V470" i="16"/>
  <c r="V472" i="16"/>
  <c r="V471" i="16"/>
  <c r="V446" i="16"/>
  <c r="V450" i="16"/>
  <c r="V447" i="16"/>
  <c r="V363" i="16"/>
  <c r="V368" i="16"/>
  <c r="V364" i="16"/>
  <c r="V304" i="16"/>
  <c r="V307" i="16"/>
  <c r="V305" i="16"/>
  <c r="V261" i="16"/>
  <c r="V270" i="16"/>
  <c r="V263" i="16"/>
  <c r="V166" i="16"/>
  <c r="V169" i="16"/>
  <c r="V168" i="16"/>
  <c r="V378" i="16"/>
  <c r="V384" i="16"/>
  <c r="V382" i="16"/>
  <c r="V327" i="16"/>
  <c r="V335" i="16"/>
  <c r="V330" i="16"/>
  <c r="V244" i="16"/>
  <c r="V248" i="16"/>
  <c r="V246" i="16"/>
  <c r="V301" i="16"/>
  <c r="V306" i="16"/>
  <c r="V303" i="16"/>
  <c r="V254" i="16"/>
  <c r="V262" i="16"/>
  <c r="V255" i="16"/>
  <c r="V164" i="16"/>
  <c r="V167" i="16"/>
  <c r="V165" i="16"/>
  <c r="V376" i="16"/>
  <c r="V383" i="16"/>
  <c r="V377" i="16"/>
  <c r="V325" i="16"/>
  <c r="V334" i="16"/>
  <c r="V326" i="16"/>
  <c r="V241" i="16"/>
  <c r="V245" i="16"/>
  <c r="V242" i="16"/>
  <c r="V509" i="16"/>
  <c r="V512" i="16"/>
  <c r="V510" i="16"/>
  <c r="V497" i="16"/>
  <c r="V499" i="16"/>
  <c r="V498" i="16"/>
  <c r="V443" i="16"/>
  <c r="V445" i="16"/>
  <c r="V444" i="16"/>
  <c r="V538" i="16"/>
  <c r="V541" i="16"/>
  <c r="V540" i="16"/>
  <c r="V526" i="16"/>
  <c r="V529" i="16"/>
  <c r="V528" i="16"/>
  <c r="V502" i="16"/>
  <c r="V505" i="16"/>
  <c r="V504" i="16"/>
  <c r="V506" i="16"/>
  <c r="V508" i="16"/>
  <c r="V507" i="16"/>
  <c r="V494" i="16"/>
  <c r="V496" i="16"/>
  <c r="V495" i="16"/>
  <c r="V440" i="16"/>
  <c r="V442" i="16"/>
  <c r="V441" i="16"/>
  <c r="V536" i="16"/>
  <c r="V539" i="16"/>
  <c r="V537" i="16"/>
  <c r="V524" i="16"/>
  <c r="V527" i="16"/>
  <c r="V525" i="16"/>
  <c r="V500" i="16"/>
  <c r="V503" i="16"/>
  <c r="V501" i="16"/>
  <c r="V389" i="16"/>
  <c r="V391" i="16"/>
  <c r="V390" i="16"/>
  <c r="V337" i="16"/>
  <c r="V342" i="16"/>
  <c r="V340" i="16"/>
  <c r="V222" i="16"/>
  <c r="V230" i="16"/>
  <c r="V226" i="16"/>
  <c r="V460" i="16"/>
  <c r="V465" i="16"/>
  <c r="V463" i="16"/>
  <c r="V426" i="16"/>
  <c r="V434" i="16"/>
  <c r="V428" i="16"/>
  <c r="V321" i="16"/>
  <c r="V332" i="16"/>
  <c r="V322" i="16"/>
  <c r="V386" i="16"/>
  <c r="V388" i="16"/>
  <c r="V387" i="16"/>
  <c r="V328" i="16"/>
  <c r="V336" i="16"/>
  <c r="V331" i="16"/>
  <c r="V218" i="16"/>
  <c r="V227" i="16"/>
  <c r="V221" i="16"/>
  <c r="V458" i="16"/>
  <c r="V462" i="16"/>
  <c r="V459" i="16"/>
  <c r="V422" i="16"/>
  <c r="V427" i="16"/>
  <c r="V423" i="16"/>
  <c r="V316" i="16"/>
  <c r="V323" i="16"/>
  <c r="V318" i="16"/>
  <c r="U34" i="16"/>
  <c r="U37" i="16"/>
  <c r="U35" i="16"/>
  <c r="U23" i="16"/>
  <c r="U25" i="16"/>
  <c r="U24" i="16"/>
  <c r="U11" i="16"/>
  <c r="U13" i="16"/>
  <c r="U12" i="16"/>
  <c r="U125" i="16"/>
  <c r="U127" i="16"/>
  <c r="U126" i="16"/>
  <c r="U101" i="16"/>
  <c r="U103" i="16"/>
  <c r="U102" i="16"/>
  <c r="U72" i="16"/>
  <c r="U75" i="16"/>
  <c r="U73" i="16"/>
  <c r="U27" i="16"/>
  <c r="U31" i="16"/>
  <c r="U29" i="16"/>
  <c r="U20" i="16"/>
  <c r="U22" i="16"/>
  <c r="U21" i="16"/>
  <c r="U8" i="16"/>
  <c r="U10" i="16"/>
  <c r="U9" i="16"/>
  <c r="U122" i="16"/>
  <c r="U124" i="16"/>
  <c r="U123" i="16"/>
  <c r="U98" i="16"/>
  <c r="U100" i="16"/>
  <c r="U99" i="16"/>
  <c r="U66" i="16"/>
  <c r="U69" i="16"/>
  <c r="U67" i="16"/>
  <c r="U297" i="16"/>
  <c r="U302" i="16"/>
  <c r="U299" i="16"/>
  <c r="U250" i="16"/>
  <c r="U256" i="16"/>
  <c r="U252" i="16"/>
  <c r="U156" i="16"/>
  <c r="U162" i="16"/>
  <c r="U157" i="16"/>
  <c r="U401" i="16"/>
  <c r="U409" i="16"/>
  <c r="U403" i="16"/>
  <c r="U346" i="16"/>
  <c r="U352" i="16"/>
  <c r="U348" i="16"/>
  <c r="U234" i="16"/>
  <c r="U243" i="16"/>
  <c r="U239" i="16"/>
  <c r="U292" i="16"/>
  <c r="U298" i="16"/>
  <c r="U293" i="16"/>
  <c r="U247" i="16"/>
  <c r="U251" i="16"/>
  <c r="U249" i="16"/>
  <c r="U145" i="16"/>
  <c r="U155" i="16"/>
  <c r="U147" i="16"/>
  <c r="U395" i="16"/>
  <c r="U405" i="16"/>
  <c r="U396" i="16"/>
  <c r="U344" i="16"/>
  <c r="U349" i="16"/>
  <c r="U345" i="16"/>
  <c r="U229" i="16"/>
  <c r="U238" i="16"/>
  <c r="U233" i="16"/>
  <c r="U82" i="16"/>
  <c r="U85" i="16"/>
  <c r="U84" i="16"/>
  <c r="U40" i="16"/>
  <c r="U43" i="16"/>
  <c r="U42" i="16"/>
  <c r="U4" i="16"/>
  <c r="U7" i="16"/>
  <c r="U6" i="16"/>
  <c r="U172" i="16"/>
  <c r="U175" i="16"/>
  <c r="U174" i="16"/>
  <c r="U131" i="16"/>
  <c r="U133" i="16"/>
  <c r="U132" i="16"/>
  <c r="U58" i="16"/>
  <c r="U60" i="16"/>
  <c r="U59" i="16"/>
  <c r="U78" i="16"/>
  <c r="U83" i="16"/>
  <c r="U79" i="16"/>
  <c r="U38" i="16"/>
  <c r="U41" i="16"/>
  <c r="U39" i="16"/>
  <c r="U2" i="16"/>
  <c r="U5" i="16"/>
  <c r="U3" i="16"/>
  <c r="U170" i="16"/>
  <c r="U173" i="16"/>
  <c r="U171" i="16"/>
  <c r="U128" i="16"/>
  <c r="U130" i="16"/>
  <c r="U129" i="16"/>
  <c r="U49" i="16"/>
  <c r="U54" i="16"/>
  <c r="U51" i="16"/>
  <c r="U107" i="16"/>
  <c r="U109" i="16"/>
  <c r="U108" i="16"/>
  <c r="U95" i="16"/>
  <c r="U97" i="16"/>
  <c r="U96" i="16"/>
  <c r="U32" i="16"/>
  <c r="U36" i="16"/>
  <c r="U33" i="16"/>
  <c r="U208" i="16"/>
  <c r="U211" i="16"/>
  <c r="U210" i="16"/>
  <c r="U203" i="16"/>
  <c r="U205" i="16"/>
  <c r="U204" i="16"/>
  <c r="U113" i="16"/>
  <c r="U116" i="16"/>
  <c r="U114" i="16"/>
  <c r="U104" i="16"/>
  <c r="U106" i="16"/>
  <c r="U105" i="16"/>
  <c r="U92" i="16"/>
  <c r="U94" i="16"/>
  <c r="U93" i="16"/>
  <c r="U26" i="16"/>
  <c r="U30" i="16"/>
  <c r="U28" i="16"/>
  <c r="U206" i="16"/>
  <c r="U209" i="16"/>
  <c r="U207" i="16"/>
  <c r="U200" i="16"/>
  <c r="U202" i="16"/>
  <c r="U201" i="16"/>
  <c r="U110" i="16"/>
  <c r="U112" i="16"/>
  <c r="U111" i="16"/>
  <c r="U412" i="16"/>
  <c r="U415" i="16"/>
  <c r="U414" i="16"/>
  <c r="U379" i="16"/>
  <c r="U385" i="16"/>
  <c r="U381" i="16"/>
  <c r="U266" i="16"/>
  <c r="U273" i="16"/>
  <c r="U268" i="16"/>
  <c r="U478" i="16"/>
  <c r="U481" i="16"/>
  <c r="U479" i="16"/>
  <c r="U453" i="16"/>
  <c r="U457" i="16"/>
  <c r="U454" i="16"/>
  <c r="U358" i="16"/>
  <c r="U361" i="16"/>
  <c r="U359" i="16"/>
  <c r="U410" i="16"/>
  <c r="U413" i="16"/>
  <c r="U411" i="16"/>
  <c r="U372" i="16"/>
  <c r="U380" i="16"/>
  <c r="U375" i="16"/>
  <c r="U258" i="16"/>
  <c r="U267" i="16"/>
  <c r="U259" i="16"/>
  <c r="U475" i="16"/>
  <c r="U480" i="16"/>
  <c r="U476" i="16"/>
  <c r="U448" i="16"/>
  <c r="U456" i="16"/>
  <c r="U452" i="16"/>
  <c r="U355" i="16"/>
  <c r="U360" i="16"/>
  <c r="U356" i="16"/>
  <c r="U183" i="16"/>
  <c r="U191" i="16"/>
  <c r="U187" i="16"/>
  <c r="U140" i="16"/>
  <c r="U153" i="16"/>
  <c r="U144" i="16"/>
  <c r="U46" i="16"/>
  <c r="U53" i="16"/>
  <c r="U48" i="16"/>
  <c r="U280" i="16"/>
  <c r="U286" i="16"/>
  <c r="U283" i="16"/>
  <c r="U223" i="16"/>
  <c r="U228" i="16"/>
  <c r="U225" i="16"/>
  <c r="U138" i="16"/>
  <c r="U150" i="16"/>
  <c r="U141" i="16"/>
  <c r="U178" i="16"/>
  <c r="U185" i="16"/>
  <c r="U180" i="16"/>
  <c r="U135" i="16"/>
  <c r="U143" i="16"/>
  <c r="U137" i="16"/>
  <c r="U44" i="16"/>
  <c r="U47" i="16"/>
  <c r="U45" i="16"/>
  <c r="U278" i="16"/>
  <c r="U282" i="16"/>
  <c r="U279" i="16"/>
  <c r="U219" i="16"/>
  <c r="U224" i="16"/>
  <c r="U220" i="16"/>
  <c r="U134" i="16"/>
  <c r="U139" i="16"/>
  <c r="U136" i="16"/>
  <c r="U89" i="16"/>
  <c r="U91" i="16"/>
  <c r="U90" i="16"/>
  <c r="U55" i="16"/>
  <c r="U61" i="16"/>
  <c r="U57" i="16"/>
  <c r="U16" i="16"/>
  <c r="U19" i="16"/>
  <c r="U18" i="16"/>
  <c r="U192" i="16"/>
  <c r="U198" i="16"/>
  <c r="U196" i="16"/>
  <c r="U159" i="16"/>
  <c r="U163" i="16"/>
  <c r="U160" i="16"/>
  <c r="U77" i="16"/>
  <c r="U81" i="16"/>
  <c r="U80" i="16"/>
  <c r="U86" i="16"/>
  <c r="U88" i="16"/>
  <c r="U87" i="16"/>
  <c r="U50" i="16"/>
  <c r="U56" i="16"/>
  <c r="U52" i="16"/>
  <c r="U14" i="16"/>
  <c r="U17" i="16"/>
  <c r="U15" i="16"/>
  <c r="U186" i="16"/>
  <c r="U193" i="16"/>
  <c r="U189" i="16"/>
  <c r="U149" i="16"/>
  <c r="U158" i="16"/>
  <c r="U151" i="16"/>
  <c r="U71" i="16"/>
  <c r="U76" i="16"/>
  <c r="U74" i="16"/>
  <c r="U366" i="16"/>
  <c r="U373" i="16"/>
  <c r="U371" i="16"/>
  <c r="U317" i="16"/>
  <c r="U324" i="16"/>
  <c r="U320" i="16"/>
  <c r="U235" i="16"/>
  <c r="U240" i="16"/>
  <c r="U237" i="16"/>
  <c r="U467" i="16"/>
  <c r="U469" i="16"/>
  <c r="U468" i="16"/>
  <c r="U435" i="16"/>
  <c r="U439" i="16"/>
  <c r="U438" i="16"/>
  <c r="U338" i="16"/>
  <c r="U343" i="16"/>
  <c r="U341" i="16"/>
  <c r="U362" i="16"/>
  <c r="U369" i="16"/>
  <c r="U365" i="16"/>
  <c r="U314" i="16"/>
  <c r="U319" i="16"/>
  <c r="U315" i="16"/>
  <c r="U231" i="16"/>
  <c r="U236" i="16"/>
  <c r="U232" i="16"/>
  <c r="U461" i="16"/>
  <c r="U466" i="16"/>
  <c r="U464" i="16"/>
  <c r="U429" i="16"/>
  <c r="U436" i="16"/>
  <c r="U432" i="16"/>
  <c r="U329" i="16"/>
  <c r="U339" i="16"/>
  <c r="U333" i="16"/>
  <c r="U179" i="16"/>
  <c r="U184" i="16"/>
  <c r="U181" i="16"/>
  <c r="U148" i="16"/>
  <c r="U161" i="16"/>
  <c r="U152" i="16"/>
  <c r="U64" i="16"/>
  <c r="U70" i="16"/>
  <c r="U65" i="16"/>
  <c r="U260" i="16"/>
  <c r="U272" i="16"/>
  <c r="U265" i="16"/>
  <c r="U214" i="16"/>
  <c r="U217" i="16"/>
  <c r="U216" i="16"/>
  <c r="U118" i="16"/>
  <c r="U121" i="16"/>
  <c r="U119" i="16"/>
  <c r="U176" i="16"/>
  <c r="U182" i="16"/>
  <c r="U177" i="16"/>
  <c r="U142" i="16"/>
  <c r="U154" i="16"/>
  <c r="U146" i="16"/>
  <c r="U62" i="16"/>
  <c r="U68" i="16"/>
  <c r="U63" i="16"/>
  <c r="U253" i="16"/>
  <c r="U264" i="16"/>
  <c r="U257" i="16"/>
  <c r="U212" i="16"/>
  <c r="U215" i="16"/>
  <c r="U213" i="16"/>
  <c r="U115" i="16"/>
  <c r="U120" i="16"/>
  <c r="U117" i="16"/>
  <c r="U310" i="16"/>
  <c r="U313" i="16"/>
  <c r="U312" i="16"/>
  <c r="U294" i="16"/>
  <c r="U300" i="16"/>
  <c r="U296" i="16"/>
  <c r="U194" i="16"/>
  <c r="U199" i="16"/>
  <c r="U197" i="16"/>
  <c r="U418" i="16"/>
  <c r="U421" i="16"/>
  <c r="U419" i="16"/>
  <c r="U398" i="16"/>
  <c r="U408" i="16"/>
  <c r="U404" i="16"/>
  <c r="U285" i="16"/>
  <c r="U289" i="16"/>
  <c r="U287" i="16"/>
  <c r="U308" i="16"/>
  <c r="U311" i="16"/>
  <c r="U309" i="16"/>
  <c r="U290" i="16"/>
  <c r="U295" i="16"/>
  <c r="U291" i="16"/>
  <c r="U188" i="16"/>
  <c r="U195" i="16"/>
  <c r="U190" i="16"/>
  <c r="U416" i="16"/>
  <c r="U420" i="16"/>
  <c r="U417" i="16"/>
  <c r="U393" i="16"/>
  <c r="U406" i="16"/>
  <c r="U397" i="16"/>
  <c r="U281" i="16"/>
  <c r="U288" i="16"/>
  <c r="U284" i="16"/>
  <c r="U491" i="16"/>
  <c r="U493" i="16"/>
  <c r="U492" i="16"/>
  <c r="U485" i="16"/>
  <c r="U487" i="16"/>
  <c r="U486" i="16"/>
  <c r="U431" i="16"/>
  <c r="U437" i="16"/>
  <c r="U433" i="16"/>
  <c r="U533" i="16"/>
  <c r="U535" i="16"/>
  <c r="U534" i="16"/>
  <c r="U521" i="16"/>
  <c r="U523" i="16"/>
  <c r="U522" i="16"/>
  <c r="U514" i="16"/>
  <c r="U517" i="16"/>
  <c r="U516" i="16"/>
  <c r="U488" i="16"/>
  <c r="U490" i="16"/>
  <c r="U489" i="16"/>
  <c r="U482" i="16"/>
  <c r="U484" i="16"/>
  <c r="U483" i="16"/>
  <c r="U424" i="16"/>
  <c r="U430" i="16"/>
  <c r="U425" i="16"/>
  <c r="U530" i="16"/>
  <c r="U532" i="16"/>
  <c r="U531" i="16"/>
  <c r="U518" i="16"/>
  <c r="U520" i="16"/>
  <c r="U519" i="16"/>
  <c r="U511" i="16"/>
  <c r="U515" i="16"/>
  <c r="U513" i="16"/>
  <c r="U399" i="16"/>
  <c r="U407" i="16"/>
  <c r="U402" i="16"/>
  <c r="U351" i="16"/>
  <c r="U357" i="16"/>
  <c r="U354" i="16"/>
  <c r="U274" i="16"/>
  <c r="U277" i="16"/>
  <c r="U276" i="16"/>
  <c r="U473" i="16"/>
  <c r="U477" i="16"/>
  <c r="U474" i="16"/>
  <c r="U449" i="16"/>
  <c r="U455" i="16"/>
  <c r="U451" i="16"/>
  <c r="U367" i="16"/>
  <c r="U374" i="16"/>
  <c r="U370" i="16"/>
  <c r="U392" i="16"/>
  <c r="U400" i="16"/>
  <c r="U394" i="16"/>
  <c r="U347" i="16"/>
  <c r="U353" i="16"/>
  <c r="U350" i="16"/>
  <c r="U269" i="16"/>
  <c r="U275" i="16"/>
  <c r="U271" i="16"/>
  <c r="U470" i="16"/>
  <c r="U472" i="16"/>
  <c r="U471" i="16"/>
  <c r="U446" i="16"/>
  <c r="U450" i="16"/>
  <c r="U447" i="16"/>
  <c r="U363" i="16"/>
  <c r="U368" i="16"/>
  <c r="U364" i="16"/>
  <c r="U304" i="16"/>
  <c r="U307" i="16"/>
  <c r="U305" i="16"/>
  <c r="U261" i="16"/>
  <c r="U270" i="16"/>
  <c r="U263" i="16"/>
  <c r="U166" i="16"/>
  <c r="U169" i="16"/>
  <c r="U168" i="16"/>
  <c r="U378" i="16"/>
  <c r="U384" i="16"/>
  <c r="U382" i="16"/>
  <c r="U327" i="16"/>
  <c r="U335" i="16"/>
  <c r="U330" i="16"/>
  <c r="U244" i="16"/>
  <c r="U248" i="16"/>
  <c r="U246" i="16"/>
  <c r="U301" i="16"/>
  <c r="U306" i="16"/>
  <c r="U303" i="16"/>
  <c r="U254" i="16"/>
  <c r="U262" i="16"/>
  <c r="U255" i="16"/>
  <c r="U164" i="16"/>
  <c r="U167" i="16"/>
  <c r="U165" i="16"/>
  <c r="U376" i="16"/>
  <c r="U383" i="16"/>
  <c r="U377" i="16"/>
  <c r="U325" i="16"/>
  <c r="U334" i="16"/>
  <c r="U326" i="16"/>
  <c r="U241" i="16"/>
  <c r="U245" i="16"/>
  <c r="U242" i="16"/>
  <c r="U509" i="16"/>
  <c r="U512" i="16"/>
  <c r="U510" i="16"/>
  <c r="U497" i="16"/>
  <c r="U499" i="16"/>
  <c r="U498" i="16"/>
  <c r="U443" i="16"/>
  <c r="U445" i="16"/>
  <c r="U444" i="16"/>
  <c r="U538" i="16"/>
  <c r="U541" i="16"/>
  <c r="U540" i="16"/>
  <c r="U526" i="16"/>
  <c r="U529" i="16"/>
  <c r="U528" i="16"/>
  <c r="U502" i="16"/>
  <c r="U505" i="16"/>
  <c r="U504" i="16"/>
  <c r="U506" i="16"/>
  <c r="U508" i="16"/>
  <c r="U507" i="16"/>
  <c r="U494" i="16"/>
  <c r="U496" i="16"/>
  <c r="U495" i="16"/>
  <c r="U440" i="16"/>
  <c r="U442" i="16"/>
  <c r="U441" i="16"/>
  <c r="U536" i="16"/>
  <c r="U539" i="16"/>
  <c r="U537" i="16"/>
  <c r="U524" i="16"/>
  <c r="U527" i="16"/>
  <c r="U525" i="16"/>
  <c r="U500" i="16"/>
  <c r="U503" i="16"/>
  <c r="U501" i="16"/>
  <c r="U389" i="16"/>
  <c r="U391" i="16"/>
  <c r="U390" i="16"/>
  <c r="U337" i="16"/>
  <c r="U342" i="16"/>
  <c r="U340" i="16"/>
  <c r="U222" i="16"/>
  <c r="U230" i="16"/>
  <c r="U226" i="16"/>
  <c r="U460" i="16"/>
  <c r="U465" i="16"/>
  <c r="U463" i="16"/>
  <c r="U426" i="16"/>
  <c r="U434" i="16"/>
  <c r="U428" i="16"/>
  <c r="U321" i="16"/>
  <c r="U332" i="16"/>
  <c r="U322" i="16"/>
  <c r="U386" i="16"/>
  <c r="U388" i="16"/>
  <c r="U387" i="16"/>
  <c r="U328" i="16"/>
  <c r="U336" i="16"/>
  <c r="U331" i="16"/>
  <c r="U218" i="16"/>
  <c r="U227" i="16"/>
  <c r="U221" i="16"/>
  <c r="U458" i="16"/>
  <c r="U462" i="16"/>
  <c r="U459" i="16"/>
  <c r="U422" i="16"/>
  <c r="U427" i="16"/>
  <c r="U423" i="16"/>
  <c r="U316" i="16"/>
  <c r="U323" i="16"/>
  <c r="U318" i="16"/>
  <c r="W38" i="17"/>
  <c r="W42" i="17"/>
  <c r="W40" i="17"/>
  <c r="W26" i="17"/>
  <c r="W30" i="17"/>
  <c r="W27" i="17"/>
  <c r="W2" i="17"/>
  <c r="D14" i="8" s="1"/>
  <c r="W6" i="17"/>
  <c r="W4" i="17"/>
  <c r="W44" i="17"/>
  <c r="W48" i="17"/>
  <c r="W46" i="17"/>
  <c r="W32" i="17"/>
  <c r="W36" i="17"/>
  <c r="W33" i="17"/>
  <c r="W8" i="17"/>
  <c r="W12" i="17"/>
  <c r="W9" i="17"/>
  <c r="W39" i="17"/>
  <c r="W43" i="17"/>
  <c r="W41" i="17"/>
  <c r="W28" i="17"/>
  <c r="W31" i="17"/>
  <c r="W29" i="17"/>
  <c r="W3" i="17"/>
  <c r="W7" i="17"/>
  <c r="W5" i="17"/>
  <c r="W45" i="17"/>
  <c r="W49" i="17"/>
  <c r="W47" i="17"/>
  <c r="W34" i="17"/>
  <c r="W37" i="17"/>
  <c r="W35" i="17"/>
  <c r="W10" i="17"/>
  <c r="W13" i="17"/>
  <c r="W11" i="17"/>
  <c r="W320" i="17"/>
  <c r="W324" i="17"/>
  <c r="W321" i="17"/>
  <c r="W284" i="17"/>
  <c r="W288" i="17"/>
  <c r="W286" i="17"/>
  <c r="W200" i="17"/>
  <c r="W204" i="17"/>
  <c r="W201" i="17"/>
  <c r="W338" i="17"/>
  <c r="W342" i="17"/>
  <c r="W339" i="17"/>
  <c r="W296" i="17"/>
  <c r="W300" i="17"/>
  <c r="W298" i="17"/>
  <c r="W212" i="17"/>
  <c r="W216" i="17"/>
  <c r="W214" i="17"/>
  <c r="W322" i="17"/>
  <c r="W325" i="17"/>
  <c r="W323" i="17"/>
  <c r="W285" i="17"/>
  <c r="W289" i="17"/>
  <c r="W287" i="17"/>
  <c r="W202" i="17"/>
  <c r="W205" i="17"/>
  <c r="W203" i="17"/>
  <c r="W340" i="17"/>
  <c r="W343" i="17"/>
  <c r="W341" i="17"/>
  <c r="W297" i="17"/>
  <c r="W301" i="17"/>
  <c r="W299" i="17"/>
  <c r="W213" i="17"/>
  <c r="W217" i="17"/>
  <c r="W215" i="17"/>
  <c r="W152" i="17"/>
  <c r="W156" i="17"/>
  <c r="W153" i="17"/>
  <c r="W122" i="17"/>
  <c r="W126" i="17"/>
  <c r="W123" i="17"/>
  <c r="W80" i="17"/>
  <c r="W84" i="17"/>
  <c r="W82" i="17"/>
  <c r="W164" i="17"/>
  <c r="W168" i="17"/>
  <c r="W166" i="17"/>
  <c r="W134" i="17"/>
  <c r="W138" i="17"/>
  <c r="W135" i="17"/>
  <c r="W92" i="17"/>
  <c r="W96" i="17"/>
  <c r="W93" i="17"/>
  <c r="W154" i="17"/>
  <c r="W157" i="17"/>
  <c r="W155" i="17"/>
  <c r="W124" i="17"/>
  <c r="W127" i="17"/>
  <c r="W125" i="17"/>
  <c r="W81" i="17"/>
  <c r="W85" i="17"/>
  <c r="W83" i="17"/>
  <c r="W165" i="17"/>
  <c r="W169" i="17"/>
  <c r="W167" i="17"/>
  <c r="W136" i="17"/>
  <c r="W139" i="17"/>
  <c r="W137" i="17"/>
  <c r="W94" i="17"/>
  <c r="W97" i="17"/>
  <c r="W95" i="17"/>
  <c r="W74" i="17"/>
  <c r="W78" i="17"/>
  <c r="W75" i="17"/>
  <c r="W50" i="17"/>
  <c r="W54" i="17"/>
  <c r="W51" i="17"/>
  <c r="W14" i="17"/>
  <c r="W18" i="17"/>
  <c r="W16" i="17"/>
  <c r="W86" i="17"/>
  <c r="W90" i="17"/>
  <c r="W88" i="17"/>
  <c r="W56" i="17"/>
  <c r="W60" i="17"/>
  <c r="W57" i="17"/>
  <c r="W20" i="17"/>
  <c r="W24" i="17"/>
  <c r="W22" i="17"/>
  <c r="W76" i="17"/>
  <c r="W79" i="17"/>
  <c r="W77" i="17"/>
  <c r="W52" i="17"/>
  <c r="W55" i="17"/>
  <c r="W53" i="17"/>
  <c r="W15" i="17"/>
  <c r="W19" i="17"/>
  <c r="W17" i="17"/>
  <c r="W87" i="17"/>
  <c r="W91" i="17"/>
  <c r="W89" i="17"/>
  <c r="W58" i="17"/>
  <c r="W61" i="17"/>
  <c r="W59" i="17"/>
  <c r="W21" i="17"/>
  <c r="W25" i="17"/>
  <c r="W23" i="17"/>
  <c r="W379" i="17"/>
  <c r="W384" i="17"/>
  <c r="W382" i="17"/>
  <c r="W350" i="17"/>
  <c r="W354" i="17"/>
  <c r="W351" i="17"/>
  <c r="W254" i="17"/>
  <c r="W258" i="17"/>
  <c r="W255" i="17"/>
  <c r="W392" i="17"/>
  <c r="W396" i="17"/>
  <c r="W393" i="17"/>
  <c r="W356" i="17"/>
  <c r="W360" i="17"/>
  <c r="W358" i="17"/>
  <c r="W260" i="17"/>
  <c r="W264" i="17"/>
  <c r="W261" i="17"/>
  <c r="W381" i="17"/>
  <c r="W385" i="17"/>
  <c r="W383" i="17"/>
  <c r="W352" i="17"/>
  <c r="W355" i="17"/>
  <c r="W353" i="17"/>
  <c r="W256" i="17"/>
  <c r="W259" i="17"/>
  <c r="W257" i="17"/>
  <c r="W394" i="17"/>
  <c r="W397" i="17"/>
  <c r="W395" i="17"/>
  <c r="W357" i="17"/>
  <c r="W361" i="17"/>
  <c r="W359" i="17"/>
  <c r="W262" i="17"/>
  <c r="W266" i="17"/>
  <c r="W263" i="17"/>
  <c r="W218" i="17"/>
  <c r="W222" i="17"/>
  <c r="W219" i="17"/>
  <c r="W170" i="17"/>
  <c r="W174" i="17"/>
  <c r="W172" i="17"/>
  <c r="W104" i="17"/>
  <c r="W108" i="17"/>
  <c r="W106" i="17"/>
  <c r="W224" i="17"/>
  <c r="W228" i="17"/>
  <c r="W226" i="17"/>
  <c r="W176" i="17"/>
  <c r="W180" i="17"/>
  <c r="W177" i="17"/>
  <c r="W116" i="17"/>
  <c r="W120" i="17"/>
  <c r="W118" i="17"/>
  <c r="W220" i="17"/>
  <c r="W223" i="17"/>
  <c r="W221" i="17"/>
  <c r="W171" i="17"/>
  <c r="W175" i="17"/>
  <c r="W173" i="17"/>
  <c r="W105" i="17"/>
  <c r="W109" i="17"/>
  <c r="W107" i="17"/>
  <c r="W225" i="17"/>
  <c r="W229" i="17"/>
  <c r="W227" i="17"/>
  <c r="W178" i="17"/>
  <c r="W181" i="17"/>
  <c r="W179" i="17"/>
  <c r="W117" i="17"/>
  <c r="W121" i="17"/>
  <c r="W119" i="17"/>
  <c r="W128" i="17"/>
  <c r="W132" i="17"/>
  <c r="W129" i="17"/>
  <c r="W98" i="17"/>
  <c r="W102" i="17"/>
  <c r="W99" i="17"/>
  <c r="W62" i="17"/>
  <c r="W66" i="17"/>
  <c r="W64" i="17"/>
  <c r="W140" i="17"/>
  <c r="W144" i="17"/>
  <c r="W142" i="17"/>
  <c r="W110" i="17"/>
  <c r="W114" i="17"/>
  <c r="W111" i="17"/>
  <c r="W68" i="17"/>
  <c r="W72" i="17"/>
  <c r="W70" i="17"/>
  <c r="W130" i="17"/>
  <c r="W133" i="17"/>
  <c r="W131" i="17"/>
  <c r="W100" i="17"/>
  <c r="W103" i="17"/>
  <c r="W101" i="17"/>
  <c r="W63" i="17"/>
  <c r="W67" i="17"/>
  <c r="W65" i="17"/>
  <c r="W141" i="17"/>
  <c r="W145" i="17"/>
  <c r="W143" i="17"/>
  <c r="W112" i="17"/>
  <c r="W115" i="17"/>
  <c r="W113" i="17"/>
  <c r="W69" i="17"/>
  <c r="W73" i="17"/>
  <c r="W71" i="17"/>
  <c r="W446" i="17"/>
  <c r="W450" i="17"/>
  <c r="W448" i="17"/>
  <c r="W422" i="17"/>
  <c r="W426" i="17"/>
  <c r="W424" i="17"/>
  <c r="W362" i="17"/>
  <c r="W366" i="17"/>
  <c r="W363" i="17"/>
  <c r="W452" i="17"/>
  <c r="W456" i="17"/>
  <c r="W453" i="17"/>
  <c r="W428" i="17"/>
  <c r="W432" i="17"/>
  <c r="W430" i="17"/>
  <c r="W368" i="17"/>
  <c r="W372" i="17"/>
  <c r="W369" i="17"/>
  <c r="W447" i="17"/>
  <c r="W451" i="17"/>
  <c r="W449" i="17"/>
  <c r="W423" i="17"/>
  <c r="W427" i="17"/>
  <c r="W425" i="17"/>
  <c r="W364" i="17"/>
  <c r="W367" i="17"/>
  <c r="W365" i="17"/>
  <c r="W454" i="17"/>
  <c r="W457" i="17"/>
  <c r="W455" i="17"/>
  <c r="W429" i="17"/>
  <c r="W433" i="17"/>
  <c r="W431" i="17"/>
  <c r="W370" i="17"/>
  <c r="W373" i="17"/>
  <c r="W371" i="17"/>
  <c r="W302" i="17"/>
  <c r="W306" i="17"/>
  <c r="W303" i="17"/>
  <c r="W265" i="17"/>
  <c r="W270" i="17"/>
  <c r="W268" i="17"/>
  <c r="W182" i="17"/>
  <c r="W186" i="17"/>
  <c r="W184" i="17"/>
  <c r="W314" i="17"/>
  <c r="W318" i="17"/>
  <c r="W316" i="17"/>
  <c r="W278" i="17"/>
  <c r="W282" i="17"/>
  <c r="W279" i="17"/>
  <c r="W194" i="17"/>
  <c r="W198" i="17"/>
  <c r="W196" i="17"/>
  <c r="W304" i="17"/>
  <c r="W307" i="17"/>
  <c r="W305" i="17"/>
  <c r="W267" i="17"/>
  <c r="W271" i="17"/>
  <c r="W269" i="17"/>
  <c r="W183" i="17"/>
  <c r="W187" i="17"/>
  <c r="W185" i="17"/>
  <c r="W315" i="17"/>
  <c r="W319" i="17"/>
  <c r="W317" i="17"/>
  <c r="W280" i="17"/>
  <c r="W283" i="17"/>
  <c r="W281" i="17"/>
  <c r="W195" i="17"/>
  <c r="W199" i="17"/>
  <c r="W197" i="17"/>
  <c r="W308" i="17"/>
  <c r="W312" i="17"/>
  <c r="W309" i="17"/>
  <c r="W272" i="17"/>
  <c r="W276" i="17"/>
  <c r="W274" i="17"/>
  <c r="W188" i="17"/>
  <c r="W192" i="17"/>
  <c r="W189" i="17"/>
  <c r="W326" i="17"/>
  <c r="W330" i="17"/>
  <c r="W327" i="17"/>
  <c r="W290" i="17"/>
  <c r="W294" i="17"/>
  <c r="W292" i="17"/>
  <c r="W206" i="17"/>
  <c r="W210" i="17"/>
  <c r="W208" i="17"/>
  <c r="W310" i="17"/>
  <c r="W313" i="17"/>
  <c r="W311" i="17"/>
  <c r="W273" i="17"/>
  <c r="W277" i="17"/>
  <c r="W275" i="17"/>
  <c r="W190" i="17"/>
  <c r="W193" i="17"/>
  <c r="W191" i="17"/>
  <c r="W328" i="17"/>
  <c r="W331" i="17"/>
  <c r="W329" i="17"/>
  <c r="W291" i="17"/>
  <c r="W295" i="17"/>
  <c r="W293" i="17"/>
  <c r="W207" i="17"/>
  <c r="W211" i="17"/>
  <c r="W209" i="17"/>
  <c r="W530" i="17"/>
  <c r="W534" i="17"/>
  <c r="W532" i="17"/>
  <c r="W518" i="17"/>
  <c r="W522" i="17"/>
  <c r="W520" i="17"/>
  <c r="W482" i="17"/>
  <c r="W486" i="17"/>
  <c r="W484" i="17"/>
  <c r="W536" i="17"/>
  <c r="W540" i="17"/>
  <c r="W538" i="17"/>
  <c r="W524" i="17"/>
  <c r="W528" i="17"/>
  <c r="W526" i="17"/>
  <c r="W488" i="17"/>
  <c r="W492" i="17"/>
  <c r="W490" i="17"/>
  <c r="W531" i="17"/>
  <c r="W535" i="17"/>
  <c r="W533" i="17"/>
  <c r="W519" i="17"/>
  <c r="W523" i="17"/>
  <c r="W521" i="17"/>
  <c r="W483" i="17"/>
  <c r="W487" i="17"/>
  <c r="W485" i="17"/>
  <c r="W537" i="17"/>
  <c r="W541" i="17"/>
  <c r="W539" i="17"/>
  <c r="W525" i="17"/>
  <c r="W529" i="17"/>
  <c r="W527" i="17"/>
  <c r="W489" i="17"/>
  <c r="W493" i="17"/>
  <c r="W491" i="17"/>
  <c r="W464" i="17"/>
  <c r="W468" i="17"/>
  <c r="W466" i="17"/>
  <c r="W434" i="17"/>
  <c r="W438" i="17"/>
  <c r="W436" i="17"/>
  <c r="W374" i="17"/>
  <c r="W378" i="17"/>
  <c r="W375" i="17"/>
  <c r="W476" i="17"/>
  <c r="W480" i="17"/>
  <c r="W478" i="17"/>
  <c r="W440" i="17"/>
  <c r="W444" i="17"/>
  <c r="W442" i="17"/>
  <c r="W386" i="17"/>
  <c r="W390" i="17"/>
  <c r="W387" i="17"/>
  <c r="W465" i="17"/>
  <c r="W469" i="17"/>
  <c r="W467" i="17"/>
  <c r="W435" i="17"/>
  <c r="W439" i="17"/>
  <c r="W437" i="17"/>
  <c r="W376" i="17"/>
  <c r="W380" i="17"/>
  <c r="W377" i="17"/>
  <c r="W477" i="17"/>
  <c r="W481" i="17"/>
  <c r="W479" i="17"/>
  <c r="W441" i="17"/>
  <c r="W445" i="17"/>
  <c r="W443" i="17"/>
  <c r="W388" i="17"/>
  <c r="W391" i="17"/>
  <c r="W389" i="17"/>
  <c r="W242" i="17"/>
  <c r="W246" i="17"/>
  <c r="W244" i="17"/>
  <c r="W230" i="17"/>
  <c r="W234" i="17"/>
  <c r="W231" i="17"/>
  <c r="W146" i="17"/>
  <c r="W150" i="17"/>
  <c r="W148" i="17"/>
  <c r="W248" i="17"/>
  <c r="W252" i="17"/>
  <c r="W250" i="17"/>
  <c r="W236" i="17"/>
  <c r="W240" i="17"/>
  <c r="W237" i="17"/>
  <c r="W158" i="17"/>
  <c r="W162" i="17"/>
  <c r="W159" i="17"/>
  <c r="W243" i="17"/>
  <c r="W247" i="17"/>
  <c r="W245" i="17"/>
  <c r="W232" i="17"/>
  <c r="W235" i="17"/>
  <c r="W233" i="17"/>
  <c r="W147" i="17"/>
  <c r="W151" i="17"/>
  <c r="W149" i="17"/>
  <c r="W249" i="17"/>
  <c r="W253" i="17"/>
  <c r="W251" i="17"/>
  <c r="W238" i="17"/>
  <c r="W241" i="17"/>
  <c r="W239" i="17"/>
  <c r="W160" i="17"/>
  <c r="W163" i="17"/>
  <c r="W161" i="17"/>
  <c r="W506" i="17"/>
  <c r="W510" i="17"/>
  <c r="W508" i="17"/>
  <c r="W494" i="17"/>
  <c r="W498" i="17"/>
  <c r="W496" i="17"/>
  <c r="W458" i="17"/>
  <c r="W462" i="17"/>
  <c r="W459" i="17"/>
  <c r="W512" i="17"/>
  <c r="W516" i="17"/>
  <c r="W514" i="17"/>
  <c r="W500" i="17"/>
  <c r="W504" i="17"/>
  <c r="W502" i="17"/>
  <c r="W470" i="17"/>
  <c r="W474" i="17"/>
  <c r="W472" i="17"/>
  <c r="W507" i="17"/>
  <c r="W511" i="17"/>
  <c r="W509" i="17"/>
  <c r="W495" i="17"/>
  <c r="W499" i="17"/>
  <c r="W497" i="17"/>
  <c r="W460" i="17"/>
  <c r="W463" i="17"/>
  <c r="W461" i="17"/>
  <c r="W513" i="17"/>
  <c r="W517" i="17"/>
  <c r="W515" i="17"/>
  <c r="W501" i="17"/>
  <c r="W505" i="17"/>
  <c r="W503" i="17"/>
  <c r="W471" i="17"/>
  <c r="W475" i="17"/>
  <c r="W473" i="17"/>
  <c r="W410" i="17"/>
  <c r="W414" i="17"/>
  <c r="W411" i="17"/>
  <c r="W398" i="17"/>
  <c r="W402" i="17"/>
  <c r="W399" i="17"/>
  <c r="W332" i="17"/>
  <c r="W336" i="17"/>
  <c r="W334" i="17"/>
  <c r="W416" i="17"/>
  <c r="W420" i="17"/>
  <c r="W418" i="17"/>
  <c r="W404" i="17"/>
  <c r="W408" i="17"/>
  <c r="W405" i="17"/>
  <c r="W344" i="17"/>
  <c r="W348" i="17"/>
  <c r="W346" i="17"/>
  <c r="W412" i="17"/>
  <c r="W415" i="17"/>
  <c r="W413" i="17"/>
  <c r="W400" i="17"/>
  <c r="W403" i="17"/>
  <c r="W401" i="17"/>
  <c r="W333" i="17"/>
  <c r="W337" i="17"/>
  <c r="W335" i="17"/>
  <c r="W417" i="17"/>
  <c r="W421" i="17"/>
  <c r="W419" i="17"/>
  <c r="W406" i="17"/>
  <c r="W409" i="17"/>
  <c r="W407" i="17"/>
  <c r="W345" i="17"/>
  <c r="W349" i="17"/>
  <c r="W347" i="17"/>
  <c r="V38" i="17"/>
  <c r="V42" i="17"/>
  <c r="V40" i="17"/>
  <c r="V26" i="17"/>
  <c r="V30" i="17"/>
  <c r="V27" i="17"/>
  <c r="V2" i="17"/>
  <c r="V6" i="17"/>
  <c r="V4" i="17"/>
  <c r="V44" i="17"/>
  <c r="V48" i="17"/>
  <c r="V46" i="17"/>
  <c r="V32" i="17"/>
  <c r="V36" i="17"/>
  <c r="V33" i="17"/>
  <c r="V8" i="17"/>
  <c r="V12" i="17"/>
  <c r="V9" i="17"/>
  <c r="V39" i="17"/>
  <c r="V43" i="17"/>
  <c r="V41" i="17"/>
  <c r="V28" i="17"/>
  <c r="V31" i="17"/>
  <c r="V29" i="17"/>
  <c r="V3" i="17"/>
  <c r="V7" i="17"/>
  <c r="V5" i="17"/>
  <c r="V45" i="17"/>
  <c r="V49" i="17"/>
  <c r="V47" i="17"/>
  <c r="V34" i="17"/>
  <c r="V37" i="17"/>
  <c r="V35" i="17"/>
  <c r="V10" i="17"/>
  <c r="V13" i="17"/>
  <c r="V11" i="17"/>
  <c r="V320" i="17"/>
  <c r="V324" i="17"/>
  <c r="V321" i="17"/>
  <c r="V284" i="17"/>
  <c r="V288" i="17"/>
  <c r="V286" i="17"/>
  <c r="V200" i="17"/>
  <c r="V204" i="17"/>
  <c r="V201" i="17"/>
  <c r="V338" i="17"/>
  <c r="V342" i="17"/>
  <c r="V339" i="17"/>
  <c r="V296" i="17"/>
  <c r="V300" i="17"/>
  <c r="V298" i="17"/>
  <c r="V212" i="17"/>
  <c r="V216" i="17"/>
  <c r="V214" i="17"/>
  <c r="V322" i="17"/>
  <c r="V325" i="17"/>
  <c r="V323" i="17"/>
  <c r="V285" i="17"/>
  <c r="V289" i="17"/>
  <c r="V287" i="17"/>
  <c r="V202" i="17"/>
  <c r="V205" i="17"/>
  <c r="V203" i="17"/>
  <c r="V340" i="17"/>
  <c r="V343" i="17"/>
  <c r="V341" i="17"/>
  <c r="V297" i="17"/>
  <c r="V301" i="17"/>
  <c r="V299" i="17"/>
  <c r="V213" i="17"/>
  <c r="V217" i="17"/>
  <c r="V215" i="17"/>
  <c r="V152" i="17"/>
  <c r="V156" i="17"/>
  <c r="V153" i="17"/>
  <c r="V122" i="17"/>
  <c r="V126" i="17"/>
  <c r="V123" i="17"/>
  <c r="V80" i="17"/>
  <c r="V84" i="17"/>
  <c r="V82" i="17"/>
  <c r="V164" i="17"/>
  <c r="V168" i="17"/>
  <c r="V166" i="17"/>
  <c r="V134" i="17"/>
  <c r="V138" i="17"/>
  <c r="V135" i="17"/>
  <c r="V92" i="17"/>
  <c r="V96" i="17"/>
  <c r="V93" i="17"/>
  <c r="V154" i="17"/>
  <c r="V157" i="17"/>
  <c r="V155" i="17"/>
  <c r="V124" i="17"/>
  <c r="V127" i="17"/>
  <c r="V125" i="17"/>
  <c r="V81" i="17"/>
  <c r="V85" i="17"/>
  <c r="V83" i="17"/>
  <c r="V165" i="17"/>
  <c r="V169" i="17"/>
  <c r="V167" i="17"/>
  <c r="V136" i="17"/>
  <c r="V139" i="17"/>
  <c r="V137" i="17"/>
  <c r="V94" i="17"/>
  <c r="V97" i="17"/>
  <c r="V95" i="17"/>
  <c r="V74" i="17"/>
  <c r="V78" i="17"/>
  <c r="V75" i="17"/>
  <c r="V50" i="17"/>
  <c r="V54" i="17"/>
  <c r="V51" i="17"/>
  <c r="V14" i="17"/>
  <c r="V18" i="17"/>
  <c r="V16" i="17"/>
  <c r="V86" i="17"/>
  <c r="V90" i="17"/>
  <c r="V88" i="17"/>
  <c r="V56" i="17"/>
  <c r="V60" i="17"/>
  <c r="V57" i="17"/>
  <c r="V20" i="17"/>
  <c r="V24" i="17"/>
  <c r="V22" i="17"/>
  <c r="V76" i="17"/>
  <c r="V79" i="17"/>
  <c r="V77" i="17"/>
  <c r="V52" i="17"/>
  <c r="V55" i="17"/>
  <c r="V53" i="17"/>
  <c r="V15" i="17"/>
  <c r="V19" i="17"/>
  <c r="V17" i="17"/>
  <c r="V87" i="17"/>
  <c r="V91" i="17"/>
  <c r="V89" i="17"/>
  <c r="V58" i="17"/>
  <c r="V61" i="17"/>
  <c r="V59" i="17"/>
  <c r="V21" i="17"/>
  <c r="V25" i="17"/>
  <c r="V23" i="17"/>
  <c r="V379" i="17"/>
  <c r="V384" i="17"/>
  <c r="V382" i="17"/>
  <c r="V350" i="17"/>
  <c r="V354" i="17"/>
  <c r="V351" i="17"/>
  <c r="V254" i="17"/>
  <c r="V258" i="17"/>
  <c r="V255" i="17"/>
  <c r="V392" i="17"/>
  <c r="V396" i="17"/>
  <c r="V393" i="17"/>
  <c r="V356" i="17"/>
  <c r="V360" i="17"/>
  <c r="V358" i="17"/>
  <c r="V260" i="17"/>
  <c r="V264" i="17"/>
  <c r="V261" i="17"/>
  <c r="V381" i="17"/>
  <c r="V385" i="17"/>
  <c r="V383" i="17"/>
  <c r="V352" i="17"/>
  <c r="V355" i="17"/>
  <c r="V353" i="17"/>
  <c r="V256" i="17"/>
  <c r="V259" i="17"/>
  <c r="V257" i="17"/>
  <c r="V394" i="17"/>
  <c r="V397" i="17"/>
  <c r="V395" i="17"/>
  <c r="V357" i="17"/>
  <c r="V361" i="17"/>
  <c r="V359" i="17"/>
  <c r="V262" i="17"/>
  <c r="V266" i="17"/>
  <c r="V263" i="17"/>
  <c r="V218" i="17"/>
  <c r="V222" i="17"/>
  <c r="V219" i="17"/>
  <c r="V170" i="17"/>
  <c r="V174" i="17"/>
  <c r="V172" i="17"/>
  <c r="V104" i="17"/>
  <c r="V108" i="17"/>
  <c r="V106" i="17"/>
  <c r="V224" i="17"/>
  <c r="V228" i="17"/>
  <c r="V226" i="17"/>
  <c r="V176" i="17"/>
  <c r="V180" i="17"/>
  <c r="V177" i="17"/>
  <c r="V116" i="17"/>
  <c r="V120" i="17"/>
  <c r="V118" i="17"/>
  <c r="V220" i="17"/>
  <c r="V223" i="17"/>
  <c r="V221" i="17"/>
  <c r="V171" i="17"/>
  <c r="V175" i="17"/>
  <c r="V173" i="17"/>
  <c r="V105" i="17"/>
  <c r="V109" i="17"/>
  <c r="V107" i="17"/>
  <c r="V225" i="17"/>
  <c r="V229" i="17"/>
  <c r="V227" i="17"/>
  <c r="V178" i="17"/>
  <c r="V181" i="17"/>
  <c r="V179" i="17"/>
  <c r="V117" i="17"/>
  <c r="V121" i="17"/>
  <c r="V119" i="17"/>
  <c r="V128" i="17"/>
  <c r="V132" i="17"/>
  <c r="V129" i="17"/>
  <c r="V98" i="17"/>
  <c r="V102" i="17"/>
  <c r="V99" i="17"/>
  <c r="V62" i="17"/>
  <c r="V66" i="17"/>
  <c r="V64" i="17"/>
  <c r="V140" i="17"/>
  <c r="V144" i="17"/>
  <c r="V142" i="17"/>
  <c r="V110" i="17"/>
  <c r="V114" i="17"/>
  <c r="V111" i="17"/>
  <c r="V68" i="17"/>
  <c r="V72" i="17"/>
  <c r="V70" i="17"/>
  <c r="V130" i="17"/>
  <c r="V133" i="17"/>
  <c r="V131" i="17"/>
  <c r="V100" i="17"/>
  <c r="V103" i="17"/>
  <c r="V101" i="17"/>
  <c r="V63" i="17"/>
  <c r="V67" i="17"/>
  <c r="V65" i="17"/>
  <c r="V141" i="17"/>
  <c r="V145" i="17"/>
  <c r="V143" i="17"/>
  <c r="V112" i="17"/>
  <c r="V115" i="17"/>
  <c r="V113" i="17"/>
  <c r="V69" i="17"/>
  <c r="V73" i="17"/>
  <c r="V71" i="17"/>
  <c r="V446" i="17"/>
  <c r="V450" i="17"/>
  <c r="V448" i="17"/>
  <c r="V422" i="17"/>
  <c r="V426" i="17"/>
  <c r="V424" i="17"/>
  <c r="V362" i="17"/>
  <c r="V366" i="17"/>
  <c r="V363" i="17"/>
  <c r="V452" i="17"/>
  <c r="V456" i="17"/>
  <c r="V453" i="17"/>
  <c r="V428" i="17"/>
  <c r="V432" i="17"/>
  <c r="V430" i="17"/>
  <c r="V368" i="17"/>
  <c r="V372" i="17"/>
  <c r="V369" i="17"/>
  <c r="V447" i="17"/>
  <c r="V451" i="17"/>
  <c r="V449" i="17"/>
  <c r="V423" i="17"/>
  <c r="V427" i="17"/>
  <c r="V425" i="17"/>
  <c r="V364" i="17"/>
  <c r="V367" i="17"/>
  <c r="V365" i="17"/>
  <c r="V454" i="17"/>
  <c r="V457" i="17"/>
  <c r="V455" i="17"/>
  <c r="V429" i="17"/>
  <c r="V433" i="17"/>
  <c r="V431" i="17"/>
  <c r="V370" i="17"/>
  <c r="V373" i="17"/>
  <c r="V371" i="17"/>
  <c r="V302" i="17"/>
  <c r="V306" i="17"/>
  <c r="V303" i="17"/>
  <c r="V265" i="17"/>
  <c r="V270" i="17"/>
  <c r="V268" i="17"/>
  <c r="V182" i="17"/>
  <c r="V186" i="17"/>
  <c r="V184" i="17"/>
  <c r="V314" i="17"/>
  <c r="V318" i="17"/>
  <c r="V316" i="17"/>
  <c r="V278" i="17"/>
  <c r="V282" i="17"/>
  <c r="V279" i="17"/>
  <c r="V194" i="17"/>
  <c r="V198" i="17"/>
  <c r="V196" i="17"/>
  <c r="V304" i="17"/>
  <c r="V307" i="17"/>
  <c r="V305" i="17"/>
  <c r="V267" i="17"/>
  <c r="V271" i="17"/>
  <c r="V269" i="17"/>
  <c r="V183" i="17"/>
  <c r="V187" i="17"/>
  <c r="V185" i="17"/>
  <c r="V315" i="17"/>
  <c r="V319" i="17"/>
  <c r="V317" i="17"/>
  <c r="V280" i="17"/>
  <c r="V283" i="17"/>
  <c r="V281" i="17"/>
  <c r="V195" i="17"/>
  <c r="V199" i="17"/>
  <c r="V197" i="17"/>
  <c r="V308" i="17"/>
  <c r="V312" i="17"/>
  <c r="V309" i="17"/>
  <c r="V272" i="17"/>
  <c r="V276" i="17"/>
  <c r="V274" i="17"/>
  <c r="V188" i="17"/>
  <c r="V192" i="17"/>
  <c r="V189" i="17"/>
  <c r="V326" i="17"/>
  <c r="V330" i="17"/>
  <c r="V327" i="17"/>
  <c r="V290" i="17"/>
  <c r="V294" i="17"/>
  <c r="V292" i="17"/>
  <c r="V206" i="17"/>
  <c r="V210" i="17"/>
  <c r="V208" i="17"/>
  <c r="V310" i="17"/>
  <c r="V313" i="17"/>
  <c r="V311" i="17"/>
  <c r="V273" i="17"/>
  <c r="V277" i="17"/>
  <c r="V275" i="17"/>
  <c r="V190" i="17"/>
  <c r="V193" i="17"/>
  <c r="V191" i="17"/>
  <c r="V328" i="17"/>
  <c r="V331" i="17"/>
  <c r="V329" i="17"/>
  <c r="V291" i="17"/>
  <c r="V295" i="17"/>
  <c r="V293" i="17"/>
  <c r="V207" i="17"/>
  <c r="V211" i="17"/>
  <c r="V209" i="17"/>
  <c r="V530" i="17"/>
  <c r="V534" i="17"/>
  <c r="V532" i="17"/>
  <c r="V518" i="17"/>
  <c r="V522" i="17"/>
  <c r="V520" i="17"/>
  <c r="V482" i="17"/>
  <c r="V486" i="17"/>
  <c r="V484" i="17"/>
  <c r="V536" i="17"/>
  <c r="V540" i="17"/>
  <c r="V538" i="17"/>
  <c r="V524" i="17"/>
  <c r="V528" i="17"/>
  <c r="V526" i="17"/>
  <c r="V488" i="17"/>
  <c r="V492" i="17"/>
  <c r="V490" i="17"/>
  <c r="V531" i="17"/>
  <c r="V535" i="17"/>
  <c r="V533" i="17"/>
  <c r="V519" i="17"/>
  <c r="V523" i="17"/>
  <c r="V521" i="17"/>
  <c r="V483" i="17"/>
  <c r="V487" i="17"/>
  <c r="V485" i="17"/>
  <c r="V537" i="17"/>
  <c r="V541" i="17"/>
  <c r="V539" i="17"/>
  <c r="V525" i="17"/>
  <c r="V529" i="17"/>
  <c r="V527" i="17"/>
  <c r="V489" i="17"/>
  <c r="V493" i="17"/>
  <c r="V491" i="17"/>
  <c r="V464" i="17"/>
  <c r="V468" i="17"/>
  <c r="V466" i="17"/>
  <c r="V434" i="17"/>
  <c r="V438" i="17"/>
  <c r="V436" i="17"/>
  <c r="V374" i="17"/>
  <c r="V378" i="17"/>
  <c r="V375" i="17"/>
  <c r="V476" i="17"/>
  <c r="V480" i="17"/>
  <c r="V478" i="17"/>
  <c r="V440" i="17"/>
  <c r="V444" i="17"/>
  <c r="V442" i="17"/>
  <c r="V386" i="17"/>
  <c r="V390" i="17"/>
  <c r="V387" i="17"/>
  <c r="V465" i="17"/>
  <c r="V469" i="17"/>
  <c r="V467" i="17"/>
  <c r="V435" i="17"/>
  <c r="V439" i="17"/>
  <c r="V437" i="17"/>
  <c r="V376" i="17"/>
  <c r="V380" i="17"/>
  <c r="V377" i="17"/>
  <c r="V477" i="17"/>
  <c r="V481" i="17"/>
  <c r="V479" i="17"/>
  <c r="V441" i="17"/>
  <c r="V445" i="17"/>
  <c r="V443" i="17"/>
  <c r="V388" i="17"/>
  <c r="V391" i="17"/>
  <c r="V389" i="17"/>
  <c r="V242" i="17"/>
  <c r="V246" i="17"/>
  <c r="V244" i="17"/>
  <c r="V230" i="17"/>
  <c r="V234" i="17"/>
  <c r="V231" i="17"/>
  <c r="V146" i="17"/>
  <c r="V150" i="17"/>
  <c r="V148" i="17"/>
  <c r="V248" i="17"/>
  <c r="V252" i="17"/>
  <c r="V250" i="17"/>
  <c r="V236" i="17"/>
  <c r="V240" i="17"/>
  <c r="V237" i="17"/>
  <c r="V158" i="17"/>
  <c r="V162" i="17"/>
  <c r="V159" i="17"/>
  <c r="V243" i="17"/>
  <c r="V247" i="17"/>
  <c r="V245" i="17"/>
  <c r="V232" i="17"/>
  <c r="V235" i="17"/>
  <c r="V233" i="17"/>
  <c r="V147" i="17"/>
  <c r="V151" i="17"/>
  <c r="V149" i="17"/>
  <c r="V249" i="17"/>
  <c r="V253" i="17"/>
  <c r="V251" i="17"/>
  <c r="V238" i="17"/>
  <c r="V241" i="17"/>
  <c r="V239" i="17"/>
  <c r="V160" i="17"/>
  <c r="V163" i="17"/>
  <c r="V161" i="17"/>
  <c r="V506" i="17"/>
  <c r="V510" i="17"/>
  <c r="V508" i="17"/>
  <c r="V494" i="17"/>
  <c r="V498" i="17"/>
  <c r="V496" i="17"/>
  <c r="V458" i="17"/>
  <c r="V462" i="17"/>
  <c r="V459" i="17"/>
  <c r="V512" i="17"/>
  <c r="V516" i="17"/>
  <c r="V514" i="17"/>
  <c r="V500" i="17"/>
  <c r="V504" i="17"/>
  <c r="V502" i="17"/>
  <c r="V470" i="17"/>
  <c r="V474" i="17"/>
  <c r="V472" i="17"/>
  <c r="V507" i="17"/>
  <c r="V511" i="17"/>
  <c r="V509" i="17"/>
  <c r="V495" i="17"/>
  <c r="V499" i="17"/>
  <c r="V497" i="17"/>
  <c r="V460" i="17"/>
  <c r="V463" i="17"/>
  <c r="V461" i="17"/>
  <c r="V513" i="17"/>
  <c r="V517" i="17"/>
  <c r="V515" i="17"/>
  <c r="V501" i="17"/>
  <c r="V505" i="17"/>
  <c r="V503" i="17"/>
  <c r="V471" i="17"/>
  <c r="V475" i="17"/>
  <c r="V473" i="17"/>
  <c r="V410" i="17"/>
  <c r="V414" i="17"/>
  <c r="V411" i="17"/>
  <c r="V398" i="17"/>
  <c r="V402" i="17"/>
  <c r="V399" i="17"/>
  <c r="V332" i="17"/>
  <c r="V336" i="17"/>
  <c r="V334" i="17"/>
  <c r="V416" i="17"/>
  <c r="V420" i="17"/>
  <c r="V418" i="17"/>
  <c r="V404" i="17"/>
  <c r="V408" i="17"/>
  <c r="V405" i="17"/>
  <c r="V344" i="17"/>
  <c r="V348" i="17"/>
  <c r="V346" i="17"/>
  <c r="V412" i="17"/>
  <c r="V415" i="17"/>
  <c r="V413" i="17"/>
  <c r="V400" i="17"/>
  <c r="V403" i="17"/>
  <c r="V401" i="17"/>
  <c r="V333" i="17"/>
  <c r="V337" i="17"/>
  <c r="V335" i="17"/>
  <c r="V417" i="17"/>
  <c r="V421" i="17"/>
  <c r="V419" i="17"/>
  <c r="V406" i="17"/>
  <c r="V409" i="17"/>
  <c r="V407" i="17"/>
  <c r="V345" i="17"/>
  <c r="V349" i="17"/>
  <c r="V347" i="17"/>
  <c r="U38" i="17"/>
  <c r="U42" i="17"/>
  <c r="U40" i="17"/>
  <c r="U26" i="17"/>
  <c r="U30" i="17"/>
  <c r="U27" i="17"/>
  <c r="U2" i="17"/>
  <c r="U6" i="17"/>
  <c r="U4" i="17"/>
  <c r="U44" i="17"/>
  <c r="U48" i="17"/>
  <c r="U46" i="17"/>
  <c r="U32" i="17"/>
  <c r="U36" i="17"/>
  <c r="U33" i="17"/>
  <c r="U8" i="17"/>
  <c r="U12" i="17"/>
  <c r="U9" i="17"/>
  <c r="U39" i="17"/>
  <c r="U43" i="17"/>
  <c r="U41" i="17"/>
  <c r="U28" i="17"/>
  <c r="U31" i="17"/>
  <c r="U29" i="17"/>
  <c r="U3" i="17"/>
  <c r="U7" i="17"/>
  <c r="U5" i="17"/>
  <c r="U45" i="17"/>
  <c r="U49" i="17"/>
  <c r="U47" i="17"/>
  <c r="U34" i="17"/>
  <c r="U37" i="17"/>
  <c r="U35" i="17"/>
  <c r="U10" i="17"/>
  <c r="U13" i="17"/>
  <c r="U11" i="17"/>
  <c r="U320" i="17"/>
  <c r="U324" i="17"/>
  <c r="U321" i="17"/>
  <c r="U284" i="17"/>
  <c r="U288" i="17"/>
  <c r="U286" i="17"/>
  <c r="U200" i="17"/>
  <c r="U204" i="17"/>
  <c r="U201" i="17"/>
  <c r="U338" i="17"/>
  <c r="U342" i="17"/>
  <c r="U339" i="17"/>
  <c r="U296" i="17"/>
  <c r="U300" i="17"/>
  <c r="U298" i="17"/>
  <c r="U212" i="17"/>
  <c r="U216" i="17"/>
  <c r="U214" i="17"/>
  <c r="U322" i="17"/>
  <c r="U325" i="17"/>
  <c r="U323" i="17"/>
  <c r="U285" i="17"/>
  <c r="U289" i="17"/>
  <c r="U287" i="17"/>
  <c r="U202" i="17"/>
  <c r="U205" i="17"/>
  <c r="U203" i="17"/>
  <c r="U340" i="17"/>
  <c r="U343" i="17"/>
  <c r="U341" i="17"/>
  <c r="U297" i="17"/>
  <c r="U301" i="17"/>
  <c r="U299" i="17"/>
  <c r="U213" i="17"/>
  <c r="U217" i="17"/>
  <c r="U215" i="17"/>
  <c r="U152" i="17"/>
  <c r="U156" i="17"/>
  <c r="U153" i="17"/>
  <c r="U122" i="17"/>
  <c r="U126" i="17"/>
  <c r="U123" i="17"/>
  <c r="U80" i="17"/>
  <c r="U84" i="17"/>
  <c r="U82" i="17"/>
  <c r="U164" i="17"/>
  <c r="U168" i="17"/>
  <c r="U166" i="17"/>
  <c r="U134" i="17"/>
  <c r="U138" i="17"/>
  <c r="U135" i="17"/>
  <c r="U92" i="17"/>
  <c r="U96" i="17"/>
  <c r="U93" i="17"/>
  <c r="U154" i="17"/>
  <c r="U157" i="17"/>
  <c r="U155" i="17"/>
  <c r="U124" i="17"/>
  <c r="U127" i="17"/>
  <c r="U125" i="17"/>
  <c r="U81" i="17"/>
  <c r="U85" i="17"/>
  <c r="U83" i="17"/>
  <c r="U165" i="17"/>
  <c r="U169" i="17"/>
  <c r="U167" i="17"/>
  <c r="U136" i="17"/>
  <c r="U139" i="17"/>
  <c r="U137" i="17"/>
  <c r="U94" i="17"/>
  <c r="U97" i="17"/>
  <c r="U95" i="17"/>
  <c r="U74" i="17"/>
  <c r="U78" i="17"/>
  <c r="U75" i="17"/>
  <c r="U50" i="17"/>
  <c r="U54" i="17"/>
  <c r="U51" i="17"/>
  <c r="U14" i="17"/>
  <c r="U18" i="17"/>
  <c r="U16" i="17"/>
  <c r="U86" i="17"/>
  <c r="U90" i="17"/>
  <c r="U88" i="17"/>
  <c r="U56" i="17"/>
  <c r="U60" i="17"/>
  <c r="U57" i="17"/>
  <c r="U20" i="17"/>
  <c r="U24" i="17"/>
  <c r="U22" i="17"/>
  <c r="U76" i="17"/>
  <c r="U79" i="17"/>
  <c r="U77" i="17"/>
  <c r="U52" i="17"/>
  <c r="U55" i="17"/>
  <c r="U53" i="17"/>
  <c r="U15" i="17"/>
  <c r="U19" i="17"/>
  <c r="U17" i="17"/>
  <c r="U87" i="17"/>
  <c r="U91" i="17"/>
  <c r="U89" i="17"/>
  <c r="U58" i="17"/>
  <c r="U61" i="17"/>
  <c r="U59" i="17"/>
  <c r="U21" i="17"/>
  <c r="U25" i="17"/>
  <c r="U23" i="17"/>
  <c r="U379" i="17"/>
  <c r="U384" i="17"/>
  <c r="U382" i="17"/>
  <c r="U350" i="17"/>
  <c r="U354" i="17"/>
  <c r="U351" i="17"/>
  <c r="U254" i="17"/>
  <c r="U258" i="17"/>
  <c r="U255" i="17"/>
  <c r="U392" i="17"/>
  <c r="U396" i="17"/>
  <c r="U393" i="17"/>
  <c r="U356" i="17"/>
  <c r="U360" i="17"/>
  <c r="U358" i="17"/>
  <c r="U260" i="17"/>
  <c r="U264" i="17"/>
  <c r="U261" i="17"/>
  <c r="U381" i="17"/>
  <c r="U385" i="17"/>
  <c r="U383" i="17"/>
  <c r="U352" i="17"/>
  <c r="U355" i="17"/>
  <c r="U353" i="17"/>
  <c r="U256" i="17"/>
  <c r="U259" i="17"/>
  <c r="U257" i="17"/>
  <c r="U394" i="17"/>
  <c r="U397" i="17"/>
  <c r="U395" i="17"/>
  <c r="U357" i="17"/>
  <c r="U361" i="17"/>
  <c r="U359" i="17"/>
  <c r="U262" i="17"/>
  <c r="U266" i="17"/>
  <c r="U263" i="17"/>
  <c r="U218" i="17"/>
  <c r="U222" i="17"/>
  <c r="U219" i="17"/>
  <c r="U170" i="17"/>
  <c r="U174" i="17"/>
  <c r="U172" i="17"/>
  <c r="U104" i="17"/>
  <c r="U108" i="17"/>
  <c r="U106" i="17"/>
  <c r="U224" i="17"/>
  <c r="U228" i="17"/>
  <c r="U226" i="17"/>
  <c r="U176" i="17"/>
  <c r="U180" i="17"/>
  <c r="U177" i="17"/>
  <c r="U116" i="17"/>
  <c r="U120" i="17"/>
  <c r="U118" i="17"/>
  <c r="U220" i="17"/>
  <c r="U223" i="17"/>
  <c r="U221" i="17"/>
  <c r="U171" i="17"/>
  <c r="U175" i="17"/>
  <c r="U173" i="17"/>
  <c r="U105" i="17"/>
  <c r="U109" i="17"/>
  <c r="U107" i="17"/>
  <c r="U225" i="17"/>
  <c r="U229" i="17"/>
  <c r="U227" i="17"/>
  <c r="U178" i="17"/>
  <c r="U181" i="17"/>
  <c r="U179" i="17"/>
  <c r="U117" i="17"/>
  <c r="U121" i="17"/>
  <c r="U119" i="17"/>
  <c r="U128" i="17"/>
  <c r="U132" i="17"/>
  <c r="U129" i="17"/>
  <c r="U98" i="17"/>
  <c r="U102" i="17"/>
  <c r="U99" i="17"/>
  <c r="U62" i="17"/>
  <c r="U66" i="17"/>
  <c r="U64" i="17"/>
  <c r="U140" i="17"/>
  <c r="U144" i="17"/>
  <c r="U142" i="17"/>
  <c r="U110" i="17"/>
  <c r="U114" i="17"/>
  <c r="U111" i="17"/>
  <c r="U68" i="17"/>
  <c r="U72" i="17"/>
  <c r="U70" i="17"/>
  <c r="U130" i="17"/>
  <c r="U133" i="17"/>
  <c r="U131" i="17"/>
  <c r="U100" i="17"/>
  <c r="U103" i="17"/>
  <c r="U101" i="17"/>
  <c r="U63" i="17"/>
  <c r="U67" i="17"/>
  <c r="U65" i="17"/>
  <c r="U141" i="17"/>
  <c r="U145" i="17"/>
  <c r="U143" i="17"/>
  <c r="U112" i="17"/>
  <c r="U115" i="17"/>
  <c r="U113" i="17"/>
  <c r="U69" i="17"/>
  <c r="U73" i="17"/>
  <c r="U71" i="17"/>
  <c r="U446" i="17"/>
  <c r="U450" i="17"/>
  <c r="U448" i="17"/>
  <c r="U422" i="17"/>
  <c r="U426" i="17"/>
  <c r="U424" i="17"/>
  <c r="U362" i="17"/>
  <c r="U366" i="17"/>
  <c r="U363" i="17"/>
  <c r="U452" i="17"/>
  <c r="U456" i="17"/>
  <c r="U453" i="17"/>
  <c r="U428" i="17"/>
  <c r="U432" i="17"/>
  <c r="U430" i="17"/>
  <c r="U368" i="17"/>
  <c r="U372" i="17"/>
  <c r="U369" i="17"/>
  <c r="U447" i="17"/>
  <c r="U451" i="17"/>
  <c r="U449" i="17"/>
  <c r="U423" i="17"/>
  <c r="U427" i="17"/>
  <c r="U425" i="17"/>
  <c r="U364" i="17"/>
  <c r="U367" i="17"/>
  <c r="U365" i="17"/>
  <c r="U454" i="17"/>
  <c r="U457" i="17"/>
  <c r="U455" i="17"/>
  <c r="U429" i="17"/>
  <c r="U433" i="17"/>
  <c r="U431" i="17"/>
  <c r="U370" i="17"/>
  <c r="U373" i="17"/>
  <c r="U371" i="17"/>
  <c r="U302" i="17"/>
  <c r="U306" i="17"/>
  <c r="U303" i="17"/>
  <c r="U265" i="17"/>
  <c r="U270" i="17"/>
  <c r="U268" i="17"/>
  <c r="U182" i="17"/>
  <c r="U186" i="17"/>
  <c r="U184" i="17"/>
  <c r="U314" i="17"/>
  <c r="U318" i="17"/>
  <c r="U316" i="17"/>
  <c r="U278" i="17"/>
  <c r="U282" i="17"/>
  <c r="U279" i="17"/>
  <c r="U194" i="17"/>
  <c r="U198" i="17"/>
  <c r="U196" i="17"/>
  <c r="U304" i="17"/>
  <c r="U307" i="17"/>
  <c r="U305" i="17"/>
  <c r="U267" i="17"/>
  <c r="U271" i="17"/>
  <c r="U269" i="17"/>
  <c r="U183" i="17"/>
  <c r="U187" i="17"/>
  <c r="U185" i="17"/>
  <c r="U315" i="17"/>
  <c r="U319" i="17"/>
  <c r="U317" i="17"/>
  <c r="U280" i="17"/>
  <c r="U283" i="17"/>
  <c r="U281" i="17"/>
  <c r="U195" i="17"/>
  <c r="U199" i="17"/>
  <c r="U197" i="17"/>
  <c r="U308" i="17"/>
  <c r="U312" i="17"/>
  <c r="U309" i="17"/>
  <c r="U272" i="17"/>
  <c r="U276" i="17"/>
  <c r="U274" i="17"/>
  <c r="U188" i="17"/>
  <c r="U192" i="17"/>
  <c r="U189" i="17"/>
  <c r="U326" i="17"/>
  <c r="U330" i="17"/>
  <c r="U327" i="17"/>
  <c r="U290" i="17"/>
  <c r="U294" i="17"/>
  <c r="U292" i="17"/>
  <c r="U206" i="17"/>
  <c r="U210" i="17"/>
  <c r="U208" i="17"/>
  <c r="U310" i="17"/>
  <c r="U313" i="17"/>
  <c r="U311" i="17"/>
  <c r="U273" i="17"/>
  <c r="U277" i="17"/>
  <c r="U275" i="17"/>
  <c r="U190" i="17"/>
  <c r="U193" i="17"/>
  <c r="U191" i="17"/>
  <c r="U328" i="17"/>
  <c r="U331" i="17"/>
  <c r="U329" i="17"/>
  <c r="U291" i="17"/>
  <c r="U295" i="17"/>
  <c r="U293" i="17"/>
  <c r="U207" i="17"/>
  <c r="U211" i="17"/>
  <c r="U209" i="17"/>
  <c r="U530" i="17"/>
  <c r="U534" i="17"/>
  <c r="U532" i="17"/>
  <c r="U518" i="17"/>
  <c r="U522" i="17"/>
  <c r="U520" i="17"/>
  <c r="U482" i="17"/>
  <c r="U486" i="17"/>
  <c r="U484" i="17"/>
  <c r="U536" i="17"/>
  <c r="U540" i="17"/>
  <c r="U538" i="17"/>
  <c r="U524" i="17"/>
  <c r="U528" i="17"/>
  <c r="U526" i="17"/>
  <c r="U488" i="17"/>
  <c r="U492" i="17"/>
  <c r="U490" i="17"/>
  <c r="U531" i="17"/>
  <c r="U535" i="17"/>
  <c r="U533" i="17"/>
  <c r="U519" i="17"/>
  <c r="U523" i="17"/>
  <c r="U521" i="17"/>
  <c r="U483" i="17"/>
  <c r="U487" i="17"/>
  <c r="U485" i="17"/>
  <c r="U537" i="17"/>
  <c r="U541" i="17"/>
  <c r="U539" i="17"/>
  <c r="U525" i="17"/>
  <c r="U529" i="17"/>
  <c r="U527" i="17"/>
  <c r="U489" i="17"/>
  <c r="U493" i="17"/>
  <c r="U491" i="17"/>
  <c r="U464" i="17"/>
  <c r="U468" i="17"/>
  <c r="U466" i="17"/>
  <c r="U434" i="17"/>
  <c r="U438" i="17"/>
  <c r="U436" i="17"/>
  <c r="U374" i="17"/>
  <c r="U378" i="17"/>
  <c r="U375" i="17"/>
  <c r="U476" i="17"/>
  <c r="U480" i="17"/>
  <c r="U478" i="17"/>
  <c r="U440" i="17"/>
  <c r="U444" i="17"/>
  <c r="U442" i="17"/>
  <c r="U386" i="17"/>
  <c r="U390" i="17"/>
  <c r="U387" i="17"/>
  <c r="U465" i="17"/>
  <c r="U469" i="17"/>
  <c r="U467" i="17"/>
  <c r="U435" i="17"/>
  <c r="U439" i="17"/>
  <c r="U437" i="17"/>
  <c r="U376" i="17"/>
  <c r="U380" i="17"/>
  <c r="U377" i="17"/>
  <c r="U477" i="17"/>
  <c r="U481" i="17"/>
  <c r="U479" i="17"/>
  <c r="U441" i="17"/>
  <c r="U445" i="17"/>
  <c r="U443" i="17"/>
  <c r="U388" i="17"/>
  <c r="U391" i="17"/>
  <c r="U389" i="17"/>
  <c r="U242" i="17"/>
  <c r="U246" i="17"/>
  <c r="U244" i="17"/>
  <c r="U230" i="17"/>
  <c r="U234" i="17"/>
  <c r="U231" i="17"/>
  <c r="U146" i="17"/>
  <c r="U150" i="17"/>
  <c r="U148" i="17"/>
  <c r="U248" i="17"/>
  <c r="U252" i="17"/>
  <c r="U250" i="17"/>
  <c r="U236" i="17"/>
  <c r="U240" i="17"/>
  <c r="U237" i="17"/>
  <c r="U158" i="17"/>
  <c r="U162" i="17"/>
  <c r="U159" i="17"/>
  <c r="U243" i="17"/>
  <c r="U247" i="17"/>
  <c r="U245" i="17"/>
  <c r="U232" i="17"/>
  <c r="U235" i="17"/>
  <c r="U233" i="17"/>
  <c r="U147" i="17"/>
  <c r="U151" i="17"/>
  <c r="U149" i="17"/>
  <c r="U249" i="17"/>
  <c r="U253" i="17"/>
  <c r="U251" i="17"/>
  <c r="U238" i="17"/>
  <c r="U241" i="17"/>
  <c r="U239" i="17"/>
  <c r="U160" i="17"/>
  <c r="U163" i="17"/>
  <c r="U161" i="17"/>
  <c r="U506" i="17"/>
  <c r="U510" i="17"/>
  <c r="U508" i="17"/>
  <c r="U494" i="17"/>
  <c r="U498" i="17"/>
  <c r="U496" i="17"/>
  <c r="U458" i="17"/>
  <c r="U462" i="17"/>
  <c r="U459" i="17"/>
  <c r="U512" i="17"/>
  <c r="U516" i="17"/>
  <c r="U514" i="17"/>
  <c r="U500" i="17"/>
  <c r="U504" i="17"/>
  <c r="U502" i="17"/>
  <c r="U470" i="17"/>
  <c r="U474" i="17"/>
  <c r="U472" i="17"/>
  <c r="U507" i="17"/>
  <c r="U511" i="17"/>
  <c r="U509" i="17"/>
  <c r="U495" i="17"/>
  <c r="U499" i="17"/>
  <c r="U497" i="17"/>
  <c r="U460" i="17"/>
  <c r="U463" i="17"/>
  <c r="U461" i="17"/>
  <c r="U513" i="17"/>
  <c r="U517" i="17"/>
  <c r="U515" i="17"/>
  <c r="U501" i="17"/>
  <c r="U505" i="17"/>
  <c r="U503" i="17"/>
  <c r="U471" i="17"/>
  <c r="U475" i="17"/>
  <c r="U473" i="17"/>
  <c r="U410" i="17"/>
  <c r="U414" i="17"/>
  <c r="U411" i="17"/>
  <c r="U398" i="17"/>
  <c r="U402" i="17"/>
  <c r="U399" i="17"/>
  <c r="U332" i="17"/>
  <c r="U336" i="17"/>
  <c r="U334" i="17"/>
  <c r="U416" i="17"/>
  <c r="U420" i="17"/>
  <c r="U418" i="17"/>
  <c r="U404" i="17"/>
  <c r="U408" i="17"/>
  <c r="U405" i="17"/>
  <c r="U344" i="17"/>
  <c r="U348" i="17"/>
  <c r="U346" i="17"/>
  <c r="U412" i="17"/>
  <c r="U415" i="17"/>
  <c r="U413" i="17"/>
  <c r="U400" i="17"/>
  <c r="U403" i="17"/>
  <c r="U401" i="17"/>
  <c r="U333" i="17"/>
  <c r="U337" i="17"/>
  <c r="U335" i="17"/>
  <c r="U417" i="17"/>
  <c r="U421" i="17"/>
  <c r="U419" i="17"/>
  <c r="U406" i="17"/>
  <c r="U409" i="17"/>
  <c r="U407" i="17"/>
  <c r="U345" i="17"/>
  <c r="U349" i="17"/>
  <c r="U347" i="17"/>
  <c r="W38" i="18"/>
  <c r="W46" i="18"/>
  <c r="W40" i="18"/>
  <c r="W26" i="18"/>
  <c r="W34" i="18"/>
  <c r="W28" i="18"/>
  <c r="W2" i="18"/>
  <c r="W10" i="18"/>
  <c r="W4" i="18"/>
  <c r="W42" i="18"/>
  <c r="W48" i="18"/>
  <c r="W44" i="18"/>
  <c r="W30" i="18"/>
  <c r="W36" i="18"/>
  <c r="W32" i="18"/>
  <c r="W6" i="18"/>
  <c r="W12" i="18"/>
  <c r="W8" i="18"/>
  <c r="W39" i="18"/>
  <c r="W47" i="18"/>
  <c r="W41" i="18"/>
  <c r="W27" i="18"/>
  <c r="W35" i="18"/>
  <c r="W29" i="18"/>
  <c r="W3" i="18"/>
  <c r="W11" i="18"/>
  <c r="W5" i="18"/>
  <c r="W43" i="18"/>
  <c r="W49" i="18"/>
  <c r="W45" i="18"/>
  <c r="W31" i="18"/>
  <c r="W37" i="18"/>
  <c r="W33" i="18"/>
  <c r="W7" i="18"/>
  <c r="W13" i="18"/>
  <c r="W9" i="18"/>
  <c r="W310" i="18"/>
  <c r="W325" i="18"/>
  <c r="W312" i="18"/>
  <c r="W272" i="18"/>
  <c r="W292" i="18"/>
  <c r="W280" i="18"/>
  <c r="W186" i="18"/>
  <c r="W200" i="18"/>
  <c r="W188" i="18"/>
  <c r="W320" i="18"/>
  <c r="W338" i="18"/>
  <c r="W322" i="18"/>
  <c r="W284" i="18"/>
  <c r="W298" i="18"/>
  <c r="W290" i="18"/>
  <c r="W202" i="18"/>
  <c r="W218" i="18"/>
  <c r="W210" i="18"/>
  <c r="W311" i="18"/>
  <c r="W328" i="18"/>
  <c r="W313" i="18"/>
  <c r="W274" i="18"/>
  <c r="W293" i="18"/>
  <c r="W281" i="18"/>
  <c r="W187" i="18"/>
  <c r="W201" i="18"/>
  <c r="W189" i="18"/>
  <c r="W321" i="18"/>
  <c r="W340" i="18"/>
  <c r="W323" i="18"/>
  <c r="W285" i="18"/>
  <c r="W299" i="18"/>
  <c r="W291" i="18"/>
  <c r="W203" i="18"/>
  <c r="W219" i="18"/>
  <c r="W211" i="18"/>
  <c r="W148" i="18"/>
  <c r="W158" i="18"/>
  <c r="W150" i="18"/>
  <c r="W122" i="18"/>
  <c r="W134" i="18"/>
  <c r="W124" i="18"/>
  <c r="W74" i="18"/>
  <c r="W90" i="18"/>
  <c r="W80" i="18"/>
  <c r="W162" i="18"/>
  <c r="W168" i="18"/>
  <c r="W164" i="18"/>
  <c r="W128" i="18"/>
  <c r="W138" i="18"/>
  <c r="W132" i="18"/>
  <c r="W84" i="18"/>
  <c r="W94" i="18"/>
  <c r="W88" i="18"/>
  <c r="W149" i="18"/>
  <c r="W159" i="18"/>
  <c r="W151" i="18"/>
  <c r="W123" i="18"/>
  <c r="W135" i="18"/>
  <c r="W125" i="18"/>
  <c r="W75" i="18"/>
  <c r="W91" i="18"/>
  <c r="W81" i="18"/>
  <c r="W163" i="18"/>
  <c r="W169" i="18"/>
  <c r="W165" i="18"/>
  <c r="W129" i="18"/>
  <c r="W139" i="18"/>
  <c r="W133" i="18"/>
  <c r="W85" i="18"/>
  <c r="W95" i="18"/>
  <c r="W89" i="18"/>
  <c r="W76" i="18"/>
  <c r="W82" i="18"/>
  <c r="W78" i="18"/>
  <c r="W50" i="18"/>
  <c r="W60" i="18"/>
  <c r="W52" i="18"/>
  <c r="W14" i="18"/>
  <c r="W22" i="18"/>
  <c r="W16" i="18"/>
  <c r="W86" i="18"/>
  <c r="W96" i="18"/>
  <c r="W92" i="18"/>
  <c r="W56" i="18"/>
  <c r="W66" i="18"/>
  <c r="W58" i="18"/>
  <c r="W18" i="18"/>
  <c r="W24" i="18"/>
  <c r="W20" i="18"/>
  <c r="W77" i="18"/>
  <c r="W83" i="18"/>
  <c r="W79" i="18"/>
  <c r="W51" i="18"/>
  <c r="W61" i="18"/>
  <c r="W53" i="18"/>
  <c r="W15" i="18"/>
  <c r="W23" i="18"/>
  <c r="W17" i="18"/>
  <c r="W87" i="18"/>
  <c r="W97" i="18"/>
  <c r="W93" i="18"/>
  <c r="W57" i="18"/>
  <c r="W67" i="18"/>
  <c r="W59" i="18"/>
  <c r="W19" i="18"/>
  <c r="W25" i="18"/>
  <c r="W21" i="18"/>
  <c r="W374" i="18"/>
  <c r="W392" i="18"/>
  <c r="W380" i="18"/>
  <c r="W350" i="18"/>
  <c r="W356" i="18"/>
  <c r="W352" i="18"/>
  <c r="W254" i="18"/>
  <c r="W262" i="18"/>
  <c r="W256" i="18"/>
  <c r="W386" i="18"/>
  <c r="W396" i="18"/>
  <c r="W390" i="18"/>
  <c r="W360" i="18"/>
  <c r="W370" i="18"/>
  <c r="W362" i="18"/>
  <c r="W258" i="18"/>
  <c r="W268" i="18"/>
  <c r="W260" i="18"/>
  <c r="W375" i="18"/>
  <c r="W393" i="18"/>
  <c r="W381" i="18"/>
  <c r="W351" i="18"/>
  <c r="W357" i="18"/>
  <c r="W353" i="18"/>
  <c r="W255" i="18"/>
  <c r="W263" i="18"/>
  <c r="W257" i="18"/>
  <c r="W387" i="18"/>
  <c r="W397" i="18"/>
  <c r="W391" i="18"/>
  <c r="W361" i="18"/>
  <c r="W371" i="18"/>
  <c r="W363" i="18"/>
  <c r="W259" i="18"/>
  <c r="W269" i="18"/>
  <c r="W261" i="18"/>
  <c r="W212" i="18"/>
  <c r="W222" i="18"/>
  <c r="W216" i="18"/>
  <c r="W170" i="18"/>
  <c r="W180" i="18"/>
  <c r="W172" i="18"/>
  <c r="W102" i="18"/>
  <c r="W116" i="18"/>
  <c r="W104" i="18"/>
  <c r="W224" i="18"/>
  <c r="W232" i="18"/>
  <c r="W226" i="18"/>
  <c r="W176" i="18"/>
  <c r="W192" i="18"/>
  <c r="W178" i="18"/>
  <c r="W110" i="18"/>
  <c r="W120" i="18"/>
  <c r="W114" i="18"/>
  <c r="W213" i="18"/>
  <c r="W223" i="18"/>
  <c r="W217" i="18"/>
  <c r="W171" i="18"/>
  <c r="W181" i="18"/>
  <c r="W173" i="18"/>
  <c r="W103" i="18"/>
  <c r="W117" i="18"/>
  <c r="W105" i="18"/>
  <c r="W225" i="18"/>
  <c r="W233" i="18"/>
  <c r="W227" i="18"/>
  <c r="W177" i="18"/>
  <c r="W193" i="18"/>
  <c r="W179" i="18"/>
  <c r="W111" i="18"/>
  <c r="W121" i="18"/>
  <c r="W115" i="18"/>
  <c r="W126" i="18"/>
  <c r="W136" i="18"/>
  <c r="W130" i="18"/>
  <c r="W98" i="18"/>
  <c r="W112" i="18"/>
  <c r="W100" i="18"/>
  <c r="W54" i="18"/>
  <c r="W70" i="18"/>
  <c r="W62" i="18"/>
  <c r="W140" i="18"/>
  <c r="W146" i="18"/>
  <c r="W142" i="18"/>
  <c r="W106" i="18"/>
  <c r="W118" i="18"/>
  <c r="W108" i="18"/>
  <c r="W64" i="18"/>
  <c r="W72" i="18"/>
  <c r="W68" i="18"/>
  <c r="W127" i="18"/>
  <c r="W137" i="18"/>
  <c r="W131" i="18"/>
  <c r="W99" i="18"/>
  <c r="W113" i="18"/>
  <c r="W101" i="18"/>
  <c r="W55" i="18"/>
  <c r="W71" i="18"/>
  <c r="W63" i="18"/>
  <c r="W141" i="18"/>
  <c r="W147" i="18"/>
  <c r="W143" i="18"/>
  <c r="W107" i="18"/>
  <c r="W119" i="18"/>
  <c r="W109" i="18"/>
  <c r="W65" i="18"/>
  <c r="W73" i="18"/>
  <c r="W69" i="18"/>
  <c r="W436" i="18"/>
  <c r="W452" i="18"/>
  <c r="W442" i="18"/>
  <c r="W422" i="18"/>
  <c r="W430" i="18"/>
  <c r="W424" i="18"/>
  <c r="W354" i="18"/>
  <c r="W368" i="18"/>
  <c r="W358" i="18"/>
  <c r="W448" i="18"/>
  <c r="W456" i="18"/>
  <c r="W450" i="18"/>
  <c r="W426" i="18"/>
  <c r="W432" i="18"/>
  <c r="W428" i="18"/>
  <c r="W364" i="18"/>
  <c r="W372" i="18"/>
  <c r="W366" i="18"/>
  <c r="W438" i="18"/>
  <c r="W453" i="18"/>
  <c r="W443" i="18"/>
  <c r="W423" i="18"/>
  <c r="W431" i="18"/>
  <c r="W425" i="18"/>
  <c r="W355" i="18"/>
  <c r="W369" i="18"/>
  <c r="W359" i="18"/>
  <c r="W449" i="18"/>
  <c r="W457" i="18"/>
  <c r="W451" i="18"/>
  <c r="W427" i="18"/>
  <c r="W433" i="18"/>
  <c r="W429" i="18"/>
  <c r="W365" i="18"/>
  <c r="W373" i="18"/>
  <c r="W367" i="18"/>
  <c r="W300" i="18"/>
  <c r="W306" i="18"/>
  <c r="W304" i="18"/>
  <c r="W264" i="18"/>
  <c r="W276" i="18"/>
  <c r="W266" i="18"/>
  <c r="W174" i="18"/>
  <c r="W198" i="18"/>
  <c r="W182" i="18"/>
  <c r="W308" i="18"/>
  <c r="W332" i="18"/>
  <c r="W316" i="18"/>
  <c r="W270" i="18"/>
  <c r="W286" i="18"/>
  <c r="W273" i="18"/>
  <c r="W184" i="18"/>
  <c r="W204" i="18"/>
  <c r="W194" i="18"/>
  <c r="W301" i="18"/>
  <c r="W307" i="18"/>
  <c r="W305" i="18"/>
  <c r="W265" i="18"/>
  <c r="W277" i="18"/>
  <c r="W267" i="18"/>
  <c r="W175" i="18"/>
  <c r="W199" i="18"/>
  <c r="W183" i="18"/>
  <c r="W309" i="18"/>
  <c r="W334" i="18"/>
  <c r="W318" i="18"/>
  <c r="W271" i="18"/>
  <c r="W287" i="18"/>
  <c r="W275" i="18"/>
  <c r="W185" i="18"/>
  <c r="W206" i="18"/>
  <c r="W196" i="18"/>
  <c r="W314" i="18"/>
  <c r="W333" i="18"/>
  <c r="W317" i="18"/>
  <c r="W278" i="18"/>
  <c r="W296" i="18"/>
  <c r="W282" i="18"/>
  <c r="W190" i="18"/>
  <c r="W205" i="18"/>
  <c r="W195" i="18"/>
  <c r="W324" i="18"/>
  <c r="W342" i="18"/>
  <c r="W330" i="18"/>
  <c r="W288" i="18"/>
  <c r="W302" i="18"/>
  <c r="W294" i="18"/>
  <c r="W208" i="18"/>
  <c r="W220" i="18"/>
  <c r="W214" i="18"/>
  <c r="W315" i="18"/>
  <c r="W335" i="18"/>
  <c r="W319" i="18"/>
  <c r="W279" i="18"/>
  <c r="W297" i="18"/>
  <c r="W283" i="18"/>
  <c r="W191" i="18"/>
  <c r="W207" i="18"/>
  <c r="W197" i="18"/>
  <c r="W326" i="18"/>
  <c r="W343" i="18"/>
  <c r="W331" i="18"/>
  <c r="W289" i="18"/>
  <c r="W303" i="18"/>
  <c r="W295" i="18"/>
  <c r="W209" i="18"/>
  <c r="W221" i="18"/>
  <c r="W215" i="18"/>
  <c r="W530" i="18"/>
  <c r="W536" i="18"/>
  <c r="W532" i="18"/>
  <c r="W518" i="18"/>
  <c r="W526" i="18"/>
  <c r="W520" i="18"/>
  <c r="W482" i="18"/>
  <c r="W490" i="18"/>
  <c r="W484" i="18"/>
  <c r="W534" i="18"/>
  <c r="W540" i="18"/>
  <c r="W538" i="18"/>
  <c r="W522" i="18"/>
  <c r="W528" i="18"/>
  <c r="W524" i="18"/>
  <c r="W486" i="18"/>
  <c r="W492" i="18"/>
  <c r="W488" i="18"/>
  <c r="W531" i="18"/>
  <c r="W537" i="18"/>
  <c r="W533" i="18"/>
  <c r="W519" i="18"/>
  <c r="W527" i="18"/>
  <c r="W521" i="18"/>
  <c r="W483" i="18"/>
  <c r="W491" i="18"/>
  <c r="W485" i="18"/>
  <c r="W535" i="18"/>
  <c r="W541" i="18"/>
  <c r="W539" i="18"/>
  <c r="W523" i="18"/>
  <c r="W529" i="18"/>
  <c r="W525" i="18"/>
  <c r="W487" i="18"/>
  <c r="W493" i="18"/>
  <c r="W489" i="18"/>
  <c r="W462" i="18"/>
  <c r="W476" i="18"/>
  <c r="W464" i="18"/>
  <c r="W434" i="18"/>
  <c r="W446" i="18"/>
  <c r="W437" i="18"/>
  <c r="W376" i="18"/>
  <c r="W388" i="18"/>
  <c r="W378" i="18"/>
  <c r="W472" i="18"/>
  <c r="W480" i="18"/>
  <c r="W474" i="18"/>
  <c r="W440" i="18"/>
  <c r="W454" i="18"/>
  <c r="W444" i="18"/>
  <c r="W382" i="18"/>
  <c r="W394" i="18"/>
  <c r="W384" i="18"/>
  <c r="W463" i="18"/>
  <c r="W477" i="18"/>
  <c r="W465" i="18"/>
  <c r="W435" i="18"/>
  <c r="W447" i="18"/>
  <c r="W439" i="18"/>
  <c r="W377" i="18"/>
  <c r="W389" i="18"/>
  <c r="W379" i="18"/>
  <c r="W473" i="18"/>
  <c r="W481" i="18"/>
  <c r="W475" i="18"/>
  <c r="W441" i="18"/>
  <c r="W455" i="18"/>
  <c r="W445" i="18"/>
  <c r="W383" i="18"/>
  <c r="W395" i="18"/>
  <c r="W385" i="18"/>
  <c r="W242" i="18"/>
  <c r="W250" i="18"/>
  <c r="W244" i="18"/>
  <c r="W228" i="18"/>
  <c r="W238" i="18"/>
  <c r="W230" i="18"/>
  <c r="W144" i="18"/>
  <c r="W160" i="18"/>
  <c r="W152" i="18"/>
  <c r="W246" i="18"/>
  <c r="W252" i="18"/>
  <c r="W248" i="18"/>
  <c r="W234" i="18"/>
  <c r="W240" i="18"/>
  <c r="W236" i="18"/>
  <c r="W154" i="18"/>
  <c r="W166" i="18"/>
  <c r="W156" i="18"/>
  <c r="W243" i="18"/>
  <c r="W251" i="18"/>
  <c r="W245" i="18"/>
  <c r="W229" i="18"/>
  <c r="W239" i="18"/>
  <c r="W231" i="18"/>
  <c r="W145" i="18"/>
  <c r="W161" i="18"/>
  <c r="W153" i="18"/>
  <c r="W247" i="18"/>
  <c r="W253" i="18"/>
  <c r="W249" i="18"/>
  <c r="W235" i="18"/>
  <c r="W241" i="18"/>
  <c r="W237" i="18"/>
  <c r="W155" i="18"/>
  <c r="W167" i="18"/>
  <c r="W157" i="18"/>
  <c r="W506" i="18"/>
  <c r="W514" i="18"/>
  <c r="W508" i="18"/>
  <c r="W494" i="18"/>
  <c r="W502" i="18"/>
  <c r="W496" i="18"/>
  <c r="W458" i="18"/>
  <c r="W466" i="18"/>
  <c r="W460" i="18"/>
  <c r="W510" i="18"/>
  <c r="W516" i="18"/>
  <c r="W512" i="18"/>
  <c r="W498" i="18"/>
  <c r="W504" i="18"/>
  <c r="W500" i="18"/>
  <c r="W468" i="18"/>
  <c r="W478" i="18"/>
  <c r="W470" i="18"/>
  <c r="W507" i="18"/>
  <c r="W515" i="18"/>
  <c r="W509" i="18"/>
  <c r="W495" i="18"/>
  <c r="W503" i="18"/>
  <c r="W497" i="18"/>
  <c r="W459" i="18"/>
  <c r="W467" i="18"/>
  <c r="W461" i="18"/>
  <c r="W511" i="18"/>
  <c r="W517" i="18"/>
  <c r="W513" i="18"/>
  <c r="W499" i="18"/>
  <c r="W505" i="18"/>
  <c r="W501" i="18"/>
  <c r="W469" i="18"/>
  <c r="W479" i="18"/>
  <c r="W471" i="18"/>
  <c r="W410" i="18"/>
  <c r="W414" i="18"/>
  <c r="W412" i="18"/>
  <c r="W398" i="18"/>
  <c r="W406" i="18"/>
  <c r="W400" i="18"/>
  <c r="W327" i="18"/>
  <c r="W346" i="18"/>
  <c r="W336" i="18"/>
  <c r="W416" i="18"/>
  <c r="W420" i="18"/>
  <c r="W418" i="18"/>
  <c r="W402" i="18"/>
  <c r="W408" i="18"/>
  <c r="W404" i="18"/>
  <c r="W339" i="18"/>
  <c r="W348" i="18"/>
  <c r="W344" i="18"/>
  <c r="W411" i="18"/>
  <c r="W415" i="18"/>
  <c r="W413" i="18"/>
  <c r="W399" i="18"/>
  <c r="W407" i="18"/>
  <c r="W401" i="18"/>
  <c r="W329" i="18"/>
  <c r="W347" i="18"/>
  <c r="W337" i="18"/>
  <c r="W417" i="18"/>
  <c r="W421" i="18"/>
  <c r="W419" i="18"/>
  <c r="W403" i="18"/>
  <c r="W409" i="18"/>
  <c r="W405" i="18"/>
  <c r="W341" i="18"/>
  <c r="W349" i="18"/>
  <c r="W345" i="18"/>
  <c r="V38" i="18"/>
  <c r="V46" i="18"/>
  <c r="V40" i="18"/>
  <c r="V26" i="18"/>
  <c r="V34" i="18"/>
  <c r="V28" i="18"/>
  <c r="V2" i="18"/>
  <c r="V10" i="18"/>
  <c r="V4" i="18"/>
  <c r="V42" i="18"/>
  <c r="V48" i="18"/>
  <c r="V44" i="18"/>
  <c r="V30" i="18"/>
  <c r="V36" i="18"/>
  <c r="V32" i="18"/>
  <c r="V6" i="18"/>
  <c r="V12" i="18"/>
  <c r="V8" i="18"/>
  <c r="V39" i="18"/>
  <c r="V47" i="18"/>
  <c r="V41" i="18"/>
  <c r="V27" i="18"/>
  <c r="V35" i="18"/>
  <c r="V29" i="18"/>
  <c r="V3" i="18"/>
  <c r="V11" i="18"/>
  <c r="V5" i="18"/>
  <c r="V43" i="18"/>
  <c r="V49" i="18"/>
  <c r="V45" i="18"/>
  <c r="V31" i="18"/>
  <c r="V37" i="18"/>
  <c r="V33" i="18"/>
  <c r="V7" i="18"/>
  <c r="C5" i="8" s="1"/>
  <c r="V13" i="18"/>
  <c r="V9" i="18"/>
  <c r="V310" i="18"/>
  <c r="V325" i="18"/>
  <c r="V312" i="18"/>
  <c r="V272" i="18"/>
  <c r="V292" i="18"/>
  <c r="V280" i="18"/>
  <c r="V186" i="18"/>
  <c r="V200" i="18"/>
  <c r="V188" i="18"/>
  <c r="V320" i="18"/>
  <c r="V338" i="18"/>
  <c r="V322" i="18"/>
  <c r="V284" i="18"/>
  <c r="V298" i="18"/>
  <c r="V290" i="18"/>
  <c r="V202" i="18"/>
  <c r="V218" i="18"/>
  <c r="V210" i="18"/>
  <c r="V311" i="18"/>
  <c r="V328" i="18"/>
  <c r="V313" i="18"/>
  <c r="V274" i="18"/>
  <c r="V293" i="18"/>
  <c r="V281" i="18"/>
  <c r="V187" i="18"/>
  <c r="V201" i="18"/>
  <c r="V189" i="18"/>
  <c r="V321" i="18"/>
  <c r="V340" i="18"/>
  <c r="V323" i="18"/>
  <c r="V285" i="18"/>
  <c r="V299" i="18"/>
  <c r="V291" i="18"/>
  <c r="V203" i="18"/>
  <c r="V219" i="18"/>
  <c r="V211" i="18"/>
  <c r="V148" i="18"/>
  <c r="V158" i="18"/>
  <c r="V150" i="18"/>
  <c r="V122" i="18"/>
  <c r="V134" i="18"/>
  <c r="V124" i="18"/>
  <c r="V74" i="18"/>
  <c r="V90" i="18"/>
  <c r="V80" i="18"/>
  <c r="V162" i="18"/>
  <c r="V168" i="18"/>
  <c r="V164" i="18"/>
  <c r="V128" i="18"/>
  <c r="V138" i="18"/>
  <c r="V132" i="18"/>
  <c r="V84" i="18"/>
  <c r="V94" i="18"/>
  <c r="V88" i="18"/>
  <c r="V149" i="18"/>
  <c r="V159" i="18"/>
  <c r="V151" i="18"/>
  <c r="V123" i="18"/>
  <c r="V135" i="18"/>
  <c r="V125" i="18"/>
  <c r="V75" i="18"/>
  <c r="V91" i="18"/>
  <c r="V81" i="18"/>
  <c r="V163" i="18"/>
  <c r="V169" i="18"/>
  <c r="V165" i="18"/>
  <c r="V129" i="18"/>
  <c r="V139" i="18"/>
  <c r="V133" i="18"/>
  <c r="V85" i="18"/>
  <c r="V95" i="18"/>
  <c r="V89" i="18"/>
  <c r="V76" i="18"/>
  <c r="V82" i="18"/>
  <c r="V78" i="18"/>
  <c r="V50" i="18"/>
  <c r="V60" i="18"/>
  <c r="V52" i="18"/>
  <c r="V14" i="18"/>
  <c r="V22" i="18"/>
  <c r="V16" i="18"/>
  <c r="V86" i="18"/>
  <c r="V96" i="18"/>
  <c r="V92" i="18"/>
  <c r="V56" i="18"/>
  <c r="V66" i="18"/>
  <c r="V58" i="18"/>
  <c r="V18" i="18"/>
  <c r="V24" i="18"/>
  <c r="V20" i="18"/>
  <c r="V77" i="18"/>
  <c r="V83" i="18"/>
  <c r="V79" i="18"/>
  <c r="V51" i="18"/>
  <c r="V61" i="18"/>
  <c r="V53" i="18"/>
  <c r="V15" i="18"/>
  <c r="V23" i="18"/>
  <c r="V17" i="18"/>
  <c r="V87" i="18"/>
  <c r="V97" i="18"/>
  <c r="V93" i="18"/>
  <c r="V57" i="18"/>
  <c r="V67" i="18"/>
  <c r="V59" i="18"/>
  <c r="V19" i="18"/>
  <c r="V25" i="18"/>
  <c r="V21" i="18"/>
  <c r="V374" i="18"/>
  <c r="V392" i="18"/>
  <c r="V380" i="18"/>
  <c r="V350" i="18"/>
  <c r="V356" i="18"/>
  <c r="V352" i="18"/>
  <c r="V254" i="18"/>
  <c r="V262" i="18"/>
  <c r="V256" i="18"/>
  <c r="V386" i="18"/>
  <c r="V396" i="18"/>
  <c r="V390" i="18"/>
  <c r="V360" i="18"/>
  <c r="V370" i="18"/>
  <c r="V362" i="18"/>
  <c r="V258" i="18"/>
  <c r="V268" i="18"/>
  <c r="V260" i="18"/>
  <c r="V375" i="18"/>
  <c r="V393" i="18"/>
  <c r="V381" i="18"/>
  <c r="V351" i="18"/>
  <c r="V357" i="18"/>
  <c r="V353" i="18"/>
  <c r="V255" i="18"/>
  <c r="V263" i="18"/>
  <c r="V257" i="18"/>
  <c r="V387" i="18"/>
  <c r="V397" i="18"/>
  <c r="V391" i="18"/>
  <c r="V361" i="18"/>
  <c r="V371" i="18"/>
  <c r="V363" i="18"/>
  <c r="V259" i="18"/>
  <c r="V269" i="18"/>
  <c r="V261" i="18"/>
  <c r="V212" i="18"/>
  <c r="V222" i="18"/>
  <c r="V216" i="18"/>
  <c r="V170" i="18"/>
  <c r="V180" i="18"/>
  <c r="V172" i="18"/>
  <c r="V102" i="18"/>
  <c r="V116" i="18"/>
  <c r="V104" i="18"/>
  <c r="V224" i="18"/>
  <c r="V232" i="18"/>
  <c r="V226" i="18"/>
  <c r="V176" i="18"/>
  <c r="V192" i="18"/>
  <c r="V178" i="18"/>
  <c r="V110" i="18"/>
  <c r="V120" i="18"/>
  <c r="V114" i="18"/>
  <c r="V213" i="18"/>
  <c r="V223" i="18"/>
  <c r="V217" i="18"/>
  <c r="V171" i="18"/>
  <c r="V181" i="18"/>
  <c r="V173" i="18"/>
  <c r="V103" i="18"/>
  <c r="V117" i="18"/>
  <c r="V105" i="18"/>
  <c r="V225" i="18"/>
  <c r="V233" i="18"/>
  <c r="V227" i="18"/>
  <c r="V177" i="18"/>
  <c r="V193" i="18"/>
  <c r="V179" i="18"/>
  <c r="V111" i="18"/>
  <c r="V121" i="18"/>
  <c r="V115" i="18"/>
  <c r="V126" i="18"/>
  <c r="V136" i="18"/>
  <c r="V130" i="18"/>
  <c r="V98" i="18"/>
  <c r="V112" i="18"/>
  <c r="V100" i="18"/>
  <c r="V54" i="18"/>
  <c r="V70" i="18"/>
  <c r="V62" i="18"/>
  <c r="V140" i="18"/>
  <c r="V146" i="18"/>
  <c r="V142" i="18"/>
  <c r="V106" i="18"/>
  <c r="V118" i="18"/>
  <c r="V108" i="18"/>
  <c r="V64" i="18"/>
  <c r="V72" i="18"/>
  <c r="V68" i="18"/>
  <c r="V127" i="18"/>
  <c r="V137" i="18"/>
  <c r="V131" i="18"/>
  <c r="V99" i="18"/>
  <c r="V113" i="18"/>
  <c r="V101" i="18"/>
  <c r="V55" i="18"/>
  <c r="V71" i="18"/>
  <c r="V63" i="18"/>
  <c r="V141" i="18"/>
  <c r="V147" i="18"/>
  <c r="V143" i="18"/>
  <c r="V107" i="18"/>
  <c r="V119" i="18"/>
  <c r="V109" i="18"/>
  <c r="V65" i="18"/>
  <c r="V73" i="18"/>
  <c r="V69" i="18"/>
  <c r="V436" i="18"/>
  <c r="V452" i="18"/>
  <c r="V442" i="18"/>
  <c r="V422" i="18"/>
  <c r="V430" i="18"/>
  <c r="V424" i="18"/>
  <c r="V354" i="18"/>
  <c r="V368" i="18"/>
  <c r="V358" i="18"/>
  <c r="V448" i="18"/>
  <c r="V456" i="18"/>
  <c r="V450" i="18"/>
  <c r="V426" i="18"/>
  <c r="V432" i="18"/>
  <c r="V428" i="18"/>
  <c r="V364" i="18"/>
  <c r="V372" i="18"/>
  <c r="V366" i="18"/>
  <c r="V438" i="18"/>
  <c r="V453" i="18"/>
  <c r="V443" i="18"/>
  <c r="V423" i="18"/>
  <c r="V431" i="18"/>
  <c r="V425" i="18"/>
  <c r="V355" i="18"/>
  <c r="V369" i="18"/>
  <c r="V359" i="18"/>
  <c r="V449" i="18"/>
  <c r="V457" i="18"/>
  <c r="V451" i="18"/>
  <c r="V427" i="18"/>
  <c r="V433" i="18"/>
  <c r="V429" i="18"/>
  <c r="V365" i="18"/>
  <c r="V373" i="18"/>
  <c r="V367" i="18"/>
  <c r="V300" i="18"/>
  <c r="V306" i="18"/>
  <c r="V304" i="18"/>
  <c r="V264" i="18"/>
  <c r="V276" i="18"/>
  <c r="V266" i="18"/>
  <c r="V174" i="18"/>
  <c r="V198" i="18"/>
  <c r="V182" i="18"/>
  <c r="V308" i="18"/>
  <c r="V332" i="18"/>
  <c r="V316" i="18"/>
  <c r="V270" i="18"/>
  <c r="V286" i="18"/>
  <c r="V273" i="18"/>
  <c r="V184" i="18"/>
  <c r="V204" i="18"/>
  <c r="V194" i="18"/>
  <c r="V301" i="18"/>
  <c r="V307" i="18"/>
  <c r="V305" i="18"/>
  <c r="V265" i="18"/>
  <c r="V277" i="18"/>
  <c r="V267" i="18"/>
  <c r="V175" i="18"/>
  <c r="V199" i="18"/>
  <c r="V183" i="18"/>
  <c r="V309" i="18"/>
  <c r="V334" i="18"/>
  <c r="V318" i="18"/>
  <c r="V271" i="18"/>
  <c r="V287" i="18"/>
  <c r="V275" i="18"/>
  <c r="V185" i="18"/>
  <c r="V206" i="18"/>
  <c r="V196" i="18"/>
  <c r="V314" i="18"/>
  <c r="V333" i="18"/>
  <c r="V317" i="18"/>
  <c r="V278" i="18"/>
  <c r="V296" i="18"/>
  <c r="V282" i="18"/>
  <c r="V190" i="18"/>
  <c r="V205" i="18"/>
  <c r="V195" i="18"/>
  <c r="V324" i="18"/>
  <c r="V342" i="18"/>
  <c r="V330" i="18"/>
  <c r="V288" i="18"/>
  <c r="V302" i="18"/>
  <c r="V294" i="18"/>
  <c r="V208" i="18"/>
  <c r="V220" i="18"/>
  <c r="V214" i="18"/>
  <c r="V315" i="18"/>
  <c r="V335" i="18"/>
  <c r="V319" i="18"/>
  <c r="V279" i="18"/>
  <c r="V297" i="18"/>
  <c r="V283" i="18"/>
  <c r="V191" i="18"/>
  <c r="V207" i="18"/>
  <c r="V197" i="18"/>
  <c r="V326" i="18"/>
  <c r="V343" i="18"/>
  <c r="V331" i="18"/>
  <c r="V289" i="18"/>
  <c r="V303" i="18"/>
  <c r="V295" i="18"/>
  <c r="V209" i="18"/>
  <c r="V221" i="18"/>
  <c r="V215" i="18"/>
  <c r="V530" i="18"/>
  <c r="V536" i="18"/>
  <c r="V532" i="18"/>
  <c r="V518" i="18"/>
  <c r="V526" i="18"/>
  <c r="V520" i="18"/>
  <c r="V482" i="18"/>
  <c r="V490" i="18"/>
  <c r="V484" i="18"/>
  <c r="V534" i="18"/>
  <c r="V540" i="18"/>
  <c r="V538" i="18"/>
  <c r="V522" i="18"/>
  <c r="V528" i="18"/>
  <c r="V524" i="18"/>
  <c r="V486" i="18"/>
  <c r="V492" i="18"/>
  <c r="V488" i="18"/>
  <c r="V531" i="18"/>
  <c r="V537" i="18"/>
  <c r="V533" i="18"/>
  <c r="V519" i="18"/>
  <c r="V527" i="18"/>
  <c r="V521" i="18"/>
  <c r="V483" i="18"/>
  <c r="V491" i="18"/>
  <c r="V485" i="18"/>
  <c r="V535" i="18"/>
  <c r="V541" i="18"/>
  <c r="V539" i="18"/>
  <c r="V523" i="18"/>
  <c r="V529" i="18"/>
  <c r="V525" i="18"/>
  <c r="V487" i="18"/>
  <c r="V493" i="18"/>
  <c r="V489" i="18"/>
  <c r="V462" i="18"/>
  <c r="V476" i="18"/>
  <c r="V464" i="18"/>
  <c r="V434" i="18"/>
  <c r="V446" i="18"/>
  <c r="V437" i="18"/>
  <c r="V376" i="18"/>
  <c r="V388" i="18"/>
  <c r="V378" i="18"/>
  <c r="V472" i="18"/>
  <c r="V480" i="18"/>
  <c r="V474" i="18"/>
  <c r="V440" i="18"/>
  <c r="V454" i="18"/>
  <c r="V444" i="18"/>
  <c r="V382" i="18"/>
  <c r="V394" i="18"/>
  <c r="V384" i="18"/>
  <c r="V463" i="18"/>
  <c r="V477" i="18"/>
  <c r="V465" i="18"/>
  <c r="V435" i="18"/>
  <c r="V447" i="18"/>
  <c r="V439" i="18"/>
  <c r="V377" i="18"/>
  <c r="V389" i="18"/>
  <c r="V379" i="18"/>
  <c r="V473" i="18"/>
  <c r="V481" i="18"/>
  <c r="V475" i="18"/>
  <c r="V441" i="18"/>
  <c r="V455" i="18"/>
  <c r="V445" i="18"/>
  <c r="V383" i="18"/>
  <c r="V395" i="18"/>
  <c r="V385" i="18"/>
  <c r="V242" i="18"/>
  <c r="V250" i="18"/>
  <c r="V244" i="18"/>
  <c r="V228" i="18"/>
  <c r="V238" i="18"/>
  <c r="V230" i="18"/>
  <c r="V144" i="18"/>
  <c r="V160" i="18"/>
  <c r="V152" i="18"/>
  <c r="V246" i="18"/>
  <c r="V252" i="18"/>
  <c r="V248" i="18"/>
  <c r="V234" i="18"/>
  <c r="V240" i="18"/>
  <c r="V236" i="18"/>
  <c r="V154" i="18"/>
  <c r="V166" i="18"/>
  <c r="V156" i="18"/>
  <c r="V243" i="18"/>
  <c r="V251" i="18"/>
  <c r="V245" i="18"/>
  <c r="V229" i="18"/>
  <c r="V239" i="18"/>
  <c r="V231" i="18"/>
  <c r="V145" i="18"/>
  <c r="V161" i="18"/>
  <c r="V153" i="18"/>
  <c r="V247" i="18"/>
  <c r="V253" i="18"/>
  <c r="V249" i="18"/>
  <c r="V235" i="18"/>
  <c r="V241" i="18"/>
  <c r="V237" i="18"/>
  <c r="V155" i="18"/>
  <c r="V167" i="18"/>
  <c r="V157" i="18"/>
  <c r="V506" i="18"/>
  <c r="V514" i="18"/>
  <c r="V508" i="18"/>
  <c r="V494" i="18"/>
  <c r="V502" i="18"/>
  <c r="V496" i="18"/>
  <c r="V458" i="18"/>
  <c r="V466" i="18"/>
  <c r="V460" i="18"/>
  <c r="V510" i="18"/>
  <c r="V516" i="18"/>
  <c r="V512" i="18"/>
  <c r="V498" i="18"/>
  <c r="V504" i="18"/>
  <c r="V500" i="18"/>
  <c r="V468" i="18"/>
  <c r="V478" i="18"/>
  <c r="V470" i="18"/>
  <c r="V507" i="18"/>
  <c r="V515" i="18"/>
  <c r="V509" i="18"/>
  <c r="V495" i="18"/>
  <c r="V503" i="18"/>
  <c r="V497" i="18"/>
  <c r="V459" i="18"/>
  <c r="V467" i="18"/>
  <c r="V461" i="18"/>
  <c r="V511" i="18"/>
  <c r="V517" i="18"/>
  <c r="V513" i="18"/>
  <c r="V499" i="18"/>
  <c r="V505" i="18"/>
  <c r="V501" i="18"/>
  <c r="V469" i="18"/>
  <c r="V479" i="18"/>
  <c r="V471" i="18"/>
  <c r="V410" i="18"/>
  <c r="V414" i="18"/>
  <c r="V412" i="18"/>
  <c r="V398" i="18"/>
  <c r="V406" i="18"/>
  <c r="V400" i="18"/>
  <c r="V327" i="18"/>
  <c r="V346" i="18"/>
  <c r="V336" i="18"/>
  <c r="V416" i="18"/>
  <c r="V420" i="18"/>
  <c r="V418" i="18"/>
  <c r="V402" i="18"/>
  <c r="V408" i="18"/>
  <c r="V404" i="18"/>
  <c r="V339" i="18"/>
  <c r="V348" i="18"/>
  <c r="V344" i="18"/>
  <c r="V411" i="18"/>
  <c r="V415" i="18"/>
  <c r="V413" i="18"/>
  <c r="V399" i="18"/>
  <c r="V407" i="18"/>
  <c r="V401" i="18"/>
  <c r="V329" i="18"/>
  <c r="V347" i="18"/>
  <c r="V337" i="18"/>
  <c r="V417" i="18"/>
  <c r="V421" i="18"/>
  <c r="V419" i="18"/>
  <c r="V403" i="18"/>
  <c r="V409" i="18"/>
  <c r="V405" i="18"/>
  <c r="V341" i="18"/>
  <c r="V349" i="18"/>
  <c r="V345" i="18"/>
  <c r="U38" i="18"/>
  <c r="U46" i="18"/>
  <c r="U40" i="18"/>
  <c r="U26" i="18"/>
  <c r="U34" i="18"/>
  <c r="U28" i="18"/>
  <c r="U2" i="18"/>
  <c r="U10" i="18"/>
  <c r="U4" i="18"/>
  <c r="U42" i="18"/>
  <c r="U48" i="18"/>
  <c r="U44" i="18"/>
  <c r="U30" i="18"/>
  <c r="U36" i="18"/>
  <c r="U32" i="18"/>
  <c r="U6" i="18"/>
  <c r="U12" i="18"/>
  <c r="U8" i="18"/>
  <c r="U39" i="18"/>
  <c r="U47" i="18"/>
  <c r="U41" i="18"/>
  <c r="U27" i="18"/>
  <c r="U35" i="18"/>
  <c r="U29" i="18"/>
  <c r="U3" i="18"/>
  <c r="U11" i="18"/>
  <c r="U5" i="18"/>
  <c r="U43" i="18"/>
  <c r="U49" i="18"/>
  <c r="U45" i="18"/>
  <c r="U31" i="18"/>
  <c r="U37" i="18"/>
  <c r="U33" i="18"/>
  <c r="U7" i="18"/>
  <c r="U13" i="18"/>
  <c r="U9" i="18"/>
  <c r="U310" i="18"/>
  <c r="U325" i="18"/>
  <c r="U312" i="18"/>
  <c r="U272" i="18"/>
  <c r="U292" i="18"/>
  <c r="U280" i="18"/>
  <c r="U186" i="18"/>
  <c r="U200" i="18"/>
  <c r="U188" i="18"/>
  <c r="U320" i="18"/>
  <c r="U338" i="18"/>
  <c r="U322" i="18"/>
  <c r="U284" i="18"/>
  <c r="U298" i="18"/>
  <c r="U290" i="18"/>
  <c r="U202" i="18"/>
  <c r="U218" i="18"/>
  <c r="U210" i="18"/>
  <c r="U311" i="18"/>
  <c r="U328" i="18"/>
  <c r="U313" i="18"/>
  <c r="U274" i="18"/>
  <c r="U293" i="18"/>
  <c r="U281" i="18"/>
  <c r="U187" i="18"/>
  <c r="U201" i="18"/>
  <c r="U189" i="18"/>
  <c r="U321" i="18"/>
  <c r="U340" i="18"/>
  <c r="U323" i="18"/>
  <c r="U285" i="18"/>
  <c r="U299" i="18"/>
  <c r="U291" i="18"/>
  <c r="U203" i="18"/>
  <c r="U219" i="18"/>
  <c r="U211" i="18"/>
  <c r="U148" i="18"/>
  <c r="U158" i="18"/>
  <c r="U150" i="18"/>
  <c r="U122" i="18"/>
  <c r="U134" i="18"/>
  <c r="U124" i="18"/>
  <c r="U74" i="18"/>
  <c r="U90" i="18"/>
  <c r="U80" i="18"/>
  <c r="U162" i="18"/>
  <c r="U168" i="18"/>
  <c r="U164" i="18"/>
  <c r="U128" i="18"/>
  <c r="U138" i="18"/>
  <c r="U132" i="18"/>
  <c r="U84" i="18"/>
  <c r="U94" i="18"/>
  <c r="U88" i="18"/>
  <c r="U149" i="18"/>
  <c r="U159" i="18"/>
  <c r="U151" i="18"/>
  <c r="U123" i="18"/>
  <c r="U135" i="18"/>
  <c r="U125" i="18"/>
  <c r="U75" i="18"/>
  <c r="U91" i="18"/>
  <c r="U81" i="18"/>
  <c r="U163" i="18"/>
  <c r="U169" i="18"/>
  <c r="U165" i="18"/>
  <c r="U129" i="18"/>
  <c r="U139" i="18"/>
  <c r="U133" i="18"/>
  <c r="U85" i="18"/>
  <c r="U95" i="18"/>
  <c r="U89" i="18"/>
  <c r="U76" i="18"/>
  <c r="U82" i="18"/>
  <c r="U78" i="18"/>
  <c r="U50" i="18"/>
  <c r="U60" i="18"/>
  <c r="U52" i="18"/>
  <c r="U14" i="18"/>
  <c r="U22" i="18"/>
  <c r="U16" i="18"/>
  <c r="U86" i="18"/>
  <c r="U96" i="18"/>
  <c r="U92" i="18"/>
  <c r="U56" i="18"/>
  <c r="U66" i="18"/>
  <c r="U58" i="18"/>
  <c r="U18" i="18"/>
  <c r="U24" i="18"/>
  <c r="U20" i="18"/>
  <c r="U77" i="18"/>
  <c r="U83" i="18"/>
  <c r="U79" i="18"/>
  <c r="U51" i="18"/>
  <c r="U61" i="18"/>
  <c r="U53" i="18"/>
  <c r="U15" i="18"/>
  <c r="U23" i="18"/>
  <c r="U17" i="18"/>
  <c r="U87" i="18"/>
  <c r="U97" i="18"/>
  <c r="U93" i="18"/>
  <c r="U57" i="18"/>
  <c r="U67" i="18"/>
  <c r="U59" i="18"/>
  <c r="U19" i="18"/>
  <c r="U25" i="18"/>
  <c r="U21" i="18"/>
  <c r="U374" i="18"/>
  <c r="U392" i="18"/>
  <c r="U380" i="18"/>
  <c r="U350" i="18"/>
  <c r="U356" i="18"/>
  <c r="U352" i="18"/>
  <c r="U254" i="18"/>
  <c r="U262" i="18"/>
  <c r="U256" i="18"/>
  <c r="U386" i="18"/>
  <c r="U396" i="18"/>
  <c r="U390" i="18"/>
  <c r="U360" i="18"/>
  <c r="U370" i="18"/>
  <c r="U362" i="18"/>
  <c r="U258" i="18"/>
  <c r="U268" i="18"/>
  <c r="U260" i="18"/>
  <c r="U375" i="18"/>
  <c r="U393" i="18"/>
  <c r="U381" i="18"/>
  <c r="U351" i="18"/>
  <c r="U357" i="18"/>
  <c r="U353" i="18"/>
  <c r="U255" i="18"/>
  <c r="U263" i="18"/>
  <c r="U257" i="18"/>
  <c r="U387" i="18"/>
  <c r="U397" i="18"/>
  <c r="U391" i="18"/>
  <c r="U361" i="18"/>
  <c r="U371" i="18"/>
  <c r="U363" i="18"/>
  <c r="U259" i="18"/>
  <c r="U269" i="18"/>
  <c r="U261" i="18"/>
  <c r="U212" i="18"/>
  <c r="U222" i="18"/>
  <c r="U216" i="18"/>
  <c r="U170" i="18"/>
  <c r="U180" i="18"/>
  <c r="U172" i="18"/>
  <c r="U102" i="18"/>
  <c r="U116" i="18"/>
  <c r="U104" i="18"/>
  <c r="U224" i="18"/>
  <c r="U232" i="18"/>
  <c r="U226" i="18"/>
  <c r="U176" i="18"/>
  <c r="U192" i="18"/>
  <c r="U178" i="18"/>
  <c r="U110" i="18"/>
  <c r="U120" i="18"/>
  <c r="U114" i="18"/>
  <c r="U213" i="18"/>
  <c r="U223" i="18"/>
  <c r="U217" i="18"/>
  <c r="U171" i="18"/>
  <c r="U181" i="18"/>
  <c r="U173" i="18"/>
  <c r="U103" i="18"/>
  <c r="U117" i="18"/>
  <c r="U105" i="18"/>
  <c r="U225" i="18"/>
  <c r="U233" i="18"/>
  <c r="U227" i="18"/>
  <c r="U177" i="18"/>
  <c r="U193" i="18"/>
  <c r="U179" i="18"/>
  <c r="U111" i="18"/>
  <c r="U121" i="18"/>
  <c r="U115" i="18"/>
  <c r="U126" i="18"/>
  <c r="U136" i="18"/>
  <c r="U130" i="18"/>
  <c r="U98" i="18"/>
  <c r="U112" i="18"/>
  <c r="U100" i="18"/>
  <c r="U54" i="18"/>
  <c r="U70" i="18"/>
  <c r="U62" i="18"/>
  <c r="U140" i="18"/>
  <c r="U146" i="18"/>
  <c r="U142" i="18"/>
  <c r="U106" i="18"/>
  <c r="U118" i="18"/>
  <c r="U108" i="18"/>
  <c r="U64" i="18"/>
  <c r="U72" i="18"/>
  <c r="U68" i="18"/>
  <c r="U127" i="18"/>
  <c r="U137" i="18"/>
  <c r="U131" i="18"/>
  <c r="U99" i="18"/>
  <c r="U113" i="18"/>
  <c r="U101" i="18"/>
  <c r="U55" i="18"/>
  <c r="U71" i="18"/>
  <c r="U63" i="18"/>
  <c r="U141" i="18"/>
  <c r="U147" i="18"/>
  <c r="U143" i="18"/>
  <c r="U107" i="18"/>
  <c r="U119" i="18"/>
  <c r="U109" i="18"/>
  <c r="U65" i="18"/>
  <c r="U73" i="18"/>
  <c r="U69" i="18"/>
  <c r="U436" i="18"/>
  <c r="U452" i="18"/>
  <c r="U442" i="18"/>
  <c r="U422" i="18"/>
  <c r="U430" i="18"/>
  <c r="U424" i="18"/>
  <c r="U354" i="18"/>
  <c r="U368" i="18"/>
  <c r="U358" i="18"/>
  <c r="U448" i="18"/>
  <c r="U456" i="18"/>
  <c r="U450" i="18"/>
  <c r="U426" i="18"/>
  <c r="U432" i="18"/>
  <c r="U428" i="18"/>
  <c r="U364" i="18"/>
  <c r="U372" i="18"/>
  <c r="U366" i="18"/>
  <c r="U438" i="18"/>
  <c r="U453" i="18"/>
  <c r="U443" i="18"/>
  <c r="U423" i="18"/>
  <c r="U431" i="18"/>
  <c r="U425" i="18"/>
  <c r="U355" i="18"/>
  <c r="U369" i="18"/>
  <c r="U359" i="18"/>
  <c r="U449" i="18"/>
  <c r="U457" i="18"/>
  <c r="U451" i="18"/>
  <c r="U427" i="18"/>
  <c r="U433" i="18"/>
  <c r="U429" i="18"/>
  <c r="U365" i="18"/>
  <c r="U373" i="18"/>
  <c r="U367" i="18"/>
  <c r="U300" i="18"/>
  <c r="U306" i="18"/>
  <c r="U304" i="18"/>
  <c r="U264" i="18"/>
  <c r="U276" i="18"/>
  <c r="U266" i="18"/>
  <c r="U174" i="18"/>
  <c r="U198" i="18"/>
  <c r="U182" i="18"/>
  <c r="U308" i="18"/>
  <c r="U332" i="18"/>
  <c r="U316" i="18"/>
  <c r="U270" i="18"/>
  <c r="U286" i="18"/>
  <c r="U273" i="18"/>
  <c r="U184" i="18"/>
  <c r="U204" i="18"/>
  <c r="U194" i="18"/>
  <c r="U301" i="18"/>
  <c r="U307" i="18"/>
  <c r="U305" i="18"/>
  <c r="U265" i="18"/>
  <c r="U277" i="18"/>
  <c r="U267" i="18"/>
  <c r="U175" i="18"/>
  <c r="U199" i="18"/>
  <c r="U183" i="18"/>
  <c r="U309" i="18"/>
  <c r="U334" i="18"/>
  <c r="U318" i="18"/>
  <c r="U271" i="18"/>
  <c r="U287" i="18"/>
  <c r="U275" i="18"/>
  <c r="U185" i="18"/>
  <c r="U206" i="18"/>
  <c r="U196" i="18"/>
  <c r="U314" i="18"/>
  <c r="U333" i="18"/>
  <c r="U317" i="18"/>
  <c r="U278" i="18"/>
  <c r="U296" i="18"/>
  <c r="U282" i="18"/>
  <c r="U190" i="18"/>
  <c r="U205" i="18"/>
  <c r="U195" i="18"/>
  <c r="U324" i="18"/>
  <c r="U342" i="18"/>
  <c r="U330" i="18"/>
  <c r="U288" i="18"/>
  <c r="U302" i="18"/>
  <c r="U294" i="18"/>
  <c r="U208" i="18"/>
  <c r="U220" i="18"/>
  <c r="U214" i="18"/>
  <c r="U315" i="18"/>
  <c r="U335" i="18"/>
  <c r="U319" i="18"/>
  <c r="U279" i="18"/>
  <c r="U297" i="18"/>
  <c r="U283" i="18"/>
  <c r="U191" i="18"/>
  <c r="U207" i="18"/>
  <c r="U197" i="18"/>
  <c r="U326" i="18"/>
  <c r="U343" i="18"/>
  <c r="U331" i="18"/>
  <c r="U289" i="18"/>
  <c r="U303" i="18"/>
  <c r="U295" i="18"/>
  <c r="U209" i="18"/>
  <c r="U221" i="18"/>
  <c r="U215" i="18"/>
  <c r="U530" i="18"/>
  <c r="U536" i="18"/>
  <c r="U532" i="18"/>
  <c r="U518" i="18"/>
  <c r="U526" i="18"/>
  <c r="U520" i="18"/>
  <c r="U482" i="18"/>
  <c r="U490" i="18"/>
  <c r="U484" i="18"/>
  <c r="U534" i="18"/>
  <c r="U540" i="18"/>
  <c r="U538" i="18"/>
  <c r="U522" i="18"/>
  <c r="U528" i="18"/>
  <c r="U524" i="18"/>
  <c r="U486" i="18"/>
  <c r="U492" i="18"/>
  <c r="U488" i="18"/>
  <c r="U531" i="18"/>
  <c r="U537" i="18"/>
  <c r="U533" i="18"/>
  <c r="U519" i="18"/>
  <c r="U527" i="18"/>
  <c r="U521" i="18"/>
  <c r="U483" i="18"/>
  <c r="U491" i="18"/>
  <c r="U485" i="18"/>
  <c r="U535" i="18"/>
  <c r="U541" i="18"/>
  <c r="U539" i="18"/>
  <c r="U523" i="18"/>
  <c r="U529" i="18"/>
  <c r="U525" i="18"/>
  <c r="U487" i="18"/>
  <c r="U493" i="18"/>
  <c r="U489" i="18"/>
  <c r="U462" i="18"/>
  <c r="U476" i="18"/>
  <c r="U464" i="18"/>
  <c r="U434" i="18"/>
  <c r="U446" i="18"/>
  <c r="U437" i="18"/>
  <c r="U376" i="18"/>
  <c r="U388" i="18"/>
  <c r="U378" i="18"/>
  <c r="U472" i="18"/>
  <c r="U480" i="18"/>
  <c r="U474" i="18"/>
  <c r="U440" i="18"/>
  <c r="U454" i="18"/>
  <c r="U444" i="18"/>
  <c r="U382" i="18"/>
  <c r="U394" i="18"/>
  <c r="U384" i="18"/>
  <c r="U463" i="18"/>
  <c r="U477" i="18"/>
  <c r="U465" i="18"/>
  <c r="U435" i="18"/>
  <c r="U447" i="18"/>
  <c r="U439" i="18"/>
  <c r="U377" i="18"/>
  <c r="U389" i="18"/>
  <c r="U379" i="18"/>
  <c r="U473" i="18"/>
  <c r="U481" i="18"/>
  <c r="U475" i="18"/>
  <c r="U441" i="18"/>
  <c r="U455" i="18"/>
  <c r="U445" i="18"/>
  <c r="U383" i="18"/>
  <c r="U395" i="18"/>
  <c r="U385" i="18"/>
  <c r="U242" i="18"/>
  <c r="U250" i="18"/>
  <c r="U244" i="18"/>
  <c r="U228" i="18"/>
  <c r="U238" i="18"/>
  <c r="U230" i="18"/>
  <c r="U144" i="18"/>
  <c r="U160" i="18"/>
  <c r="U152" i="18"/>
  <c r="U246" i="18"/>
  <c r="U252" i="18"/>
  <c r="U248" i="18"/>
  <c r="U234" i="18"/>
  <c r="U240" i="18"/>
  <c r="U236" i="18"/>
  <c r="U154" i="18"/>
  <c r="U166" i="18"/>
  <c r="U156" i="18"/>
  <c r="U243" i="18"/>
  <c r="U251" i="18"/>
  <c r="U245" i="18"/>
  <c r="U229" i="18"/>
  <c r="U239" i="18"/>
  <c r="U231" i="18"/>
  <c r="U145" i="18"/>
  <c r="U161" i="18"/>
  <c r="U153" i="18"/>
  <c r="U247" i="18"/>
  <c r="U253" i="18"/>
  <c r="U249" i="18"/>
  <c r="U235" i="18"/>
  <c r="U241" i="18"/>
  <c r="U237" i="18"/>
  <c r="U155" i="18"/>
  <c r="U167" i="18"/>
  <c r="U157" i="18"/>
  <c r="U506" i="18"/>
  <c r="U514" i="18"/>
  <c r="U508" i="18"/>
  <c r="U494" i="18"/>
  <c r="U502" i="18"/>
  <c r="U496" i="18"/>
  <c r="U458" i="18"/>
  <c r="U466" i="18"/>
  <c r="U460" i="18"/>
  <c r="U510" i="18"/>
  <c r="U516" i="18"/>
  <c r="U512" i="18"/>
  <c r="U498" i="18"/>
  <c r="U504" i="18"/>
  <c r="U500" i="18"/>
  <c r="U468" i="18"/>
  <c r="U478" i="18"/>
  <c r="U470" i="18"/>
  <c r="U507" i="18"/>
  <c r="U515" i="18"/>
  <c r="U509" i="18"/>
  <c r="U495" i="18"/>
  <c r="U503" i="18"/>
  <c r="U497" i="18"/>
  <c r="U459" i="18"/>
  <c r="U467" i="18"/>
  <c r="U461" i="18"/>
  <c r="U511" i="18"/>
  <c r="U517" i="18"/>
  <c r="U513" i="18"/>
  <c r="U499" i="18"/>
  <c r="U505" i="18"/>
  <c r="U501" i="18"/>
  <c r="U469" i="18"/>
  <c r="U479" i="18"/>
  <c r="U471" i="18"/>
  <c r="U410" i="18"/>
  <c r="U414" i="18"/>
  <c r="U412" i="18"/>
  <c r="U398" i="18"/>
  <c r="U406" i="18"/>
  <c r="U400" i="18"/>
  <c r="U327" i="18"/>
  <c r="U346" i="18"/>
  <c r="U336" i="18"/>
  <c r="U416" i="18"/>
  <c r="U420" i="18"/>
  <c r="U418" i="18"/>
  <c r="U402" i="18"/>
  <c r="U408" i="18"/>
  <c r="U404" i="18"/>
  <c r="U339" i="18"/>
  <c r="U348" i="18"/>
  <c r="U344" i="18"/>
  <c r="U411" i="18"/>
  <c r="U415" i="18"/>
  <c r="U413" i="18"/>
  <c r="U399" i="18"/>
  <c r="U407" i="18"/>
  <c r="U401" i="18"/>
  <c r="U329" i="18"/>
  <c r="U347" i="18"/>
  <c r="U337" i="18"/>
  <c r="U417" i="18"/>
  <c r="U421" i="18"/>
  <c r="U419" i="18"/>
  <c r="U403" i="18"/>
  <c r="U409" i="18"/>
  <c r="U405" i="18"/>
  <c r="U341" i="18"/>
  <c r="U349" i="18"/>
  <c r="U345" i="18"/>
  <c r="E19" i="8"/>
  <c r="D19" i="8"/>
  <c r="C19" i="8"/>
  <c r="D3" i="8"/>
  <c r="C3" i="8"/>
  <c r="B3" i="8"/>
  <c r="F23" i="1"/>
  <c r="E26" i="1"/>
  <c r="E25" i="1"/>
  <c r="D6" i="1"/>
  <c r="R13" i="10"/>
  <c r="R9" i="10"/>
  <c r="S9" i="10" s="1"/>
  <c r="D42" i="1" s="1"/>
  <c r="R8" i="10"/>
  <c r="S8" i="10" s="1"/>
  <c r="D41" i="1" s="1"/>
  <c r="R7" i="10"/>
  <c r="S7" i="10" s="1"/>
  <c r="D40" i="1" s="1"/>
  <c r="R6" i="10"/>
  <c r="S6" i="10" s="1"/>
  <c r="D39" i="1" s="1"/>
  <c r="R5" i="10"/>
  <c r="S5" i="10" s="1"/>
  <c r="D38" i="1" s="1"/>
  <c r="R4" i="10"/>
  <c r="S4" i="10" s="1"/>
  <c r="D37" i="1" s="1"/>
  <c r="R3" i="10"/>
  <c r="S3" i="10" s="1"/>
  <c r="D36" i="1" s="1"/>
  <c r="R2" i="10"/>
  <c r="J2" i="10"/>
  <c r="E2" i="10" s="1"/>
  <c r="J3" i="10"/>
  <c r="E3" i="10" s="1"/>
  <c r="J4" i="10"/>
  <c r="E4" i="10" s="1"/>
  <c r="J5" i="10"/>
  <c r="E5" i="10" s="1"/>
  <c r="J6" i="10"/>
  <c r="E6" i="10" s="1"/>
  <c r="J7" i="10"/>
  <c r="E7" i="10" s="1"/>
  <c r="J8" i="10"/>
  <c r="E8" i="10" s="1"/>
  <c r="J9" i="10"/>
  <c r="E9" i="10" s="1"/>
  <c r="J10" i="10"/>
  <c r="E10" i="10" s="1"/>
  <c r="J11" i="10"/>
  <c r="E11" i="10" s="1"/>
  <c r="J12" i="10"/>
  <c r="E12" i="10" s="1"/>
  <c r="J13" i="10"/>
  <c r="E13" i="10" s="1"/>
  <c r="J14" i="10"/>
  <c r="E14" i="10" s="1"/>
  <c r="J15" i="10"/>
  <c r="E15" i="10" s="1"/>
  <c r="J16" i="10"/>
  <c r="E16" i="10" s="1"/>
  <c r="J17" i="10"/>
  <c r="E17" i="10" s="1"/>
  <c r="J18" i="10"/>
  <c r="E18" i="10" s="1"/>
  <c r="J19" i="10"/>
  <c r="E19" i="10" s="1"/>
  <c r="J20" i="10"/>
  <c r="E20" i="10" s="1"/>
  <c r="J21" i="10"/>
  <c r="E21" i="10" s="1"/>
  <c r="J22" i="10"/>
  <c r="E22" i="10" s="1"/>
  <c r="J23" i="10"/>
  <c r="E23" i="10" s="1"/>
  <c r="J24" i="10"/>
  <c r="E24" i="10" s="1"/>
  <c r="J25" i="10"/>
  <c r="E25" i="10" s="1"/>
  <c r="J26" i="10"/>
  <c r="E26" i="10" s="1"/>
  <c r="J27" i="10"/>
  <c r="E27" i="10" s="1"/>
  <c r="J28" i="10"/>
  <c r="E28" i="10" s="1"/>
  <c r="J29" i="10"/>
  <c r="E29" i="10" s="1"/>
  <c r="J30" i="10"/>
  <c r="E30" i="10" s="1"/>
  <c r="J31" i="10"/>
  <c r="E31" i="10" s="1"/>
  <c r="J32" i="10"/>
  <c r="E32" i="10" s="1"/>
  <c r="J33" i="10"/>
  <c r="E33" i="10" s="1"/>
  <c r="J34" i="10"/>
  <c r="E34" i="10" s="1"/>
  <c r="J35" i="10"/>
  <c r="E35" i="10" s="1"/>
  <c r="J36" i="10"/>
  <c r="E36" i="10" s="1"/>
  <c r="J37" i="10"/>
  <c r="E37" i="10" s="1"/>
  <c r="J38" i="10"/>
  <c r="E38" i="10" s="1"/>
  <c r="J39" i="10"/>
  <c r="E39" i="10" s="1"/>
  <c r="J40" i="10"/>
  <c r="E40" i="10" s="1"/>
  <c r="J41" i="10"/>
  <c r="E41" i="10" s="1"/>
  <c r="J42" i="10"/>
  <c r="E42" i="10" s="1"/>
  <c r="J43" i="10"/>
  <c r="E43" i="10" s="1"/>
  <c r="J44" i="10"/>
  <c r="E44" i="10" s="1"/>
  <c r="J45" i="10"/>
  <c r="E45" i="10" s="1"/>
  <c r="J46" i="10"/>
  <c r="E46" i="10" s="1"/>
  <c r="J47" i="10"/>
  <c r="E47" i="10" s="1"/>
  <c r="J48" i="10"/>
  <c r="E48" i="10" s="1"/>
  <c r="J49" i="10"/>
  <c r="E49" i="10" s="1"/>
  <c r="J50" i="10"/>
  <c r="E50" i="10" s="1"/>
  <c r="J51" i="10"/>
  <c r="E51" i="10" s="1"/>
  <c r="J52" i="10"/>
  <c r="E52" i="10" s="1"/>
  <c r="J53" i="10"/>
  <c r="E53" i="10" s="1"/>
  <c r="J54" i="10"/>
  <c r="E54" i="10" s="1"/>
  <c r="J55" i="10"/>
  <c r="E55" i="10" s="1"/>
  <c r="J56" i="10"/>
  <c r="E56" i="10" s="1"/>
  <c r="J57" i="10"/>
  <c r="E57" i="10" s="1"/>
  <c r="J58" i="10"/>
  <c r="E58" i="10" s="1"/>
  <c r="J59" i="10"/>
  <c r="E59" i="10" s="1"/>
  <c r="J60" i="10"/>
  <c r="E60" i="10" s="1"/>
  <c r="J61" i="10"/>
  <c r="E61" i="10" s="1"/>
  <c r="J62" i="10"/>
  <c r="E62" i="10" s="1"/>
  <c r="J63" i="10"/>
  <c r="E63" i="10" s="1"/>
  <c r="J64" i="10"/>
  <c r="E64" i="10" s="1"/>
  <c r="J65" i="10"/>
  <c r="E65" i="10" s="1"/>
  <c r="J66" i="10"/>
  <c r="E66" i="10" s="1"/>
  <c r="J67" i="10"/>
  <c r="E67" i="10" s="1"/>
  <c r="J68" i="10"/>
  <c r="E68" i="10" s="1"/>
  <c r="J69" i="10"/>
  <c r="E69" i="10" s="1"/>
  <c r="J70" i="10"/>
  <c r="E70" i="10" s="1"/>
  <c r="J71" i="10"/>
  <c r="E71" i="10" s="1"/>
  <c r="J72" i="10"/>
  <c r="E72" i="10" s="1"/>
  <c r="J73" i="10"/>
  <c r="E73" i="10" s="1"/>
  <c r="J74" i="10"/>
  <c r="E74" i="10" s="1"/>
  <c r="J75" i="10"/>
  <c r="E75" i="10" s="1"/>
  <c r="J76" i="10"/>
  <c r="E76" i="10" s="1"/>
  <c r="J77" i="10"/>
  <c r="E77" i="10" s="1"/>
  <c r="J78" i="10"/>
  <c r="E78" i="10" s="1"/>
  <c r="J79" i="10"/>
  <c r="E79" i="10" s="1"/>
  <c r="J80" i="10"/>
  <c r="E80" i="10" s="1"/>
  <c r="J81" i="10"/>
  <c r="E81" i="10" s="1"/>
  <c r="J82" i="10"/>
  <c r="E82" i="10" s="1"/>
  <c r="J83" i="10"/>
  <c r="E83" i="10" s="1"/>
  <c r="J84" i="10"/>
  <c r="E84" i="10" s="1"/>
  <c r="J85" i="10"/>
  <c r="E85" i="10" s="1"/>
  <c r="J86" i="10"/>
  <c r="E86" i="10" s="1"/>
  <c r="J87" i="10"/>
  <c r="E87" i="10" s="1"/>
  <c r="J88" i="10"/>
  <c r="E88" i="10" s="1"/>
  <c r="J89" i="10"/>
  <c r="E89" i="10" s="1"/>
  <c r="J90" i="10"/>
  <c r="E90" i="10" s="1"/>
  <c r="J91" i="10"/>
  <c r="E91" i="10" s="1"/>
  <c r="J92" i="10"/>
  <c r="E92" i="10" s="1"/>
  <c r="J93" i="10"/>
  <c r="E93" i="10" s="1"/>
  <c r="J94" i="10"/>
  <c r="E94" i="10" s="1"/>
  <c r="J95" i="10"/>
  <c r="E95" i="10" s="1"/>
  <c r="J96" i="10"/>
  <c r="E96" i="10" s="1"/>
  <c r="J97" i="10"/>
  <c r="E97" i="10" s="1"/>
  <c r="J98" i="10"/>
  <c r="E98" i="10" s="1"/>
  <c r="J99" i="10"/>
  <c r="E99" i="10" s="1"/>
  <c r="J100" i="10"/>
  <c r="E100" i="10" s="1"/>
  <c r="J101" i="10"/>
  <c r="E101" i="10" s="1"/>
  <c r="J102" i="10"/>
  <c r="E102" i="10" s="1"/>
  <c r="J103" i="10"/>
  <c r="E103" i="10" s="1"/>
  <c r="J104" i="10"/>
  <c r="E104" i="10" s="1"/>
  <c r="J105" i="10"/>
  <c r="E105" i="10" s="1"/>
  <c r="J106" i="10"/>
  <c r="E106" i="10" s="1"/>
  <c r="J107" i="10"/>
  <c r="E107" i="10" s="1"/>
  <c r="J108" i="10"/>
  <c r="E108" i="10" s="1"/>
  <c r="J109" i="10"/>
  <c r="E109" i="10" s="1"/>
  <c r="J110" i="10"/>
  <c r="E110" i="10" s="1"/>
  <c r="J111" i="10"/>
  <c r="E111" i="10" s="1"/>
  <c r="J112" i="10"/>
  <c r="E112" i="10" s="1"/>
  <c r="J113" i="10"/>
  <c r="E113" i="10" s="1"/>
  <c r="J114" i="10"/>
  <c r="E114" i="10" s="1"/>
  <c r="J115" i="10"/>
  <c r="E115" i="10" s="1"/>
  <c r="J116" i="10"/>
  <c r="E116" i="10" s="1"/>
  <c r="J117" i="10"/>
  <c r="E117" i="10" s="1"/>
  <c r="J118" i="10"/>
  <c r="E118" i="10" s="1"/>
  <c r="J119" i="10"/>
  <c r="E119" i="10" s="1"/>
  <c r="J120" i="10"/>
  <c r="E120" i="10" s="1"/>
  <c r="J121" i="10"/>
  <c r="E121" i="10" s="1"/>
  <c r="J122" i="10"/>
  <c r="E122" i="10" s="1"/>
  <c r="J123" i="10"/>
  <c r="E123" i="10" s="1"/>
  <c r="J124" i="10"/>
  <c r="E124" i="10" s="1"/>
  <c r="J125" i="10"/>
  <c r="E125" i="10" s="1"/>
  <c r="J126" i="10"/>
  <c r="E126" i="10" s="1"/>
  <c r="J127" i="10"/>
  <c r="E127" i="10" s="1"/>
  <c r="J128" i="10"/>
  <c r="E128" i="10" s="1"/>
  <c r="J129" i="10"/>
  <c r="E129" i="10" s="1"/>
  <c r="J130" i="10"/>
  <c r="E130" i="10" s="1"/>
  <c r="J131" i="10"/>
  <c r="E131" i="10" s="1"/>
  <c r="J132" i="10"/>
  <c r="E132" i="10" s="1"/>
  <c r="J133" i="10"/>
  <c r="E133" i="10" s="1"/>
  <c r="J134" i="10"/>
  <c r="E134" i="10" s="1"/>
  <c r="J135" i="10"/>
  <c r="E135" i="10" s="1"/>
  <c r="J136" i="10"/>
  <c r="E136" i="10" s="1"/>
  <c r="J137" i="10"/>
  <c r="E137" i="10" s="1"/>
  <c r="J138" i="10"/>
  <c r="E138" i="10" s="1"/>
  <c r="J139" i="10"/>
  <c r="E139" i="10" s="1"/>
  <c r="J140" i="10"/>
  <c r="E140" i="10" s="1"/>
  <c r="J141" i="10"/>
  <c r="E141" i="10" s="1"/>
  <c r="J142" i="10"/>
  <c r="E142" i="10" s="1"/>
  <c r="J143" i="10"/>
  <c r="E143" i="10" s="1"/>
  <c r="J144" i="10"/>
  <c r="E144" i="10" s="1"/>
  <c r="J145" i="10"/>
  <c r="E145" i="10" s="1"/>
  <c r="J146" i="10"/>
  <c r="E146" i="10" s="1"/>
  <c r="J147" i="10"/>
  <c r="E147" i="10" s="1"/>
  <c r="J148" i="10"/>
  <c r="E148" i="10" s="1"/>
  <c r="J149" i="10"/>
  <c r="E149" i="10" s="1"/>
  <c r="J150" i="10"/>
  <c r="E150" i="10" s="1"/>
  <c r="J151" i="10"/>
  <c r="E151" i="10" s="1"/>
  <c r="J152" i="10"/>
  <c r="E152" i="10" s="1"/>
  <c r="J153" i="10"/>
  <c r="E153" i="10" s="1"/>
  <c r="J154" i="10"/>
  <c r="E154" i="10" s="1"/>
  <c r="J155" i="10"/>
  <c r="E155" i="10" s="1"/>
  <c r="J156" i="10"/>
  <c r="E156" i="10" s="1"/>
  <c r="J157" i="10"/>
  <c r="E157" i="10" s="1"/>
  <c r="J158" i="10"/>
  <c r="E158" i="10" s="1"/>
  <c r="J159" i="10"/>
  <c r="E159" i="10" s="1"/>
  <c r="J160" i="10"/>
  <c r="E160" i="10" s="1"/>
  <c r="J161" i="10"/>
  <c r="E161" i="10" s="1"/>
  <c r="J162" i="10"/>
  <c r="E162" i="10" s="1"/>
  <c r="J163" i="10"/>
  <c r="E163" i="10" s="1"/>
  <c r="J164" i="10"/>
  <c r="E164" i="10" s="1"/>
  <c r="J165" i="10"/>
  <c r="E165" i="10" s="1"/>
  <c r="J166" i="10"/>
  <c r="E166" i="10" s="1"/>
  <c r="J167" i="10"/>
  <c r="E167" i="10" s="1"/>
  <c r="J168" i="10"/>
  <c r="E168" i="10" s="1"/>
  <c r="J169" i="10"/>
  <c r="E169" i="10" s="1"/>
  <c r="J170" i="10"/>
  <c r="E170" i="10" s="1"/>
  <c r="J171" i="10"/>
  <c r="E171" i="10" s="1"/>
  <c r="J172" i="10"/>
  <c r="E172" i="10" s="1"/>
  <c r="J173" i="10"/>
  <c r="E173" i="10" s="1"/>
  <c r="J174" i="10"/>
  <c r="E174" i="10" s="1"/>
  <c r="J175" i="10"/>
  <c r="E175" i="10" s="1"/>
  <c r="J176" i="10"/>
  <c r="E176" i="10" s="1"/>
  <c r="J177" i="10"/>
  <c r="E177" i="10" s="1"/>
  <c r="J178" i="10"/>
  <c r="E178" i="10" s="1"/>
  <c r="J179" i="10"/>
  <c r="E179" i="10" s="1"/>
  <c r="J180" i="10"/>
  <c r="E180" i="10" s="1"/>
  <c r="J181" i="10"/>
  <c r="E181" i="10" s="1"/>
  <c r="J182" i="10"/>
  <c r="E182" i="10" s="1"/>
  <c r="J183" i="10"/>
  <c r="E183" i="10" s="1"/>
  <c r="J184" i="10"/>
  <c r="E184" i="10" s="1"/>
  <c r="J185" i="10"/>
  <c r="E185" i="10" s="1"/>
  <c r="J186" i="10"/>
  <c r="E186" i="10" s="1"/>
  <c r="J187" i="10"/>
  <c r="E187" i="10" s="1"/>
  <c r="J188" i="10"/>
  <c r="E188" i="10" s="1"/>
  <c r="J189" i="10"/>
  <c r="E189" i="10" s="1"/>
  <c r="J190" i="10"/>
  <c r="E190" i="10" s="1"/>
  <c r="J191" i="10"/>
  <c r="E191" i="10" s="1"/>
  <c r="J192" i="10"/>
  <c r="E192" i="10" s="1"/>
  <c r="J193" i="10"/>
  <c r="E193" i="10" s="1"/>
  <c r="J194" i="10"/>
  <c r="E194" i="10" s="1"/>
  <c r="J195" i="10"/>
  <c r="E195" i="10" s="1"/>
  <c r="J196" i="10"/>
  <c r="E196" i="10" s="1"/>
  <c r="J197" i="10"/>
  <c r="E197" i="10" s="1"/>
  <c r="J198" i="10"/>
  <c r="E198" i="10" s="1"/>
  <c r="J199" i="10"/>
  <c r="E199" i="10" s="1"/>
  <c r="J200" i="10"/>
  <c r="E200" i="10" s="1"/>
  <c r="J201" i="10"/>
  <c r="E201" i="10" s="1"/>
  <c r="J202" i="10"/>
  <c r="E202" i="10" s="1"/>
  <c r="J203" i="10"/>
  <c r="E203" i="10" s="1"/>
  <c r="J204" i="10"/>
  <c r="E204" i="10" s="1"/>
  <c r="J205" i="10"/>
  <c r="E205" i="10" s="1"/>
  <c r="J206" i="10"/>
  <c r="E206" i="10" s="1"/>
  <c r="J207" i="10"/>
  <c r="E207" i="10" s="1"/>
  <c r="J208" i="10"/>
  <c r="E208" i="10" s="1"/>
  <c r="J209" i="10"/>
  <c r="E209" i="10" s="1"/>
  <c r="J210" i="10"/>
  <c r="E210" i="10" s="1"/>
  <c r="J211" i="10"/>
  <c r="E211" i="10" s="1"/>
  <c r="J212" i="10"/>
  <c r="E212" i="10" s="1"/>
  <c r="J213" i="10"/>
  <c r="E213" i="10" s="1"/>
  <c r="J214" i="10"/>
  <c r="E214" i="10" s="1"/>
  <c r="J215" i="10"/>
  <c r="E215" i="10" s="1"/>
  <c r="J216" i="10"/>
  <c r="E216" i="10" s="1"/>
  <c r="J217" i="10"/>
  <c r="E217" i="10" s="1"/>
  <c r="J218" i="10"/>
  <c r="E218" i="10" s="1"/>
  <c r="J219" i="10"/>
  <c r="E219" i="10" s="1"/>
  <c r="J220" i="10"/>
  <c r="E220" i="10" s="1"/>
  <c r="J221" i="10"/>
  <c r="E221" i="10" s="1"/>
  <c r="J222" i="10"/>
  <c r="E222" i="10" s="1"/>
  <c r="J223" i="10"/>
  <c r="E223" i="10" s="1"/>
  <c r="J224" i="10"/>
  <c r="E224" i="10" s="1"/>
  <c r="J225" i="10"/>
  <c r="E225" i="10" s="1"/>
  <c r="J226" i="10"/>
  <c r="E226" i="10" s="1"/>
  <c r="J227" i="10"/>
  <c r="E227" i="10" s="1"/>
  <c r="J228" i="10"/>
  <c r="E228" i="10" s="1"/>
  <c r="J229" i="10"/>
  <c r="E229" i="10" s="1"/>
  <c r="J230" i="10"/>
  <c r="E230" i="10" s="1"/>
  <c r="J231" i="10"/>
  <c r="E231" i="10" s="1"/>
  <c r="J232" i="10"/>
  <c r="E232" i="10" s="1"/>
  <c r="J233" i="10"/>
  <c r="E233" i="10" s="1"/>
  <c r="J234" i="10"/>
  <c r="E234" i="10" s="1"/>
  <c r="J235" i="10"/>
  <c r="E235" i="10" s="1"/>
  <c r="J236" i="10"/>
  <c r="E236" i="10" s="1"/>
  <c r="J237" i="10"/>
  <c r="E237" i="10" s="1"/>
  <c r="J238" i="10"/>
  <c r="E238" i="10" s="1"/>
  <c r="J239" i="10"/>
  <c r="E239" i="10" s="1"/>
  <c r="J240" i="10"/>
  <c r="E240" i="10" s="1"/>
  <c r="J241" i="10"/>
  <c r="E241" i="10" s="1"/>
  <c r="J242" i="10"/>
  <c r="E242" i="10" s="1"/>
  <c r="J243" i="10"/>
  <c r="E243" i="10" s="1"/>
  <c r="J244" i="10"/>
  <c r="E244" i="10" s="1"/>
  <c r="J245" i="10"/>
  <c r="E245" i="10" s="1"/>
  <c r="J246" i="10"/>
  <c r="E246" i="10" s="1"/>
  <c r="J247" i="10"/>
  <c r="E247" i="10" s="1"/>
  <c r="J248" i="10"/>
  <c r="E248" i="10" s="1"/>
  <c r="J249" i="10"/>
  <c r="E249" i="10" s="1"/>
  <c r="J250" i="10"/>
  <c r="E250" i="10" s="1"/>
  <c r="J251" i="10"/>
  <c r="E251" i="10" s="1"/>
  <c r="J252" i="10"/>
  <c r="E252" i="10" s="1"/>
  <c r="J253" i="10"/>
  <c r="E253" i="10" s="1"/>
  <c r="J254" i="10"/>
  <c r="E254" i="10" s="1"/>
  <c r="J255" i="10"/>
  <c r="E255" i="10" s="1"/>
  <c r="J256" i="10"/>
  <c r="E256" i="10" s="1"/>
  <c r="J257" i="10"/>
  <c r="E257" i="10" s="1"/>
  <c r="J258" i="10"/>
  <c r="E258" i="10" s="1"/>
  <c r="J259" i="10"/>
  <c r="E259" i="10" s="1"/>
  <c r="J260" i="10"/>
  <c r="E260" i="10" s="1"/>
  <c r="J261" i="10"/>
  <c r="E261" i="10" s="1"/>
  <c r="J262" i="10"/>
  <c r="E262" i="10" s="1"/>
  <c r="J263" i="10"/>
  <c r="E263" i="10" s="1"/>
  <c r="J264" i="10"/>
  <c r="E264" i="10" s="1"/>
  <c r="J265" i="10"/>
  <c r="E265" i="10" s="1"/>
  <c r="J266" i="10"/>
  <c r="E266" i="10" s="1"/>
  <c r="J267" i="10"/>
  <c r="E267" i="10" s="1"/>
  <c r="J268" i="10"/>
  <c r="E268" i="10" s="1"/>
  <c r="J269" i="10"/>
  <c r="E269" i="10" s="1"/>
  <c r="J270" i="10"/>
  <c r="E270" i="10" s="1"/>
  <c r="J271" i="10"/>
  <c r="E271" i="10" s="1"/>
  <c r="J272" i="10"/>
  <c r="E272" i="10" s="1"/>
  <c r="J273" i="10"/>
  <c r="E273" i="10" s="1"/>
  <c r="J274" i="10"/>
  <c r="E274" i="10" s="1"/>
  <c r="J275" i="10"/>
  <c r="E275" i="10" s="1"/>
  <c r="J276" i="10"/>
  <c r="E276" i="10" s="1"/>
  <c r="J277" i="10"/>
  <c r="E277" i="10" s="1"/>
  <c r="J278" i="10"/>
  <c r="E278" i="10" s="1"/>
  <c r="J279" i="10"/>
  <c r="E279" i="10" s="1"/>
  <c r="J280" i="10"/>
  <c r="E280" i="10" s="1"/>
  <c r="J281" i="10"/>
  <c r="E281" i="10" s="1"/>
  <c r="J282" i="10"/>
  <c r="E282" i="10" s="1"/>
  <c r="J283" i="10"/>
  <c r="E283" i="10" s="1"/>
  <c r="J284" i="10"/>
  <c r="E284" i="10" s="1"/>
  <c r="J285" i="10"/>
  <c r="E285" i="10" s="1"/>
  <c r="J286" i="10"/>
  <c r="E286" i="10" s="1"/>
  <c r="J287" i="10"/>
  <c r="E287" i="10" s="1"/>
  <c r="J288" i="10"/>
  <c r="E288" i="10" s="1"/>
  <c r="J289" i="10"/>
  <c r="E289" i="10" s="1"/>
  <c r="J290" i="10"/>
  <c r="E290" i="10" s="1"/>
  <c r="J291" i="10"/>
  <c r="E291" i="10" s="1"/>
  <c r="J292" i="10"/>
  <c r="E292" i="10" s="1"/>
  <c r="J293" i="10"/>
  <c r="E293" i="10" s="1"/>
  <c r="J294" i="10"/>
  <c r="E294" i="10" s="1"/>
  <c r="J295" i="10"/>
  <c r="E295" i="10" s="1"/>
  <c r="J296" i="10"/>
  <c r="E296" i="10" s="1"/>
  <c r="J297" i="10"/>
  <c r="E297" i="10" s="1"/>
  <c r="J298" i="10"/>
  <c r="E298" i="10" s="1"/>
  <c r="J299" i="10"/>
  <c r="E299" i="10" s="1"/>
  <c r="J300" i="10"/>
  <c r="E300" i="10" s="1"/>
  <c r="J301" i="10"/>
  <c r="E301" i="10" s="1"/>
  <c r="J302" i="10"/>
  <c r="E302" i="10" s="1"/>
  <c r="J303" i="10"/>
  <c r="E303" i="10" s="1"/>
  <c r="J304" i="10"/>
  <c r="E304" i="10" s="1"/>
  <c r="J305" i="10"/>
  <c r="E305" i="10" s="1"/>
  <c r="J306" i="10"/>
  <c r="E306" i="10" s="1"/>
  <c r="J307" i="10"/>
  <c r="E307" i="10" s="1"/>
  <c r="J308" i="10"/>
  <c r="E308" i="10" s="1"/>
  <c r="J309" i="10"/>
  <c r="E309" i="10" s="1"/>
  <c r="J310" i="10"/>
  <c r="E310" i="10" s="1"/>
  <c r="J311" i="10"/>
  <c r="E311" i="10" s="1"/>
  <c r="J312" i="10"/>
  <c r="E312" i="10" s="1"/>
  <c r="J313" i="10"/>
  <c r="E313" i="10" s="1"/>
  <c r="J314" i="10"/>
  <c r="E314" i="10" s="1"/>
  <c r="J315" i="10"/>
  <c r="E315" i="10" s="1"/>
  <c r="J316" i="10"/>
  <c r="E316" i="10" s="1"/>
  <c r="J317" i="10"/>
  <c r="E317" i="10" s="1"/>
  <c r="J318" i="10"/>
  <c r="E318" i="10" s="1"/>
  <c r="J319" i="10"/>
  <c r="E319" i="10" s="1"/>
  <c r="J320" i="10"/>
  <c r="E320" i="10" s="1"/>
  <c r="J321" i="10"/>
  <c r="E321" i="10" s="1"/>
  <c r="J322" i="10"/>
  <c r="E322" i="10" s="1"/>
  <c r="J323" i="10"/>
  <c r="E323" i="10" s="1"/>
  <c r="J324" i="10"/>
  <c r="E324" i="10" s="1"/>
  <c r="J325" i="10"/>
  <c r="E325" i="10" s="1"/>
  <c r="J326" i="10"/>
  <c r="E326" i="10" s="1"/>
  <c r="J327" i="10"/>
  <c r="E327" i="10" s="1"/>
  <c r="J328" i="10"/>
  <c r="E328" i="10" s="1"/>
  <c r="J329" i="10"/>
  <c r="E329" i="10" s="1"/>
  <c r="J330" i="10"/>
  <c r="E330" i="10" s="1"/>
  <c r="J331" i="10"/>
  <c r="E331" i="10" s="1"/>
  <c r="J332" i="10"/>
  <c r="E332" i="10" s="1"/>
  <c r="J333" i="10"/>
  <c r="E333" i="10" s="1"/>
  <c r="J334" i="10"/>
  <c r="E334" i="10" s="1"/>
  <c r="J335" i="10"/>
  <c r="E335" i="10" s="1"/>
  <c r="J336" i="10"/>
  <c r="E336" i="10" s="1"/>
  <c r="J337" i="10"/>
  <c r="E337" i="10" s="1"/>
  <c r="J338" i="10"/>
  <c r="E338" i="10" s="1"/>
  <c r="J339" i="10"/>
  <c r="E339" i="10" s="1"/>
  <c r="J340" i="10"/>
  <c r="E340" i="10" s="1"/>
  <c r="J341" i="10"/>
  <c r="E341" i="10" s="1"/>
  <c r="J342" i="10"/>
  <c r="E342" i="10" s="1"/>
  <c r="J343" i="10"/>
  <c r="E343" i="10" s="1"/>
  <c r="J344" i="10"/>
  <c r="E344" i="10" s="1"/>
  <c r="J345" i="10"/>
  <c r="E345" i="10" s="1"/>
  <c r="J346" i="10"/>
  <c r="E346" i="10" s="1"/>
  <c r="J347" i="10"/>
  <c r="E347" i="10" s="1"/>
  <c r="J348" i="10"/>
  <c r="E348" i="10" s="1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R9" i="11"/>
  <c r="S9" i="11" s="1"/>
  <c r="F22" i="1" s="1"/>
  <c r="R8" i="11"/>
  <c r="S8" i="11" s="1"/>
  <c r="F21" i="1" s="1"/>
  <c r="R7" i="11"/>
  <c r="S7" i="11" s="1"/>
  <c r="F20" i="1" s="1"/>
  <c r="R6" i="11"/>
  <c r="S6" i="11" s="1"/>
  <c r="F19" i="1" s="1"/>
  <c r="R5" i="11"/>
  <c r="S5" i="11" s="1"/>
  <c r="F18" i="1" s="1"/>
  <c r="R4" i="11"/>
  <c r="S4" i="11" s="1"/>
  <c r="F17" i="1" s="1"/>
  <c r="R3" i="11"/>
  <c r="S3" i="11" s="1"/>
  <c r="F16" i="1" s="1"/>
  <c r="R2" i="11"/>
  <c r="H2" i="11"/>
  <c r="C2" i="11" s="1"/>
  <c r="H3" i="11"/>
  <c r="C3" i="11" s="1"/>
  <c r="H4" i="11"/>
  <c r="C4" i="11" s="1"/>
  <c r="H5" i="11"/>
  <c r="C5" i="11" s="1"/>
  <c r="H6" i="11"/>
  <c r="C6" i="11" s="1"/>
  <c r="H7" i="11"/>
  <c r="C7" i="11" s="1"/>
  <c r="H8" i="11"/>
  <c r="C8" i="11" s="1"/>
  <c r="H9" i="11"/>
  <c r="C9" i="11" s="1"/>
  <c r="H10" i="11"/>
  <c r="C10" i="11" s="1"/>
  <c r="H11" i="11"/>
  <c r="C11" i="11" s="1"/>
  <c r="H12" i="11"/>
  <c r="C12" i="11" s="1"/>
  <c r="H13" i="11"/>
  <c r="C13" i="11" s="1"/>
  <c r="H14" i="11"/>
  <c r="C14" i="11" s="1"/>
  <c r="H15" i="11"/>
  <c r="C15" i="11" s="1"/>
  <c r="H16" i="11"/>
  <c r="C16" i="11" s="1"/>
  <c r="H17" i="11"/>
  <c r="C17" i="11" s="1"/>
  <c r="H18" i="11"/>
  <c r="C18" i="11" s="1"/>
  <c r="H19" i="11"/>
  <c r="C19" i="11" s="1"/>
  <c r="H20" i="11"/>
  <c r="C20" i="11" s="1"/>
  <c r="H21" i="11"/>
  <c r="C21" i="11" s="1"/>
  <c r="H22" i="11"/>
  <c r="C22" i="11" s="1"/>
  <c r="H23" i="11"/>
  <c r="C23" i="11" s="1"/>
  <c r="H24" i="11"/>
  <c r="C24" i="11" s="1"/>
  <c r="H25" i="11"/>
  <c r="C25" i="11" s="1"/>
  <c r="H26" i="11"/>
  <c r="C26" i="11" s="1"/>
  <c r="H27" i="11"/>
  <c r="C27" i="11" s="1"/>
  <c r="H28" i="11"/>
  <c r="C28" i="11" s="1"/>
  <c r="H29" i="11"/>
  <c r="C29" i="11" s="1"/>
  <c r="H30" i="11"/>
  <c r="C30" i="11" s="1"/>
  <c r="H31" i="11"/>
  <c r="C31" i="11" s="1"/>
  <c r="H32" i="11"/>
  <c r="C32" i="11" s="1"/>
  <c r="H33" i="11"/>
  <c r="C33" i="11" s="1"/>
  <c r="H34" i="11"/>
  <c r="C34" i="11" s="1"/>
  <c r="H35" i="11"/>
  <c r="C35" i="11" s="1"/>
  <c r="H36" i="11"/>
  <c r="C36" i="11" s="1"/>
  <c r="H37" i="11"/>
  <c r="C37" i="11" s="1"/>
  <c r="H38" i="11"/>
  <c r="C38" i="11" s="1"/>
  <c r="H39" i="11"/>
  <c r="C39" i="11" s="1"/>
  <c r="H40" i="11"/>
  <c r="C40" i="11" s="1"/>
  <c r="H41" i="11"/>
  <c r="C41" i="11" s="1"/>
  <c r="H42" i="11"/>
  <c r="C42" i="11" s="1"/>
  <c r="H43" i="11"/>
  <c r="C43" i="11" s="1"/>
  <c r="H44" i="11"/>
  <c r="C44" i="11" s="1"/>
  <c r="H45" i="11"/>
  <c r="C45" i="11" s="1"/>
  <c r="H46" i="11"/>
  <c r="C46" i="11" s="1"/>
  <c r="H47" i="11"/>
  <c r="C47" i="11" s="1"/>
  <c r="H48" i="11"/>
  <c r="C48" i="11" s="1"/>
  <c r="H49" i="11"/>
  <c r="C49" i="11" s="1"/>
  <c r="H50" i="11"/>
  <c r="C50" i="11" s="1"/>
  <c r="H51" i="11"/>
  <c r="C51" i="11" s="1"/>
  <c r="H52" i="11"/>
  <c r="C52" i="11" s="1"/>
  <c r="H53" i="11"/>
  <c r="C53" i="11" s="1"/>
  <c r="H54" i="11"/>
  <c r="C54" i="11" s="1"/>
  <c r="H55" i="11"/>
  <c r="C55" i="11" s="1"/>
  <c r="H56" i="11"/>
  <c r="C56" i="11" s="1"/>
  <c r="H57" i="11"/>
  <c r="C57" i="11" s="1"/>
  <c r="H58" i="11"/>
  <c r="C58" i="11" s="1"/>
  <c r="H59" i="11"/>
  <c r="C59" i="11" s="1"/>
  <c r="H60" i="11"/>
  <c r="C60" i="11" s="1"/>
  <c r="H61" i="11"/>
  <c r="C61" i="11" s="1"/>
  <c r="H62" i="11"/>
  <c r="C62" i="11" s="1"/>
  <c r="H63" i="11"/>
  <c r="C63" i="11" s="1"/>
  <c r="H64" i="11"/>
  <c r="C64" i="11" s="1"/>
  <c r="H65" i="11"/>
  <c r="C65" i="11" s="1"/>
  <c r="H66" i="11"/>
  <c r="C66" i="11" s="1"/>
  <c r="H67" i="11"/>
  <c r="C67" i="11" s="1"/>
  <c r="H68" i="11"/>
  <c r="C68" i="11" s="1"/>
  <c r="H69" i="11"/>
  <c r="C69" i="11" s="1"/>
  <c r="H70" i="11"/>
  <c r="C70" i="11" s="1"/>
  <c r="H71" i="11"/>
  <c r="C71" i="11" s="1"/>
  <c r="H72" i="11"/>
  <c r="C72" i="11" s="1"/>
  <c r="H73" i="11"/>
  <c r="C73" i="11" s="1"/>
  <c r="H74" i="11"/>
  <c r="C74" i="11" s="1"/>
  <c r="H75" i="11"/>
  <c r="C75" i="11" s="1"/>
  <c r="H76" i="11"/>
  <c r="C76" i="11" s="1"/>
  <c r="H77" i="11"/>
  <c r="C77" i="11" s="1"/>
  <c r="H78" i="11"/>
  <c r="C78" i="11" s="1"/>
  <c r="H79" i="11"/>
  <c r="C79" i="11" s="1"/>
  <c r="H80" i="11"/>
  <c r="C80" i="11" s="1"/>
  <c r="H81" i="11"/>
  <c r="C81" i="11" s="1"/>
  <c r="H82" i="11"/>
  <c r="C82" i="11" s="1"/>
  <c r="H83" i="11"/>
  <c r="C83" i="11" s="1"/>
  <c r="H84" i="11"/>
  <c r="C84" i="11" s="1"/>
  <c r="H85" i="11"/>
  <c r="C85" i="11" s="1"/>
  <c r="H86" i="11"/>
  <c r="C86" i="11" s="1"/>
  <c r="H87" i="11"/>
  <c r="C87" i="11" s="1"/>
  <c r="H88" i="11"/>
  <c r="C88" i="11" s="1"/>
  <c r="H89" i="11"/>
  <c r="C89" i="11" s="1"/>
  <c r="H90" i="11"/>
  <c r="C90" i="11" s="1"/>
  <c r="H91" i="11"/>
  <c r="C91" i="11" s="1"/>
  <c r="H92" i="11"/>
  <c r="C92" i="11" s="1"/>
  <c r="H93" i="11"/>
  <c r="C93" i="11" s="1"/>
  <c r="H94" i="11"/>
  <c r="C94" i="11" s="1"/>
  <c r="H95" i="11"/>
  <c r="C95" i="11" s="1"/>
  <c r="H96" i="11"/>
  <c r="C96" i="11" s="1"/>
  <c r="H97" i="11"/>
  <c r="C97" i="11" s="1"/>
  <c r="H98" i="11"/>
  <c r="C98" i="11" s="1"/>
  <c r="H99" i="11"/>
  <c r="C99" i="11" s="1"/>
  <c r="H100" i="11"/>
  <c r="C100" i="11" s="1"/>
  <c r="H101" i="11"/>
  <c r="C101" i="11" s="1"/>
  <c r="H102" i="11"/>
  <c r="C102" i="11" s="1"/>
  <c r="H103" i="11"/>
  <c r="C103" i="11" s="1"/>
  <c r="H104" i="11"/>
  <c r="C104" i="11" s="1"/>
  <c r="H105" i="11"/>
  <c r="C105" i="11" s="1"/>
  <c r="H106" i="11"/>
  <c r="C106" i="11" s="1"/>
  <c r="H107" i="11"/>
  <c r="C107" i="11" s="1"/>
  <c r="H108" i="11"/>
  <c r="C108" i="11" s="1"/>
  <c r="H109" i="11"/>
  <c r="C109" i="11" s="1"/>
  <c r="H110" i="11"/>
  <c r="C110" i="11" s="1"/>
  <c r="H111" i="11"/>
  <c r="C111" i="11" s="1"/>
  <c r="H112" i="11"/>
  <c r="C112" i="11" s="1"/>
  <c r="H113" i="11"/>
  <c r="C113" i="11" s="1"/>
  <c r="H114" i="11"/>
  <c r="C114" i="11" s="1"/>
  <c r="H115" i="11"/>
  <c r="C115" i="11" s="1"/>
  <c r="H116" i="11"/>
  <c r="C116" i="11" s="1"/>
  <c r="H117" i="11"/>
  <c r="C117" i="11" s="1"/>
  <c r="H118" i="11"/>
  <c r="C118" i="11" s="1"/>
  <c r="H119" i="11"/>
  <c r="C119" i="11" s="1"/>
  <c r="H120" i="11"/>
  <c r="C120" i="11" s="1"/>
  <c r="H121" i="11"/>
  <c r="C121" i="11" s="1"/>
  <c r="H122" i="11"/>
  <c r="C122" i="11" s="1"/>
  <c r="H123" i="11"/>
  <c r="C123" i="11" s="1"/>
  <c r="H124" i="11"/>
  <c r="C124" i="11" s="1"/>
  <c r="H125" i="11"/>
  <c r="C125" i="11" s="1"/>
  <c r="H126" i="11"/>
  <c r="C126" i="11" s="1"/>
  <c r="H127" i="11"/>
  <c r="C127" i="11" s="1"/>
  <c r="H128" i="11"/>
  <c r="C128" i="11" s="1"/>
  <c r="H129" i="11"/>
  <c r="C129" i="11" s="1"/>
  <c r="H130" i="11"/>
  <c r="C130" i="11" s="1"/>
  <c r="H131" i="11"/>
  <c r="C131" i="11" s="1"/>
  <c r="H132" i="11"/>
  <c r="C132" i="11" s="1"/>
  <c r="H133" i="11"/>
  <c r="C133" i="11" s="1"/>
  <c r="H134" i="11"/>
  <c r="C134" i="11" s="1"/>
  <c r="H135" i="11"/>
  <c r="C135" i="11" s="1"/>
  <c r="H136" i="11"/>
  <c r="C136" i="11" s="1"/>
  <c r="H137" i="11"/>
  <c r="C137" i="11" s="1"/>
  <c r="H138" i="11"/>
  <c r="C138" i="11" s="1"/>
  <c r="H139" i="11"/>
  <c r="C139" i="11" s="1"/>
  <c r="H140" i="11"/>
  <c r="C140" i="11" s="1"/>
  <c r="H141" i="11"/>
  <c r="C141" i="11" s="1"/>
  <c r="H142" i="11"/>
  <c r="C142" i="11" s="1"/>
  <c r="H143" i="11"/>
  <c r="C143" i="11" s="1"/>
  <c r="H144" i="11"/>
  <c r="C144" i="11" s="1"/>
  <c r="H145" i="11"/>
  <c r="C145" i="11" s="1"/>
  <c r="H146" i="11"/>
  <c r="C146" i="11" s="1"/>
  <c r="H147" i="11"/>
  <c r="C147" i="11" s="1"/>
  <c r="H148" i="11"/>
  <c r="C148" i="11" s="1"/>
  <c r="H149" i="11"/>
  <c r="C149" i="11" s="1"/>
  <c r="H150" i="11"/>
  <c r="C150" i="11" s="1"/>
  <c r="H151" i="11"/>
  <c r="C151" i="11" s="1"/>
  <c r="H152" i="11"/>
  <c r="C152" i="11" s="1"/>
  <c r="H153" i="11"/>
  <c r="C153" i="11" s="1"/>
  <c r="H154" i="11"/>
  <c r="C154" i="11" s="1"/>
  <c r="H155" i="11"/>
  <c r="C155" i="11" s="1"/>
  <c r="H156" i="11"/>
  <c r="C156" i="11" s="1"/>
  <c r="H157" i="11"/>
  <c r="C157" i="11" s="1"/>
  <c r="H158" i="11"/>
  <c r="C158" i="11" s="1"/>
  <c r="H159" i="11"/>
  <c r="C159" i="11" s="1"/>
  <c r="H160" i="11"/>
  <c r="C160" i="11" s="1"/>
  <c r="H161" i="11"/>
  <c r="C161" i="11" s="1"/>
  <c r="H162" i="11"/>
  <c r="C162" i="11" s="1"/>
  <c r="H163" i="11"/>
  <c r="C163" i="11" s="1"/>
  <c r="H164" i="11"/>
  <c r="C164" i="11" s="1"/>
  <c r="H165" i="11"/>
  <c r="C165" i="11" s="1"/>
  <c r="H166" i="11"/>
  <c r="C166" i="11" s="1"/>
  <c r="H167" i="11"/>
  <c r="C167" i="11" s="1"/>
  <c r="H168" i="11"/>
  <c r="C168" i="11" s="1"/>
  <c r="H169" i="11"/>
  <c r="C169" i="11" s="1"/>
  <c r="H170" i="11"/>
  <c r="C170" i="11" s="1"/>
  <c r="H171" i="11"/>
  <c r="C171" i="11" s="1"/>
  <c r="H172" i="11"/>
  <c r="C172" i="11" s="1"/>
  <c r="H173" i="11"/>
  <c r="C173" i="11" s="1"/>
  <c r="H174" i="11"/>
  <c r="C174" i="11" s="1"/>
  <c r="H175" i="11"/>
  <c r="C175" i="11" s="1"/>
  <c r="H176" i="11"/>
  <c r="C176" i="11" s="1"/>
  <c r="H177" i="11"/>
  <c r="C177" i="11" s="1"/>
  <c r="H178" i="11"/>
  <c r="C178" i="11" s="1"/>
  <c r="H179" i="11"/>
  <c r="C179" i="11" s="1"/>
  <c r="H180" i="11"/>
  <c r="C180" i="11" s="1"/>
  <c r="H181" i="11"/>
  <c r="C181" i="11" s="1"/>
  <c r="H182" i="11"/>
  <c r="C182" i="11" s="1"/>
  <c r="H183" i="11"/>
  <c r="C183" i="11" s="1"/>
  <c r="H184" i="11"/>
  <c r="C184" i="11" s="1"/>
  <c r="H185" i="11"/>
  <c r="C185" i="11" s="1"/>
  <c r="H186" i="11"/>
  <c r="C186" i="11" s="1"/>
  <c r="H187" i="11"/>
  <c r="C187" i="11" s="1"/>
  <c r="H188" i="11"/>
  <c r="C188" i="11" s="1"/>
  <c r="H189" i="11"/>
  <c r="C189" i="11" s="1"/>
  <c r="H190" i="11"/>
  <c r="C190" i="11" s="1"/>
  <c r="H191" i="11"/>
  <c r="C191" i="11" s="1"/>
  <c r="H192" i="11"/>
  <c r="C192" i="11" s="1"/>
  <c r="H193" i="11"/>
  <c r="C193" i="11" s="1"/>
  <c r="H194" i="11"/>
  <c r="C194" i="11" s="1"/>
  <c r="H195" i="11"/>
  <c r="C195" i="11" s="1"/>
  <c r="H196" i="11"/>
  <c r="C196" i="11" s="1"/>
  <c r="H197" i="11"/>
  <c r="C197" i="11" s="1"/>
  <c r="H198" i="11"/>
  <c r="C198" i="11" s="1"/>
  <c r="H199" i="11"/>
  <c r="C199" i="11" s="1"/>
  <c r="H200" i="11"/>
  <c r="C200" i="11" s="1"/>
  <c r="H201" i="11"/>
  <c r="C201" i="11" s="1"/>
  <c r="H202" i="11"/>
  <c r="C202" i="11" s="1"/>
  <c r="H203" i="11"/>
  <c r="C203" i="11" s="1"/>
  <c r="H204" i="11"/>
  <c r="C204" i="11" s="1"/>
  <c r="H205" i="11"/>
  <c r="C205" i="11" s="1"/>
  <c r="H206" i="11"/>
  <c r="C206" i="11" s="1"/>
  <c r="H207" i="11"/>
  <c r="C207" i="11" s="1"/>
  <c r="H208" i="11"/>
  <c r="C208" i="11" s="1"/>
  <c r="H209" i="11"/>
  <c r="C209" i="11" s="1"/>
  <c r="H210" i="11"/>
  <c r="C210" i="11" s="1"/>
  <c r="H211" i="11"/>
  <c r="C211" i="11" s="1"/>
  <c r="H212" i="11"/>
  <c r="C212" i="11" s="1"/>
  <c r="H213" i="11"/>
  <c r="C213" i="11" s="1"/>
  <c r="H214" i="11"/>
  <c r="C214" i="11" s="1"/>
  <c r="H215" i="11"/>
  <c r="C215" i="11" s="1"/>
  <c r="H216" i="11"/>
  <c r="C216" i="11" s="1"/>
  <c r="H217" i="11"/>
  <c r="C217" i="11" s="1"/>
  <c r="H218" i="11"/>
  <c r="C218" i="11" s="1"/>
  <c r="H219" i="11"/>
  <c r="C219" i="11" s="1"/>
  <c r="H220" i="11"/>
  <c r="C220" i="11" s="1"/>
  <c r="H221" i="11"/>
  <c r="C221" i="11" s="1"/>
  <c r="H222" i="11"/>
  <c r="C222" i="11" s="1"/>
  <c r="H223" i="11"/>
  <c r="C223" i="11" s="1"/>
  <c r="H224" i="11"/>
  <c r="C224" i="11" s="1"/>
  <c r="H225" i="11"/>
  <c r="C225" i="11" s="1"/>
  <c r="H226" i="11"/>
  <c r="C226" i="11" s="1"/>
  <c r="H227" i="11"/>
  <c r="C227" i="11" s="1"/>
  <c r="H228" i="11"/>
  <c r="C228" i="11" s="1"/>
  <c r="H229" i="11"/>
  <c r="C229" i="11" s="1"/>
  <c r="H230" i="11"/>
  <c r="C230" i="11" s="1"/>
  <c r="H231" i="11"/>
  <c r="C231" i="11" s="1"/>
  <c r="H232" i="11"/>
  <c r="C232" i="11" s="1"/>
  <c r="H233" i="11"/>
  <c r="C233" i="11" s="1"/>
  <c r="H234" i="11"/>
  <c r="C234" i="11" s="1"/>
  <c r="H235" i="11"/>
  <c r="C235" i="11" s="1"/>
  <c r="H236" i="11"/>
  <c r="C236" i="11" s="1"/>
  <c r="H237" i="11"/>
  <c r="C237" i="11" s="1"/>
  <c r="H238" i="11"/>
  <c r="C238" i="11" s="1"/>
  <c r="H239" i="11"/>
  <c r="C239" i="11" s="1"/>
  <c r="H240" i="11"/>
  <c r="C240" i="11" s="1"/>
  <c r="H241" i="11"/>
  <c r="C241" i="11" s="1"/>
  <c r="H242" i="11"/>
  <c r="C242" i="11" s="1"/>
  <c r="H243" i="11"/>
  <c r="C243" i="11" s="1"/>
  <c r="H244" i="11"/>
  <c r="C244" i="11" s="1"/>
  <c r="H245" i="11"/>
  <c r="C245" i="11" s="1"/>
  <c r="H246" i="11"/>
  <c r="C246" i="11" s="1"/>
  <c r="H247" i="11"/>
  <c r="C247" i="11" s="1"/>
  <c r="H248" i="11"/>
  <c r="C248" i="11" s="1"/>
  <c r="H249" i="11"/>
  <c r="C249" i="11" s="1"/>
  <c r="H250" i="11"/>
  <c r="C250" i="11" s="1"/>
  <c r="H251" i="11"/>
  <c r="C251" i="11" s="1"/>
  <c r="H252" i="11"/>
  <c r="C252" i="11" s="1"/>
  <c r="H253" i="11"/>
  <c r="C253" i="11" s="1"/>
  <c r="H254" i="11"/>
  <c r="C254" i="11" s="1"/>
  <c r="H255" i="11"/>
  <c r="C255" i="11" s="1"/>
  <c r="H256" i="11"/>
  <c r="C256" i="11" s="1"/>
  <c r="H257" i="11"/>
  <c r="C257" i="11" s="1"/>
  <c r="H258" i="11"/>
  <c r="C258" i="11" s="1"/>
  <c r="H259" i="11"/>
  <c r="C259" i="11" s="1"/>
  <c r="H260" i="11"/>
  <c r="C260" i="11" s="1"/>
  <c r="H261" i="11"/>
  <c r="C261" i="11" s="1"/>
  <c r="H262" i="11"/>
  <c r="C262" i="11" s="1"/>
  <c r="H263" i="11"/>
  <c r="C263" i="11" s="1"/>
  <c r="H264" i="11"/>
  <c r="C264" i="11" s="1"/>
  <c r="H265" i="11"/>
  <c r="C265" i="11" s="1"/>
  <c r="H266" i="11"/>
  <c r="C266" i="11" s="1"/>
  <c r="H267" i="11"/>
  <c r="C267" i="11" s="1"/>
  <c r="H268" i="11"/>
  <c r="C268" i="11" s="1"/>
  <c r="H269" i="11"/>
  <c r="C269" i="11" s="1"/>
  <c r="H270" i="11"/>
  <c r="C270" i="11" s="1"/>
  <c r="H271" i="11"/>
  <c r="C271" i="11" s="1"/>
  <c r="H272" i="11"/>
  <c r="C272" i="11" s="1"/>
  <c r="H273" i="11"/>
  <c r="C273" i="11" s="1"/>
  <c r="H274" i="11"/>
  <c r="C274" i="11" s="1"/>
  <c r="H275" i="11"/>
  <c r="C275" i="11" s="1"/>
  <c r="H276" i="11"/>
  <c r="C276" i="11" s="1"/>
  <c r="H277" i="11"/>
  <c r="C277" i="11" s="1"/>
  <c r="H278" i="11"/>
  <c r="C278" i="11" s="1"/>
  <c r="H279" i="11"/>
  <c r="C279" i="11" s="1"/>
  <c r="H280" i="11"/>
  <c r="C280" i="11" s="1"/>
  <c r="H281" i="11"/>
  <c r="C281" i="11" s="1"/>
  <c r="H282" i="11"/>
  <c r="C282" i="11" s="1"/>
  <c r="H283" i="11"/>
  <c r="C283" i="11" s="1"/>
  <c r="H284" i="11"/>
  <c r="C284" i="11" s="1"/>
  <c r="H285" i="11"/>
  <c r="C285" i="11" s="1"/>
  <c r="H286" i="11"/>
  <c r="C286" i="11" s="1"/>
  <c r="H287" i="11"/>
  <c r="C287" i="11" s="1"/>
  <c r="H288" i="11"/>
  <c r="C288" i="11" s="1"/>
  <c r="H289" i="11"/>
  <c r="C289" i="11" s="1"/>
  <c r="H290" i="11"/>
  <c r="C290" i="11" s="1"/>
  <c r="H291" i="11"/>
  <c r="C291" i="11" s="1"/>
  <c r="H292" i="11"/>
  <c r="C292" i="11" s="1"/>
  <c r="H293" i="11"/>
  <c r="C293" i="11" s="1"/>
  <c r="H294" i="11"/>
  <c r="C294" i="11" s="1"/>
  <c r="H295" i="11"/>
  <c r="C295" i="11" s="1"/>
  <c r="H296" i="11"/>
  <c r="C296" i="11" s="1"/>
  <c r="H297" i="11"/>
  <c r="C297" i="11" s="1"/>
  <c r="H298" i="11"/>
  <c r="C298" i="11" s="1"/>
  <c r="H299" i="11"/>
  <c r="C299" i="11" s="1"/>
  <c r="H300" i="11"/>
  <c r="C300" i="11" s="1"/>
  <c r="H301" i="11"/>
  <c r="C301" i="11" s="1"/>
  <c r="H302" i="11"/>
  <c r="C302" i="11" s="1"/>
  <c r="H303" i="11"/>
  <c r="C303" i="11" s="1"/>
  <c r="H304" i="11"/>
  <c r="C304" i="11" s="1"/>
  <c r="H305" i="11"/>
  <c r="C305" i="11" s="1"/>
  <c r="H306" i="11"/>
  <c r="C306" i="11" s="1"/>
  <c r="H307" i="11"/>
  <c r="C307" i="11" s="1"/>
  <c r="H308" i="11"/>
  <c r="C308" i="11" s="1"/>
  <c r="H309" i="11"/>
  <c r="C309" i="11" s="1"/>
  <c r="H310" i="11"/>
  <c r="C310" i="11" s="1"/>
  <c r="H311" i="11"/>
  <c r="C31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I2" i="12"/>
  <c r="I3" i="12"/>
  <c r="I1" i="12"/>
  <c r="E3" i="12"/>
  <c r="E2" i="12"/>
  <c r="E1" i="12"/>
  <c r="E3" i="13"/>
  <c r="E2" i="13"/>
  <c r="E1" i="13"/>
  <c r="G2" i="14"/>
  <c r="G1" i="14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E20" i="8"/>
  <c r="R11" i="10" l="1"/>
  <c r="E31" i="1" s="1"/>
  <c r="R11" i="11"/>
  <c r="S2" i="10"/>
  <c r="S2" i="11"/>
  <c r="B22" i="8"/>
  <c r="B21" i="8"/>
  <c r="C22" i="8"/>
  <c r="C21" i="8"/>
  <c r="D22" i="8"/>
  <c r="D21" i="8"/>
  <c r="E22" i="8"/>
  <c r="Z349" i="16" s="1"/>
  <c r="AA349" i="16" s="1"/>
  <c r="Z234" i="16"/>
  <c r="Z31" i="16"/>
  <c r="Y349" i="16"/>
  <c r="Y67" i="16"/>
  <c r="Y23" i="16"/>
  <c r="Z66" i="16"/>
  <c r="AA66" i="16" s="1"/>
  <c r="Z73" i="16"/>
  <c r="AA73" i="16" s="1"/>
  <c r="Z37" i="16"/>
  <c r="AA37" i="16" s="1"/>
  <c r="E21" i="8"/>
  <c r="Y234" i="16" s="1"/>
  <c r="Y239" i="16"/>
  <c r="Y302" i="16"/>
  <c r="Y66" i="16"/>
  <c r="Y123" i="16"/>
  <c r="Y20" i="16"/>
  <c r="Y73" i="16"/>
  <c r="Y103" i="16"/>
  <c r="Y24" i="16"/>
  <c r="Y37" i="16"/>
  <c r="B13" i="8"/>
  <c r="C14" i="8"/>
  <c r="Y51" i="17"/>
  <c r="C13" i="8"/>
  <c r="X536" i="17" s="1"/>
  <c r="D13" i="8"/>
  <c r="B14" i="8"/>
  <c r="Y345" i="17" s="1"/>
  <c r="X264" i="17"/>
  <c r="X379" i="17"/>
  <c r="X77" i="17"/>
  <c r="X54" i="17"/>
  <c r="X81" i="17"/>
  <c r="X349" i="18"/>
  <c r="X442" i="18"/>
  <c r="X113" i="18"/>
  <c r="X108" i="18"/>
  <c r="X54" i="18"/>
  <c r="X121" i="18"/>
  <c r="X105" i="18"/>
  <c r="X213" i="18"/>
  <c r="X232" i="18"/>
  <c r="X216" i="18"/>
  <c r="X361" i="18"/>
  <c r="X357" i="18"/>
  <c r="X362" i="18"/>
  <c r="X254" i="18"/>
  <c r="X25" i="18"/>
  <c r="X17" i="18"/>
  <c r="X77" i="18"/>
  <c r="X96" i="18"/>
  <c r="X78" i="18"/>
  <c r="X129" i="18"/>
  <c r="X135" i="18"/>
  <c r="X132" i="18"/>
  <c r="X74" i="18"/>
  <c r="X219" i="18"/>
  <c r="X189" i="18"/>
  <c r="X311" i="18"/>
  <c r="X338" i="18"/>
  <c r="X312" i="18"/>
  <c r="X31" i="18"/>
  <c r="X35" i="18"/>
  <c r="X32" i="18"/>
  <c r="B6" i="8"/>
  <c r="Y518" i="18" s="1"/>
  <c r="B5" i="8"/>
  <c r="X539" i="18" s="1"/>
  <c r="X40" i="18"/>
  <c r="C6" i="8"/>
  <c r="D6" i="8"/>
  <c r="X416" i="18"/>
  <c r="X504" i="18"/>
  <c r="X155" i="18"/>
  <c r="X250" i="18"/>
  <c r="X435" i="18"/>
  <c r="X534" i="18"/>
  <c r="X185" i="18"/>
  <c r="X194" i="18"/>
  <c r="X423" i="18"/>
  <c r="X452" i="18"/>
  <c r="X71" i="18"/>
  <c r="X118" i="18"/>
  <c r="X136" i="18"/>
  <c r="X117" i="18"/>
  <c r="X222" i="18"/>
  <c r="X352" i="18"/>
  <c r="X20" i="18"/>
  <c r="X123" i="18"/>
  <c r="X203" i="18"/>
  <c r="Y280" i="18"/>
  <c r="Z280" i="18" s="1"/>
  <c r="X280" i="18"/>
  <c r="Y36" i="18"/>
  <c r="Z36" i="18" s="1"/>
  <c r="X36" i="18"/>
  <c r="X399" i="18"/>
  <c r="X467" i="18"/>
  <c r="X510" i="18"/>
  <c r="X249" i="18"/>
  <c r="X383" i="18"/>
  <c r="X384" i="18"/>
  <c r="X476" i="18"/>
  <c r="X520" i="18"/>
  <c r="X207" i="18"/>
  <c r="X324" i="18"/>
  <c r="X286" i="18"/>
  <c r="X365" i="18"/>
  <c r="X366" i="18"/>
  <c r="X90" i="18"/>
  <c r="X122" i="18"/>
  <c r="X211" i="18"/>
  <c r="X299" i="18"/>
  <c r="X321" i="18"/>
  <c r="X281" i="18"/>
  <c r="X328" i="18"/>
  <c r="X202" i="18"/>
  <c r="X322" i="18"/>
  <c r="X200" i="18"/>
  <c r="X272" i="18"/>
  <c r="X9" i="18"/>
  <c r="X37" i="18"/>
  <c r="X43" i="18"/>
  <c r="X29" i="18"/>
  <c r="X47" i="18"/>
  <c r="X6" i="18"/>
  <c r="X44" i="18"/>
  <c r="X10" i="18"/>
  <c r="X26" i="18"/>
  <c r="D5" i="8"/>
  <c r="B19" i="8"/>
  <c r="C11" i="8"/>
  <c r="D11" i="8"/>
  <c r="B11" i="8"/>
  <c r="S11" i="11" l="1"/>
  <c r="F15" i="1"/>
  <c r="S11" i="10"/>
  <c r="D35" i="1"/>
  <c r="Z123" i="16"/>
  <c r="AA123" i="16" s="1"/>
  <c r="Z155" i="16"/>
  <c r="Y100" i="16"/>
  <c r="Y395" i="16"/>
  <c r="Z72" i="16"/>
  <c r="Z403" i="16"/>
  <c r="Z7" i="16"/>
  <c r="AA234" i="16"/>
  <c r="Z422" i="16"/>
  <c r="Y125" i="16"/>
  <c r="Y10" i="16"/>
  <c r="Y352" i="16"/>
  <c r="Z103" i="16"/>
  <c r="AA103" i="16" s="1"/>
  <c r="Z401" i="16"/>
  <c r="Y72" i="16"/>
  <c r="Y403" i="16"/>
  <c r="Y7" i="16"/>
  <c r="Z100" i="16"/>
  <c r="AA100" i="16" s="1"/>
  <c r="Z395" i="16"/>
  <c r="AA395" i="16" s="1"/>
  <c r="Z352" i="16"/>
  <c r="AA352" i="16" s="1"/>
  <c r="Y31" i="16"/>
  <c r="AA31" i="16" s="1"/>
  <c r="Z23" i="16"/>
  <c r="AA23" i="16" s="1"/>
  <c r="Z67" i="16"/>
  <c r="AA67" i="16" s="1"/>
  <c r="Y422" i="16"/>
  <c r="Y336" i="16"/>
  <c r="Y428" i="16"/>
  <c r="Y222" i="16"/>
  <c r="Y503" i="16"/>
  <c r="Y506" i="16"/>
  <c r="Y541" i="16"/>
  <c r="Y510" i="16"/>
  <c r="Y325" i="16"/>
  <c r="Y262" i="16"/>
  <c r="Y330" i="16"/>
  <c r="Y166" i="16"/>
  <c r="Y368" i="16"/>
  <c r="Y271" i="16"/>
  <c r="Y392" i="16"/>
  <c r="Y477" i="16"/>
  <c r="Y402" i="16"/>
  <c r="Y518" i="16"/>
  <c r="Y484" i="16"/>
  <c r="Y522" i="16"/>
  <c r="Y431" i="16"/>
  <c r="Y288" i="16"/>
  <c r="Y190" i="16"/>
  <c r="Y308" i="16"/>
  <c r="Y421" i="16"/>
  <c r="Y507" i="16"/>
  <c r="Y342" i="16"/>
  <c r="Y444" i="16"/>
  <c r="Y168" i="16"/>
  <c r="Y449" i="16"/>
  <c r="Y489" i="16"/>
  <c r="Y420" i="16"/>
  <c r="Y300" i="16"/>
  <c r="Y62" i="16"/>
  <c r="Y65" i="16"/>
  <c r="Y466" i="16"/>
  <c r="Y435" i="16"/>
  <c r="Y151" i="16"/>
  <c r="Y81" i="16"/>
  <c r="Y89" i="16"/>
  <c r="Y180" i="16"/>
  <c r="Y153" i="16"/>
  <c r="Y258" i="16"/>
  <c r="Y268" i="16"/>
  <c r="Y101" i="16"/>
  <c r="Y8" i="16"/>
  <c r="Y256" i="16"/>
  <c r="Y293" i="16"/>
  <c r="Y82" i="16"/>
  <c r="Y79" i="16"/>
  <c r="Y33" i="16"/>
  <c r="Y26" i="16"/>
  <c r="Y385" i="16"/>
  <c r="Y411" i="16"/>
  <c r="Y183" i="16"/>
  <c r="Y150" i="16"/>
  <c r="Y220" i="16"/>
  <c r="Y159" i="16"/>
  <c r="Y193" i="16"/>
  <c r="Y237" i="16"/>
  <c r="Y231" i="16"/>
  <c r="Y161" i="16"/>
  <c r="Y177" i="16"/>
  <c r="Y310" i="16"/>
  <c r="Y188" i="16"/>
  <c r="Y433" i="16"/>
  <c r="Y357" i="16"/>
  <c r="Y270" i="16"/>
  <c r="Y509" i="16"/>
  <c r="Y525" i="16"/>
  <c r="Y423" i="16"/>
  <c r="Y229" i="16"/>
  <c r="Y42" i="16"/>
  <c r="Y133" i="16"/>
  <c r="Y38" i="16"/>
  <c r="Y171" i="16"/>
  <c r="Y109" i="16"/>
  <c r="Y208" i="16"/>
  <c r="Y114" i="16"/>
  <c r="Y30" i="16"/>
  <c r="Y110" i="16"/>
  <c r="Y381" i="16"/>
  <c r="Y457" i="16"/>
  <c r="Y372" i="16"/>
  <c r="Y476" i="16"/>
  <c r="Y191" i="16"/>
  <c r="Y280" i="16"/>
  <c r="Y141" i="16"/>
  <c r="Y47" i="16"/>
  <c r="Y134" i="16"/>
  <c r="Y57" i="16"/>
  <c r="Y163" i="16"/>
  <c r="Y50" i="16"/>
  <c r="Y189" i="16"/>
  <c r="Y373" i="16"/>
  <c r="Y467" i="16"/>
  <c r="Y341" i="16"/>
  <c r="Y236" i="16"/>
  <c r="Y329" i="16"/>
  <c r="Y152" i="16"/>
  <c r="Y217" i="16"/>
  <c r="Y142" i="16"/>
  <c r="Y257" i="16"/>
  <c r="Y313" i="16"/>
  <c r="Y418" i="16"/>
  <c r="Y287" i="16"/>
  <c r="Y195" i="16"/>
  <c r="Y281" i="16"/>
  <c r="Y486" i="16"/>
  <c r="Y523" i="16"/>
  <c r="Y482" i="16"/>
  <c r="Y531" i="16"/>
  <c r="Y407" i="16"/>
  <c r="Y473" i="16"/>
  <c r="Y370" i="16"/>
  <c r="Y275" i="16"/>
  <c r="Y363" i="16"/>
  <c r="Y263" i="16"/>
  <c r="Y335" i="16"/>
  <c r="Y254" i="16"/>
  <c r="Y377" i="16"/>
  <c r="Y512" i="16"/>
  <c r="Y538" i="16"/>
  <c r="Y504" i="16"/>
  <c r="Z442" i="16"/>
  <c r="Y500" i="16"/>
  <c r="Y340" i="16"/>
  <c r="Y322" i="16"/>
  <c r="Z227" i="16"/>
  <c r="Y60" i="16"/>
  <c r="Y532" i="16"/>
  <c r="Z394" i="16"/>
  <c r="Y383" i="16"/>
  <c r="Y389" i="16"/>
  <c r="Z462" i="16"/>
  <c r="Y127" i="16"/>
  <c r="Y22" i="16"/>
  <c r="Z98" i="16"/>
  <c r="Y156" i="16"/>
  <c r="Y292" i="16"/>
  <c r="Z147" i="16"/>
  <c r="Y84" i="16"/>
  <c r="Y132" i="16"/>
  <c r="Z41" i="16"/>
  <c r="Y54" i="16"/>
  <c r="Y211" i="16"/>
  <c r="Z104" i="16"/>
  <c r="Y200" i="16"/>
  <c r="Y266" i="16"/>
  <c r="Z454" i="16"/>
  <c r="Y259" i="16"/>
  <c r="Y187" i="16"/>
  <c r="Z286" i="16"/>
  <c r="Y143" i="16"/>
  <c r="Y139" i="16"/>
  <c r="Z16" i="16"/>
  <c r="Y86" i="16"/>
  <c r="Y149" i="16"/>
  <c r="Z371" i="16"/>
  <c r="Y438" i="16"/>
  <c r="Y232" i="16"/>
  <c r="Z339" i="16"/>
  <c r="Y272" i="16"/>
  <c r="Y154" i="16"/>
  <c r="Z212" i="16"/>
  <c r="Y194" i="16"/>
  <c r="Y295" i="16"/>
  <c r="Y492" i="16"/>
  <c r="Y488" i="16"/>
  <c r="Y515" i="16"/>
  <c r="Y451" i="16"/>
  <c r="Y446" i="16"/>
  <c r="Y384" i="16"/>
  <c r="Y165" i="16"/>
  <c r="Y443" i="16"/>
  <c r="Y496" i="16"/>
  <c r="Y390" i="16"/>
  <c r="Y386" i="16"/>
  <c r="Y323" i="16"/>
  <c r="Y491" i="16"/>
  <c r="Y539" i="16"/>
  <c r="Y130" i="16"/>
  <c r="Y206" i="16"/>
  <c r="Y375" i="16"/>
  <c r="Y185" i="16"/>
  <c r="Y77" i="16"/>
  <c r="Y468" i="16"/>
  <c r="Y70" i="16"/>
  <c r="Y294" i="16"/>
  <c r="Y284" i="16"/>
  <c r="Y520" i="16"/>
  <c r="Y470" i="16"/>
  <c r="Y255" i="16"/>
  <c r="Y508" i="16"/>
  <c r="Y321" i="16"/>
  <c r="Y29" i="16"/>
  <c r="Y131" i="16"/>
  <c r="Z101" i="16"/>
  <c r="AA101" i="16" s="1"/>
  <c r="Z8" i="16"/>
  <c r="AA8" i="16" s="1"/>
  <c r="Z256" i="16"/>
  <c r="AA256" i="16" s="1"/>
  <c r="Z293" i="16"/>
  <c r="AA293" i="16" s="1"/>
  <c r="Z82" i="16"/>
  <c r="AA82" i="16" s="1"/>
  <c r="Z79" i="16"/>
  <c r="AA79" i="16" s="1"/>
  <c r="Z33" i="16"/>
  <c r="AA33" i="16" s="1"/>
  <c r="Z26" i="16"/>
  <c r="AA26" i="16" s="1"/>
  <c r="Z385" i="16"/>
  <c r="AA385" i="16" s="1"/>
  <c r="Z411" i="16"/>
  <c r="AA411" i="16" s="1"/>
  <c r="Z183" i="16"/>
  <c r="AA183" i="16" s="1"/>
  <c r="Z150" i="16"/>
  <c r="AA150" i="16" s="1"/>
  <c r="Z220" i="16"/>
  <c r="AA220" i="16" s="1"/>
  <c r="Z159" i="16"/>
  <c r="AA159" i="16" s="1"/>
  <c r="Z193" i="16"/>
  <c r="AA193" i="16" s="1"/>
  <c r="Z237" i="16"/>
  <c r="AA237" i="16" s="1"/>
  <c r="Z231" i="16"/>
  <c r="AA231" i="16" s="1"/>
  <c r="Z161" i="16"/>
  <c r="AA161" i="16" s="1"/>
  <c r="Z177" i="16"/>
  <c r="AA177" i="16" s="1"/>
  <c r="Z310" i="16"/>
  <c r="AA310" i="16" s="1"/>
  <c r="Z188" i="16"/>
  <c r="AA188" i="16" s="1"/>
  <c r="Z433" i="16"/>
  <c r="AA433" i="16" s="1"/>
  <c r="Z357" i="16"/>
  <c r="AA357" i="16" s="1"/>
  <c r="Z270" i="16"/>
  <c r="AA270" i="16" s="1"/>
  <c r="Z509" i="16"/>
  <c r="AA509" i="16" s="1"/>
  <c r="Z525" i="16"/>
  <c r="AA525" i="16" s="1"/>
  <c r="Z423" i="16"/>
  <c r="AA423" i="16" s="1"/>
  <c r="Z229" i="16"/>
  <c r="AA229" i="16" s="1"/>
  <c r="Z42" i="16"/>
  <c r="AA42" i="16" s="1"/>
  <c r="Z133" i="16"/>
  <c r="AA133" i="16" s="1"/>
  <c r="Z38" i="16"/>
  <c r="AA38" i="16" s="1"/>
  <c r="Z171" i="16"/>
  <c r="AA171" i="16" s="1"/>
  <c r="Z109" i="16"/>
  <c r="AA109" i="16" s="1"/>
  <c r="Z208" i="16"/>
  <c r="AA208" i="16" s="1"/>
  <c r="Z114" i="16"/>
  <c r="AA114" i="16" s="1"/>
  <c r="Z30" i="16"/>
  <c r="AA30" i="16" s="1"/>
  <c r="Z110" i="16"/>
  <c r="AA110" i="16" s="1"/>
  <c r="Z381" i="16"/>
  <c r="AA381" i="16" s="1"/>
  <c r="Z457" i="16"/>
  <c r="AA457" i="16" s="1"/>
  <c r="Z372" i="16"/>
  <c r="AA372" i="16" s="1"/>
  <c r="Z476" i="16"/>
  <c r="AA476" i="16" s="1"/>
  <c r="Z191" i="16"/>
  <c r="AA191" i="16" s="1"/>
  <c r="Z280" i="16"/>
  <c r="AA280" i="16" s="1"/>
  <c r="Z141" i="16"/>
  <c r="AA141" i="16" s="1"/>
  <c r="Z47" i="16"/>
  <c r="AA47" i="16" s="1"/>
  <c r="Z134" i="16"/>
  <c r="AA134" i="16" s="1"/>
  <c r="Z57" i="16"/>
  <c r="AA57" i="16" s="1"/>
  <c r="Z163" i="16"/>
  <c r="AA163" i="16" s="1"/>
  <c r="Z50" i="16"/>
  <c r="AA50" i="16" s="1"/>
  <c r="Z189" i="16"/>
  <c r="AA189" i="16" s="1"/>
  <c r="Z373" i="16"/>
  <c r="AA373" i="16" s="1"/>
  <c r="Z467" i="16"/>
  <c r="AA467" i="16" s="1"/>
  <c r="Z341" i="16"/>
  <c r="AA341" i="16" s="1"/>
  <c r="Z236" i="16"/>
  <c r="AA236" i="16" s="1"/>
  <c r="Z329" i="16"/>
  <c r="AA329" i="16" s="1"/>
  <c r="Z152" i="16"/>
  <c r="AA152" i="16" s="1"/>
  <c r="Z217" i="16"/>
  <c r="AA217" i="16" s="1"/>
  <c r="Z142" i="16"/>
  <c r="AA142" i="16" s="1"/>
  <c r="Z257" i="16"/>
  <c r="AA257" i="16" s="1"/>
  <c r="Z313" i="16"/>
  <c r="AA313" i="16" s="1"/>
  <c r="Z418" i="16"/>
  <c r="AA418" i="16" s="1"/>
  <c r="Z287" i="16"/>
  <c r="AA287" i="16" s="1"/>
  <c r="Z195" i="16"/>
  <c r="AA195" i="16" s="1"/>
  <c r="Z281" i="16"/>
  <c r="AA281" i="16" s="1"/>
  <c r="Z486" i="16"/>
  <c r="AA486" i="16" s="1"/>
  <c r="Z523" i="16"/>
  <c r="AA523" i="16" s="1"/>
  <c r="Z482" i="16"/>
  <c r="AA482" i="16" s="1"/>
  <c r="Z531" i="16"/>
  <c r="AA531" i="16" s="1"/>
  <c r="Z407" i="16"/>
  <c r="AA407" i="16" s="1"/>
  <c r="Z473" i="16"/>
  <c r="AA473" i="16" s="1"/>
  <c r="Z370" i="16"/>
  <c r="AA370" i="16" s="1"/>
  <c r="Z275" i="16"/>
  <c r="AA275" i="16" s="1"/>
  <c r="Z363" i="16"/>
  <c r="AA363" i="16" s="1"/>
  <c r="Z263" i="16"/>
  <c r="AA263" i="16" s="1"/>
  <c r="Z335" i="16"/>
  <c r="AA335" i="16" s="1"/>
  <c r="Z254" i="16"/>
  <c r="AA254" i="16" s="1"/>
  <c r="Z377" i="16"/>
  <c r="AA377" i="16" s="1"/>
  <c r="Z512" i="16"/>
  <c r="AA512" i="16" s="1"/>
  <c r="Z538" i="16"/>
  <c r="AA538" i="16" s="1"/>
  <c r="Z504" i="16"/>
  <c r="AA504" i="16" s="1"/>
  <c r="Y442" i="16"/>
  <c r="Z500" i="16"/>
  <c r="AA500" i="16" s="1"/>
  <c r="Y460" i="16"/>
  <c r="Z322" i="16"/>
  <c r="AA322" i="16" s="1"/>
  <c r="Y459" i="16"/>
  <c r="Y309" i="16"/>
  <c r="Z532" i="16"/>
  <c r="AA532" i="16" s="1"/>
  <c r="Y304" i="16"/>
  <c r="Y499" i="16"/>
  <c r="Z389" i="16"/>
  <c r="AA389" i="16" s="1"/>
  <c r="Y35" i="16"/>
  <c r="Y102" i="16"/>
  <c r="Z22" i="16"/>
  <c r="AA22" i="16" s="1"/>
  <c r="Y69" i="16"/>
  <c r="Y409" i="16"/>
  <c r="Z292" i="16"/>
  <c r="AA292" i="16" s="1"/>
  <c r="Y344" i="16"/>
  <c r="Y4" i="16"/>
  <c r="Z132" i="16"/>
  <c r="AA132" i="16" s="1"/>
  <c r="Y3" i="16"/>
  <c r="Y108" i="16"/>
  <c r="Z211" i="16"/>
  <c r="AA211" i="16" s="1"/>
  <c r="Y94" i="16"/>
  <c r="Y112" i="16"/>
  <c r="Z266" i="16"/>
  <c r="AA266" i="16" s="1"/>
  <c r="Y410" i="16"/>
  <c r="Y448" i="16"/>
  <c r="Z187" i="16"/>
  <c r="AA187" i="16" s="1"/>
  <c r="Y225" i="16"/>
  <c r="Y45" i="16"/>
  <c r="Z139" i="16"/>
  <c r="AA139" i="16" s="1"/>
  <c r="Y198" i="16"/>
  <c r="Y56" i="16"/>
  <c r="Z149" i="16"/>
  <c r="AA149" i="16" s="1"/>
  <c r="Y235" i="16"/>
  <c r="Y362" i="16"/>
  <c r="Z232" i="16"/>
  <c r="AA232" i="16" s="1"/>
  <c r="Y181" i="16"/>
  <c r="Y216" i="16"/>
  <c r="Z154" i="16"/>
  <c r="AA154" i="16" s="1"/>
  <c r="Y120" i="16"/>
  <c r="Z421" i="16"/>
  <c r="AA421" i="16" s="1"/>
  <c r="Z190" i="16"/>
  <c r="AA190" i="16" s="1"/>
  <c r="Z431" i="16"/>
  <c r="AA431" i="16" s="1"/>
  <c r="Z484" i="16"/>
  <c r="AA484" i="16" s="1"/>
  <c r="Z402" i="16"/>
  <c r="AA402" i="16" s="1"/>
  <c r="Z392" i="16"/>
  <c r="AA392" i="16" s="1"/>
  <c r="Z368" i="16"/>
  <c r="AA368" i="16" s="1"/>
  <c r="Z330" i="16"/>
  <c r="AA330" i="16" s="1"/>
  <c r="Z325" i="16"/>
  <c r="AA325" i="16" s="1"/>
  <c r="Z541" i="16"/>
  <c r="AA541" i="16" s="1"/>
  <c r="Y441" i="16"/>
  <c r="Z222" i="16"/>
  <c r="AA222" i="16" s="1"/>
  <c r="Z336" i="16"/>
  <c r="AA336" i="16" s="1"/>
  <c r="Y440" i="16"/>
  <c r="Y399" i="16"/>
  <c r="Y218" i="16"/>
  <c r="Y95" i="16"/>
  <c r="Y111" i="16"/>
  <c r="Y456" i="16"/>
  <c r="Y278" i="16"/>
  <c r="Y52" i="16"/>
  <c r="Y369" i="16"/>
  <c r="Y118" i="16"/>
  <c r="Y419" i="16"/>
  <c r="Y437" i="16"/>
  <c r="Y351" i="16"/>
  <c r="Y364" i="16"/>
  <c r="Y334" i="16"/>
  <c r="Y536" i="16"/>
  <c r="Y331" i="16"/>
  <c r="Y297" i="16"/>
  <c r="Y129" i="16"/>
  <c r="Y252" i="16"/>
  <c r="Y247" i="16"/>
  <c r="Z24" i="16"/>
  <c r="AA24" i="16" s="1"/>
  <c r="Z20" i="16"/>
  <c r="AA20" i="16" s="1"/>
  <c r="Z302" i="16"/>
  <c r="AA302" i="16" s="1"/>
  <c r="Z239" i="16"/>
  <c r="AA239" i="16" s="1"/>
  <c r="Y13" i="16"/>
  <c r="Y21" i="16"/>
  <c r="Y250" i="16"/>
  <c r="Y298" i="16"/>
  <c r="Y233" i="16"/>
  <c r="Z13" i="16"/>
  <c r="Z21" i="16"/>
  <c r="AA21" i="16" s="1"/>
  <c r="Z250" i="16"/>
  <c r="AA250" i="16" s="1"/>
  <c r="Z298" i="16"/>
  <c r="Z233" i="16"/>
  <c r="Y25" i="16"/>
  <c r="Y75" i="16"/>
  <c r="Y99" i="16"/>
  <c r="Y346" i="16"/>
  <c r="Y405" i="16"/>
  <c r="Y6" i="16"/>
  <c r="Y107" i="16"/>
  <c r="Y116" i="16"/>
  <c r="Y201" i="16"/>
  <c r="Y453" i="16"/>
  <c r="Y480" i="16"/>
  <c r="Y48" i="16"/>
  <c r="Y44" i="16"/>
  <c r="Y61" i="16"/>
  <c r="Y87" i="16"/>
  <c r="Y366" i="16"/>
  <c r="Y343" i="16"/>
  <c r="Y432" i="16"/>
  <c r="Y214" i="16"/>
  <c r="Y264" i="16"/>
  <c r="Y398" i="16"/>
  <c r="Y397" i="16"/>
  <c r="Y424" i="16"/>
  <c r="Y269" i="16"/>
  <c r="Y303" i="16"/>
  <c r="Y505" i="16"/>
  <c r="Y426" i="16"/>
  <c r="Y396" i="16"/>
  <c r="Y85" i="16"/>
  <c r="Y172" i="16"/>
  <c r="Y59" i="16"/>
  <c r="Y5" i="16"/>
  <c r="Y49" i="16"/>
  <c r="Y96" i="16"/>
  <c r="Y205" i="16"/>
  <c r="Y92" i="16"/>
  <c r="Y207" i="16"/>
  <c r="Y415" i="16"/>
  <c r="Y478" i="16"/>
  <c r="Y359" i="16"/>
  <c r="Y267" i="16"/>
  <c r="Y355" i="16"/>
  <c r="Y144" i="16"/>
  <c r="Y228" i="16"/>
  <c r="Y135" i="16"/>
  <c r="Y279" i="16"/>
  <c r="Y91" i="16"/>
  <c r="Y192" i="16"/>
  <c r="Y80" i="16"/>
  <c r="Y17" i="16"/>
  <c r="Y71" i="16"/>
  <c r="Y320" i="16"/>
  <c r="Y439" i="16"/>
  <c r="Y314" i="16"/>
  <c r="Y464" i="16"/>
  <c r="Y184" i="16"/>
  <c r="Y260" i="16"/>
  <c r="Y119" i="16"/>
  <c r="Y68" i="16"/>
  <c r="Y115" i="16"/>
  <c r="Y296" i="16"/>
  <c r="Y408" i="16"/>
  <c r="Y290" i="16"/>
  <c r="Y417" i="16"/>
  <c r="Y493" i="16"/>
  <c r="Y533" i="16"/>
  <c r="Y516" i="16"/>
  <c r="Y430" i="16"/>
  <c r="Y511" i="16"/>
  <c r="Y354" i="16"/>
  <c r="Y455" i="16"/>
  <c r="Y347" i="16"/>
  <c r="Y471" i="16"/>
  <c r="Y307" i="16"/>
  <c r="Y378" i="16"/>
  <c r="Y246" i="16"/>
  <c r="Y167" i="16"/>
  <c r="Y241" i="16"/>
  <c r="Y498" i="16"/>
  <c r="Y529" i="16"/>
  <c r="Z494" i="16"/>
  <c r="Y537" i="16"/>
  <c r="Y391" i="16"/>
  <c r="Z460" i="16"/>
  <c r="Y328" i="16"/>
  <c r="Y316" i="16"/>
  <c r="Z309" i="16"/>
  <c r="AA309" i="16" s="1"/>
  <c r="Y276" i="16"/>
  <c r="Y248" i="16"/>
  <c r="Z499" i="16"/>
  <c r="AA499" i="16" s="1"/>
  <c r="Y332" i="16"/>
  <c r="Y11" i="16"/>
  <c r="Z102" i="16"/>
  <c r="AA102" i="16" s="1"/>
  <c r="Y9" i="16"/>
  <c r="Y299" i="16"/>
  <c r="Z409" i="16"/>
  <c r="Y251" i="16"/>
  <c r="Y238" i="16"/>
  <c r="Z4" i="16"/>
  <c r="AA4" i="16" s="1"/>
  <c r="Y78" i="16"/>
  <c r="Y128" i="16"/>
  <c r="Z108" i="16"/>
  <c r="AA108" i="16" s="1"/>
  <c r="Y204" i="16"/>
  <c r="Y28" i="16"/>
  <c r="Z112" i="16"/>
  <c r="AA112" i="16" s="1"/>
  <c r="Y481" i="16"/>
  <c r="Y380" i="16"/>
  <c r="Z448" i="16"/>
  <c r="Y46" i="16"/>
  <c r="Y178" i="16"/>
  <c r="Z45" i="16"/>
  <c r="AA45" i="16" s="1"/>
  <c r="Y90" i="16"/>
  <c r="Y160" i="16"/>
  <c r="Z56" i="16"/>
  <c r="AA56" i="16" s="1"/>
  <c r="Y76" i="16"/>
  <c r="Y469" i="16"/>
  <c r="Z362" i="16"/>
  <c r="AA362" i="16" s="1"/>
  <c r="Y429" i="16"/>
  <c r="Y64" i="16"/>
  <c r="Z216" i="16"/>
  <c r="Y63" i="16"/>
  <c r="Y312" i="16"/>
  <c r="Y404" i="16"/>
  <c r="Y393" i="16"/>
  <c r="Y535" i="16"/>
  <c r="Y425" i="16"/>
  <c r="Y274" i="16"/>
  <c r="Y353" i="16"/>
  <c r="Y305" i="16"/>
  <c r="Y301" i="16"/>
  <c r="Y245" i="16"/>
  <c r="Y528" i="16"/>
  <c r="Y524" i="16"/>
  <c r="Y465" i="16"/>
  <c r="Y221" i="16"/>
  <c r="Z387" i="16"/>
  <c r="Y447" i="16"/>
  <c r="Y58" i="16"/>
  <c r="Y210" i="16"/>
  <c r="Y273" i="16"/>
  <c r="Y140" i="16"/>
  <c r="Y136" i="16"/>
  <c r="Y158" i="16"/>
  <c r="Y461" i="16"/>
  <c r="Y146" i="16"/>
  <c r="Y311" i="16"/>
  <c r="Y514" i="16"/>
  <c r="Y474" i="16"/>
  <c r="Y169" i="16"/>
  <c r="Y497" i="16"/>
  <c r="Y501" i="16"/>
  <c r="Y427" i="16"/>
  <c r="Y243" i="16"/>
  <c r="Y203" i="16"/>
  <c r="Y401" i="16"/>
  <c r="Y155" i="16"/>
  <c r="Z125" i="16"/>
  <c r="AA125" i="16" s="1"/>
  <c r="Z10" i="16"/>
  <c r="AA10" i="16" s="1"/>
  <c r="Z252" i="16"/>
  <c r="AA252" i="16" s="1"/>
  <c r="Z247" i="16"/>
  <c r="Y126" i="16"/>
  <c r="Y122" i="16"/>
  <c r="Y162" i="16"/>
  <c r="Y249" i="16"/>
  <c r="Y40" i="16"/>
  <c r="Z126" i="16"/>
  <c r="AA126" i="16" s="1"/>
  <c r="Z122" i="16"/>
  <c r="AA122" i="16" s="1"/>
  <c r="Z162" i="16"/>
  <c r="Z249" i="16"/>
  <c r="AA249" i="16" s="1"/>
  <c r="Z40" i="16"/>
  <c r="AA40" i="16" s="1"/>
  <c r="Z25" i="16"/>
  <c r="AA25" i="16" s="1"/>
  <c r="Z75" i="16"/>
  <c r="Z99" i="16"/>
  <c r="Z346" i="16"/>
  <c r="AA346" i="16" s="1"/>
  <c r="Z405" i="16"/>
  <c r="AA405" i="16" s="1"/>
  <c r="Z6" i="16"/>
  <c r="Z107" i="16"/>
  <c r="Z116" i="16"/>
  <c r="AA116" i="16" s="1"/>
  <c r="Z201" i="16"/>
  <c r="AA201" i="16" s="1"/>
  <c r="Z453" i="16"/>
  <c r="Z480" i="16"/>
  <c r="Z48" i="16"/>
  <c r="AA48" i="16" s="1"/>
  <c r="Z44" i="16"/>
  <c r="AA44" i="16" s="1"/>
  <c r="Z61" i="16"/>
  <c r="Z87" i="16"/>
  <c r="Z366" i="16"/>
  <c r="AA366" i="16" s="1"/>
  <c r="Z343" i="16"/>
  <c r="AA343" i="16" s="1"/>
  <c r="Z432" i="16"/>
  <c r="Z214" i="16"/>
  <c r="Z264" i="16"/>
  <c r="AA264" i="16" s="1"/>
  <c r="Z398" i="16"/>
  <c r="AA398" i="16" s="1"/>
  <c r="Z397" i="16"/>
  <c r="Z424" i="16"/>
  <c r="Z269" i="16"/>
  <c r="AA269" i="16" s="1"/>
  <c r="Z303" i="16"/>
  <c r="AA303" i="16" s="1"/>
  <c r="Z505" i="16"/>
  <c r="Z426" i="16"/>
  <c r="Z396" i="16"/>
  <c r="AA396" i="16" s="1"/>
  <c r="Z85" i="16"/>
  <c r="AA85" i="16" s="1"/>
  <c r="Z172" i="16"/>
  <c r="Z59" i="16"/>
  <c r="Z5" i="16"/>
  <c r="AA5" i="16" s="1"/>
  <c r="Z49" i="16"/>
  <c r="AA49" i="16" s="1"/>
  <c r="Z96" i="16"/>
  <c r="Z205" i="16"/>
  <c r="Z92" i="16"/>
  <c r="AA92" i="16" s="1"/>
  <c r="Z207" i="16"/>
  <c r="AA207" i="16" s="1"/>
  <c r="Z415" i="16"/>
  <c r="Z478" i="16"/>
  <c r="Z359" i="16"/>
  <c r="AA359" i="16" s="1"/>
  <c r="Z267" i="16"/>
  <c r="AA267" i="16" s="1"/>
  <c r="Z355" i="16"/>
  <c r="Z144" i="16"/>
  <c r="Z228" i="16"/>
  <c r="AA228" i="16" s="1"/>
  <c r="Z135" i="16"/>
  <c r="AA135" i="16" s="1"/>
  <c r="Z279" i="16"/>
  <c r="Z91" i="16"/>
  <c r="Z192" i="16"/>
  <c r="AA192" i="16" s="1"/>
  <c r="Z80" i="16"/>
  <c r="AA80" i="16" s="1"/>
  <c r="Z17" i="16"/>
  <c r="Z71" i="16"/>
  <c r="Z320" i="16"/>
  <c r="AA320" i="16" s="1"/>
  <c r="Z439" i="16"/>
  <c r="AA439" i="16" s="1"/>
  <c r="Z314" i="16"/>
  <c r="Z464" i="16"/>
  <c r="Z184" i="16"/>
  <c r="AA184" i="16" s="1"/>
  <c r="Z260" i="16"/>
  <c r="AA260" i="16" s="1"/>
  <c r="Z119" i="16"/>
  <c r="Z68" i="16"/>
  <c r="Z115" i="16"/>
  <c r="AA115" i="16" s="1"/>
  <c r="Z296" i="16"/>
  <c r="AA296" i="16" s="1"/>
  <c r="Z408" i="16"/>
  <c r="Z290" i="16"/>
  <c r="Z417" i="16"/>
  <c r="AA417" i="16" s="1"/>
  <c r="Z493" i="16"/>
  <c r="AA493" i="16" s="1"/>
  <c r="Z533" i="16"/>
  <c r="Z516" i="16"/>
  <c r="Z430" i="16"/>
  <c r="AA430" i="16" s="1"/>
  <c r="Z511" i="16"/>
  <c r="AA511" i="16" s="1"/>
  <c r="Z354" i="16"/>
  <c r="Z455" i="16"/>
  <c r="Z347" i="16"/>
  <c r="AA347" i="16" s="1"/>
  <c r="Z471" i="16"/>
  <c r="AA471" i="16" s="1"/>
  <c r="Z307" i="16"/>
  <c r="Z378" i="16"/>
  <c r="Z246" i="16"/>
  <c r="AA246" i="16" s="1"/>
  <c r="Z167" i="16"/>
  <c r="AA167" i="16" s="1"/>
  <c r="Z241" i="16"/>
  <c r="Z498" i="16"/>
  <c r="Z529" i="16"/>
  <c r="AA529" i="16" s="1"/>
  <c r="Y494" i="16"/>
  <c r="Z537" i="16"/>
  <c r="Z391" i="16"/>
  <c r="Y434" i="16"/>
  <c r="Y227" i="16"/>
  <c r="Z316" i="16"/>
  <c r="Y521" i="16"/>
  <c r="Y394" i="16"/>
  <c r="Z248" i="16"/>
  <c r="AA248" i="16" s="1"/>
  <c r="Z507" i="16"/>
  <c r="AA507" i="16" s="1"/>
  <c r="Y462" i="16"/>
  <c r="Z11" i="16"/>
  <c r="AA11" i="16" s="1"/>
  <c r="Y27" i="16"/>
  <c r="Y98" i="16"/>
  <c r="Z299" i="16"/>
  <c r="Y348" i="16"/>
  <c r="Y147" i="16"/>
  <c r="Z238" i="16"/>
  <c r="Y175" i="16"/>
  <c r="Y41" i="16"/>
  <c r="Z128" i="16"/>
  <c r="AA128" i="16" s="1"/>
  <c r="Y32" i="16"/>
  <c r="Y104" i="16"/>
  <c r="Z28" i="16"/>
  <c r="AA28" i="16" s="1"/>
  <c r="Y414" i="16"/>
  <c r="Y454" i="16"/>
  <c r="Z380" i="16"/>
  <c r="Y360" i="16"/>
  <c r="Y286" i="16"/>
  <c r="Z178" i="16"/>
  <c r="Y219" i="16"/>
  <c r="Y16" i="16"/>
  <c r="Z160" i="16"/>
  <c r="AA160" i="16" s="1"/>
  <c r="Y15" i="16"/>
  <c r="Y371" i="16"/>
  <c r="Z469" i="16"/>
  <c r="AA469" i="16" s="1"/>
  <c r="Y319" i="16"/>
  <c r="Y339" i="16"/>
  <c r="Z64" i="16"/>
  <c r="Y176" i="16"/>
  <c r="Y212" i="16"/>
  <c r="Z312" i="16"/>
  <c r="Z308" i="16"/>
  <c r="AA308" i="16" s="1"/>
  <c r="Z288" i="16"/>
  <c r="AA288" i="16" s="1"/>
  <c r="Z522" i="16"/>
  <c r="AA522" i="16" s="1"/>
  <c r="Z518" i="16"/>
  <c r="AA518" i="16" s="1"/>
  <c r="Z477" i="16"/>
  <c r="AA477" i="16" s="1"/>
  <c r="Z271" i="16"/>
  <c r="AA271" i="16" s="1"/>
  <c r="Z166" i="16"/>
  <c r="AA166" i="16" s="1"/>
  <c r="Z262" i="16"/>
  <c r="AA262" i="16" s="1"/>
  <c r="Z510" i="16"/>
  <c r="AA510" i="16" s="1"/>
  <c r="Z506" i="16"/>
  <c r="AA506" i="16" s="1"/>
  <c r="Z503" i="16"/>
  <c r="AA503" i="16" s="1"/>
  <c r="Z428" i="16"/>
  <c r="AA428" i="16" s="1"/>
  <c r="Y2" i="16"/>
  <c r="Y326" i="16"/>
  <c r="Y39" i="16"/>
  <c r="Y106" i="16"/>
  <c r="Y358" i="16"/>
  <c r="Y283" i="16"/>
  <c r="Y19" i="16"/>
  <c r="Y317" i="16"/>
  <c r="Y333" i="16"/>
  <c r="Y215" i="16"/>
  <c r="Y416" i="16"/>
  <c r="Y483" i="16"/>
  <c r="Y400" i="16"/>
  <c r="Y244" i="16"/>
  <c r="Y540" i="16"/>
  <c r="Y230" i="16"/>
  <c r="Y34" i="16"/>
  <c r="Y345" i="16"/>
  <c r="Y209" i="16"/>
  <c r="Z340" i="16"/>
  <c r="AA340" i="16" s="1"/>
  <c r="Z434" i="16"/>
  <c r="Z328" i="16"/>
  <c r="AA328" i="16" s="1"/>
  <c r="Z459" i="16"/>
  <c r="AA459" i="16" s="1"/>
  <c r="Z60" i="16"/>
  <c r="AA60" i="16" s="1"/>
  <c r="Z521" i="16"/>
  <c r="AA521" i="16" s="1"/>
  <c r="Z276" i="16"/>
  <c r="AA276" i="16" s="1"/>
  <c r="Z304" i="16"/>
  <c r="AA304" i="16" s="1"/>
  <c r="Z383" i="16"/>
  <c r="AA383" i="16" s="1"/>
  <c r="Z332" i="16"/>
  <c r="AA332" i="16" s="1"/>
  <c r="Z35" i="16"/>
  <c r="AA35" i="16" s="1"/>
  <c r="Z127" i="16"/>
  <c r="AA127" i="16" s="1"/>
  <c r="Z27" i="16"/>
  <c r="Z9" i="16"/>
  <c r="AA9" i="16" s="1"/>
  <c r="Z69" i="16"/>
  <c r="AA69" i="16" s="1"/>
  <c r="Z156" i="16"/>
  <c r="AA156" i="16" s="1"/>
  <c r="Z348" i="16"/>
  <c r="Z251" i="16"/>
  <c r="AA251" i="16" s="1"/>
  <c r="Z344" i="16"/>
  <c r="AA344" i="16" s="1"/>
  <c r="Z84" i="16"/>
  <c r="AA84" i="16" s="1"/>
  <c r="Z175" i="16"/>
  <c r="AA175" i="16" s="1"/>
  <c r="Z78" i="16"/>
  <c r="AA78" i="16" s="1"/>
  <c r="Z3" i="16"/>
  <c r="AA3" i="16" s="1"/>
  <c r="Z54" i="16"/>
  <c r="AA54" i="16" s="1"/>
  <c r="Z32" i="16"/>
  <c r="AA32" i="16" s="1"/>
  <c r="Z204" i="16"/>
  <c r="AA204" i="16" s="1"/>
  <c r="Z94" i="16"/>
  <c r="AA94" i="16" s="1"/>
  <c r="Z200" i="16"/>
  <c r="AA200" i="16" s="1"/>
  <c r="Z414" i="16"/>
  <c r="Z481" i="16"/>
  <c r="AA481" i="16" s="1"/>
  <c r="Z410" i="16"/>
  <c r="AA410" i="16" s="1"/>
  <c r="Z259" i="16"/>
  <c r="AA259" i="16" s="1"/>
  <c r="Z360" i="16"/>
  <c r="Z46" i="16"/>
  <c r="AA46" i="16" s="1"/>
  <c r="Z225" i="16"/>
  <c r="AA225" i="16" s="1"/>
  <c r="Z143" i="16"/>
  <c r="AA143" i="16" s="1"/>
  <c r="Z219" i="16"/>
  <c r="AA219" i="16" s="1"/>
  <c r="Z90" i="16"/>
  <c r="AA90" i="16" s="1"/>
  <c r="Z198" i="16"/>
  <c r="AA198" i="16" s="1"/>
  <c r="Z86" i="16"/>
  <c r="AA86" i="16" s="1"/>
  <c r="Z15" i="16"/>
  <c r="AA15" i="16" s="1"/>
  <c r="Z76" i="16"/>
  <c r="AA76" i="16" s="1"/>
  <c r="Z235" i="16"/>
  <c r="AA235" i="16" s="1"/>
  <c r="Z438" i="16"/>
  <c r="AA438" i="16" s="1"/>
  <c r="Z319" i="16"/>
  <c r="Z429" i="16"/>
  <c r="AA429" i="16" s="1"/>
  <c r="Z181" i="16"/>
  <c r="AA181" i="16" s="1"/>
  <c r="Z272" i="16"/>
  <c r="AA272" i="16" s="1"/>
  <c r="Z176" i="16"/>
  <c r="Z63" i="16"/>
  <c r="AA63" i="16" s="1"/>
  <c r="Z120" i="16"/>
  <c r="AA120" i="16" s="1"/>
  <c r="Z194" i="16"/>
  <c r="AA194" i="16" s="1"/>
  <c r="Z404" i="16"/>
  <c r="AA404" i="16" s="1"/>
  <c r="Z295" i="16"/>
  <c r="AA295" i="16" s="1"/>
  <c r="Z393" i="16"/>
  <c r="AA393" i="16" s="1"/>
  <c r="Z492" i="16"/>
  <c r="AA492" i="16" s="1"/>
  <c r="Z535" i="16"/>
  <c r="AA535" i="16" s="1"/>
  <c r="Z488" i="16"/>
  <c r="AA488" i="16" s="1"/>
  <c r="Z425" i="16"/>
  <c r="AA425" i="16" s="1"/>
  <c r="Z515" i="16"/>
  <c r="AA515" i="16" s="1"/>
  <c r="Z274" i="16"/>
  <c r="AA274" i="16" s="1"/>
  <c r="Z451" i="16"/>
  <c r="AA451" i="16" s="1"/>
  <c r="Z353" i="16"/>
  <c r="AA353" i="16" s="1"/>
  <c r="Z446" i="16"/>
  <c r="AA446" i="16" s="1"/>
  <c r="Z305" i="16"/>
  <c r="AA305" i="16" s="1"/>
  <c r="Z384" i="16"/>
  <c r="AA384" i="16" s="1"/>
  <c r="Z301" i="16"/>
  <c r="AA301" i="16" s="1"/>
  <c r="Z165" i="16"/>
  <c r="AA165" i="16" s="1"/>
  <c r="Z245" i="16"/>
  <c r="AA245" i="16" s="1"/>
  <c r="Z443" i="16"/>
  <c r="AA443" i="16" s="1"/>
  <c r="Z528" i="16"/>
  <c r="AA528" i="16" s="1"/>
  <c r="Z496" i="16"/>
  <c r="AA496" i="16" s="1"/>
  <c r="Z524" i="16"/>
  <c r="AA524" i="16" s="1"/>
  <c r="Z390" i="16"/>
  <c r="AA390" i="16" s="1"/>
  <c r="Z465" i="16"/>
  <c r="AA465" i="16" s="1"/>
  <c r="Z386" i="16"/>
  <c r="AA386" i="16" s="1"/>
  <c r="Z221" i="16"/>
  <c r="AA221" i="16" s="1"/>
  <c r="Z323" i="16"/>
  <c r="AA323" i="16" s="1"/>
  <c r="Z2" i="16"/>
  <c r="AA2" i="16" s="1"/>
  <c r="Z491" i="16"/>
  <c r="AA491" i="16" s="1"/>
  <c r="Z399" i="16"/>
  <c r="AA399" i="16" s="1"/>
  <c r="Z447" i="16"/>
  <c r="AA447" i="16" s="1"/>
  <c r="Z326" i="16"/>
  <c r="AA326" i="16" s="1"/>
  <c r="Z539" i="16"/>
  <c r="AA539" i="16" s="1"/>
  <c r="Z218" i="16"/>
  <c r="AA218" i="16" s="1"/>
  <c r="Z58" i="16"/>
  <c r="AA58" i="16" s="1"/>
  <c r="Z39" i="16"/>
  <c r="Z130" i="16"/>
  <c r="AA130" i="16" s="1"/>
  <c r="Z95" i="16"/>
  <c r="AA95" i="16" s="1"/>
  <c r="Z210" i="16"/>
  <c r="AA210" i="16" s="1"/>
  <c r="Z106" i="16"/>
  <c r="AA106" i="16" s="1"/>
  <c r="Z206" i="16"/>
  <c r="AA206" i="16" s="1"/>
  <c r="Z111" i="16"/>
  <c r="AA111" i="16" s="1"/>
  <c r="Z273" i="16"/>
  <c r="AA273" i="16" s="1"/>
  <c r="Z358" i="16"/>
  <c r="AA358" i="16" s="1"/>
  <c r="Z375" i="16"/>
  <c r="AA375" i="16" s="1"/>
  <c r="Z456" i="16"/>
  <c r="AA456" i="16" s="1"/>
  <c r="Z140" i="16"/>
  <c r="AA140" i="16" s="1"/>
  <c r="Z283" i="16"/>
  <c r="AA283" i="16" s="1"/>
  <c r="Z185" i="16"/>
  <c r="AA185" i="16" s="1"/>
  <c r="Z278" i="16"/>
  <c r="AA278" i="16" s="1"/>
  <c r="Z136" i="16"/>
  <c r="AA136" i="16" s="1"/>
  <c r="Z19" i="16"/>
  <c r="Z77" i="16"/>
  <c r="AA77" i="16" s="1"/>
  <c r="Z52" i="16"/>
  <c r="AA52" i="16" s="1"/>
  <c r="Z158" i="16"/>
  <c r="AA158" i="16" s="1"/>
  <c r="Z317" i="16"/>
  <c r="AA317" i="16" s="1"/>
  <c r="Z468" i="16"/>
  <c r="AA468" i="16" s="1"/>
  <c r="Z369" i="16"/>
  <c r="AA369" i="16" s="1"/>
  <c r="Z461" i="16"/>
  <c r="AA461" i="16" s="1"/>
  <c r="Z333" i="16"/>
  <c r="AA333" i="16" s="1"/>
  <c r="Z70" i="16"/>
  <c r="AA70" i="16" s="1"/>
  <c r="Z118" i="16"/>
  <c r="AA118" i="16" s="1"/>
  <c r="Z146" i="16"/>
  <c r="AA146" i="16" s="1"/>
  <c r="Z215" i="16"/>
  <c r="AA215" i="16" s="1"/>
  <c r="Z294" i="16"/>
  <c r="AA294" i="16" s="1"/>
  <c r="Z419" i="16"/>
  <c r="AA419" i="16" s="1"/>
  <c r="Z311" i="16"/>
  <c r="AA311" i="16" s="1"/>
  <c r="Z416" i="16"/>
  <c r="Z284" i="16"/>
  <c r="AA284" i="16" s="1"/>
  <c r="Z437" i="16"/>
  <c r="AA437" i="16" s="1"/>
  <c r="Z514" i="16"/>
  <c r="Z483" i="16"/>
  <c r="AA483" i="16" s="1"/>
  <c r="Z520" i="16"/>
  <c r="AA520" i="16" s="1"/>
  <c r="Z351" i="16"/>
  <c r="AA351" i="16" s="1"/>
  <c r="Z474" i="16"/>
  <c r="AA474" i="16" s="1"/>
  <c r="Z400" i="16"/>
  <c r="AA400" i="16" s="1"/>
  <c r="Z470" i="16"/>
  <c r="AA470" i="16" s="1"/>
  <c r="Z364" i="16"/>
  <c r="AA364" i="16" s="1"/>
  <c r="Z169" i="16"/>
  <c r="AA169" i="16" s="1"/>
  <c r="Z244" i="16"/>
  <c r="AA244" i="16" s="1"/>
  <c r="Z255" i="16"/>
  <c r="AA255" i="16" s="1"/>
  <c r="Z334" i="16"/>
  <c r="AA334" i="16" s="1"/>
  <c r="Z497" i="16"/>
  <c r="AA497" i="16" s="1"/>
  <c r="Z540" i="16"/>
  <c r="Z508" i="16"/>
  <c r="AA508" i="16" s="1"/>
  <c r="Z536" i="16"/>
  <c r="AA536" i="16" s="1"/>
  <c r="Z501" i="16"/>
  <c r="Z230" i="16"/>
  <c r="AA230" i="16" s="1"/>
  <c r="Z321" i="16"/>
  <c r="AA321" i="16" s="1"/>
  <c r="Z331" i="16"/>
  <c r="AA331" i="16" s="1"/>
  <c r="Z427" i="16"/>
  <c r="AA427" i="16" s="1"/>
  <c r="Z34" i="16"/>
  <c r="AA34" i="16" s="1"/>
  <c r="Z29" i="16"/>
  <c r="AA29" i="16" s="1"/>
  <c r="Z297" i="16"/>
  <c r="AA297" i="16" s="1"/>
  <c r="Z243" i="16"/>
  <c r="AA243" i="16" s="1"/>
  <c r="Z345" i="16"/>
  <c r="AA345" i="16" s="1"/>
  <c r="Z131" i="16"/>
  <c r="AA131" i="16" s="1"/>
  <c r="Z129" i="16"/>
  <c r="AA129" i="16" s="1"/>
  <c r="Z203" i="16"/>
  <c r="AA203" i="16" s="1"/>
  <c r="Z209" i="16"/>
  <c r="Z268" i="16"/>
  <c r="AA268" i="16" s="1"/>
  <c r="Z258" i="16"/>
  <c r="AA258" i="16" s="1"/>
  <c r="Z153" i="16"/>
  <c r="AA153" i="16" s="1"/>
  <c r="Z180" i="16"/>
  <c r="AA180" i="16" s="1"/>
  <c r="Z89" i="16"/>
  <c r="AA89" i="16" s="1"/>
  <c r="Z81" i="16"/>
  <c r="AA81" i="16" s="1"/>
  <c r="Z151" i="16"/>
  <c r="AA151" i="16" s="1"/>
  <c r="Z435" i="16"/>
  <c r="AA435" i="16" s="1"/>
  <c r="Z466" i="16"/>
  <c r="AA466" i="16" s="1"/>
  <c r="Z65" i="16"/>
  <c r="AA65" i="16" s="1"/>
  <c r="Z62" i="16"/>
  <c r="AA62" i="16" s="1"/>
  <c r="Z300" i="16"/>
  <c r="AA300" i="16" s="1"/>
  <c r="Z420" i="16"/>
  <c r="AA420" i="16" s="1"/>
  <c r="Z489" i="16"/>
  <c r="AA489" i="16" s="1"/>
  <c r="Z449" i="16"/>
  <c r="AA449" i="16" s="1"/>
  <c r="Z168" i="16"/>
  <c r="AA168" i="16" s="1"/>
  <c r="Z444" i="16"/>
  <c r="AA444" i="16" s="1"/>
  <c r="Z342" i="16"/>
  <c r="AA342" i="16" s="1"/>
  <c r="Z441" i="16"/>
  <c r="AA441" i="16" s="1"/>
  <c r="Y197" i="16"/>
  <c r="Y517" i="16"/>
  <c r="Y374" i="16"/>
  <c r="Y327" i="16"/>
  <c r="Y526" i="16"/>
  <c r="Y226" i="16"/>
  <c r="Y174" i="16"/>
  <c r="Y83" i="16"/>
  <c r="Y170" i="16"/>
  <c r="Y51" i="16"/>
  <c r="Y36" i="16"/>
  <c r="Y113" i="16"/>
  <c r="Y93" i="16"/>
  <c r="Y202" i="16"/>
  <c r="Y379" i="16"/>
  <c r="Y479" i="16"/>
  <c r="Y413" i="16"/>
  <c r="Y475" i="16"/>
  <c r="Y356" i="16"/>
  <c r="Y53" i="16"/>
  <c r="Y138" i="16"/>
  <c r="Y137" i="16"/>
  <c r="Y224" i="16"/>
  <c r="Y55" i="16"/>
  <c r="Y196" i="16"/>
  <c r="Y88" i="16"/>
  <c r="Y186" i="16"/>
  <c r="Y74" i="16"/>
  <c r="Y240" i="16"/>
  <c r="Y338" i="16"/>
  <c r="Y315" i="16"/>
  <c r="Y436" i="16"/>
  <c r="Y148" i="16"/>
  <c r="Y265" i="16"/>
  <c r="Y182" i="16"/>
  <c r="Y253" i="16"/>
  <c r="Y117" i="16"/>
  <c r="Y199" i="16"/>
  <c r="Y285" i="16"/>
  <c r="Y291" i="16"/>
  <c r="Y406" i="16"/>
  <c r="Y485" i="16"/>
  <c r="Y534" i="16"/>
  <c r="Y490" i="16"/>
  <c r="Y530" i="16"/>
  <c r="Y513" i="16"/>
  <c r="Y277" i="16"/>
  <c r="Y367" i="16"/>
  <c r="Y350" i="16"/>
  <c r="Y450" i="16"/>
  <c r="Y261" i="16"/>
  <c r="Y382" i="16"/>
  <c r="Y306" i="16"/>
  <c r="Y376" i="16"/>
  <c r="Y242" i="16"/>
  <c r="Y445" i="16"/>
  <c r="Y502" i="16"/>
  <c r="Y495" i="16"/>
  <c r="Y527" i="16"/>
  <c r="Y337" i="16"/>
  <c r="Y463" i="16"/>
  <c r="Y388" i="16"/>
  <c r="Y458" i="16"/>
  <c r="Y318" i="16"/>
  <c r="Y12" i="16"/>
  <c r="Y124" i="16"/>
  <c r="Y157" i="16"/>
  <c r="Y145" i="16"/>
  <c r="Y43" i="16"/>
  <c r="Y173" i="16"/>
  <c r="Y97" i="16"/>
  <c r="Y105" i="16"/>
  <c r="Y412" i="16"/>
  <c r="Y361" i="16"/>
  <c r="Y452" i="16"/>
  <c r="Y223" i="16"/>
  <c r="Y282" i="16"/>
  <c r="Y18" i="16"/>
  <c r="Y14" i="16"/>
  <c r="Y324" i="16"/>
  <c r="Y365" i="16"/>
  <c r="Y179" i="16"/>
  <c r="Y121" i="16"/>
  <c r="Y213" i="16"/>
  <c r="Y289" i="16"/>
  <c r="Y487" i="16"/>
  <c r="Y519" i="16"/>
  <c r="Y472" i="16"/>
  <c r="Y164" i="16"/>
  <c r="Z440" i="16"/>
  <c r="AA440" i="16" s="1"/>
  <c r="Y387" i="16"/>
  <c r="Z197" i="16"/>
  <c r="Z517" i="16"/>
  <c r="Z374" i="16"/>
  <c r="AA374" i="16" s="1"/>
  <c r="Z327" i="16"/>
  <c r="AA327" i="16" s="1"/>
  <c r="Z526" i="16"/>
  <c r="Z226" i="16"/>
  <c r="Z174" i="16"/>
  <c r="AA174" i="16" s="1"/>
  <c r="Z83" i="16"/>
  <c r="AA83" i="16" s="1"/>
  <c r="Z170" i="16"/>
  <c r="Z51" i="16"/>
  <c r="Z36" i="16"/>
  <c r="AA36" i="16" s="1"/>
  <c r="Z113" i="16"/>
  <c r="AA113" i="16" s="1"/>
  <c r="Z93" i="16"/>
  <c r="Z202" i="16"/>
  <c r="Z379" i="16"/>
  <c r="AA379" i="16" s="1"/>
  <c r="Z479" i="16"/>
  <c r="AA479" i="16" s="1"/>
  <c r="Z413" i="16"/>
  <c r="Z475" i="16"/>
  <c r="Z356" i="16"/>
  <c r="AA356" i="16" s="1"/>
  <c r="Z53" i="16"/>
  <c r="AA53" i="16" s="1"/>
  <c r="Z138" i="16"/>
  <c r="Z137" i="16"/>
  <c r="Z224" i="16"/>
  <c r="AA224" i="16" s="1"/>
  <c r="Z55" i="16"/>
  <c r="AA55" i="16" s="1"/>
  <c r="Z196" i="16"/>
  <c r="Z88" i="16"/>
  <c r="Z186" i="16"/>
  <c r="AA186" i="16" s="1"/>
  <c r="Z74" i="16"/>
  <c r="AA74" i="16" s="1"/>
  <c r="Z240" i="16"/>
  <c r="Z338" i="16"/>
  <c r="Z315" i="16"/>
  <c r="AA315" i="16" s="1"/>
  <c r="Z436" i="16"/>
  <c r="AA436" i="16" s="1"/>
  <c r="Z148" i="16"/>
  <c r="Z265" i="16"/>
  <c r="Z182" i="16"/>
  <c r="AA182" i="16" s="1"/>
  <c r="Z253" i="16"/>
  <c r="AA253" i="16" s="1"/>
  <c r="Z117" i="16"/>
  <c r="Z199" i="16"/>
  <c r="Z285" i="16"/>
  <c r="AA285" i="16" s="1"/>
  <c r="Z291" i="16"/>
  <c r="AA291" i="16" s="1"/>
  <c r="Z406" i="16"/>
  <c r="Z485" i="16"/>
  <c r="Z534" i="16"/>
  <c r="AA534" i="16" s="1"/>
  <c r="Z490" i="16"/>
  <c r="AA490" i="16" s="1"/>
  <c r="Z530" i="16"/>
  <c r="Z513" i="16"/>
  <c r="Z277" i="16"/>
  <c r="AA277" i="16" s="1"/>
  <c r="Z367" i="16"/>
  <c r="AA367" i="16" s="1"/>
  <c r="Z350" i="16"/>
  <c r="Z450" i="16"/>
  <c r="Z261" i="16"/>
  <c r="AA261" i="16" s="1"/>
  <c r="Z382" i="16"/>
  <c r="AA382" i="16" s="1"/>
  <c r="Z306" i="16"/>
  <c r="Z376" i="16"/>
  <c r="Z242" i="16"/>
  <c r="AA242" i="16" s="1"/>
  <c r="Z445" i="16"/>
  <c r="AA445" i="16" s="1"/>
  <c r="Z502" i="16"/>
  <c r="Z495" i="16"/>
  <c r="Z527" i="16"/>
  <c r="AA527" i="16" s="1"/>
  <c r="Z337" i="16"/>
  <c r="AA337" i="16" s="1"/>
  <c r="Z463" i="16"/>
  <c r="Z388" i="16"/>
  <c r="Z458" i="16"/>
  <c r="AA458" i="16" s="1"/>
  <c r="Z318" i="16"/>
  <c r="AA318" i="16" s="1"/>
  <c r="Z12" i="16"/>
  <c r="Z124" i="16"/>
  <c r="Z157" i="16"/>
  <c r="AA157" i="16" s="1"/>
  <c r="Z145" i="16"/>
  <c r="AA145" i="16" s="1"/>
  <c r="Z43" i="16"/>
  <c r="Z173" i="16"/>
  <c r="Z97" i="16"/>
  <c r="AA97" i="16" s="1"/>
  <c r="Z105" i="16"/>
  <c r="AA105" i="16" s="1"/>
  <c r="Z412" i="16"/>
  <c r="Z361" i="16"/>
  <c r="Z452" i="16"/>
  <c r="AA452" i="16" s="1"/>
  <c r="Z223" i="16"/>
  <c r="AA223" i="16" s="1"/>
  <c r="Z282" i="16"/>
  <c r="Z18" i="16"/>
  <c r="Z14" i="16"/>
  <c r="AA14" i="16" s="1"/>
  <c r="Z324" i="16"/>
  <c r="AA324" i="16" s="1"/>
  <c r="Z365" i="16"/>
  <c r="Z179" i="16"/>
  <c r="Z121" i="16"/>
  <c r="AA121" i="16" s="1"/>
  <c r="Z213" i="16"/>
  <c r="AA213" i="16" s="1"/>
  <c r="Z289" i="16"/>
  <c r="Z487" i="16"/>
  <c r="Z519" i="16"/>
  <c r="AA519" i="16" s="1"/>
  <c r="Z472" i="16"/>
  <c r="AA472" i="16" s="1"/>
  <c r="Z164" i="16"/>
  <c r="Y60" i="17"/>
  <c r="Y52" i="17"/>
  <c r="Y89" i="17"/>
  <c r="Y384" i="17"/>
  <c r="Y392" i="17"/>
  <c r="Y261" i="17"/>
  <c r="Y259" i="17"/>
  <c r="Y262" i="17"/>
  <c r="Y172" i="17"/>
  <c r="Y180" i="17"/>
  <c r="Y171" i="17"/>
  <c r="Y227" i="17"/>
  <c r="Y132" i="17"/>
  <c r="Y140" i="17"/>
  <c r="Y70" i="17"/>
  <c r="Y67" i="17"/>
  <c r="Y69" i="17"/>
  <c r="Y424" i="17"/>
  <c r="Y432" i="17"/>
  <c r="Y423" i="17"/>
  <c r="Y455" i="17"/>
  <c r="Y306" i="17"/>
  <c r="Y314" i="17"/>
  <c r="Y196" i="17"/>
  <c r="X187" i="17"/>
  <c r="Y195" i="17"/>
  <c r="X274" i="17"/>
  <c r="Y294" i="17"/>
  <c r="X273" i="17"/>
  <c r="Y329" i="17"/>
  <c r="X534" i="17"/>
  <c r="Y536" i="17"/>
  <c r="Z536" i="17" s="1"/>
  <c r="X490" i="17"/>
  <c r="X539" i="17"/>
  <c r="X436" i="17"/>
  <c r="X444" i="17"/>
  <c r="Y479" i="17"/>
  <c r="Y248" i="17"/>
  <c r="Y151" i="17"/>
  <c r="Y496" i="17"/>
  <c r="Y495" i="17"/>
  <c r="Y414" i="17"/>
  <c r="Y346" i="17"/>
  <c r="Y407" i="17"/>
  <c r="Y334" i="17"/>
  <c r="Y509" i="17"/>
  <c r="Y239" i="17"/>
  <c r="Z239" i="17" s="1"/>
  <c r="Y148" i="17"/>
  <c r="Y440" i="17"/>
  <c r="Y527" i="17"/>
  <c r="Y522" i="17"/>
  <c r="Z522" i="17" s="1"/>
  <c r="Y210" i="17"/>
  <c r="Y281" i="17"/>
  <c r="Y184" i="17"/>
  <c r="Y457" i="17"/>
  <c r="Z457" i="17" s="1"/>
  <c r="Y372" i="17"/>
  <c r="Y446" i="17"/>
  <c r="Y72" i="17"/>
  <c r="Y128" i="17"/>
  <c r="Z128" i="17" s="1"/>
  <c r="Y105" i="17"/>
  <c r="Y120" i="17"/>
  <c r="Y174" i="17"/>
  <c r="Y359" i="17"/>
  <c r="Z359" i="17" s="1"/>
  <c r="Y333" i="17"/>
  <c r="Y410" i="17"/>
  <c r="Y498" i="17"/>
  <c r="Y147" i="17"/>
  <c r="Z147" i="17" s="1"/>
  <c r="Y242" i="17"/>
  <c r="Y390" i="17"/>
  <c r="Y483" i="17"/>
  <c r="Y484" i="17"/>
  <c r="Z484" i="17" s="1"/>
  <c r="Y311" i="17"/>
  <c r="Y308" i="17"/>
  <c r="Y198" i="17"/>
  <c r="Y428" i="17"/>
  <c r="Z428" i="17" s="1"/>
  <c r="Y113" i="17"/>
  <c r="Y110" i="17"/>
  <c r="Y179" i="17"/>
  <c r="Y349" i="17"/>
  <c r="Z349" i="17" s="1"/>
  <c r="Y335" i="17"/>
  <c r="Y412" i="17"/>
  <c r="Y420" i="17"/>
  <c r="Y411" i="17"/>
  <c r="Z411" i="17" s="1"/>
  <c r="Y501" i="17"/>
  <c r="Y499" i="17"/>
  <c r="Y502" i="17"/>
  <c r="Y458" i="17"/>
  <c r="Z458" i="17" s="1"/>
  <c r="Y163" i="17"/>
  <c r="Y149" i="17"/>
  <c r="Y243" i="17"/>
  <c r="Y252" i="17"/>
  <c r="Z252" i="17" s="1"/>
  <c r="Y244" i="17"/>
  <c r="Y441" i="17"/>
  <c r="Y439" i="17"/>
  <c r="Y442" i="17"/>
  <c r="Z442" i="17" s="1"/>
  <c r="Y374" i="17"/>
  <c r="Y493" i="17"/>
  <c r="Y485" i="17"/>
  <c r="Y531" i="17"/>
  <c r="Z531" i="17" s="1"/>
  <c r="Y540" i="17"/>
  <c r="Y532" i="17"/>
  <c r="Y291" i="17"/>
  <c r="Y277" i="17"/>
  <c r="Z277" i="17" s="1"/>
  <c r="Y292" i="17"/>
  <c r="Y188" i="17"/>
  <c r="Y199" i="17"/>
  <c r="Y185" i="17"/>
  <c r="Z185" i="17" s="1"/>
  <c r="Y304" i="17"/>
  <c r="Y318" i="17"/>
  <c r="Y303" i="17"/>
  <c r="Y429" i="17"/>
  <c r="Z429" i="17" s="1"/>
  <c r="Y427" i="17"/>
  <c r="Y430" i="17"/>
  <c r="Y362" i="17"/>
  <c r="Y73" i="17"/>
  <c r="Z73" i="17" s="1"/>
  <c r="Y65" i="17"/>
  <c r="Y130" i="17"/>
  <c r="Y144" i="17"/>
  <c r="Y129" i="17"/>
  <c r="Z129" i="17" s="1"/>
  <c r="Y178" i="17"/>
  <c r="Y175" i="17"/>
  <c r="Y177" i="17"/>
  <c r="Y104" i="17"/>
  <c r="Z104" i="17" s="1"/>
  <c r="Y266" i="17"/>
  <c r="Y257" i="17"/>
  <c r="Y381" i="17"/>
  <c r="Y396" i="17"/>
  <c r="Z396" i="17" s="1"/>
  <c r="Y382" i="17"/>
  <c r="Y58" i="17"/>
  <c r="Y55" i="17"/>
  <c r="Y57" i="17"/>
  <c r="Z57" i="17" s="1"/>
  <c r="Y14" i="17"/>
  <c r="Y97" i="17"/>
  <c r="Y83" i="17"/>
  <c r="Y154" i="17"/>
  <c r="Z154" i="17" s="1"/>
  <c r="Y168" i="17"/>
  <c r="Y153" i="17"/>
  <c r="Y297" i="17"/>
  <c r="Y289" i="17"/>
  <c r="Z289" i="17" s="1"/>
  <c r="Y419" i="17"/>
  <c r="Y408" i="17"/>
  <c r="Y471" i="17"/>
  <c r="Y472" i="17"/>
  <c r="Z472" i="17" s="1"/>
  <c r="Y510" i="17"/>
  <c r="Y232" i="17"/>
  <c r="Y231" i="17"/>
  <c r="Y380" i="17"/>
  <c r="Z380" i="17" s="1"/>
  <c r="Y476" i="17"/>
  <c r="Y539" i="17"/>
  <c r="Z539" i="17" s="1"/>
  <c r="Y409" i="17"/>
  <c r="Y401" i="17"/>
  <c r="Z401" i="17" s="1"/>
  <c r="Y344" i="17"/>
  <c r="Y336" i="17"/>
  <c r="Y473" i="17"/>
  <c r="Y513" i="17"/>
  <c r="Z513" i="17" s="1"/>
  <c r="Y511" i="17"/>
  <c r="Y514" i="17"/>
  <c r="Y494" i="17"/>
  <c r="Y241" i="17"/>
  <c r="Z241" i="17" s="1"/>
  <c r="Y233" i="17"/>
  <c r="Y158" i="17"/>
  <c r="Y150" i="17"/>
  <c r="Y389" i="17"/>
  <c r="Z389" i="17" s="1"/>
  <c r="Y477" i="17"/>
  <c r="Y469" i="17"/>
  <c r="Y478" i="17"/>
  <c r="Y434" i="17"/>
  <c r="Z434" i="17" s="1"/>
  <c r="Y529" i="17"/>
  <c r="Y521" i="17"/>
  <c r="Y488" i="17"/>
  <c r="Y486" i="17"/>
  <c r="Z486" i="17" s="1"/>
  <c r="Y209" i="17"/>
  <c r="Y328" i="17"/>
  <c r="Y313" i="17"/>
  <c r="Y327" i="17"/>
  <c r="Z327" i="17" s="1"/>
  <c r="Y272" i="17"/>
  <c r="Y283" i="17"/>
  <c r="Y269" i="17"/>
  <c r="Y194" i="17"/>
  <c r="Z194" i="17" s="1"/>
  <c r="Y186" i="17"/>
  <c r="Y371" i="17"/>
  <c r="Y454" i="17"/>
  <c r="Y451" i="17"/>
  <c r="Z451" i="17" s="1"/>
  <c r="Y453" i="17"/>
  <c r="Y422" i="17"/>
  <c r="Y115" i="17"/>
  <c r="Y101" i="17"/>
  <c r="Z101" i="17" s="1"/>
  <c r="Y68" i="17"/>
  <c r="Y66" i="17"/>
  <c r="Y119" i="17"/>
  <c r="Y225" i="17"/>
  <c r="Z225" i="17" s="1"/>
  <c r="Y223" i="17"/>
  <c r="Y226" i="17"/>
  <c r="Y170" i="17"/>
  <c r="Y431" i="17"/>
  <c r="Z431" i="17" s="1"/>
  <c r="Y413" i="17"/>
  <c r="Y503" i="17"/>
  <c r="Y459" i="17"/>
  <c r="Y245" i="17"/>
  <c r="Z245" i="17" s="1"/>
  <c r="Y443" i="17"/>
  <c r="Y438" i="17"/>
  <c r="Y533" i="17"/>
  <c r="Y331" i="17"/>
  <c r="Z331" i="17" s="1"/>
  <c r="Y276" i="17"/>
  <c r="Y305" i="17"/>
  <c r="Y302" i="17"/>
  <c r="Y449" i="17"/>
  <c r="Z449" i="17" s="1"/>
  <c r="Y363" i="17"/>
  <c r="Y145" i="17"/>
  <c r="Y64" i="17"/>
  <c r="Y229" i="17"/>
  <c r="Z229" i="17" s="1"/>
  <c r="Y221" i="17"/>
  <c r="Y106" i="17"/>
  <c r="Y218" i="17"/>
  <c r="Y397" i="17"/>
  <c r="Z397" i="17" s="1"/>
  <c r="Y404" i="17"/>
  <c r="Y460" i="17"/>
  <c r="Y253" i="17"/>
  <c r="Y236" i="17"/>
  <c r="Z236" i="17" s="1"/>
  <c r="Y376" i="17"/>
  <c r="Y464" i="17"/>
  <c r="Y492" i="17"/>
  <c r="Y293" i="17"/>
  <c r="Z293" i="17" s="1"/>
  <c r="Y189" i="17"/>
  <c r="Y183" i="17"/>
  <c r="Y426" i="17"/>
  <c r="Y63" i="17"/>
  <c r="Z63" i="17" s="1"/>
  <c r="Y102" i="17"/>
  <c r="Y176" i="17"/>
  <c r="Y406" i="17"/>
  <c r="Y403" i="17"/>
  <c r="Z403" i="17" s="1"/>
  <c r="Y405" i="17"/>
  <c r="Y332" i="17"/>
  <c r="Y475" i="17"/>
  <c r="Y461" i="17"/>
  <c r="Z461" i="17" s="1"/>
  <c r="Y507" i="17"/>
  <c r="Y516" i="17"/>
  <c r="Y508" i="17"/>
  <c r="Y238" i="17"/>
  <c r="Z238" i="17" s="1"/>
  <c r="Y235" i="17"/>
  <c r="Y237" i="17"/>
  <c r="Y146" i="17"/>
  <c r="Y391" i="17"/>
  <c r="Z391" i="17" s="1"/>
  <c r="Y377" i="17"/>
  <c r="Y465" i="17"/>
  <c r="Y480" i="17"/>
  <c r="Y466" i="17"/>
  <c r="Z466" i="17" s="1"/>
  <c r="Y525" i="17"/>
  <c r="Y523" i="17"/>
  <c r="Y526" i="17"/>
  <c r="Y482" i="17"/>
  <c r="Z482" i="17" s="1"/>
  <c r="Y211" i="17"/>
  <c r="Y191" i="17"/>
  <c r="Y310" i="17"/>
  <c r="Y330" i="17"/>
  <c r="Z330" i="17" s="1"/>
  <c r="Y309" i="17"/>
  <c r="Y280" i="17"/>
  <c r="Y271" i="17"/>
  <c r="Y279" i="17"/>
  <c r="Z279" i="17" s="1"/>
  <c r="Y182" i="17"/>
  <c r="Y373" i="17"/>
  <c r="Y365" i="17"/>
  <c r="Y447" i="17"/>
  <c r="Z447" i="17" s="1"/>
  <c r="Y456" i="17"/>
  <c r="Y448" i="17"/>
  <c r="Y112" i="17"/>
  <c r="Y103" i="17"/>
  <c r="Z103" i="17" s="1"/>
  <c r="Y111" i="17"/>
  <c r="Y62" i="17"/>
  <c r="Y121" i="17"/>
  <c r="Y107" i="17"/>
  <c r="Z107" i="17" s="1"/>
  <c r="Y220" i="17"/>
  <c r="Y228" i="17"/>
  <c r="Y219" i="17"/>
  <c r="Y357" i="17"/>
  <c r="Z357" i="17" s="1"/>
  <c r="Y355" i="17"/>
  <c r="Y358" i="17"/>
  <c r="Y254" i="17"/>
  <c r="Y25" i="17"/>
  <c r="Z25" i="17" s="1"/>
  <c r="Y17" i="17"/>
  <c r="Y76" i="17"/>
  <c r="Y90" i="17"/>
  <c r="Y75" i="17"/>
  <c r="Z75" i="17" s="1"/>
  <c r="Y136" i="17"/>
  <c r="Y127" i="17"/>
  <c r="Y135" i="17"/>
  <c r="Y80" i="17"/>
  <c r="Z80" i="17" s="1"/>
  <c r="Y217" i="17"/>
  <c r="Y203" i="17"/>
  <c r="Y347" i="17"/>
  <c r="Y417" i="17"/>
  <c r="Z417" i="17" s="1"/>
  <c r="Y415" i="17"/>
  <c r="Y418" i="17"/>
  <c r="Y398" i="17"/>
  <c r="Y505" i="17"/>
  <c r="Z505" i="17" s="1"/>
  <c r="Y497" i="17"/>
  <c r="Y470" i="17"/>
  <c r="Y462" i="17"/>
  <c r="Y161" i="17"/>
  <c r="Z161" i="17" s="1"/>
  <c r="Y249" i="17"/>
  <c r="Y247" i="17"/>
  <c r="Y250" i="17"/>
  <c r="Y230" i="17"/>
  <c r="Z230" i="17" s="1"/>
  <c r="Y445" i="17"/>
  <c r="Y437" i="17"/>
  <c r="Y386" i="17"/>
  <c r="Y378" i="17"/>
  <c r="Z378" i="17" s="1"/>
  <c r="Y491" i="17"/>
  <c r="Y537" i="17"/>
  <c r="Y535" i="17"/>
  <c r="Y538" i="17"/>
  <c r="Z538" i="17" s="1"/>
  <c r="Y518" i="17"/>
  <c r="Y295" i="17"/>
  <c r="Y275" i="17"/>
  <c r="Y206" i="17"/>
  <c r="Z206" i="17" s="1"/>
  <c r="Y192" i="17"/>
  <c r="Y197" i="17"/>
  <c r="Y315" i="17"/>
  <c r="Y307" i="17"/>
  <c r="Z307" i="17" s="1"/>
  <c r="Y316" i="17"/>
  <c r="Y265" i="17"/>
  <c r="Y433" i="17"/>
  <c r="Y425" i="17"/>
  <c r="Z425" i="17" s="1"/>
  <c r="Y368" i="17"/>
  <c r="Y366" i="17"/>
  <c r="Y71" i="17"/>
  <c r="Y141" i="17"/>
  <c r="Z141" i="17" s="1"/>
  <c r="Y133" i="17"/>
  <c r="Y142" i="17"/>
  <c r="Y98" i="17"/>
  <c r="Y181" i="17"/>
  <c r="Z181" i="17" s="1"/>
  <c r="Y173" i="17"/>
  <c r="Y116" i="17"/>
  <c r="Y108" i="17"/>
  <c r="Y263" i="17"/>
  <c r="Z263" i="17" s="1"/>
  <c r="Y270" i="17"/>
  <c r="Y364" i="17"/>
  <c r="Y474" i="17"/>
  <c r="Y400" i="17"/>
  <c r="Y399" i="17"/>
  <c r="Y463" i="17"/>
  <c r="Y512" i="17"/>
  <c r="Y251" i="17"/>
  <c r="Y240" i="17"/>
  <c r="Y388" i="17"/>
  <c r="Y33" i="17"/>
  <c r="Y321" i="17"/>
  <c r="X6" i="17"/>
  <c r="X29" i="17"/>
  <c r="X284" i="17"/>
  <c r="X325" i="17"/>
  <c r="X340" i="17"/>
  <c r="X84" i="17"/>
  <c r="Y139" i="17"/>
  <c r="Y88" i="17"/>
  <c r="Y258" i="17"/>
  <c r="Y38" i="17"/>
  <c r="Y12" i="17"/>
  <c r="Y35" i="17"/>
  <c r="Z35" i="17" s="1"/>
  <c r="Y296" i="17"/>
  <c r="Y343" i="17"/>
  <c r="Y152" i="17"/>
  <c r="Y81" i="17"/>
  <c r="Z81" i="17" s="1"/>
  <c r="Y77" i="17"/>
  <c r="Z77" i="17" s="1"/>
  <c r="Y379" i="17"/>
  <c r="Z379" i="17" s="1"/>
  <c r="Y278" i="17"/>
  <c r="Y541" i="17"/>
  <c r="Z541" i="17" s="1"/>
  <c r="Y234" i="17"/>
  <c r="Y348" i="17"/>
  <c r="Y44" i="17"/>
  <c r="Y7" i="17"/>
  <c r="Z7" i="17" s="1"/>
  <c r="Y286" i="17"/>
  <c r="Y285" i="17"/>
  <c r="Y156" i="17"/>
  <c r="Y85" i="17"/>
  <c r="Y6" i="17"/>
  <c r="Z6" i="17" s="1"/>
  <c r="Y8" i="17"/>
  <c r="Y29" i="17"/>
  <c r="Y37" i="17"/>
  <c r="Z37" i="17" s="1"/>
  <c r="Y284" i="17"/>
  <c r="Z284" i="17" s="1"/>
  <c r="Y339" i="17"/>
  <c r="Y325" i="17"/>
  <c r="Y340" i="17"/>
  <c r="Z340" i="17" s="1"/>
  <c r="Y215" i="17"/>
  <c r="Y84" i="17"/>
  <c r="Z84" i="17" s="1"/>
  <c r="Y157" i="17"/>
  <c r="Y95" i="17"/>
  <c r="Z95" i="17" s="1"/>
  <c r="Y20" i="17"/>
  <c r="Y61" i="17"/>
  <c r="Y393" i="17"/>
  <c r="Y394" i="17"/>
  <c r="Z394" i="17" s="1"/>
  <c r="X30" i="17"/>
  <c r="X32" i="17"/>
  <c r="X41" i="17"/>
  <c r="X49" i="17"/>
  <c r="X320" i="17"/>
  <c r="X201" i="17"/>
  <c r="X216" i="17"/>
  <c r="X202" i="17"/>
  <c r="X299" i="17"/>
  <c r="X126" i="17"/>
  <c r="Y134" i="17"/>
  <c r="Y169" i="17"/>
  <c r="Z169" i="17" s="1"/>
  <c r="Y16" i="17"/>
  <c r="Y15" i="17"/>
  <c r="Y354" i="17"/>
  <c r="Y383" i="17"/>
  <c r="Z383" i="17" s="1"/>
  <c r="X131" i="17"/>
  <c r="X319" i="17"/>
  <c r="X190" i="17"/>
  <c r="X524" i="17"/>
  <c r="X375" i="17"/>
  <c r="X481" i="17"/>
  <c r="X162" i="17"/>
  <c r="X500" i="17"/>
  <c r="X402" i="17"/>
  <c r="X421" i="17"/>
  <c r="X27" i="17"/>
  <c r="X36" i="17"/>
  <c r="X28" i="17"/>
  <c r="X47" i="17"/>
  <c r="X324" i="17"/>
  <c r="X338" i="17"/>
  <c r="X214" i="17"/>
  <c r="X205" i="17"/>
  <c r="X213" i="17"/>
  <c r="X123" i="17"/>
  <c r="X138" i="17"/>
  <c r="X124" i="17"/>
  <c r="X167" i="17"/>
  <c r="X78" i="17"/>
  <c r="X86" i="17"/>
  <c r="X22" i="17"/>
  <c r="X19" i="17"/>
  <c r="X21" i="17"/>
  <c r="X351" i="17"/>
  <c r="X360" i="17"/>
  <c r="X352" i="17"/>
  <c r="X395" i="17"/>
  <c r="X222" i="17"/>
  <c r="X224" i="17"/>
  <c r="X118" i="17"/>
  <c r="X109" i="17"/>
  <c r="X117" i="17"/>
  <c r="X99" i="17"/>
  <c r="X114" i="17"/>
  <c r="X100" i="17"/>
  <c r="X143" i="17"/>
  <c r="X450" i="17"/>
  <c r="X452" i="17"/>
  <c r="X369" i="17"/>
  <c r="X367" i="17"/>
  <c r="X370" i="17"/>
  <c r="X268" i="17"/>
  <c r="X282" i="17"/>
  <c r="Y267" i="17"/>
  <c r="X317" i="17"/>
  <c r="Y312" i="17"/>
  <c r="X326" i="17"/>
  <c r="Y208" i="17"/>
  <c r="X193" i="17"/>
  <c r="Y207" i="17"/>
  <c r="X520" i="17"/>
  <c r="Y528" i="17"/>
  <c r="Y519" i="17"/>
  <c r="Y489" i="17"/>
  <c r="Y436" i="17"/>
  <c r="Z436" i="17" s="1"/>
  <c r="Y387" i="17"/>
  <c r="X479" i="17"/>
  <c r="X248" i="17"/>
  <c r="X151" i="17"/>
  <c r="X496" i="17"/>
  <c r="X495" i="17"/>
  <c r="X414" i="17"/>
  <c r="X346" i="17"/>
  <c r="X345" i="17"/>
  <c r="Z345" i="17" s="1"/>
  <c r="Y34" i="17"/>
  <c r="Z34" i="17" s="1"/>
  <c r="Y290" i="17"/>
  <c r="Y467" i="17"/>
  <c r="Z467" i="17" s="1"/>
  <c r="Y506" i="17"/>
  <c r="Y42" i="17"/>
  <c r="Y9" i="17"/>
  <c r="Y10" i="17"/>
  <c r="Y300" i="17"/>
  <c r="Y341" i="17"/>
  <c r="Y164" i="17"/>
  <c r="Y94" i="17"/>
  <c r="Z94" i="17" s="1"/>
  <c r="X134" i="17"/>
  <c r="X169" i="17"/>
  <c r="X16" i="17"/>
  <c r="X15" i="17"/>
  <c r="X354" i="17"/>
  <c r="X383" i="17"/>
  <c r="X40" i="17"/>
  <c r="X48" i="17"/>
  <c r="X39" i="17"/>
  <c r="X5" i="17"/>
  <c r="X13" i="17"/>
  <c r="Y200" i="17"/>
  <c r="Z200" i="17" s="1"/>
  <c r="X96" i="17"/>
  <c r="X137" i="17"/>
  <c r="X56" i="17"/>
  <c r="X91" i="17"/>
  <c r="X255" i="17"/>
  <c r="X256" i="17"/>
  <c r="Y40" i="17"/>
  <c r="Z40" i="17" s="1"/>
  <c r="Y48" i="17"/>
  <c r="Z48" i="17" s="1"/>
  <c r="Y39" i="17"/>
  <c r="Z39" i="17" s="1"/>
  <c r="Y5" i="17"/>
  <c r="Z5" i="17" s="1"/>
  <c r="Y13" i="17"/>
  <c r="Z13" i="17" s="1"/>
  <c r="Y342" i="17"/>
  <c r="Z342" i="17" s="1"/>
  <c r="X26" i="17"/>
  <c r="X46" i="17"/>
  <c r="X43" i="17"/>
  <c r="X45" i="17"/>
  <c r="X11" i="17"/>
  <c r="X204" i="17"/>
  <c r="X212" i="17"/>
  <c r="X287" i="17"/>
  <c r="X301" i="17"/>
  <c r="X122" i="17"/>
  <c r="X166" i="17"/>
  <c r="Y125" i="17"/>
  <c r="Z125" i="17" s="1"/>
  <c r="Y50" i="17"/>
  <c r="Y79" i="17"/>
  <c r="Y23" i="17"/>
  <c r="Y260" i="17"/>
  <c r="Z260" i="17" s="1"/>
  <c r="Y361" i="17"/>
  <c r="Y30" i="17"/>
  <c r="Z30" i="17" s="1"/>
  <c r="Y32" i="17"/>
  <c r="Y41" i="17"/>
  <c r="Z41" i="17" s="1"/>
  <c r="Y49" i="17"/>
  <c r="Y320" i="17"/>
  <c r="Z320" i="17" s="1"/>
  <c r="Y201" i="17"/>
  <c r="Z201" i="17" s="1"/>
  <c r="Y216" i="17"/>
  <c r="Z216" i="17" s="1"/>
  <c r="Y202" i="17"/>
  <c r="Y299" i="17"/>
  <c r="Z299" i="17" s="1"/>
  <c r="Y126" i="17"/>
  <c r="Z126" i="17" s="1"/>
  <c r="Y96" i="17"/>
  <c r="Z96" i="17" s="1"/>
  <c r="Y137" i="17"/>
  <c r="Y56" i="17"/>
  <c r="Z56" i="17" s="1"/>
  <c r="Y91" i="17"/>
  <c r="Y255" i="17"/>
  <c r="Z255" i="17" s="1"/>
  <c r="Y256" i="17"/>
  <c r="Y131" i="17"/>
  <c r="Z131" i="17" s="1"/>
  <c r="Y319" i="17"/>
  <c r="Z319" i="17" s="1"/>
  <c r="Y190" i="17"/>
  <c r="Z190" i="17" s="1"/>
  <c r="Y524" i="17"/>
  <c r="Y375" i="17"/>
  <c r="Z375" i="17" s="1"/>
  <c r="Y481" i="17"/>
  <c r="Z481" i="17" s="1"/>
  <c r="Y162" i="17"/>
  <c r="Z162" i="17" s="1"/>
  <c r="Y500" i="17"/>
  <c r="Y402" i="17"/>
  <c r="Z402" i="17" s="1"/>
  <c r="Y421" i="17"/>
  <c r="Z421" i="17" s="1"/>
  <c r="Y27" i="17"/>
  <c r="Z27" i="17" s="1"/>
  <c r="Y36" i="17"/>
  <c r="Y28" i="17"/>
  <c r="Z28" i="17" s="1"/>
  <c r="Y47" i="17"/>
  <c r="Z47" i="17" s="1"/>
  <c r="Y324" i="17"/>
  <c r="Z324" i="17" s="1"/>
  <c r="Y338" i="17"/>
  <c r="Y214" i="17"/>
  <c r="Z214" i="17" s="1"/>
  <c r="Y205" i="17"/>
  <c r="Z205" i="17" s="1"/>
  <c r="Y213" i="17"/>
  <c r="Z213" i="17" s="1"/>
  <c r="Y123" i="17"/>
  <c r="Y138" i="17"/>
  <c r="Z138" i="17" s="1"/>
  <c r="Y124" i="17"/>
  <c r="Z124" i="17" s="1"/>
  <c r="Y167" i="17"/>
  <c r="Z167" i="17" s="1"/>
  <c r="Y78" i="17"/>
  <c r="Y86" i="17"/>
  <c r="Z86" i="17" s="1"/>
  <c r="Y22" i="17"/>
  <c r="Z22" i="17" s="1"/>
  <c r="Y19" i="17"/>
  <c r="Z19" i="17" s="1"/>
  <c r="Y21" i="17"/>
  <c r="Y351" i="17"/>
  <c r="Z351" i="17" s="1"/>
  <c r="Y360" i="17"/>
  <c r="Y352" i="17"/>
  <c r="Z352" i="17" s="1"/>
  <c r="Y395" i="17"/>
  <c r="Y222" i="17"/>
  <c r="Z222" i="17" s="1"/>
  <c r="Y224" i="17"/>
  <c r="Y118" i="17"/>
  <c r="Z118" i="17" s="1"/>
  <c r="Y109" i="17"/>
  <c r="Y117" i="17"/>
  <c r="Z117" i="17" s="1"/>
  <c r="Y99" i="17"/>
  <c r="Y114" i="17"/>
  <c r="Z114" i="17" s="1"/>
  <c r="Y100" i="17"/>
  <c r="Y143" i="17"/>
  <c r="Z143" i="17" s="1"/>
  <c r="Y450" i="17"/>
  <c r="Y452" i="17"/>
  <c r="Z452" i="17" s="1"/>
  <c r="Y369" i="17"/>
  <c r="Y367" i="17"/>
  <c r="Z367" i="17" s="1"/>
  <c r="Y370" i="17"/>
  <c r="Y268" i="17"/>
  <c r="Z268" i="17" s="1"/>
  <c r="Y282" i="17"/>
  <c r="X267" i="17"/>
  <c r="Y317" i="17"/>
  <c r="X312" i="17"/>
  <c r="Y326" i="17"/>
  <c r="X208" i="17"/>
  <c r="Y193" i="17"/>
  <c r="X207" i="17"/>
  <c r="Y520" i="17"/>
  <c r="X528" i="17"/>
  <c r="X487" i="17"/>
  <c r="X489" i="17"/>
  <c r="X476" i="17"/>
  <c r="X435" i="17"/>
  <c r="X246" i="17"/>
  <c r="X159" i="17"/>
  <c r="X160" i="17"/>
  <c r="X504" i="17"/>
  <c r="X515" i="17"/>
  <c r="X416" i="17"/>
  <c r="X337" i="17"/>
  <c r="Y2" i="17"/>
  <c r="Y31" i="17"/>
  <c r="Y322" i="17"/>
  <c r="Z322" i="17" s="1"/>
  <c r="X8" i="17"/>
  <c r="X37" i="17"/>
  <c r="X339" i="17"/>
  <c r="X215" i="17"/>
  <c r="Y92" i="17"/>
  <c r="Y87" i="17"/>
  <c r="Z87" i="17" s="1"/>
  <c r="Y353" i="17"/>
  <c r="Y4" i="17"/>
  <c r="Z4" i="17" s="1"/>
  <c r="Y3" i="17"/>
  <c r="Y288" i="17"/>
  <c r="Z288" i="17" s="1"/>
  <c r="Y323" i="17"/>
  <c r="Y82" i="17"/>
  <c r="Y54" i="17"/>
  <c r="Z54" i="17" s="1"/>
  <c r="Y264" i="17"/>
  <c r="Z264" i="17" s="1"/>
  <c r="Y530" i="17"/>
  <c r="Y517" i="17"/>
  <c r="Z517" i="17" s="1"/>
  <c r="Y93" i="17"/>
  <c r="X155" i="17"/>
  <c r="X74" i="17"/>
  <c r="X24" i="17"/>
  <c r="X59" i="17"/>
  <c r="X356" i="17"/>
  <c r="X397" i="17"/>
  <c r="X2" i="17"/>
  <c r="X33" i="17"/>
  <c r="X31" i="17"/>
  <c r="X34" i="17"/>
  <c r="X321" i="17"/>
  <c r="Y298" i="17"/>
  <c r="Y26" i="17"/>
  <c r="Z26" i="17" s="1"/>
  <c r="Y46" i="17"/>
  <c r="Y43" i="17"/>
  <c r="Z43" i="17" s="1"/>
  <c r="Y45" i="17"/>
  <c r="Y11" i="17"/>
  <c r="Z11" i="17" s="1"/>
  <c r="Y204" i="17"/>
  <c r="Y212" i="17"/>
  <c r="Z212" i="17" s="1"/>
  <c r="Y287" i="17"/>
  <c r="Y301" i="17"/>
  <c r="Z301" i="17" s="1"/>
  <c r="Y122" i="17"/>
  <c r="Y166" i="17"/>
  <c r="Z166" i="17" s="1"/>
  <c r="Y165" i="17"/>
  <c r="Y18" i="17"/>
  <c r="Z18" i="17" s="1"/>
  <c r="Y53" i="17"/>
  <c r="Y350" i="17"/>
  <c r="Z350" i="17" s="1"/>
  <c r="Y385" i="17"/>
  <c r="X38" i="17"/>
  <c r="X4" i="17"/>
  <c r="X12" i="17"/>
  <c r="X3" i="17"/>
  <c r="X35" i="17"/>
  <c r="X288" i="17"/>
  <c r="X296" i="17"/>
  <c r="X323" i="17"/>
  <c r="X343" i="17"/>
  <c r="X152" i="17"/>
  <c r="X82" i="17"/>
  <c r="Y155" i="17"/>
  <c r="Y74" i="17"/>
  <c r="Z74" i="17" s="1"/>
  <c r="Y24" i="17"/>
  <c r="Y59" i="17"/>
  <c r="Z59" i="17" s="1"/>
  <c r="Y356" i="17"/>
  <c r="X289" i="17"/>
  <c r="X278" i="17"/>
  <c r="X290" i="17"/>
  <c r="X530" i="17"/>
  <c r="X541" i="17"/>
  <c r="X467" i="17"/>
  <c r="X234" i="17"/>
  <c r="X506" i="17"/>
  <c r="X517" i="17"/>
  <c r="X348" i="17"/>
  <c r="X42" i="17"/>
  <c r="X44" i="17"/>
  <c r="X9" i="17"/>
  <c r="X7" i="17"/>
  <c r="X10" i="17"/>
  <c r="X286" i="17"/>
  <c r="X300" i="17"/>
  <c r="X285" i="17"/>
  <c r="X341" i="17"/>
  <c r="X156" i="17"/>
  <c r="X164" i="17"/>
  <c r="X93" i="17"/>
  <c r="X85" i="17"/>
  <c r="X94" i="17"/>
  <c r="X51" i="17"/>
  <c r="Z51" i="17" s="1"/>
  <c r="X60" i="17"/>
  <c r="X52" i="17"/>
  <c r="X89" i="17"/>
  <c r="X384" i="17"/>
  <c r="X392" i="17"/>
  <c r="X261" i="17"/>
  <c r="X259" i="17"/>
  <c r="X262" i="17"/>
  <c r="X172" i="17"/>
  <c r="X180" i="17"/>
  <c r="X171" i="17"/>
  <c r="X227" i="17"/>
  <c r="X132" i="17"/>
  <c r="X140" i="17"/>
  <c r="X70" i="17"/>
  <c r="X67" i="17"/>
  <c r="X69" i="17"/>
  <c r="X424" i="17"/>
  <c r="X432" i="17"/>
  <c r="X423" i="17"/>
  <c r="X455" i="17"/>
  <c r="X306" i="17"/>
  <c r="X314" i="17"/>
  <c r="X196" i="17"/>
  <c r="Y187" i="17"/>
  <c r="Z187" i="17" s="1"/>
  <c r="X195" i="17"/>
  <c r="Y274" i="17"/>
  <c r="X294" i="17"/>
  <c r="Y273" i="17"/>
  <c r="Z273" i="17" s="1"/>
  <c r="X329" i="17"/>
  <c r="Y534" i="17"/>
  <c r="Y490" i="17"/>
  <c r="Z490" i="17" s="1"/>
  <c r="Y487" i="17"/>
  <c r="Z487" i="17" s="1"/>
  <c r="Y468" i="17"/>
  <c r="Y444" i="17"/>
  <c r="Z444" i="17" s="1"/>
  <c r="Y435" i="17"/>
  <c r="Z435" i="17" s="1"/>
  <c r="Y246" i="17"/>
  <c r="Z246" i="17" s="1"/>
  <c r="Y159" i="17"/>
  <c r="Z159" i="17" s="1"/>
  <c r="Y160" i="17"/>
  <c r="Z160" i="17" s="1"/>
  <c r="Y504" i="17"/>
  <c r="Z504" i="17" s="1"/>
  <c r="Y515" i="17"/>
  <c r="Z515" i="17" s="1"/>
  <c r="Y416" i="17"/>
  <c r="Z416" i="17" s="1"/>
  <c r="Y337" i="17"/>
  <c r="Z337" i="17" s="1"/>
  <c r="X347" i="17"/>
  <c r="X380" i="17"/>
  <c r="X231" i="17"/>
  <c r="X232" i="17"/>
  <c r="X510" i="17"/>
  <c r="X472" i="17"/>
  <c r="X471" i="17"/>
  <c r="X408" i="17"/>
  <c r="X419" i="17"/>
  <c r="X342" i="17"/>
  <c r="X203" i="17"/>
  <c r="X217" i="17"/>
  <c r="X80" i="17"/>
  <c r="X135" i="17"/>
  <c r="X127" i="17"/>
  <c r="X136" i="17"/>
  <c r="X75" i="17"/>
  <c r="X90" i="17"/>
  <c r="X76" i="17"/>
  <c r="X17" i="17"/>
  <c r="X25" i="17"/>
  <c r="X254" i="17"/>
  <c r="X358" i="17"/>
  <c r="X355" i="17"/>
  <c r="X357" i="17"/>
  <c r="X219" i="17"/>
  <c r="X228" i="17"/>
  <c r="X220" i="17"/>
  <c r="X107" i="17"/>
  <c r="X121" i="17"/>
  <c r="X62" i="17"/>
  <c r="X111" i="17"/>
  <c r="X103" i="17"/>
  <c r="X112" i="17"/>
  <c r="X448" i="17"/>
  <c r="X456" i="17"/>
  <c r="X447" i="17"/>
  <c r="X365" i="17"/>
  <c r="X373" i="17"/>
  <c r="X182" i="17"/>
  <c r="X279" i="17"/>
  <c r="X271" i="17"/>
  <c r="X280" i="17"/>
  <c r="X309" i="17"/>
  <c r="X330" i="17"/>
  <c r="X310" i="17"/>
  <c r="X191" i="17"/>
  <c r="X211" i="17"/>
  <c r="X482" i="17"/>
  <c r="X526" i="17"/>
  <c r="X523" i="17"/>
  <c r="X525" i="17"/>
  <c r="X466" i="17"/>
  <c r="X480" i="17"/>
  <c r="X465" i="17"/>
  <c r="X377" i="17"/>
  <c r="X391" i="17"/>
  <c r="X146" i="17"/>
  <c r="X237" i="17"/>
  <c r="X235" i="17"/>
  <c r="X238" i="17"/>
  <c r="X508" i="17"/>
  <c r="X516" i="17"/>
  <c r="X507" i="17"/>
  <c r="X461" i="17"/>
  <c r="X475" i="17"/>
  <c r="X332" i="17"/>
  <c r="X405" i="17"/>
  <c r="X403" i="17"/>
  <c r="X406" i="17"/>
  <c r="X176" i="17"/>
  <c r="X102" i="17"/>
  <c r="X63" i="17"/>
  <c r="X426" i="17"/>
  <c r="X183" i="17"/>
  <c r="X189" i="17"/>
  <c r="X293" i="17"/>
  <c r="X492" i="17"/>
  <c r="X464" i="17"/>
  <c r="X376" i="17"/>
  <c r="X236" i="17"/>
  <c r="X253" i="17"/>
  <c r="X460" i="17"/>
  <c r="X404" i="17"/>
  <c r="X92" i="17"/>
  <c r="X139" i="17"/>
  <c r="X88" i="17"/>
  <c r="X87" i="17"/>
  <c r="X258" i="17"/>
  <c r="X353" i="17"/>
  <c r="X218" i="17"/>
  <c r="X106" i="17"/>
  <c r="X221" i="17"/>
  <c r="X229" i="17"/>
  <c r="X64" i="17"/>
  <c r="X145" i="17"/>
  <c r="X363" i="17"/>
  <c r="X449" i="17"/>
  <c r="X302" i="17"/>
  <c r="X305" i="17"/>
  <c r="X276" i="17"/>
  <c r="X331" i="17"/>
  <c r="X533" i="17"/>
  <c r="X438" i="17"/>
  <c r="X443" i="17"/>
  <c r="X245" i="17"/>
  <c r="X459" i="17"/>
  <c r="X503" i="17"/>
  <c r="X413" i="17"/>
  <c r="X298" i="17"/>
  <c r="X364" i="17"/>
  <c r="X270" i="17"/>
  <c r="X157" i="17"/>
  <c r="X95" i="17"/>
  <c r="X20" i="17"/>
  <c r="X61" i="17"/>
  <c r="X393" i="17"/>
  <c r="X394" i="17"/>
  <c r="X170" i="17"/>
  <c r="X226" i="17"/>
  <c r="X223" i="17"/>
  <c r="X225" i="17"/>
  <c r="X119" i="17"/>
  <c r="X66" i="17"/>
  <c r="X68" i="17"/>
  <c r="X101" i="17"/>
  <c r="X115" i="17"/>
  <c r="X422" i="17"/>
  <c r="X453" i="17"/>
  <c r="X451" i="17"/>
  <c r="X454" i="17"/>
  <c r="X371" i="17"/>
  <c r="X186" i="17"/>
  <c r="X194" i="17"/>
  <c r="X269" i="17"/>
  <c r="X283" i="17"/>
  <c r="X272" i="17"/>
  <c r="X327" i="17"/>
  <c r="X313" i="17"/>
  <c r="X328" i="17"/>
  <c r="X209" i="17"/>
  <c r="X486" i="17"/>
  <c r="X488" i="17"/>
  <c r="X521" i="17"/>
  <c r="X529" i="17"/>
  <c r="X434" i="17"/>
  <c r="X478" i="17"/>
  <c r="X469" i="17"/>
  <c r="X477" i="17"/>
  <c r="X389" i="17"/>
  <c r="X150" i="17"/>
  <c r="X158" i="17"/>
  <c r="X233" i="17"/>
  <c r="X241" i="17"/>
  <c r="X494" i="17"/>
  <c r="X514" i="17"/>
  <c r="X511" i="17"/>
  <c r="X513" i="17"/>
  <c r="X473" i="17"/>
  <c r="X336" i="17"/>
  <c r="X344" i="17"/>
  <c r="X401" i="17"/>
  <c r="X409" i="17"/>
  <c r="X322" i="17"/>
  <c r="X297" i="17"/>
  <c r="X153" i="17"/>
  <c r="X168" i="17"/>
  <c r="X154" i="17"/>
  <c r="X83" i="17"/>
  <c r="X97" i="17"/>
  <c r="X14" i="17"/>
  <c r="X57" i="17"/>
  <c r="X55" i="17"/>
  <c r="X58" i="17"/>
  <c r="X382" i="17"/>
  <c r="X396" i="17"/>
  <c r="X381" i="17"/>
  <c r="X257" i="17"/>
  <c r="X266" i="17"/>
  <c r="X104" i="17"/>
  <c r="X177" i="17"/>
  <c r="X175" i="17"/>
  <c r="X178" i="17"/>
  <c r="X129" i="17"/>
  <c r="X144" i="17"/>
  <c r="X130" i="17"/>
  <c r="X65" i="17"/>
  <c r="X73" i="17"/>
  <c r="X362" i="17"/>
  <c r="X430" i="17"/>
  <c r="X427" i="17"/>
  <c r="X429" i="17"/>
  <c r="X303" i="17"/>
  <c r="X318" i="17"/>
  <c r="X304" i="17"/>
  <c r="X185" i="17"/>
  <c r="X199" i="17"/>
  <c r="X188" i="17"/>
  <c r="X292" i="17"/>
  <c r="X277" i="17"/>
  <c r="X291" i="17"/>
  <c r="X532" i="17"/>
  <c r="X540" i="17"/>
  <c r="X531" i="17"/>
  <c r="X485" i="17"/>
  <c r="X493" i="17"/>
  <c r="X374" i="17"/>
  <c r="X442" i="17"/>
  <c r="X439" i="17"/>
  <c r="X441" i="17"/>
  <c r="X244" i="17"/>
  <c r="X252" i="17"/>
  <c r="X243" i="17"/>
  <c r="X149" i="17"/>
  <c r="X163" i="17"/>
  <c r="X458" i="17"/>
  <c r="X502" i="17"/>
  <c r="X499" i="17"/>
  <c r="X501" i="17"/>
  <c r="X411" i="17"/>
  <c r="X420" i="17"/>
  <c r="X412" i="17"/>
  <c r="X335" i="17"/>
  <c r="X349" i="17"/>
  <c r="X179" i="17"/>
  <c r="X110" i="17"/>
  <c r="X113" i="17"/>
  <c r="X428" i="17"/>
  <c r="X198" i="17"/>
  <c r="X308" i="17"/>
  <c r="X311" i="17"/>
  <c r="X484" i="17"/>
  <c r="X483" i="17"/>
  <c r="X390" i="17"/>
  <c r="X242" i="17"/>
  <c r="X147" i="17"/>
  <c r="X498" i="17"/>
  <c r="X410" i="17"/>
  <c r="X333" i="17"/>
  <c r="X125" i="17"/>
  <c r="X50" i="17"/>
  <c r="X79" i="17"/>
  <c r="X23" i="17"/>
  <c r="X260" i="17"/>
  <c r="X361" i="17"/>
  <c r="X359" i="17"/>
  <c r="X174" i="17"/>
  <c r="X120" i="17"/>
  <c r="X105" i="17"/>
  <c r="X128" i="17"/>
  <c r="X72" i="17"/>
  <c r="X446" i="17"/>
  <c r="X372" i="17"/>
  <c r="X457" i="17"/>
  <c r="X184" i="17"/>
  <c r="X281" i="17"/>
  <c r="X210" i="17"/>
  <c r="X522" i="17"/>
  <c r="X527" i="17"/>
  <c r="X440" i="17"/>
  <c r="X148" i="17"/>
  <c r="X239" i="17"/>
  <c r="X509" i="17"/>
  <c r="X334" i="17"/>
  <c r="X407" i="17"/>
  <c r="X519" i="17"/>
  <c r="X468" i="17"/>
  <c r="X387" i="17"/>
  <c r="X388" i="17"/>
  <c r="X240" i="17"/>
  <c r="X251" i="17"/>
  <c r="X512" i="17"/>
  <c r="X463" i="17"/>
  <c r="X399" i="17"/>
  <c r="X400" i="17"/>
  <c r="X474" i="17"/>
  <c r="X200" i="17"/>
  <c r="X431" i="17"/>
  <c r="X165" i="17"/>
  <c r="X18" i="17"/>
  <c r="X53" i="17"/>
  <c r="X350" i="17"/>
  <c r="X385" i="17"/>
  <c r="X263" i="17"/>
  <c r="X108" i="17"/>
  <c r="X116" i="17"/>
  <c r="X173" i="17"/>
  <c r="X181" i="17"/>
  <c r="X98" i="17"/>
  <c r="X142" i="17"/>
  <c r="X133" i="17"/>
  <c r="X141" i="17"/>
  <c r="X71" i="17"/>
  <c r="X366" i="17"/>
  <c r="X368" i="17"/>
  <c r="X425" i="17"/>
  <c r="X433" i="17"/>
  <c r="X265" i="17"/>
  <c r="X316" i="17"/>
  <c r="X307" i="17"/>
  <c r="X315" i="17"/>
  <c r="X197" i="17"/>
  <c r="X192" i="17"/>
  <c r="X206" i="17"/>
  <c r="X275" i="17"/>
  <c r="X295" i="17"/>
  <c r="X518" i="17"/>
  <c r="X538" i="17"/>
  <c r="X535" i="17"/>
  <c r="X537" i="17"/>
  <c r="X491" i="17"/>
  <c r="X378" i="17"/>
  <c r="X386" i="17"/>
  <c r="X437" i="17"/>
  <c r="X445" i="17"/>
  <c r="X230" i="17"/>
  <c r="X250" i="17"/>
  <c r="X247" i="17"/>
  <c r="X249" i="17"/>
  <c r="X161" i="17"/>
  <c r="X462" i="17"/>
  <c r="X470" i="17"/>
  <c r="X497" i="17"/>
  <c r="X505" i="17"/>
  <c r="X398" i="17"/>
  <c r="X418" i="17"/>
  <c r="X415" i="17"/>
  <c r="X417" i="17"/>
  <c r="Y203" i="18"/>
  <c r="Z203" i="18" s="1"/>
  <c r="Y123" i="18"/>
  <c r="Z123" i="18" s="1"/>
  <c r="Y20" i="18"/>
  <c r="Z20" i="18" s="1"/>
  <c r="Y352" i="18"/>
  <c r="Z352" i="18" s="1"/>
  <c r="Y222" i="18"/>
  <c r="Z222" i="18" s="1"/>
  <c r="Y117" i="18"/>
  <c r="Z117" i="18" s="1"/>
  <c r="Y118" i="18"/>
  <c r="Z118" i="18" s="1"/>
  <c r="Y452" i="18"/>
  <c r="Z452" i="18" s="1"/>
  <c r="Y306" i="18"/>
  <c r="Y302" i="18"/>
  <c r="Y528" i="18"/>
  <c r="Y437" i="18"/>
  <c r="Y230" i="18"/>
  <c r="Y496" i="18"/>
  <c r="Y344" i="18"/>
  <c r="Y107" i="18"/>
  <c r="Y456" i="18"/>
  <c r="Y438" i="18"/>
  <c r="Y359" i="18"/>
  <c r="Y373" i="18"/>
  <c r="Y174" i="18"/>
  <c r="Y273" i="18"/>
  <c r="Y277" i="18"/>
  <c r="Y271" i="18"/>
  <c r="Y317" i="18"/>
  <c r="Y342" i="18"/>
  <c r="Y315" i="18"/>
  <c r="Y197" i="18"/>
  <c r="Y221" i="18"/>
  <c r="Y482" i="18"/>
  <c r="Y524" i="18"/>
  <c r="Y527" i="18"/>
  <c r="Y523" i="18"/>
  <c r="Y464" i="18"/>
  <c r="Y480" i="18"/>
  <c r="Y463" i="18"/>
  <c r="Y379" i="18"/>
  <c r="Y395" i="18"/>
  <c r="Y144" i="18"/>
  <c r="Y236" i="18"/>
  <c r="Y239" i="18"/>
  <c r="Y235" i="18"/>
  <c r="Y508" i="18"/>
  <c r="Y516" i="18"/>
  <c r="Y507" i="18"/>
  <c r="Y461" i="18"/>
  <c r="Y479" i="18"/>
  <c r="Y327" i="18"/>
  <c r="Y404" i="18"/>
  <c r="Y407" i="18"/>
  <c r="Y341" i="18"/>
  <c r="Y164" i="18"/>
  <c r="Y163" i="18"/>
  <c r="Y22" i="18"/>
  <c r="Y53" i="18"/>
  <c r="Y350" i="18"/>
  <c r="Y393" i="18"/>
  <c r="Y110" i="18"/>
  <c r="Y142" i="18"/>
  <c r="Y368" i="18"/>
  <c r="Y264" i="18"/>
  <c r="Y196" i="18"/>
  <c r="Y303" i="18"/>
  <c r="Y10" i="18"/>
  <c r="Z10" i="18" s="1"/>
  <c r="Y6" i="18"/>
  <c r="Z6" i="18" s="1"/>
  <c r="Y29" i="18"/>
  <c r="Z29" i="18" s="1"/>
  <c r="Y37" i="18"/>
  <c r="Z37" i="18" s="1"/>
  <c r="Y272" i="18"/>
  <c r="Z272" i="18" s="1"/>
  <c r="Y322" i="18"/>
  <c r="Z322" i="18" s="1"/>
  <c r="Y328" i="18"/>
  <c r="Z328" i="18" s="1"/>
  <c r="Y321" i="18"/>
  <c r="Z321" i="18" s="1"/>
  <c r="Y211" i="18"/>
  <c r="Z211" i="18" s="1"/>
  <c r="Y90" i="18"/>
  <c r="Z90" i="18" s="1"/>
  <c r="X318" i="18"/>
  <c r="X519" i="18"/>
  <c r="X240" i="18"/>
  <c r="X400" i="18"/>
  <c r="X11" i="18"/>
  <c r="X274" i="18"/>
  <c r="X162" i="18"/>
  <c r="X52" i="18"/>
  <c r="X93" i="18"/>
  <c r="X351" i="18"/>
  <c r="X192" i="18"/>
  <c r="Y136" i="18"/>
  <c r="Z136" i="18" s="1"/>
  <c r="Y71" i="18"/>
  <c r="Z71" i="18" s="1"/>
  <c r="X432" i="18"/>
  <c r="Y286" i="18"/>
  <c r="Z286" i="18" s="1"/>
  <c r="Y207" i="18"/>
  <c r="Z207" i="18" s="1"/>
  <c r="Y488" i="18"/>
  <c r="Y384" i="18"/>
  <c r="Z384" i="18" s="1"/>
  <c r="Y240" i="18"/>
  <c r="Z240" i="18" s="1"/>
  <c r="Y470" i="18"/>
  <c r="Y419" i="18"/>
  <c r="X331" i="18"/>
  <c r="X156" i="18"/>
  <c r="X347" i="18"/>
  <c r="Y40" i="18"/>
  <c r="Z40" i="18" s="1"/>
  <c r="Y2" i="18"/>
  <c r="Y32" i="18"/>
  <c r="Z32" i="18" s="1"/>
  <c r="Y35" i="18"/>
  <c r="Z35" i="18" s="1"/>
  <c r="Y31" i="18"/>
  <c r="Z31" i="18" s="1"/>
  <c r="Y312" i="18"/>
  <c r="Z312" i="18" s="1"/>
  <c r="Y338" i="18"/>
  <c r="Z338" i="18" s="1"/>
  <c r="Y311" i="18"/>
  <c r="Z311" i="18" s="1"/>
  <c r="Y189" i="18"/>
  <c r="Z189" i="18" s="1"/>
  <c r="Y219" i="18"/>
  <c r="Z219" i="18" s="1"/>
  <c r="Y74" i="18"/>
  <c r="Z74" i="18" s="1"/>
  <c r="Y132" i="18"/>
  <c r="Z132" i="18" s="1"/>
  <c r="Y135" i="18"/>
  <c r="Z135" i="18" s="1"/>
  <c r="Y129" i="18"/>
  <c r="Z129" i="18" s="1"/>
  <c r="Y78" i="18"/>
  <c r="Z78" i="18" s="1"/>
  <c r="Y96" i="18"/>
  <c r="Z96" i="18" s="1"/>
  <c r="Y77" i="18"/>
  <c r="Z77" i="18" s="1"/>
  <c r="Y17" i="18"/>
  <c r="Z17" i="18" s="1"/>
  <c r="Y25" i="18"/>
  <c r="Z25" i="18" s="1"/>
  <c r="Y254" i="18"/>
  <c r="Z254" i="18" s="1"/>
  <c r="Y362" i="18"/>
  <c r="Z362" i="18" s="1"/>
  <c r="Y357" i="18"/>
  <c r="Z357" i="18" s="1"/>
  <c r="Y361" i="18"/>
  <c r="Z361" i="18" s="1"/>
  <c r="Y216" i="18"/>
  <c r="Z216" i="18" s="1"/>
  <c r="Y232" i="18"/>
  <c r="Z232" i="18" s="1"/>
  <c r="Y213" i="18"/>
  <c r="Z213" i="18" s="1"/>
  <c r="Y105" i="18"/>
  <c r="Z105" i="18" s="1"/>
  <c r="Y121" i="18"/>
  <c r="Z121" i="18" s="1"/>
  <c r="Y54" i="18"/>
  <c r="Z54" i="18" s="1"/>
  <c r="Y108" i="18"/>
  <c r="Z108" i="18" s="1"/>
  <c r="Y113" i="18"/>
  <c r="Z113" i="18" s="1"/>
  <c r="X107" i="18"/>
  <c r="Y442" i="18"/>
  <c r="Z442" i="18" s="1"/>
  <c r="X456" i="18"/>
  <c r="X438" i="18"/>
  <c r="X359" i="18"/>
  <c r="X373" i="18"/>
  <c r="X174" i="18"/>
  <c r="X273" i="18"/>
  <c r="X277" i="18"/>
  <c r="X271" i="18"/>
  <c r="X317" i="18"/>
  <c r="X342" i="18"/>
  <c r="X315" i="18"/>
  <c r="X197" i="18"/>
  <c r="X221" i="18"/>
  <c r="X482" i="18"/>
  <c r="X524" i="18"/>
  <c r="X527" i="18"/>
  <c r="X523" i="18"/>
  <c r="X464" i="18"/>
  <c r="X480" i="18"/>
  <c r="X463" i="18"/>
  <c r="X379" i="18"/>
  <c r="X395" i="18"/>
  <c r="X144" i="18"/>
  <c r="X236" i="18"/>
  <c r="X239" i="18"/>
  <c r="X235" i="18"/>
  <c r="X508" i="18"/>
  <c r="X516" i="18"/>
  <c r="X507" i="18"/>
  <c r="X461" i="18"/>
  <c r="X479" i="18"/>
  <c r="X327" i="18"/>
  <c r="X404" i="18"/>
  <c r="X407" i="18"/>
  <c r="Y514" i="18"/>
  <c r="X265" i="18"/>
  <c r="Y84" i="18"/>
  <c r="Y139" i="18"/>
  <c r="Y92" i="18"/>
  <c r="Y87" i="18"/>
  <c r="Y262" i="18"/>
  <c r="Y387" i="18"/>
  <c r="Y173" i="18"/>
  <c r="Y137" i="18"/>
  <c r="Y364" i="18"/>
  <c r="Y316" i="18"/>
  <c r="Y205" i="18"/>
  <c r="Y469" i="18"/>
  <c r="Y161" i="18"/>
  <c r="Y475" i="18"/>
  <c r="Y539" i="18"/>
  <c r="Z539" i="18" s="1"/>
  <c r="Y331" i="18"/>
  <c r="Z331" i="18" s="1"/>
  <c r="Y194" i="18"/>
  <c r="Z194" i="18" s="1"/>
  <c r="Y99" i="18"/>
  <c r="Y227" i="18"/>
  <c r="Y172" i="18"/>
  <c r="Y263" i="18"/>
  <c r="Y19" i="18"/>
  <c r="Y86" i="18"/>
  <c r="Y91" i="18"/>
  <c r="Y124" i="18"/>
  <c r="Y210" i="18"/>
  <c r="Y7" i="18"/>
  <c r="Y42" i="18"/>
  <c r="Y405" i="18"/>
  <c r="Y329" i="18"/>
  <c r="Y348" i="18"/>
  <c r="Y336" i="18"/>
  <c r="Y410" i="18"/>
  <c r="Y517" i="18"/>
  <c r="Y509" i="18"/>
  <c r="Y498" i="18"/>
  <c r="Y502" i="18"/>
  <c r="Y237" i="18"/>
  <c r="Y145" i="18"/>
  <c r="Y166" i="18"/>
  <c r="Y152" i="18"/>
  <c r="Y242" i="18"/>
  <c r="Y481" i="18"/>
  <c r="Y465" i="18"/>
  <c r="Y440" i="18"/>
  <c r="Y446" i="18"/>
  <c r="Y525" i="18"/>
  <c r="Y483" i="18"/>
  <c r="Y492" i="18"/>
  <c r="Y484" i="18"/>
  <c r="Y530" i="18"/>
  <c r="Y343" i="18"/>
  <c r="Y319" i="18"/>
  <c r="Y288" i="18"/>
  <c r="Y296" i="18"/>
  <c r="Y275" i="18"/>
  <c r="Y175" i="18"/>
  <c r="Y204" i="18"/>
  <c r="Y182" i="18"/>
  <c r="Y300" i="18"/>
  <c r="Y457" i="18"/>
  <c r="Y443" i="18"/>
  <c r="Z443" i="18" s="1"/>
  <c r="Y426" i="18"/>
  <c r="Y430" i="18"/>
  <c r="Y109" i="18"/>
  <c r="Y55" i="18"/>
  <c r="Z55" i="18" s="1"/>
  <c r="Y72" i="18"/>
  <c r="Y62" i="18"/>
  <c r="Y126" i="18"/>
  <c r="Y176" i="18"/>
  <c r="Z176" i="18" s="1"/>
  <c r="Y180" i="18"/>
  <c r="Y363" i="18"/>
  <c r="Y255" i="18"/>
  <c r="Y268" i="18"/>
  <c r="Z268" i="18" s="1"/>
  <c r="Y256" i="18"/>
  <c r="Y374" i="18"/>
  <c r="Y97" i="18"/>
  <c r="Y79" i="18"/>
  <c r="Z79" i="18" s="1"/>
  <c r="Y56" i="18"/>
  <c r="Y60" i="18"/>
  <c r="Y133" i="18"/>
  <c r="Y75" i="18"/>
  <c r="Z75" i="18" s="1"/>
  <c r="Y94" i="18"/>
  <c r="Y80" i="18"/>
  <c r="Y148" i="18"/>
  <c r="Y340" i="18"/>
  <c r="Z340" i="18" s="1"/>
  <c r="Y313" i="18"/>
  <c r="Y284" i="18"/>
  <c r="Y292" i="18"/>
  <c r="Y33" i="18"/>
  <c r="Z33" i="18" s="1"/>
  <c r="Y3" i="18"/>
  <c r="Y12" i="18"/>
  <c r="Y4" i="18"/>
  <c r="Y38" i="18"/>
  <c r="Z38" i="18" s="1"/>
  <c r="Y265" i="18"/>
  <c r="Z265" i="18" s="1"/>
  <c r="Y448" i="18"/>
  <c r="Y111" i="18"/>
  <c r="Y224" i="18"/>
  <c r="Z224" i="18" s="1"/>
  <c r="Y260" i="18"/>
  <c r="Y392" i="18"/>
  <c r="Y66" i="18"/>
  <c r="Y165" i="18"/>
  <c r="Z165" i="18" s="1"/>
  <c r="Y158" i="18"/>
  <c r="Y298" i="18"/>
  <c r="Y45" i="18"/>
  <c r="Y409" i="18"/>
  <c r="Z409" i="18" s="1"/>
  <c r="Y401" i="18"/>
  <c r="Y339" i="18"/>
  <c r="Y346" i="18"/>
  <c r="Y471" i="18"/>
  <c r="Z471" i="18" s="1"/>
  <c r="Y511" i="18"/>
  <c r="Y515" i="18"/>
  <c r="Y512" i="18"/>
  <c r="Y494" i="18"/>
  <c r="Z494" i="18" s="1"/>
  <c r="Y241" i="18"/>
  <c r="Y231" i="18"/>
  <c r="Y154" i="18"/>
  <c r="Y160" i="18"/>
  <c r="Z160" i="18" s="1"/>
  <c r="Y385" i="18"/>
  <c r="Y473" i="18"/>
  <c r="Y477" i="18"/>
  <c r="Y474" i="18"/>
  <c r="Z474" i="18" s="1"/>
  <c r="Y434" i="18"/>
  <c r="Y529" i="18"/>
  <c r="Y521" i="18"/>
  <c r="Y486" i="18"/>
  <c r="Z486" i="18" s="1"/>
  <c r="Y490" i="18"/>
  <c r="Y215" i="18"/>
  <c r="Y326" i="18"/>
  <c r="Y335" i="18"/>
  <c r="Z335" i="18" s="1"/>
  <c r="Y330" i="18"/>
  <c r="Y278" i="18"/>
  <c r="Y287" i="18"/>
  <c r="Y267" i="18"/>
  <c r="Z267" i="18" s="1"/>
  <c r="Y184" i="18"/>
  <c r="Y198" i="18"/>
  <c r="Y367" i="18"/>
  <c r="Y449" i="18"/>
  <c r="Z449" i="18" s="1"/>
  <c r="Y453" i="18"/>
  <c r="Y450" i="18"/>
  <c r="Y422" i="18"/>
  <c r="Y119" i="18"/>
  <c r="Z119" i="18" s="1"/>
  <c r="Y101" i="18"/>
  <c r="Y64" i="18"/>
  <c r="Y70" i="18"/>
  <c r="Y115" i="18"/>
  <c r="Z115" i="18" s="1"/>
  <c r="Y225" i="18"/>
  <c r="Y223" i="18"/>
  <c r="Y226" i="18"/>
  <c r="Y170" i="18"/>
  <c r="Z170" i="18" s="1"/>
  <c r="Y371" i="18"/>
  <c r="Y353" i="18"/>
  <c r="Y495" i="18"/>
  <c r="Y156" i="18"/>
  <c r="Z156" i="18" s="1"/>
  <c r="Y435" i="18"/>
  <c r="Z435" i="18" s="1"/>
  <c r="Y519" i="18"/>
  <c r="Z519" i="18" s="1"/>
  <c r="Y214" i="18"/>
  <c r="Y308" i="18"/>
  <c r="Z308" i="18" s="1"/>
  <c r="Y424" i="18"/>
  <c r="Y233" i="18"/>
  <c r="Y217" i="18"/>
  <c r="Y279" i="18"/>
  <c r="Z279" i="18" s="1"/>
  <c r="Y266" i="18"/>
  <c r="Y68" i="18"/>
  <c r="Y46" i="18"/>
  <c r="Y414" i="18"/>
  <c r="Y454" i="18"/>
  <c r="Y403" i="18"/>
  <c r="Y399" i="18"/>
  <c r="Z399" i="18" s="1"/>
  <c r="Y510" i="18"/>
  <c r="Z510" i="18" s="1"/>
  <c r="Y246" i="18"/>
  <c r="Y472" i="18"/>
  <c r="Y534" i="18"/>
  <c r="Z534" i="18" s="1"/>
  <c r="Y282" i="18"/>
  <c r="Z282" i="18" s="1"/>
  <c r="Y365" i="18"/>
  <c r="Z365" i="18" s="1"/>
  <c r="Y65" i="18"/>
  <c r="Y114" i="18"/>
  <c r="Y259" i="18"/>
  <c r="Y370" i="18"/>
  <c r="Y51" i="18"/>
  <c r="Y85" i="18"/>
  <c r="Y88" i="18"/>
  <c r="Y323" i="18"/>
  <c r="Y320" i="18"/>
  <c r="Y27" i="18"/>
  <c r="Y28" i="18"/>
  <c r="Y421" i="18"/>
  <c r="Y413" i="18"/>
  <c r="Y402" i="18"/>
  <c r="Y406" i="18"/>
  <c r="Y501" i="18"/>
  <c r="Y459" i="18"/>
  <c r="Y478" i="18"/>
  <c r="Y460" i="18"/>
  <c r="Y506" i="18"/>
  <c r="Y253" i="18"/>
  <c r="Y245" i="18"/>
  <c r="Y234" i="18"/>
  <c r="Y238" i="18"/>
  <c r="Y445" i="18"/>
  <c r="Y377" i="18"/>
  <c r="Y394" i="18"/>
  <c r="Y378" i="18"/>
  <c r="Y462" i="18"/>
  <c r="Y541" i="18"/>
  <c r="Y533" i="18"/>
  <c r="Y522" i="18"/>
  <c r="Y526" i="18"/>
  <c r="Y295" i="18"/>
  <c r="Y191" i="18"/>
  <c r="Y220" i="18"/>
  <c r="Y195" i="18"/>
  <c r="Y314" i="18"/>
  <c r="Y334" i="18"/>
  <c r="Y305" i="18"/>
  <c r="Y270" i="18"/>
  <c r="Y276" i="18"/>
  <c r="Y429" i="18"/>
  <c r="Y355" i="18"/>
  <c r="Y372" i="18"/>
  <c r="Y358" i="18"/>
  <c r="Y436" i="18"/>
  <c r="Y147" i="18"/>
  <c r="Y131" i="18"/>
  <c r="Y106" i="18"/>
  <c r="Y112" i="18"/>
  <c r="Y103" i="18"/>
  <c r="Y120" i="18"/>
  <c r="Y104" i="18"/>
  <c r="Y212" i="18"/>
  <c r="Y397" i="18"/>
  <c r="Y381" i="18"/>
  <c r="Y360" i="18"/>
  <c r="Y356" i="18"/>
  <c r="Y59" i="18"/>
  <c r="Y15" i="18"/>
  <c r="Y24" i="18"/>
  <c r="Y16" i="18"/>
  <c r="Y76" i="18"/>
  <c r="Y169" i="18"/>
  <c r="Y151" i="18"/>
  <c r="Y128" i="18"/>
  <c r="Y134" i="18"/>
  <c r="Y291" i="18"/>
  <c r="Y187" i="18"/>
  <c r="Y218" i="18"/>
  <c r="Y310" i="18"/>
  <c r="Y49" i="18"/>
  <c r="Y41" i="18"/>
  <c r="Y30" i="18"/>
  <c r="Y34" i="18"/>
  <c r="Y324" i="18"/>
  <c r="Z324" i="18" s="1"/>
  <c r="Y451" i="18"/>
  <c r="Y143" i="18"/>
  <c r="Y100" i="18"/>
  <c r="Y171" i="18"/>
  <c r="Y391" i="18"/>
  <c r="Y386" i="18"/>
  <c r="Y23" i="18"/>
  <c r="Y82" i="18"/>
  <c r="Y138" i="18"/>
  <c r="Y201" i="18"/>
  <c r="Y325" i="18"/>
  <c r="Y345" i="18"/>
  <c r="Y417" i="18"/>
  <c r="Y415" i="18"/>
  <c r="Y418" i="18"/>
  <c r="Y398" i="18"/>
  <c r="Y505" i="18"/>
  <c r="Y497" i="18"/>
  <c r="Y468" i="18"/>
  <c r="Y466" i="18"/>
  <c r="Y157" i="18"/>
  <c r="Y247" i="18"/>
  <c r="Y251" i="18"/>
  <c r="Y248" i="18"/>
  <c r="Y228" i="18"/>
  <c r="Y455" i="18"/>
  <c r="Y439" i="18"/>
  <c r="Y382" i="18"/>
  <c r="Y388" i="18"/>
  <c r="Y489" i="18"/>
  <c r="Y535" i="18"/>
  <c r="Y416" i="18"/>
  <c r="Z416" i="18" s="1"/>
  <c r="Y155" i="18"/>
  <c r="Z155" i="18" s="1"/>
  <c r="Y250" i="18"/>
  <c r="Z250" i="18" s="1"/>
  <c r="Y476" i="18"/>
  <c r="Z476" i="18" s="1"/>
  <c r="Y536" i="18"/>
  <c r="Y318" i="18"/>
  <c r="Z318" i="18" s="1"/>
  <c r="Y366" i="18"/>
  <c r="Z366" i="18" s="1"/>
  <c r="Y140" i="18"/>
  <c r="Y179" i="18"/>
  <c r="Y188" i="18"/>
  <c r="Y185" i="18"/>
  <c r="Z185" i="18" s="1"/>
  <c r="Y423" i="18"/>
  <c r="Z423" i="18" s="1"/>
  <c r="Y8" i="18"/>
  <c r="Y347" i="18"/>
  <c r="Z347" i="18" s="1"/>
  <c r="Y504" i="18"/>
  <c r="Z504" i="18" s="1"/>
  <c r="Y349" i="18"/>
  <c r="Z349" i="18" s="1"/>
  <c r="Y337" i="18"/>
  <c r="Z337" i="18" s="1"/>
  <c r="Y11" i="18"/>
  <c r="Z11" i="18" s="1"/>
  <c r="Y274" i="18"/>
  <c r="Z274" i="18" s="1"/>
  <c r="Y162" i="18"/>
  <c r="Z162" i="18" s="1"/>
  <c r="Y52" i="18"/>
  <c r="Z52" i="18" s="1"/>
  <c r="Y93" i="18"/>
  <c r="Z93" i="18" s="1"/>
  <c r="Y351" i="18"/>
  <c r="Z351" i="18" s="1"/>
  <c r="Y192" i="18"/>
  <c r="Z192" i="18" s="1"/>
  <c r="Y432" i="18"/>
  <c r="Z432" i="18" s="1"/>
  <c r="Y199" i="18"/>
  <c r="Y209" i="18"/>
  <c r="Z209" i="18" s="1"/>
  <c r="Y491" i="18"/>
  <c r="Y389" i="18"/>
  <c r="Y229" i="18"/>
  <c r="Y513" i="18"/>
  <c r="Z513" i="18" s="1"/>
  <c r="X2" i="18"/>
  <c r="X48" i="18"/>
  <c r="X39" i="18"/>
  <c r="X5" i="18"/>
  <c r="X13" i="18"/>
  <c r="X186" i="18"/>
  <c r="X290" i="18"/>
  <c r="Y293" i="18"/>
  <c r="Z293" i="18" s="1"/>
  <c r="X285" i="18"/>
  <c r="X150" i="18"/>
  <c r="X168" i="18"/>
  <c r="Y149" i="18"/>
  <c r="Z149" i="18" s="1"/>
  <c r="X81" i="18"/>
  <c r="X95" i="18"/>
  <c r="X14" i="18"/>
  <c r="Y58" i="18"/>
  <c r="Z58" i="18" s="1"/>
  <c r="X61" i="18"/>
  <c r="X57" i="18"/>
  <c r="X380" i="18"/>
  <c r="Y396" i="18"/>
  <c r="Z396" i="18" s="1"/>
  <c r="X375" i="18"/>
  <c r="X257" i="18"/>
  <c r="X269" i="18"/>
  <c r="Y102" i="18"/>
  <c r="Z102" i="18" s="1"/>
  <c r="X178" i="18"/>
  <c r="X181" i="18"/>
  <c r="X177" i="18"/>
  <c r="Y130" i="18"/>
  <c r="Z130" i="18" s="1"/>
  <c r="Y146" i="18"/>
  <c r="Y127" i="18"/>
  <c r="Y63" i="18"/>
  <c r="X73" i="18"/>
  <c r="Y354" i="18"/>
  <c r="Y428" i="18"/>
  <c r="Y431" i="18"/>
  <c r="Y427" i="18"/>
  <c r="Z427" i="18" s="1"/>
  <c r="Y304" i="18"/>
  <c r="Y332" i="18"/>
  <c r="Y301" i="18"/>
  <c r="Y183" i="18"/>
  <c r="Z183" i="18" s="1"/>
  <c r="Y206" i="18"/>
  <c r="Y190" i="18"/>
  <c r="Y294" i="18"/>
  <c r="Y297" i="18"/>
  <c r="Z297" i="18" s="1"/>
  <c r="Y289" i="18"/>
  <c r="Y532" i="18"/>
  <c r="Y540" i="18"/>
  <c r="Y531" i="18"/>
  <c r="Z531" i="18" s="1"/>
  <c r="Y485" i="18"/>
  <c r="Y493" i="18"/>
  <c r="Y376" i="18"/>
  <c r="Y444" i="18"/>
  <c r="Z444" i="18" s="1"/>
  <c r="Y447" i="18"/>
  <c r="Y441" i="18"/>
  <c r="Y244" i="18"/>
  <c r="Y252" i="18"/>
  <c r="Z252" i="18" s="1"/>
  <c r="Y243" i="18"/>
  <c r="Y153" i="18"/>
  <c r="Y167" i="18"/>
  <c r="Y458" i="18"/>
  <c r="Z458" i="18" s="1"/>
  <c r="Y500" i="18"/>
  <c r="Y503" i="18"/>
  <c r="Y499" i="18"/>
  <c r="Y412" i="18"/>
  <c r="Z412" i="18" s="1"/>
  <c r="Y420" i="18"/>
  <c r="Y411" i="18"/>
  <c r="X337" i="18"/>
  <c r="Y467" i="18"/>
  <c r="Z467" i="18" s="1"/>
  <c r="Y159" i="18"/>
  <c r="Y89" i="18"/>
  <c r="Y18" i="18"/>
  <c r="Y67" i="18"/>
  <c r="Z67" i="18" s="1"/>
  <c r="Y390" i="18"/>
  <c r="Y261" i="18"/>
  <c r="Y193" i="18"/>
  <c r="Y141" i="18"/>
  <c r="Z141" i="18" s="1"/>
  <c r="Y425" i="18"/>
  <c r="Y307" i="18"/>
  <c r="Y208" i="18"/>
  <c r="Y538" i="18"/>
  <c r="Z538" i="18" s="1"/>
  <c r="Y26" i="18"/>
  <c r="Z26" i="18" s="1"/>
  <c r="Y44" i="18"/>
  <c r="Z44" i="18" s="1"/>
  <c r="Y47" i="18"/>
  <c r="Z47" i="18" s="1"/>
  <c r="Y43" i="18"/>
  <c r="Z43" i="18" s="1"/>
  <c r="Y9" i="18"/>
  <c r="Z9" i="18" s="1"/>
  <c r="Y200" i="18"/>
  <c r="Z200" i="18" s="1"/>
  <c r="Y202" i="18"/>
  <c r="Z202" i="18" s="1"/>
  <c r="Y281" i="18"/>
  <c r="Z281" i="18" s="1"/>
  <c r="Y299" i="18"/>
  <c r="Z299" i="18" s="1"/>
  <c r="Y122" i="18"/>
  <c r="Z122" i="18" s="1"/>
  <c r="Y369" i="18"/>
  <c r="Y333" i="18"/>
  <c r="Y520" i="18"/>
  <c r="Z520" i="18" s="1"/>
  <c r="Y487" i="18"/>
  <c r="Z487" i="18" s="1"/>
  <c r="Y383" i="18"/>
  <c r="Z383" i="18" s="1"/>
  <c r="Y249" i="18"/>
  <c r="Z249" i="18" s="1"/>
  <c r="Y400" i="18"/>
  <c r="Z400" i="18" s="1"/>
  <c r="X419" i="18"/>
  <c r="X514" i="18"/>
  <c r="X306" i="18"/>
  <c r="X229" i="18"/>
  <c r="X199" i="18"/>
  <c r="X230" i="18"/>
  <c r="X333" i="18"/>
  <c r="X424" i="18"/>
  <c r="X233" i="18"/>
  <c r="X217" i="18"/>
  <c r="X246" i="18"/>
  <c r="X308" i="18"/>
  <c r="X68" i="18"/>
  <c r="X46" i="18"/>
  <c r="X454" i="18"/>
  <c r="X389" i="18"/>
  <c r="X341" i="18"/>
  <c r="X487" i="18"/>
  <c r="X451" i="18"/>
  <c r="X437" i="18"/>
  <c r="X369" i="18"/>
  <c r="X99" i="18"/>
  <c r="X227" i="18"/>
  <c r="X172" i="18"/>
  <c r="X263" i="18"/>
  <c r="X19" i="18"/>
  <c r="X86" i="18"/>
  <c r="X91" i="18"/>
  <c r="X124" i="18"/>
  <c r="X210" i="18"/>
  <c r="X7" i="18"/>
  <c r="X42" i="18"/>
  <c r="X405" i="18"/>
  <c r="X329" i="18"/>
  <c r="X348" i="18"/>
  <c r="X336" i="18"/>
  <c r="X410" i="18"/>
  <c r="X517" i="18"/>
  <c r="X509" i="18"/>
  <c r="X498" i="18"/>
  <c r="X502" i="18"/>
  <c r="X237" i="18"/>
  <c r="X145" i="18"/>
  <c r="X166" i="18"/>
  <c r="X152" i="18"/>
  <c r="X242" i="18"/>
  <c r="X481" i="18"/>
  <c r="X465" i="18"/>
  <c r="X440" i="18"/>
  <c r="X446" i="18"/>
  <c r="X525" i="18"/>
  <c r="X483" i="18"/>
  <c r="X492" i="18"/>
  <c r="X484" i="18"/>
  <c r="X530" i="18"/>
  <c r="X343" i="18"/>
  <c r="X319" i="18"/>
  <c r="X288" i="18"/>
  <c r="X296" i="18"/>
  <c r="X275" i="18"/>
  <c r="X175" i="18"/>
  <c r="X204" i="18"/>
  <c r="X182" i="18"/>
  <c r="X300" i="18"/>
  <c r="X457" i="18"/>
  <c r="X443" i="18"/>
  <c r="X426" i="18"/>
  <c r="X430" i="18"/>
  <c r="X109" i="18"/>
  <c r="X55" i="18"/>
  <c r="X72" i="18"/>
  <c r="X62" i="18"/>
  <c r="X126" i="18"/>
  <c r="X176" i="18"/>
  <c r="X180" i="18"/>
  <c r="X363" i="18"/>
  <c r="X255" i="18"/>
  <c r="X268" i="18"/>
  <c r="X256" i="18"/>
  <c r="X374" i="18"/>
  <c r="X97" i="18"/>
  <c r="X79" i="18"/>
  <c r="X56" i="18"/>
  <c r="X60" i="18"/>
  <c r="X133" i="18"/>
  <c r="X75" i="18"/>
  <c r="X94" i="18"/>
  <c r="X80" i="18"/>
  <c r="X148" i="18"/>
  <c r="X340" i="18"/>
  <c r="X313" i="18"/>
  <c r="X284" i="18"/>
  <c r="X292" i="18"/>
  <c r="X33" i="18"/>
  <c r="X3" i="18"/>
  <c r="X12" i="18"/>
  <c r="X4" i="18"/>
  <c r="X38" i="18"/>
  <c r="X475" i="18"/>
  <c r="X448" i="18"/>
  <c r="X111" i="18"/>
  <c r="X224" i="18"/>
  <c r="X260" i="18"/>
  <c r="X392" i="18"/>
  <c r="X66" i="18"/>
  <c r="X165" i="18"/>
  <c r="X158" i="18"/>
  <c r="X298" i="18"/>
  <c r="X45" i="18"/>
  <c r="X409" i="18"/>
  <c r="X401" i="18"/>
  <c r="X339" i="18"/>
  <c r="X346" i="18"/>
  <c r="X471" i="18"/>
  <c r="X511" i="18"/>
  <c r="X515" i="18"/>
  <c r="X512" i="18"/>
  <c r="X494" i="18"/>
  <c r="X241" i="18"/>
  <c r="X231" i="18"/>
  <c r="X154" i="18"/>
  <c r="X160" i="18"/>
  <c r="X385" i="18"/>
  <c r="X473" i="18"/>
  <c r="X477" i="18"/>
  <c r="X474" i="18"/>
  <c r="X434" i="18"/>
  <c r="X529" i="18"/>
  <c r="X521" i="18"/>
  <c r="X486" i="18"/>
  <c r="X490" i="18"/>
  <c r="X215" i="18"/>
  <c r="X326" i="18"/>
  <c r="X335" i="18"/>
  <c r="X330" i="18"/>
  <c r="X278" i="18"/>
  <c r="X287" i="18"/>
  <c r="X267" i="18"/>
  <c r="X184" i="18"/>
  <c r="X198" i="18"/>
  <c r="X367" i="18"/>
  <c r="X449" i="18"/>
  <c r="X453" i="18"/>
  <c r="X450" i="18"/>
  <c r="X422" i="18"/>
  <c r="X119" i="18"/>
  <c r="X101" i="18"/>
  <c r="X64" i="18"/>
  <c r="X70" i="18"/>
  <c r="X115" i="18"/>
  <c r="X225" i="18"/>
  <c r="X223" i="18"/>
  <c r="X226" i="18"/>
  <c r="X170" i="18"/>
  <c r="X371" i="18"/>
  <c r="X353" i="18"/>
  <c r="X258" i="18"/>
  <c r="X262" i="18"/>
  <c r="X21" i="18"/>
  <c r="X87" i="18"/>
  <c r="X83" i="18"/>
  <c r="X92" i="18"/>
  <c r="X50" i="18"/>
  <c r="X139" i="18"/>
  <c r="X125" i="18"/>
  <c r="X84" i="18"/>
  <c r="X472" i="18"/>
  <c r="X266" i="18"/>
  <c r="X344" i="18"/>
  <c r="X491" i="18"/>
  <c r="X414" i="18"/>
  <c r="X528" i="18"/>
  <c r="X408" i="18"/>
  <c r="X488" i="18"/>
  <c r="X140" i="18"/>
  <c r="X179" i="18"/>
  <c r="X188" i="18"/>
  <c r="X495" i="18"/>
  <c r="X536" i="18"/>
  <c r="X8" i="18"/>
  <c r="X513" i="18"/>
  <c r="X279" i="18"/>
  <c r="X470" i="18"/>
  <c r="X302" i="18"/>
  <c r="X496" i="18"/>
  <c r="X209" i="18"/>
  <c r="X65" i="18"/>
  <c r="X114" i="18"/>
  <c r="X259" i="18"/>
  <c r="X370" i="18"/>
  <c r="X51" i="18"/>
  <c r="X85" i="18"/>
  <c r="X88" i="18"/>
  <c r="X323" i="18"/>
  <c r="X320" i="18"/>
  <c r="X27" i="18"/>
  <c r="X28" i="18"/>
  <c r="X421" i="18"/>
  <c r="X413" i="18"/>
  <c r="X402" i="18"/>
  <c r="X406" i="18"/>
  <c r="X501" i="18"/>
  <c r="X459" i="18"/>
  <c r="X478" i="18"/>
  <c r="X460" i="18"/>
  <c r="X506" i="18"/>
  <c r="X253" i="18"/>
  <c r="X245" i="18"/>
  <c r="X234" i="18"/>
  <c r="X238" i="18"/>
  <c r="X445" i="18"/>
  <c r="X377" i="18"/>
  <c r="X394" i="18"/>
  <c r="X378" i="18"/>
  <c r="X462" i="18"/>
  <c r="X541" i="18"/>
  <c r="X533" i="18"/>
  <c r="X522" i="18"/>
  <c r="X526" i="18"/>
  <c r="X295" i="18"/>
  <c r="X191" i="18"/>
  <c r="X220" i="18"/>
  <c r="X195" i="18"/>
  <c r="X314" i="18"/>
  <c r="X334" i="18"/>
  <c r="X305" i="18"/>
  <c r="X270" i="18"/>
  <c r="X276" i="18"/>
  <c r="X429" i="18"/>
  <c r="X355" i="18"/>
  <c r="X372" i="18"/>
  <c r="X358" i="18"/>
  <c r="X436" i="18"/>
  <c r="X147" i="18"/>
  <c r="X131" i="18"/>
  <c r="X106" i="18"/>
  <c r="X112" i="18"/>
  <c r="X103" i="18"/>
  <c r="X120" i="18"/>
  <c r="X104" i="18"/>
  <c r="X212" i="18"/>
  <c r="X397" i="18"/>
  <c r="X381" i="18"/>
  <c r="X360" i="18"/>
  <c r="X356" i="18"/>
  <c r="X59" i="18"/>
  <c r="X15" i="18"/>
  <c r="X24" i="18"/>
  <c r="X16" i="18"/>
  <c r="X76" i="18"/>
  <c r="X169" i="18"/>
  <c r="X151" i="18"/>
  <c r="X128" i="18"/>
  <c r="X134" i="18"/>
  <c r="X291" i="18"/>
  <c r="X187" i="18"/>
  <c r="X218" i="18"/>
  <c r="X310" i="18"/>
  <c r="X49" i="18"/>
  <c r="X41" i="18"/>
  <c r="X30" i="18"/>
  <c r="X34" i="18"/>
  <c r="X161" i="18"/>
  <c r="X282" i="18"/>
  <c r="X143" i="18"/>
  <c r="X100" i="18"/>
  <c r="X171" i="18"/>
  <c r="X391" i="18"/>
  <c r="X386" i="18"/>
  <c r="X23" i="18"/>
  <c r="X82" i="18"/>
  <c r="X138" i="18"/>
  <c r="X201" i="18"/>
  <c r="X325" i="18"/>
  <c r="X345" i="18"/>
  <c r="X417" i="18"/>
  <c r="X415" i="18"/>
  <c r="X418" i="18"/>
  <c r="X398" i="18"/>
  <c r="X505" i="18"/>
  <c r="X497" i="18"/>
  <c r="X468" i="18"/>
  <c r="X466" i="18"/>
  <c r="X157" i="18"/>
  <c r="X247" i="18"/>
  <c r="X251" i="18"/>
  <c r="X248" i="18"/>
  <c r="X228" i="18"/>
  <c r="X455" i="18"/>
  <c r="X439" i="18"/>
  <c r="X382" i="18"/>
  <c r="X388" i="18"/>
  <c r="X489" i="18"/>
  <c r="X535" i="18"/>
  <c r="X537" i="18"/>
  <c r="X538" i="18"/>
  <c r="X518" i="18"/>
  <c r="Z518" i="18" s="1"/>
  <c r="X303" i="18"/>
  <c r="X283" i="18"/>
  <c r="X208" i="18"/>
  <c r="X205" i="18"/>
  <c r="X196" i="18"/>
  <c r="X309" i="18"/>
  <c r="X307" i="18"/>
  <c r="X316" i="18"/>
  <c r="X264" i="18"/>
  <c r="X433" i="18"/>
  <c r="X425" i="18"/>
  <c r="X364" i="18"/>
  <c r="X368" i="18"/>
  <c r="X69" i="18"/>
  <c r="X141" i="18"/>
  <c r="X137" i="18"/>
  <c r="X142" i="18"/>
  <c r="X98" i="18"/>
  <c r="X193" i="18"/>
  <c r="X173" i="18"/>
  <c r="X110" i="18"/>
  <c r="X116" i="18"/>
  <c r="X261" i="18"/>
  <c r="X387" i="18"/>
  <c r="X393" i="18"/>
  <c r="X390" i="18"/>
  <c r="X350" i="18"/>
  <c r="X67" i="18"/>
  <c r="X53" i="18"/>
  <c r="X18" i="18"/>
  <c r="X22" i="18"/>
  <c r="X89" i="18"/>
  <c r="X163" i="18"/>
  <c r="X159" i="18"/>
  <c r="X164" i="18"/>
  <c r="X214" i="18"/>
  <c r="Y48" i="18"/>
  <c r="Z48" i="18" s="1"/>
  <c r="Y39" i="18"/>
  <c r="Z39" i="18" s="1"/>
  <c r="Y5" i="18"/>
  <c r="Y13" i="18"/>
  <c r="Z13" i="18" s="1"/>
  <c r="Y186" i="18"/>
  <c r="Z186" i="18" s="1"/>
  <c r="Y290" i="18"/>
  <c r="Z290" i="18" s="1"/>
  <c r="X293" i="18"/>
  <c r="Y285" i="18"/>
  <c r="Z285" i="18" s="1"/>
  <c r="Y150" i="18"/>
  <c r="Z150" i="18" s="1"/>
  <c r="Y168" i="18"/>
  <c r="Z168" i="18" s="1"/>
  <c r="X149" i="18"/>
  <c r="Y81" i="18"/>
  <c r="Z81" i="18" s="1"/>
  <c r="Y95" i="18"/>
  <c r="Z95" i="18" s="1"/>
  <c r="Y14" i="18"/>
  <c r="Z14" i="18" s="1"/>
  <c r="X58" i="18"/>
  <c r="Y61" i="18"/>
  <c r="Z61" i="18" s="1"/>
  <c r="Y57" i="18"/>
  <c r="Z57" i="18" s="1"/>
  <c r="Y380" i="18"/>
  <c r="Z380" i="18" s="1"/>
  <c r="X396" i="18"/>
  <c r="Y375" i="18"/>
  <c r="Z375" i="18" s="1"/>
  <c r="Y257" i="18"/>
  <c r="Z257" i="18" s="1"/>
  <c r="Y269" i="18"/>
  <c r="Z269" i="18" s="1"/>
  <c r="X102" i="18"/>
  <c r="Y178" i="18"/>
  <c r="Z178" i="18" s="1"/>
  <c r="Y181" i="18"/>
  <c r="Z181" i="18" s="1"/>
  <c r="Y177" i="18"/>
  <c r="Z177" i="18" s="1"/>
  <c r="X130" i="18"/>
  <c r="X146" i="18"/>
  <c r="X127" i="18"/>
  <c r="X63" i="18"/>
  <c r="Y73" i="18"/>
  <c r="X354" i="18"/>
  <c r="X428" i="18"/>
  <c r="X431" i="18"/>
  <c r="X427" i="18"/>
  <c r="X304" i="18"/>
  <c r="X332" i="18"/>
  <c r="X301" i="18"/>
  <c r="X183" i="18"/>
  <c r="X206" i="18"/>
  <c r="X190" i="18"/>
  <c r="X294" i="18"/>
  <c r="X297" i="18"/>
  <c r="X289" i="18"/>
  <c r="X532" i="18"/>
  <c r="X540" i="18"/>
  <c r="X531" i="18"/>
  <c r="X485" i="18"/>
  <c r="X493" i="18"/>
  <c r="X376" i="18"/>
  <c r="X444" i="18"/>
  <c r="X447" i="18"/>
  <c r="X441" i="18"/>
  <c r="X244" i="18"/>
  <c r="X252" i="18"/>
  <c r="X243" i="18"/>
  <c r="X153" i="18"/>
  <c r="X167" i="18"/>
  <c r="X458" i="18"/>
  <c r="X500" i="18"/>
  <c r="X503" i="18"/>
  <c r="X499" i="18"/>
  <c r="X412" i="18"/>
  <c r="X420" i="18"/>
  <c r="X411" i="18"/>
  <c r="X403" i="18"/>
  <c r="Y408" i="18"/>
  <c r="X469" i="18"/>
  <c r="Y125" i="18"/>
  <c r="Y50" i="18"/>
  <c r="Z50" i="18" s="1"/>
  <c r="Y83" i="18"/>
  <c r="Y21" i="18"/>
  <c r="Y258" i="18"/>
  <c r="Y116" i="18"/>
  <c r="Z116" i="18" s="1"/>
  <c r="Y98" i="18"/>
  <c r="Y69" i="18"/>
  <c r="Y433" i="18"/>
  <c r="Y309" i="18"/>
  <c r="Z309" i="18" s="1"/>
  <c r="Y283" i="18"/>
  <c r="Y537" i="18"/>
  <c r="D20" i="8"/>
  <c r="C20" i="8"/>
  <c r="B20" i="8"/>
  <c r="D12" i="8"/>
  <c r="C12" i="8"/>
  <c r="B12" i="8"/>
  <c r="C4" i="8"/>
  <c r="D4" i="8"/>
  <c r="B4" i="8"/>
  <c r="H26" i="7"/>
  <c r="H25" i="7"/>
  <c r="H24" i="7"/>
  <c r="H23" i="7"/>
  <c r="AA487" i="16" l="1"/>
  <c r="AA361" i="16"/>
  <c r="AA388" i="16"/>
  <c r="AA450" i="16"/>
  <c r="AA265" i="16"/>
  <c r="AA475" i="16"/>
  <c r="AA226" i="16"/>
  <c r="AA540" i="16"/>
  <c r="AA19" i="16"/>
  <c r="AA39" i="16"/>
  <c r="AA16" i="16"/>
  <c r="AA41" i="16"/>
  <c r="AA394" i="16"/>
  <c r="AA179" i="16"/>
  <c r="AA173" i="16"/>
  <c r="AA495" i="16"/>
  <c r="AA513" i="16"/>
  <c r="AA199" i="16"/>
  <c r="AA88" i="16"/>
  <c r="AA202" i="16"/>
  <c r="AA517" i="16"/>
  <c r="AA164" i="16"/>
  <c r="AA289" i="16"/>
  <c r="AA365" i="16"/>
  <c r="AA282" i="16"/>
  <c r="AA412" i="16"/>
  <c r="AA43" i="16"/>
  <c r="AA12" i="16"/>
  <c r="AA463" i="16"/>
  <c r="AA502" i="16"/>
  <c r="AA306" i="16"/>
  <c r="AA350" i="16"/>
  <c r="AA530" i="16"/>
  <c r="AA406" i="16"/>
  <c r="AA117" i="16"/>
  <c r="AA148" i="16"/>
  <c r="AA240" i="16"/>
  <c r="AA196" i="16"/>
  <c r="AA138" i="16"/>
  <c r="AA413" i="16"/>
  <c r="AA93" i="16"/>
  <c r="AA170" i="16"/>
  <c r="AA526" i="16"/>
  <c r="AA197" i="16"/>
  <c r="AA501" i="16"/>
  <c r="AA514" i="16"/>
  <c r="AA434" i="16"/>
  <c r="AA64" i="16"/>
  <c r="AA380" i="16"/>
  <c r="AA299" i="16"/>
  <c r="AA391" i="16"/>
  <c r="AA498" i="16"/>
  <c r="AA378" i="16"/>
  <c r="AA455" i="16"/>
  <c r="AA516" i="16"/>
  <c r="AA290" i="16"/>
  <c r="AA68" i="16"/>
  <c r="AA464" i="16"/>
  <c r="AA71" i="16"/>
  <c r="AA91" i="16"/>
  <c r="AA144" i="16"/>
  <c r="AA478" i="16"/>
  <c r="AA205" i="16"/>
  <c r="AA59" i="16"/>
  <c r="AA426" i="16"/>
  <c r="AA424" i="16"/>
  <c r="AA214" i="16"/>
  <c r="AA87" i="16"/>
  <c r="AA480" i="16"/>
  <c r="AA107" i="16"/>
  <c r="AA99" i="16"/>
  <c r="AA494" i="16"/>
  <c r="AA371" i="16"/>
  <c r="AA104" i="16"/>
  <c r="AA462" i="16"/>
  <c r="AA401" i="16"/>
  <c r="AA7" i="16"/>
  <c r="AA18" i="16"/>
  <c r="AA124" i="16"/>
  <c r="AA376" i="16"/>
  <c r="AA485" i="16"/>
  <c r="AA338" i="16"/>
  <c r="AA137" i="16"/>
  <c r="AA51" i="16"/>
  <c r="AA209" i="16"/>
  <c r="AA416" i="16"/>
  <c r="AA176" i="16"/>
  <c r="AA319" i="16"/>
  <c r="AA360" i="16"/>
  <c r="AA414" i="16"/>
  <c r="AA348" i="16"/>
  <c r="AA27" i="16"/>
  <c r="AA312" i="16"/>
  <c r="AA178" i="16"/>
  <c r="AA238" i="16"/>
  <c r="AA316" i="16"/>
  <c r="AA537" i="16"/>
  <c r="AA241" i="16"/>
  <c r="AA307" i="16"/>
  <c r="AA354" i="16"/>
  <c r="AA533" i="16"/>
  <c r="AA408" i="16"/>
  <c r="AA119" i="16"/>
  <c r="AA314" i="16"/>
  <c r="AA17" i="16"/>
  <c r="AA279" i="16"/>
  <c r="AA355" i="16"/>
  <c r="AA415" i="16"/>
  <c r="AA96" i="16"/>
  <c r="AA172" i="16"/>
  <c r="AA505" i="16"/>
  <c r="AA397" i="16"/>
  <c r="AA432" i="16"/>
  <c r="AA61" i="16"/>
  <c r="AA453" i="16"/>
  <c r="AA6" i="16"/>
  <c r="AA75" i="16"/>
  <c r="AA162" i="16"/>
  <c r="AA247" i="16"/>
  <c r="AA387" i="16"/>
  <c r="AA216" i="16"/>
  <c r="AA448" i="16"/>
  <c r="AA409" i="16"/>
  <c r="AA460" i="16"/>
  <c r="AA233" i="16"/>
  <c r="AA13" i="16"/>
  <c r="AA339" i="16"/>
  <c r="AA454" i="16"/>
  <c r="AA98" i="16"/>
  <c r="AA403" i="16"/>
  <c r="AA155" i="16"/>
  <c r="AA298" i="16"/>
  <c r="AA212" i="16"/>
  <c r="AA286" i="16"/>
  <c r="AA147" i="16"/>
  <c r="AA227" i="16"/>
  <c r="AA442" i="16"/>
  <c r="AA422" i="16"/>
  <c r="AA72" i="16"/>
  <c r="Z88" i="17"/>
  <c r="Z251" i="17"/>
  <c r="Z346" i="17"/>
  <c r="Z24" i="17"/>
  <c r="Z53" i="17"/>
  <c r="Z122" i="17"/>
  <c r="Z204" i="17"/>
  <c r="Z46" i="17"/>
  <c r="Z530" i="17"/>
  <c r="Z323" i="17"/>
  <c r="Z353" i="17"/>
  <c r="Z31" i="17"/>
  <c r="Z193" i="17"/>
  <c r="Z317" i="17"/>
  <c r="Z370" i="17"/>
  <c r="Z450" i="17"/>
  <c r="Z99" i="17"/>
  <c r="Z224" i="17"/>
  <c r="Z360" i="17"/>
  <c r="Z91" i="17"/>
  <c r="Z32" i="17"/>
  <c r="Z23" i="17"/>
  <c r="Z164" i="17"/>
  <c r="Z9" i="17"/>
  <c r="Z290" i="17"/>
  <c r="Z489" i="17"/>
  <c r="Z207" i="17"/>
  <c r="Z312" i="17"/>
  <c r="Z354" i="17"/>
  <c r="Z134" i="17"/>
  <c r="Z393" i="17"/>
  <c r="Z157" i="17"/>
  <c r="Z325" i="17"/>
  <c r="Z29" i="17"/>
  <c r="Z156" i="17"/>
  <c r="Z44" i="17"/>
  <c r="Z278" i="17"/>
  <c r="Z152" i="17"/>
  <c r="Z12" i="17"/>
  <c r="Z139" i="17"/>
  <c r="Z33" i="17"/>
  <c r="Z512" i="17"/>
  <c r="Z474" i="17"/>
  <c r="Z108" i="17"/>
  <c r="Z98" i="17"/>
  <c r="Z71" i="17"/>
  <c r="Z433" i="17"/>
  <c r="Z315" i="17"/>
  <c r="Z275" i="17"/>
  <c r="Z535" i="17"/>
  <c r="Z386" i="17"/>
  <c r="Z250" i="17"/>
  <c r="Z462" i="17"/>
  <c r="Z398" i="17"/>
  <c r="Z347" i="17"/>
  <c r="Z135" i="17"/>
  <c r="Z90" i="17"/>
  <c r="Z254" i="17"/>
  <c r="Z219" i="17"/>
  <c r="Z121" i="17"/>
  <c r="Z112" i="17"/>
  <c r="Z365" i="17"/>
  <c r="Z271" i="17"/>
  <c r="Z310" i="17"/>
  <c r="Z526" i="17"/>
  <c r="Z480" i="17"/>
  <c r="Z146" i="17"/>
  <c r="Z508" i="17"/>
  <c r="Z475" i="17"/>
  <c r="Z406" i="17"/>
  <c r="Z426" i="17"/>
  <c r="Z492" i="17"/>
  <c r="Z253" i="17"/>
  <c r="Z218" i="17"/>
  <c r="Z64" i="17"/>
  <c r="Z302" i="17"/>
  <c r="Z533" i="17"/>
  <c r="Z459" i="17"/>
  <c r="Z170" i="17"/>
  <c r="Z119" i="17"/>
  <c r="Z115" i="17"/>
  <c r="Z454" i="17"/>
  <c r="Z269" i="17"/>
  <c r="Z313" i="17"/>
  <c r="Z488" i="17"/>
  <c r="Z478" i="17"/>
  <c r="Z150" i="17"/>
  <c r="Z494" i="17"/>
  <c r="Z473" i="17"/>
  <c r="Z409" i="17"/>
  <c r="Z231" i="17"/>
  <c r="Z471" i="17"/>
  <c r="Z297" i="17"/>
  <c r="Z83" i="17"/>
  <c r="Z55" i="17"/>
  <c r="Z381" i="17"/>
  <c r="Z177" i="17"/>
  <c r="Z144" i="17"/>
  <c r="Z362" i="17"/>
  <c r="Z303" i="17"/>
  <c r="Z199" i="17"/>
  <c r="Z291" i="17"/>
  <c r="Z485" i="17"/>
  <c r="Z439" i="17"/>
  <c r="Z243" i="17"/>
  <c r="Z502" i="17"/>
  <c r="Z420" i="17"/>
  <c r="Z179" i="17"/>
  <c r="Z198" i="17"/>
  <c r="Z483" i="17"/>
  <c r="Z498" i="17"/>
  <c r="Z174" i="17"/>
  <c r="Z72" i="17"/>
  <c r="Z184" i="17"/>
  <c r="Z527" i="17"/>
  <c r="Z509" i="17"/>
  <c r="Z414" i="17"/>
  <c r="Z248" i="17"/>
  <c r="Z329" i="17"/>
  <c r="Z195" i="17"/>
  <c r="Z306" i="17"/>
  <c r="Z424" i="17"/>
  <c r="Z140" i="17"/>
  <c r="Z180" i="17"/>
  <c r="Z261" i="17"/>
  <c r="Z52" i="17"/>
  <c r="Z468" i="17"/>
  <c r="Z2" i="17"/>
  <c r="Z79" i="17"/>
  <c r="Z341" i="17"/>
  <c r="Z42" i="17"/>
  <c r="Z519" i="17"/>
  <c r="Z15" i="17"/>
  <c r="Z61" i="17"/>
  <c r="Z339" i="17"/>
  <c r="Z8" i="17"/>
  <c r="Z285" i="17"/>
  <c r="Z348" i="17"/>
  <c r="Z343" i="17"/>
  <c r="Z38" i="17"/>
  <c r="Z388" i="17"/>
  <c r="Z463" i="17"/>
  <c r="Z364" i="17"/>
  <c r="Z116" i="17"/>
  <c r="Z142" i="17"/>
  <c r="Z366" i="17"/>
  <c r="Z265" i="17"/>
  <c r="Z197" i="17"/>
  <c r="Z295" i="17"/>
  <c r="Z537" i="17"/>
  <c r="Z437" i="17"/>
  <c r="Z247" i="17"/>
  <c r="Z470" i="17"/>
  <c r="Z418" i="17"/>
  <c r="Z203" i="17"/>
  <c r="Z127" i="17"/>
  <c r="Z76" i="17"/>
  <c r="Z358" i="17"/>
  <c r="Z228" i="17"/>
  <c r="Z62" i="17"/>
  <c r="Z448" i="17"/>
  <c r="Z373" i="17"/>
  <c r="Z280" i="17"/>
  <c r="Z191" i="17"/>
  <c r="Z523" i="17"/>
  <c r="Z465" i="17"/>
  <c r="Z237" i="17"/>
  <c r="Z516" i="17"/>
  <c r="Z332" i="17"/>
  <c r="Z176" i="17"/>
  <c r="Z183" i="17"/>
  <c r="Z464" i="17"/>
  <c r="Z460" i="17"/>
  <c r="Z106" i="17"/>
  <c r="Z145" i="17"/>
  <c r="Z305" i="17"/>
  <c r="Z438" i="17"/>
  <c r="Z503" i="17"/>
  <c r="Z226" i="17"/>
  <c r="Z66" i="17"/>
  <c r="Z422" i="17"/>
  <c r="Z371" i="17"/>
  <c r="Z283" i="17"/>
  <c r="Z328" i="17"/>
  <c r="Z521" i="17"/>
  <c r="Z469" i="17"/>
  <c r="Z158" i="17"/>
  <c r="Z514" i="17"/>
  <c r="Z336" i="17"/>
  <c r="Z232" i="17"/>
  <c r="Z408" i="17"/>
  <c r="Z153" i="17"/>
  <c r="Z97" i="17"/>
  <c r="Z58" i="17"/>
  <c r="Z257" i="17"/>
  <c r="Z175" i="17"/>
  <c r="Z130" i="17"/>
  <c r="Z430" i="17"/>
  <c r="Z318" i="17"/>
  <c r="Z188" i="17"/>
  <c r="Z532" i="17"/>
  <c r="Z493" i="17"/>
  <c r="Z441" i="17"/>
  <c r="Z149" i="17"/>
  <c r="Z499" i="17"/>
  <c r="Z412" i="17"/>
  <c r="Z110" i="17"/>
  <c r="Z308" i="17"/>
  <c r="Z390" i="17"/>
  <c r="Z410" i="17"/>
  <c r="Z120" i="17"/>
  <c r="Z446" i="17"/>
  <c r="Z281" i="17"/>
  <c r="Z440" i="17"/>
  <c r="Z334" i="17"/>
  <c r="Z495" i="17"/>
  <c r="Z479" i="17"/>
  <c r="Z455" i="17"/>
  <c r="Z69" i="17"/>
  <c r="Z132" i="17"/>
  <c r="Z172" i="17"/>
  <c r="Z392" i="17"/>
  <c r="Z60" i="17"/>
  <c r="Z82" i="17"/>
  <c r="Z534" i="17"/>
  <c r="Z274" i="17"/>
  <c r="Z356" i="17"/>
  <c r="Z155" i="17"/>
  <c r="Z385" i="17"/>
  <c r="Z165" i="17"/>
  <c r="Z287" i="17"/>
  <c r="Z45" i="17"/>
  <c r="Z298" i="17"/>
  <c r="Z93" i="17"/>
  <c r="Z3" i="17"/>
  <c r="Z92" i="17"/>
  <c r="Z520" i="17"/>
  <c r="Z326" i="17"/>
  <c r="Z282" i="17"/>
  <c r="Z369" i="17"/>
  <c r="Z100" i="17"/>
  <c r="Z109" i="17"/>
  <c r="Z395" i="17"/>
  <c r="Z21" i="17"/>
  <c r="Z78" i="17"/>
  <c r="Z123" i="17"/>
  <c r="Z338" i="17"/>
  <c r="Z36" i="17"/>
  <c r="Z500" i="17"/>
  <c r="Z524" i="17"/>
  <c r="Z256" i="17"/>
  <c r="Z137" i="17"/>
  <c r="Z202" i="17"/>
  <c r="Z49" i="17"/>
  <c r="Z361" i="17"/>
  <c r="Z50" i="17"/>
  <c r="Z300" i="17"/>
  <c r="Z506" i="17"/>
  <c r="Z387" i="17"/>
  <c r="Z528" i="17"/>
  <c r="Z208" i="17"/>
  <c r="Z267" i="17"/>
  <c r="Z16" i="17"/>
  <c r="Z20" i="17"/>
  <c r="Z215" i="17"/>
  <c r="Z286" i="17"/>
  <c r="Z234" i="17"/>
  <c r="Z296" i="17"/>
  <c r="Z258" i="17"/>
  <c r="Z240" i="17"/>
  <c r="Z399" i="17"/>
  <c r="Z270" i="17"/>
  <c r="Z173" i="17"/>
  <c r="Z133" i="17"/>
  <c r="Z368" i="17"/>
  <c r="Z316" i="17"/>
  <c r="Z192" i="17"/>
  <c r="Z518" i="17"/>
  <c r="Z491" i="17"/>
  <c r="Z445" i="17"/>
  <c r="Z249" i="17"/>
  <c r="Z497" i="17"/>
  <c r="Z415" i="17"/>
  <c r="Z217" i="17"/>
  <c r="Z136" i="17"/>
  <c r="Z17" i="17"/>
  <c r="Z355" i="17"/>
  <c r="Z220" i="17"/>
  <c r="Z111" i="17"/>
  <c r="Z456" i="17"/>
  <c r="Z182" i="17"/>
  <c r="Z309" i="17"/>
  <c r="Z211" i="17"/>
  <c r="Z525" i="17"/>
  <c r="Z377" i="17"/>
  <c r="Z235" i="17"/>
  <c r="Z507" i="17"/>
  <c r="Z405" i="17"/>
  <c r="Z102" i="17"/>
  <c r="Z189" i="17"/>
  <c r="Z376" i="17"/>
  <c r="Z404" i="17"/>
  <c r="Z221" i="17"/>
  <c r="Z363" i="17"/>
  <c r="Z276" i="17"/>
  <c r="Z443" i="17"/>
  <c r="Z413" i="17"/>
  <c r="Z223" i="17"/>
  <c r="Z68" i="17"/>
  <c r="Z453" i="17"/>
  <c r="Z186" i="17"/>
  <c r="Z272" i="17"/>
  <c r="Z209" i="17"/>
  <c r="Z529" i="17"/>
  <c r="Z477" i="17"/>
  <c r="Z233" i="17"/>
  <c r="Z511" i="17"/>
  <c r="Z344" i="17"/>
  <c r="Z476" i="17"/>
  <c r="Z510" i="17"/>
  <c r="Z419" i="17"/>
  <c r="Z168" i="17"/>
  <c r="Z14" i="17"/>
  <c r="Z382" i="17"/>
  <c r="Z266" i="17"/>
  <c r="Z178" i="17"/>
  <c r="Z65" i="17"/>
  <c r="Z427" i="17"/>
  <c r="Z304" i="17"/>
  <c r="Z292" i="17"/>
  <c r="Z540" i="17"/>
  <c r="Z374" i="17"/>
  <c r="Z244" i="17"/>
  <c r="Z163" i="17"/>
  <c r="Z501" i="17"/>
  <c r="Z335" i="17"/>
  <c r="Z113" i="17"/>
  <c r="Z311" i="17"/>
  <c r="Z242" i="17"/>
  <c r="Z333" i="17"/>
  <c r="Z105" i="17"/>
  <c r="Z372" i="17"/>
  <c r="Z210" i="17"/>
  <c r="Z148" i="17"/>
  <c r="Z407" i="17"/>
  <c r="Z496" i="17"/>
  <c r="Z294" i="17"/>
  <c r="Z196" i="17"/>
  <c r="Z423" i="17"/>
  <c r="Z67" i="17"/>
  <c r="Z227" i="17"/>
  <c r="Z262" i="17"/>
  <c r="Z384" i="17"/>
  <c r="Z10" i="17"/>
  <c r="Z85" i="17"/>
  <c r="Z321" i="17"/>
  <c r="Z400" i="17"/>
  <c r="Z151" i="17"/>
  <c r="Z314" i="17"/>
  <c r="Z432" i="17"/>
  <c r="Z70" i="17"/>
  <c r="Z171" i="17"/>
  <c r="Z259" i="17"/>
  <c r="Z89" i="17"/>
  <c r="Z489" i="18"/>
  <c r="Z247" i="18"/>
  <c r="Z415" i="18"/>
  <c r="Z386" i="18"/>
  <c r="Z30" i="18"/>
  <c r="Z218" i="18"/>
  <c r="Z16" i="18"/>
  <c r="Z212" i="18"/>
  <c r="Z334" i="18"/>
  <c r="Z433" i="18"/>
  <c r="Z258" i="18"/>
  <c r="Z125" i="18"/>
  <c r="Z369" i="18"/>
  <c r="Z208" i="18"/>
  <c r="Z193" i="18"/>
  <c r="Z18" i="18"/>
  <c r="Z499" i="18"/>
  <c r="Z167" i="18"/>
  <c r="Z244" i="18"/>
  <c r="Z376" i="18"/>
  <c r="Z540" i="18"/>
  <c r="Z294" i="18"/>
  <c r="Z301" i="18"/>
  <c r="Z431" i="18"/>
  <c r="Z63" i="18"/>
  <c r="Z229" i="18"/>
  <c r="Z199" i="18"/>
  <c r="Z188" i="18"/>
  <c r="Z388" i="18"/>
  <c r="Z228" i="18"/>
  <c r="Z157" i="18"/>
  <c r="Z505" i="18"/>
  <c r="Z417" i="18"/>
  <c r="Z138" i="18"/>
  <c r="Z391" i="18"/>
  <c r="Z451" i="18"/>
  <c r="Z41" i="18"/>
  <c r="Z187" i="18"/>
  <c r="Z151" i="18"/>
  <c r="Z24" i="18"/>
  <c r="Z360" i="18"/>
  <c r="Z104" i="18"/>
  <c r="Z106" i="18"/>
  <c r="Z358" i="18"/>
  <c r="Z276" i="18"/>
  <c r="Z314" i="18"/>
  <c r="Z295" i="18"/>
  <c r="Z541" i="18"/>
  <c r="Z377" i="18"/>
  <c r="Z245" i="18"/>
  <c r="Z478" i="18"/>
  <c r="Z402" i="18"/>
  <c r="Z27" i="18"/>
  <c r="Z85" i="18"/>
  <c r="Z114" i="18"/>
  <c r="Z46" i="18"/>
  <c r="Z217" i="18"/>
  <c r="Z214" i="18"/>
  <c r="Z495" i="18"/>
  <c r="Z226" i="18"/>
  <c r="Z70" i="18"/>
  <c r="Z422" i="18"/>
  <c r="Z367" i="18"/>
  <c r="Z287" i="18"/>
  <c r="Z326" i="18"/>
  <c r="Z521" i="18"/>
  <c r="Z477" i="18"/>
  <c r="Z154" i="18"/>
  <c r="Z512" i="18"/>
  <c r="Z346" i="18"/>
  <c r="Z45" i="18"/>
  <c r="Z66" i="18"/>
  <c r="Z111" i="18"/>
  <c r="Z4" i="18"/>
  <c r="Z292" i="18"/>
  <c r="Z148" i="18"/>
  <c r="Z133" i="18"/>
  <c r="Z97" i="18"/>
  <c r="Z255" i="18"/>
  <c r="Z126" i="18"/>
  <c r="Z109" i="18"/>
  <c r="Z457" i="18"/>
  <c r="Z175" i="18"/>
  <c r="Z319" i="18"/>
  <c r="Z492" i="18"/>
  <c r="Z440" i="18"/>
  <c r="Z152" i="18"/>
  <c r="Z502" i="18"/>
  <c r="Z410" i="18"/>
  <c r="Z405" i="18"/>
  <c r="Z124" i="18"/>
  <c r="Z263" i="18"/>
  <c r="Z161" i="18"/>
  <c r="Z364" i="18"/>
  <c r="Z262" i="18"/>
  <c r="Z84" i="18"/>
  <c r="Z2" i="18"/>
  <c r="Z303" i="18"/>
  <c r="Z142" i="18"/>
  <c r="Z53" i="18"/>
  <c r="Z341" i="18"/>
  <c r="Z479" i="18"/>
  <c r="Z508" i="18"/>
  <c r="Z144" i="18"/>
  <c r="Z480" i="18"/>
  <c r="Z524" i="18"/>
  <c r="Z315" i="18"/>
  <c r="Z277" i="18"/>
  <c r="Z359" i="18"/>
  <c r="Z344" i="18"/>
  <c r="Z528" i="18"/>
  <c r="Z69" i="18"/>
  <c r="Z307" i="18"/>
  <c r="Z261" i="18"/>
  <c r="Z89" i="18"/>
  <c r="Z411" i="18"/>
  <c r="Z503" i="18"/>
  <c r="Z153" i="18"/>
  <c r="Z441" i="18"/>
  <c r="Z493" i="18"/>
  <c r="Z532" i="18"/>
  <c r="Z190" i="18"/>
  <c r="Z332" i="18"/>
  <c r="Z428" i="18"/>
  <c r="Z127" i="18"/>
  <c r="Z389" i="18"/>
  <c r="Z8" i="18"/>
  <c r="Z179" i="18"/>
  <c r="Z536" i="18"/>
  <c r="Z382" i="18"/>
  <c r="Z248" i="18"/>
  <c r="Z466" i="18"/>
  <c r="Z398" i="18"/>
  <c r="Z345" i="18"/>
  <c r="Z82" i="18"/>
  <c r="Z171" i="18"/>
  <c r="Z49" i="18"/>
  <c r="Z291" i="18"/>
  <c r="Z169" i="18"/>
  <c r="Z15" i="18"/>
  <c r="Z381" i="18"/>
  <c r="Z120" i="18"/>
  <c r="Z131" i="18"/>
  <c r="Z372" i="18"/>
  <c r="Z270" i="18"/>
  <c r="Z195" i="18"/>
  <c r="Z526" i="18"/>
  <c r="Z462" i="18"/>
  <c r="Z445" i="18"/>
  <c r="Z253" i="18"/>
  <c r="Z459" i="18"/>
  <c r="Z413" i="18"/>
  <c r="Z320" i="18"/>
  <c r="Z51" i="18"/>
  <c r="Z65" i="18"/>
  <c r="Z472" i="18"/>
  <c r="Z403" i="18"/>
  <c r="Z68" i="18"/>
  <c r="Z233" i="18"/>
  <c r="Z353" i="18"/>
  <c r="Z223" i="18"/>
  <c r="Z64" i="18"/>
  <c r="Z450" i="18"/>
  <c r="Z198" i="18"/>
  <c r="Z278" i="18"/>
  <c r="Z215" i="18"/>
  <c r="Z529" i="18"/>
  <c r="Z473" i="18"/>
  <c r="Z231" i="18"/>
  <c r="Z515" i="18"/>
  <c r="Z339" i="18"/>
  <c r="Z298" i="18"/>
  <c r="Z392" i="18"/>
  <c r="Z448" i="18"/>
  <c r="Z12" i="18"/>
  <c r="Z284" i="18"/>
  <c r="Z80" i="18"/>
  <c r="Z60" i="18"/>
  <c r="Z374" i="18"/>
  <c r="Z363" i="18"/>
  <c r="Z62" i="18"/>
  <c r="Z430" i="18"/>
  <c r="Z300" i="18"/>
  <c r="Z275" i="18"/>
  <c r="Z343" i="18"/>
  <c r="Z483" i="18"/>
  <c r="Z465" i="18"/>
  <c r="Z166" i="18"/>
  <c r="Z498" i="18"/>
  <c r="Z336" i="18"/>
  <c r="Z42" i="18"/>
  <c r="Z91" i="18"/>
  <c r="Z172" i="18"/>
  <c r="Z469" i="18"/>
  <c r="Z137" i="18"/>
  <c r="Z87" i="18"/>
  <c r="Z419" i="18"/>
  <c r="Z488" i="18"/>
  <c r="Z196" i="18"/>
  <c r="Z110" i="18"/>
  <c r="Z22" i="18"/>
  <c r="Z407" i="18"/>
  <c r="Z461" i="18"/>
  <c r="Z235" i="18"/>
  <c r="Z395" i="18"/>
  <c r="Z464" i="18"/>
  <c r="Z482" i="18"/>
  <c r="Z342" i="18"/>
  <c r="Z273" i="18"/>
  <c r="Z438" i="18"/>
  <c r="Z496" i="18"/>
  <c r="Z302" i="18"/>
  <c r="Z537" i="18"/>
  <c r="Z21" i="18"/>
  <c r="Z283" i="18"/>
  <c r="Z98" i="18"/>
  <c r="Z83" i="18"/>
  <c r="Z408" i="18"/>
  <c r="Z73" i="18"/>
  <c r="Z5" i="18"/>
  <c r="Z425" i="18"/>
  <c r="Z390" i="18"/>
  <c r="Z159" i="18"/>
  <c r="Z420" i="18"/>
  <c r="Z500" i="18"/>
  <c r="Z243" i="18"/>
  <c r="Z447" i="18"/>
  <c r="Z485" i="18"/>
  <c r="Z289" i="18"/>
  <c r="Z206" i="18"/>
  <c r="Z304" i="18"/>
  <c r="Z354" i="18"/>
  <c r="Z146" i="18"/>
  <c r="Z491" i="18"/>
  <c r="Z140" i="18"/>
  <c r="Z535" i="18"/>
  <c r="Z439" i="18"/>
  <c r="Z251" i="18"/>
  <c r="Z468" i="18"/>
  <c r="Z418" i="18"/>
  <c r="Z325" i="18"/>
  <c r="Z23" i="18"/>
  <c r="Z100" i="18"/>
  <c r="Z34" i="18"/>
  <c r="Z310" i="18"/>
  <c r="Z134" i="18"/>
  <c r="Z76" i="18"/>
  <c r="Z59" i="18"/>
  <c r="Z397" i="18"/>
  <c r="Z103" i="18"/>
  <c r="Z147" i="18"/>
  <c r="Z355" i="18"/>
  <c r="Z305" i="18"/>
  <c r="Z220" i="18"/>
  <c r="Z522" i="18"/>
  <c r="Z378" i="18"/>
  <c r="Z238" i="18"/>
  <c r="Z506" i="18"/>
  <c r="Z501" i="18"/>
  <c r="Z421" i="18"/>
  <c r="Z323" i="18"/>
  <c r="Z370" i="18"/>
  <c r="Z246" i="18"/>
  <c r="Z454" i="18"/>
  <c r="Z266" i="18"/>
  <c r="Z424" i="18"/>
  <c r="Z371" i="18"/>
  <c r="Z225" i="18"/>
  <c r="Z101" i="18"/>
  <c r="Z453" i="18"/>
  <c r="Z184" i="18"/>
  <c r="Z330" i="18"/>
  <c r="Z490" i="18"/>
  <c r="Z434" i="18"/>
  <c r="Z385" i="18"/>
  <c r="Z241" i="18"/>
  <c r="Z511" i="18"/>
  <c r="Z401" i="18"/>
  <c r="Z158" i="18"/>
  <c r="Z260" i="18"/>
  <c r="Z3" i="18"/>
  <c r="Z313" i="18"/>
  <c r="Z94" i="18"/>
  <c r="Z56" i="18"/>
  <c r="Z256" i="18"/>
  <c r="Z180" i="18"/>
  <c r="Z72" i="18"/>
  <c r="Z426" i="18"/>
  <c r="Z182" i="18"/>
  <c r="Z296" i="18"/>
  <c r="Z530" i="18"/>
  <c r="Z525" i="18"/>
  <c r="Z481" i="18"/>
  <c r="Z145" i="18"/>
  <c r="Z509" i="18"/>
  <c r="Z348" i="18"/>
  <c r="Z7" i="18"/>
  <c r="Z86" i="18"/>
  <c r="Z227" i="18"/>
  <c r="Z205" i="18"/>
  <c r="Z173" i="18"/>
  <c r="Z92" i="18"/>
  <c r="Z514" i="18"/>
  <c r="Z470" i="18"/>
  <c r="Z264" i="18"/>
  <c r="Z393" i="18"/>
  <c r="Z163" i="18"/>
  <c r="Z404" i="18"/>
  <c r="Z507" i="18"/>
  <c r="Z239" i="18"/>
  <c r="Z379" i="18"/>
  <c r="Z523" i="18"/>
  <c r="Z221" i="18"/>
  <c r="Z317" i="18"/>
  <c r="Z174" i="18"/>
  <c r="Z456" i="18"/>
  <c r="Z230" i="18"/>
  <c r="Z306" i="18"/>
  <c r="Z333" i="18"/>
  <c r="Z455" i="18"/>
  <c r="Z497" i="18"/>
  <c r="Z201" i="18"/>
  <c r="Z143" i="18"/>
  <c r="Z128" i="18"/>
  <c r="Z356" i="18"/>
  <c r="Z112" i="18"/>
  <c r="Z436" i="18"/>
  <c r="Z429" i="18"/>
  <c r="Z191" i="18"/>
  <c r="Z533" i="18"/>
  <c r="Z394" i="18"/>
  <c r="Z234" i="18"/>
  <c r="Z460" i="18"/>
  <c r="Z406" i="18"/>
  <c r="Z28" i="18"/>
  <c r="Z88" i="18"/>
  <c r="Z259" i="18"/>
  <c r="Z414" i="18"/>
  <c r="Z204" i="18"/>
  <c r="Z288" i="18"/>
  <c r="Z484" i="18"/>
  <c r="Z446" i="18"/>
  <c r="Z242" i="18"/>
  <c r="Z237" i="18"/>
  <c r="Z517" i="18"/>
  <c r="Z329" i="18"/>
  <c r="Z210" i="18"/>
  <c r="Z19" i="18"/>
  <c r="Z99" i="18"/>
  <c r="Z475" i="18"/>
  <c r="Z316" i="18"/>
  <c r="Z387" i="18"/>
  <c r="Z139" i="18"/>
  <c r="Z368" i="18"/>
  <c r="Z350" i="18"/>
  <c r="Z164" i="18"/>
  <c r="Z327" i="18"/>
  <c r="Z516" i="18"/>
  <c r="Z236" i="18"/>
  <c r="Z463" i="18"/>
  <c r="Z527" i="18"/>
  <c r="Z197" i="18"/>
  <c r="Z271" i="18"/>
  <c r="Z373" i="18"/>
  <c r="Z107" i="18"/>
  <c r="Z437" i="18"/>
  <c r="H27" i="7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K24" i="4"/>
  <c r="H15" i="1" s="1"/>
  <c r="Y15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O24" i="4"/>
  <c r="L15" i="1" s="1"/>
  <c r="AC15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N25" i="4"/>
  <c r="K16" i="1" s="1"/>
  <c r="AB16" i="1" s="1"/>
  <c r="R24" i="4"/>
  <c r="O15" i="1" s="1"/>
  <c r="AF15" i="1" s="1"/>
  <c r="U28" i="4"/>
  <c r="R19" i="1" s="1"/>
  <c r="AI19" i="1" s="1"/>
  <c r="Y24" i="4"/>
  <c r="V15" i="1" s="1"/>
  <c r="AM15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AA55" i="1" l="1"/>
  <c r="AE55" i="1"/>
  <c r="AI55" i="1"/>
  <c r="AM55" i="1"/>
  <c r="AH55" i="1"/>
  <c r="AB55" i="1"/>
  <c r="AF55" i="1"/>
  <c r="AJ55" i="1"/>
  <c r="AN55" i="1"/>
  <c r="AD55" i="1"/>
  <c r="Y55" i="1"/>
  <c r="AC55" i="1"/>
  <c r="AG55" i="1"/>
  <c r="AK55" i="1"/>
  <c r="X55" i="1"/>
  <c r="Z55" i="1"/>
  <c r="AL55" i="1"/>
  <c r="L14" i="7"/>
  <c r="C17" i="7" s="1"/>
  <c r="J6" i="7"/>
  <c r="K3" i="7" s="1"/>
  <c r="L3" i="7" s="1"/>
  <c r="E53" i="1"/>
  <c r="E1" i="2"/>
  <c r="L4" i="7" l="1"/>
  <c r="C7" i="7" s="1"/>
  <c r="E44" i="1"/>
  <c r="Y53" i="1"/>
  <c r="Y62" i="1" s="1"/>
  <c r="AC53" i="1"/>
  <c r="AC62" i="1" s="1"/>
  <c r="AG53" i="1"/>
  <c r="AG62" i="1" s="1"/>
  <c r="AK53" i="1"/>
  <c r="AK62" i="1" s="1"/>
  <c r="X53" i="1"/>
  <c r="X62" i="1" s="1"/>
  <c r="Z53" i="1"/>
  <c r="Z62" i="1" s="1"/>
  <c r="AD53" i="1"/>
  <c r="AD62" i="1" s="1"/>
  <c r="AH53" i="1"/>
  <c r="AH62" i="1" s="1"/>
  <c r="AL53" i="1"/>
  <c r="AL62" i="1" s="1"/>
  <c r="AE53" i="1"/>
  <c r="AE62" i="1" s="1"/>
  <c r="AI53" i="1"/>
  <c r="AI62" i="1" s="1"/>
  <c r="AB53" i="1"/>
  <c r="AB62" i="1" s="1"/>
  <c r="AF53" i="1"/>
  <c r="AF62" i="1" s="1"/>
  <c r="AJ53" i="1"/>
  <c r="AJ62" i="1" s="1"/>
  <c r="AN53" i="1"/>
  <c r="AN62" i="1" s="1"/>
  <c r="AA53" i="1"/>
  <c r="AA62" i="1" s="1"/>
  <c r="AM53" i="1"/>
  <c r="AM62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K48" i="1"/>
  <c r="R48" i="1"/>
  <c r="N48" i="1"/>
  <c r="T48" i="1"/>
  <c r="V48" i="1"/>
  <c r="U48" i="1"/>
  <c r="I48" i="1"/>
  <c r="O48" i="1"/>
  <c r="J48" i="1"/>
  <c r="Q48" i="1"/>
  <c r="G48" i="1"/>
  <c r="M48" i="1"/>
  <c r="W48" i="1"/>
  <c r="L48" i="1"/>
  <c r="S48" i="1"/>
  <c r="H48" i="1"/>
  <c r="P48" i="1"/>
  <c r="AB44" i="1" l="1"/>
  <c r="AB60" i="1" s="1"/>
  <c r="AB64" i="1" s="1"/>
  <c r="AF44" i="1"/>
  <c r="AF60" i="1" s="1"/>
  <c r="AF64" i="1" s="1"/>
  <c r="AJ44" i="1"/>
  <c r="AJ60" i="1" s="1"/>
  <c r="AJ64" i="1" s="1"/>
  <c r="AN44" i="1"/>
  <c r="AN60" i="1" s="1"/>
  <c r="AN64" i="1" s="1"/>
  <c r="AA44" i="1"/>
  <c r="AA60" i="1" s="1"/>
  <c r="AA64" i="1" s="1"/>
  <c r="AI44" i="1"/>
  <c r="AI60" i="1" s="1"/>
  <c r="AI64" i="1" s="1"/>
  <c r="Y44" i="1"/>
  <c r="Y60" i="1" s="1"/>
  <c r="Y64" i="1" s="1"/>
  <c r="AC44" i="1"/>
  <c r="AC60" i="1" s="1"/>
  <c r="AC64" i="1" s="1"/>
  <c r="AG44" i="1"/>
  <c r="AG60" i="1" s="1"/>
  <c r="AG64" i="1" s="1"/>
  <c r="AK44" i="1"/>
  <c r="AK60" i="1" s="1"/>
  <c r="AK64" i="1" s="1"/>
  <c r="X44" i="1"/>
  <c r="X60" i="1" s="1"/>
  <c r="X64" i="1" s="1"/>
  <c r="AE44" i="1"/>
  <c r="AE60" i="1" s="1"/>
  <c r="AE64" i="1" s="1"/>
  <c r="AM44" i="1"/>
  <c r="AM60" i="1" s="1"/>
  <c r="AM64" i="1" s="1"/>
  <c r="Z44" i="1"/>
  <c r="Z60" i="1" s="1"/>
  <c r="Z64" i="1" s="1"/>
  <c r="AD44" i="1"/>
  <c r="AD60" i="1" s="1"/>
  <c r="AD64" i="1" s="1"/>
  <c r="AH44" i="1"/>
  <c r="AH60" i="1" s="1"/>
  <c r="AH64" i="1" s="1"/>
  <c r="AL44" i="1"/>
  <c r="AL60" i="1" s="1"/>
  <c r="AL64" i="1" s="1"/>
  <c r="F48" i="1"/>
  <c r="AG48" i="1" s="1"/>
  <c r="AG66" i="1" s="1"/>
  <c r="AG70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AG72" i="1" l="1"/>
  <c r="AG76" i="1" s="1"/>
  <c r="Y48" i="1"/>
  <c r="Y66" i="1" s="1"/>
  <c r="Y70" i="1" s="1"/>
  <c r="Y72" i="1" s="1"/>
  <c r="Y74" i="1" s="1"/>
  <c r="Z48" i="1"/>
  <c r="Z66" i="1" s="1"/>
  <c r="Z70" i="1" s="1"/>
  <c r="Z72" i="1" s="1"/>
  <c r="Z76" i="1" s="1"/>
  <c r="AN48" i="1"/>
  <c r="AN66" i="1" s="1"/>
  <c r="AN70" i="1" s="1"/>
  <c r="AN72" i="1" s="1"/>
  <c r="AN76" i="1" s="1"/>
  <c r="AA48" i="1"/>
  <c r="AA66" i="1" s="1"/>
  <c r="AA70" i="1" s="1"/>
  <c r="AA72" i="1" s="1"/>
  <c r="AA74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4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4" i="1" l="1"/>
  <c r="Y76" i="1"/>
  <c r="AN74" i="1"/>
  <c r="AI74" i="1"/>
  <c r="AB76" i="1"/>
  <c r="AJ74" i="1"/>
  <c r="AK74" i="1"/>
  <c r="AC76" i="1"/>
  <c r="AD76" i="1"/>
  <c r="AF74" i="1"/>
  <c r="AA76" i="1"/>
  <c r="X74" i="1"/>
  <c r="AE76" i="1"/>
  <c r="Z74" i="1"/>
  <c r="AH74" i="1"/>
  <c r="AM76" i="1"/>
  <c r="AL74" i="1"/>
  <c r="C81" i="1" l="1"/>
  <c r="C79" i="1"/>
  <c r="C80" i="1" s="1"/>
</calcChain>
</file>

<file path=xl/sharedStrings.xml><?xml version="1.0" encoding="utf-8"?>
<sst xmlns="http://schemas.openxmlformats.org/spreadsheetml/2006/main" count="20531" uniqueCount="378">
  <si>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</si>
  <si>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</si>
  <si>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</si>
  <si>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</si>
  <si>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</si>
  <si>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</si>
  <si>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</si>
  <si>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</si>
  <si>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</si>
  <si>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</si>
  <si>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</si>
  <si>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</si>
  <si>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</si>
  <si>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</si>
  <si>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</si>
  <si>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</si>
  <si>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</si>
  <si>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</si>
  <si>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</si>
  <si>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</si>
  <si>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</si>
  <si>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</si>
  <si>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</si>
  <si>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</si>
  <si>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</si>
  <si>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</si>
  <si>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</si>
  <si>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</si>
  <si>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</si>
  <si>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</si>
  <si>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</si>
  <si>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</si>
  <si>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</si>
  <si>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</si>
  <si>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</si>
  <si>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</si>
  <si>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</si>
  <si>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</si>
  <si>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</si>
  <si>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</si>
  <si>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</si>
  <si>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</si>
  <si>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</si>
  <si>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</si>
  <si>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</si>
  <si>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</si>
  <si>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</si>
  <si>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</si>
  <si>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</si>
  <si>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</si>
  <si>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</si>
  <si>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</si>
  <si>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</si>
  <si>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</si>
  <si>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</si>
  <si>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</si>
  <si>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</si>
  <si>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</si>
  <si>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</si>
  <si>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</si>
  <si>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</si>
  <si>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</si>
  <si>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</si>
  <si>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</si>
  <si>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</si>
  <si>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</si>
  <si>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</si>
  <si>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</si>
  <si>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</si>
  <si>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</si>
  <si>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</si>
  <si>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</si>
  <si>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</si>
  <si>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</si>
  <si>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</si>
  <si>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</si>
  <si>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</si>
  <si>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</si>
  <si>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</si>
  <si>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</si>
  <si>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</si>
  <si>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</si>
  <si>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</si>
  <si>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</si>
  <si>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</si>
  <si>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</si>
  <si>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</si>
  <si>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</si>
  <si>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</si>
  <si>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</si>
  <si>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</si>
  <si>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</si>
  <si>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</si>
  <si>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</si>
  <si>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</si>
  <si>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</si>
  <si>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</si>
  <si>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</si>
  <si>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</si>
  <si>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</si>
  <si>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</si>
  <si>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</si>
  <si>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</si>
  <si>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</si>
  <si>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</si>
  <si>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</si>
  <si>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</si>
  <si>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</si>
  <si>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</si>
  <si>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</si>
  <si>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</si>
  <si>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</si>
  <si>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</si>
  <si>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</si>
  <si>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</si>
  <si>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</si>
  <si>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</si>
  <si>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</si>
  <si>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</si>
  <si>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</si>
  <si>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</si>
  <si>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</si>
  <si>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</si>
  <si>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</si>
  <si>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</si>
  <si>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</si>
  <si>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</si>
  <si>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</si>
  <si>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</si>
  <si>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</si>
  <si>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</si>
  <si>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</si>
  <si>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</si>
  <si>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</si>
  <si>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</si>
  <si>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</si>
  <si>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</si>
  <si>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</si>
  <si>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</si>
  <si>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</si>
  <si>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</si>
  <si>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</si>
  <si>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</si>
  <si>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Wall 5</t>
  </si>
  <si>
    <t>D</t>
  </si>
  <si>
    <t>F</t>
  </si>
  <si>
    <t>G</t>
  </si>
  <si>
    <t>Window Name</t>
  </si>
  <si>
    <t>Shading Coefficient</t>
  </si>
  <si>
    <t>Window 1</t>
  </si>
  <si>
    <t>Window 2</t>
  </si>
  <si>
    <t>Window 3</t>
  </si>
  <si>
    <t>Door Name</t>
  </si>
  <si>
    <t>Floor Name</t>
  </si>
  <si>
    <t>Door 1</t>
  </si>
  <si>
    <t>Door 2</t>
  </si>
  <si>
    <t>Floor 1</t>
  </si>
  <si>
    <t>Floor 2</t>
  </si>
  <si>
    <t>Roof Name</t>
  </si>
  <si>
    <t>4In L.W. Concrete</t>
  </si>
  <si>
    <t>2In H.W. Concrete with 1In. Insulation</t>
  </si>
  <si>
    <t>6In L.W. Concrete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</si>
  <si>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</si>
  <si>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</si>
  <si>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</si>
  <si>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</si>
  <si>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</si>
  <si>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</si>
  <si>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</si>
  <si>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</si>
  <si>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</si>
  <si>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</si>
  <si>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</si>
  <si>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</si>
  <si>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</si>
  <si>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</si>
  <si>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</si>
  <si>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</si>
  <si>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</si>
  <si>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</si>
  <si>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</si>
  <si>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</si>
  <si>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</si>
  <si>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</si>
  <si>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</si>
  <si>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</si>
  <si>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</si>
  <si>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</si>
  <si>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</si>
  <si>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</si>
  <si>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</si>
  <si>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</si>
  <si>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</si>
  <si>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</si>
  <si>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</si>
  <si>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</si>
  <si>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</si>
  <si>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</si>
  <si>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</si>
  <si>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</si>
  <si>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</si>
  <si>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</si>
  <si>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</si>
  <si>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</si>
  <si>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</si>
  <si>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</si>
  <si>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</si>
  <si>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</si>
  <si>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</si>
  <si>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</si>
  <si>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</si>
  <si>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</si>
  <si>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</si>
  <si>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</si>
  <si>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</si>
  <si>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</si>
  <si>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</si>
  <si>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</si>
  <si>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</si>
  <si>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</si>
  <si>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</si>
  <si>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</si>
  <si>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</si>
  <si>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</si>
  <si>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</si>
  <si>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</si>
  <si>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</si>
  <si>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</si>
  <si>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</si>
  <si>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</si>
  <si>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</si>
  <si>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</si>
  <si>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</si>
  <si>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</si>
  <si>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</si>
  <si>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</si>
  <si>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</si>
  <si>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</si>
  <si>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</si>
  <si>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</si>
  <si>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</si>
  <si>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</si>
  <si>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</si>
  <si>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</si>
  <si>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</si>
  <si>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</si>
  <si>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</si>
  <si>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</si>
  <si>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</si>
  <si>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</si>
  <si>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</si>
  <si>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</si>
  <si>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</si>
  <si>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</si>
  <si>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</si>
  <si>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</si>
  <si>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</si>
  <si>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</si>
  <si>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</si>
  <si>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</si>
  <si>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</si>
  <si>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</si>
  <si>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</si>
  <si>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</si>
  <si>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</si>
  <si>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</si>
  <si>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</si>
  <si>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</si>
  <si>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</si>
  <si>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</si>
  <si>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</si>
  <si>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</si>
  <si>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</si>
  <si>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</si>
  <si>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</si>
  <si>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</si>
  <si>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</si>
  <si>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</si>
  <si>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</si>
  <si>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</si>
  <si>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</si>
  <si>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</si>
  <si>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</si>
  <si>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</si>
  <si>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</si>
  <si>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</si>
  <si>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Total Count</t>
  </si>
  <si>
    <t>Total Area</t>
  </si>
  <si>
    <t>Min height</t>
  </si>
  <si>
    <t>Max height</t>
  </si>
  <si>
    <t>Building height</t>
  </si>
  <si>
    <t>Total floor area</t>
  </si>
  <si>
    <t>Average floor area</t>
  </si>
  <si>
    <t>Habitable floor area</t>
  </si>
  <si>
    <t>m2</t>
  </si>
  <si>
    <t>ft2</t>
  </si>
  <si>
    <t>Length</t>
  </si>
  <si>
    <t>X value</t>
  </si>
  <si>
    <t>Y value</t>
  </si>
  <si>
    <t>Sin Inverse</t>
  </si>
  <si>
    <t>Updated Sin Inverse</t>
  </si>
  <si>
    <t>Direction Name</t>
  </si>
  <si>
    <t>Row Labels</t>
  </si>
  <si>
    <t>Grand Total</t>
  </si>
  <si>
    <t>Sum of Area</t>
  </si>
  <si>
    <t>Wall Direction</t>
  </si>
  <si>
    <t>Area sq. m</t>
  </si>
  <si>
    <t>Area sq. ft</t>
  </si>
  <si>
    <t>Total</t>
  </si>
  <si>
    <t>Window Direction</t>
  </si>
  <si>
    <t>Window Count</t>
  </si>
  <si>
    <t>No.</t>
  </si>
  <si>
    <t>Maximum Load kWh/hr</t>
  </si>
  <si>
    <t>No. AC Systems</t>
  </si>
  <si>
    <t>Cooling Load (kWh/year)</t>
  </si>
  <si>
    <t>Embodied Energy (MJ)</t>
  </si>
  <si>
    <t>LC Operational Energy (MJ)</t>
  </si>
  <si>
    <t>Capital Cost (LKR)</t>
  </si>
  <si>
    <t>Operational Cost (LKR)</t>
  </si>
  <si>
    <t>System Cost (LKR)</t>
  </si>
  <si>
    <t>Embodied Carbon (Metric T)</t>
  </si>
  <si>
    <t>Operational Carbon (Metric T)</t>
  </si>
  <si>
    <t>Total Energy(MJ)</t>
  </si>
  <si>
    <t>Total Cost(LKR Million)</t>
  </si>
  <si>
    <t>Total Carbon (Metric T)</t>
  </si>
  <si>
    <t>Weighted Energy</t>
  </si>
  <si>
    <t>Weighted Cost</t>
  </si>
  <si>
    <t>Weighted Co2</t>
  </si>
  <si>
    <t>S+ Best-Euclidean Distance</t>
  </si>
  <si>
    <t>S- Worst-Euclidean Distance</t>
  </si>
  <si>
    <t>Performance Score</t>
  </si>
  <si>
    <t>Rank</t>
  </si>
  <si>
    <t>Weighted Total Energy</t>
  </si>
  <si>
    <t>Weighted Capital Cost</t>
  </si>
  <si>
    <t>Weighted System Cost</t>
  </si>
  <si>
    <t>Weighted Embodied Co2</t>
  </si>
  <si>
    <t>Rotation Clockwise (Degrees)</t>
  </si>
  <si>
    <t>Operational Energy Reduction (Percentage)</t>
  </si>
  <si>
    <t>System Cost Reduction (Percentage)</t>
  </si>
  <si>
    <t>Economic, Sustainable Chart data</t>
  </si>
  <si>
    <t>Combination</t>
  </si>
  <si>
    <t>Total Energy (MJ) Variation</t>
  </si>
  <si>
    <t>Total Cost (LKR Millions) Variation</t>
  </si>
  <si>
    <t>Total Carbon Footprint (Metric Ton) Variation</t>
  </si>
  <si>
    <t>Performance Score Variation - Pro Economic</t>
  </si>
  <si>
    <t>Performance Score Variation - Sustainable Friendly</t>
  </si>
  <si>
    <t>Net-Zero</t>
  </si>
  <si>
    <t>Performance Score Variation - Net Zero</t>
  </si>
  <si>
    <t>Rotation Angle (Degrees - Clockwise)</t>
  </si>
  <si>
    <t>Operational Energy (kWh/year) Variation - Pro Economic</t>
  </si>
  <si>
    <t>Operational Energy (kWh/year) Variation - Sustainable Friendly</t>
  </si>
  <si>
    <t>Operational Energy (kWh/year) Variation - Net-Zero</t>
  </si>
  <si>
    <t>Pro Economic</t>
  </si>
  <si>
    <t>Sustainable Friendly</t>
  </si>
  <si>
    <t>Operational Energy Reduction (Percentage)2</t>
  </si>
  <si>
    <t>Operational Energy Reduction (Percentage)3</t>
  </si>
  <si>
    <t>Optimum Rotation Angle (Clockwise)</t>
  </si>
  <si>
    <t>Max Value</t>
  </si>
  <si>
    <t>Index</t>
  </si>
  <si>
    <t>Optimum Angle</t>
  </si>
  <si>
    <t>ANALYSIS RESULTS DASHBOARD</t>
  </si>
  <si>
    <t>Total energy, Total cost, Total carbon footprint variation with different material and system combinations</t>
  </si>
  <si>
    <t>Total Energy (MJ) variation with different material combinations</t>
  </si>
  <si>
    <t>Total Cost (LKR Million) variation with different material combinations</t>
  </si>
  <si>
    <t>Total CO2 (Metric Ton) variation with different material combinations</t>
  </si>
  <si>
    <t>Pro-Economic Scenario</t>
  </si>
  <si>
    <t>Optimum material combination</t>
  </si>
  <si>
    <t>Wall Material:</t>
  </si>
  <si>
    <t>Window Type:</t>
  </si>
  <si>
    <t>Door Type:</t>
  </si>
  <si>
    <t>Floor Material:</t>
  </si>
  <si>
    <t>Roof Material:</t>
  </si>
  <si>
    <t>A/C System Type:</t>
  </si>
  <si>
    <t>Optimization of orientation for above selected material combination</t>
  </si>
  <si>
    <t>Optimum Orientation (Degrees - Clockwise):</t>
  </si>
  <si>
    <t>Operational Energy Reduction (Percentage):</t>
  </si>
  <si>
    <t>Performance score variation with different material combinations</t>
  </si>
  <si>
    <t>Operational energy variation with rotation angle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</si>
</sst>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1"/>
      <color rgb="FF000000"/>
      <name val="Inconsolata"/>
    </font>
    <font>
      <sz val="8"/>
      <color theme="1"/>
      <name val="Arial"/>
    </font>
    <font>
      <sz val="8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sz val="11"/>
      <color theme="1"/>
      <name val="Montserrat"/>
    </font>
    <font>
      <b/>
      <u/>
      <sz val="11"/>
      <color theme="1"/>
      <name val="Montserrat"/>
    </font>
    <font>
      <sz val="11"/>
      <color theme="1"/>
      <name val="Montserrat"/>
    </font>
  </fonts>
  <fills count="2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4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0" borderId="15" xfId="0" applyBorder="1" applyAlignment="1">
      <alignment horizontal="center"/>
    </xf>
    <xf numFmtId="0" fontId="0" fillId="0" borderId="8" xfId="0" applyBorder="1"/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0" fillId="14" borderId="53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0" fillId="0" borderId="8" xfId="0" applyBorder="1"/>
    <xf numFmtId="0" fontId="10" fillId="12" borderId="42" xfId="0" applyFont="1" applyFill="1" applyBorder="1" applyAlignment="1">
      <alignment horizontal="center" vertical="center"/>
    </xf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2" borderId="15" xfId="0" applyFill="1" applyBorder="1"/>
    <xf numFmtId="0" fontId="1" fillId="22" borderId="15" xfId="0" applyFont="1" applyFill="1" applyBorder="1"/>
    <xf numFmtId="0" fontId="2" fillId="22" borderId="15" xfId="0" applyFont="1" applyFill="1" applyBorder="1"/>
    <xf numFmtId="0" fontId="2" fillId="22" borderId="16" xfId="0" applyFont="1" applyFill="1" applyBorder="1"/>
    <xf numFmtId="0" fontId="0" fillId="22" borderId="15" xfId="0" applyFill="1" applyBorder="1" applyAlignment="1">
      <alignment horizontal="center" vertical="center"/>
    </xf>
    <xf numFmtId="0" fontId="0" fillId="2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2" borderId="16" xfId="0" applyFont="1" applyFill="1" applyBorder="1"/>
    <xf numFmtId="0" fontId="4" fillId="23" borderId="0" xfId="0" applyFont="1" applyFill="1" applyAlignment="1">
      <alignment horizontal="center"/>
    </xf>
    <xf numFmtId="0" fontId="4" fillId="23" borderId="0" xfId="0" applyFont="1" applyFill="1"/>
    <xf numFmtId="0" fontId="4" fillId="23" borderId="21" xfId="0" applyFont="1" applyFill="1" applyBorder="1" applyAlignment="1">
      <alignment horizontal="center"/>
    </xf>
    <xf numFmtId="0" fontId="4" fillId="23" borderId="22" xfId="0" applyFont="1" applyFill="1" applyBorder="1" applyAlignment="1">
      <alignment horizontal="center"/>
    </xf>
    <xf numFmtId="0" fontId="4" fillId="23" borderId="23" xfId="0" applyFont="1" applyFill="1" applyBorder="1" applyAlignment="1">
      <alignment horizontal="center"/>
    </xf>
    <xf numFmtId="0" fontId="18" fillId="25" borderId="0" xfId="0" applyFont="1" applyFill="1" applyBorder="1" applyAlignment="1">
      <alignment horizontal="center" vertical="center"/>
    </xf>
    <xf numFmtId="0" fontId="18" fillId="25" borderId="33" xfId="0" applyFont="1" applyFill="1" applyBorder="1" applyAlignment="1">
      <alignment horizontal="center" vertical="center"/>
    </xf>
    <xf numFmtId="0" fontId="18" fillId="25" borderId="61" xfId="0" applyFont="1" applyFill="1" applyBorder="1" applyAlignment="1">
      <alignment horizontal="center" vertical="center"/>
    </xf>
    <xf numFmtId="0" fontId="18" fillId="25" borderId="62" xfId="0" applyFont="1" applyFill="1" applyBorder="1" applyAlignment="1">
      <alignment horizontal="center" vertical="center"/>
    </xf>
    <xf numFmtId="0" fontId="18" fillId="25" borderId="63" xfId="0" applyFont="1" applyFill="1" applyBorder="1" applyAlignment="1">
      <alignment horizontal="center" vertical="center"/>
    </xf>
    <xf numFmtId="0" fontId="18" fillId="25" borderId="65" xfId="0" applyFont="1" applyFill="1" applyBorder="1" applyAlignment="1">
      <alignment horizontal="center" vertical="center"/>
    </xf>
    <xf numFmtId="0" fontId="16" fillId="24" borderId="0" xfId="0" applyFont="1" applyFill="1" applyBorder="1" applyAlignment="1">
      <alignment horizontal="center" vertical="center"/>
    </xf>
    <xf numFmtId="0" fontId="16" fillId="24" borderId="63" xfId="0" applyFont="1" applyFill="1" applyBorder="1" applyAlignment="1">
      <alignment horizontal="center" vertical="center"/>
    </xf>
    <xf numFmtId="0" fontId="16" fillId="24" borderId="33" xfId="0" applyFont="1" applyFill="1" applyBorder="1" applyAlignment="1">
      <alignment horizontal="center" vertical="center"/>
    </xf>
    <xf numFmtId="0" fontId="16" fillId="24" borderId="62" xfId="0" applyFont="1" applyFill="1" applyBorder="1" applyAlignment="1">
      <alignment horizontal="center" vertical="center"/>
    </xf>
    <xf numFmtId="0" fontId="18" fillId="25" borderId="66" xfId="0" applyFont="1" applyFill="1" applyBorder="1" applyAlignment="1">
      <alignment horizontal="center" vertical="center"/>
    </xf>
    <xf numFmtId="0" fontId="16" fillId="24" borderId="60" xfId="0" applyFont="1" applyFill="1" applyBorder="1" applyAlignment="1">
      <alignment horizontal="center" vertical="center"/>
    </xf>
    <xf numFmtId="0" fontId="16" fillId="24" borderId="61" xfId="0" applyFont="1" applyFill="1" applyBorder="1" applyAlignment="1">
      <alignment horizontal="center" vertical="center"/>
    </xf>
    <xf numFmtId="0" fontId="16" fillId="24" borderId="64" xfId="0" applyFont="1" applyFill="1" applyBorder="1" applyAlignment="1">
      <alignment horizontal="center" vertical="center"/>
    </xf>
    <xf numFmtId="0" fontId="16" fillId="24" borderId="66" xfId="0" applyFont="1" applyFill="1" applyBorder="1" applyAlignment="1">
      <alignment horizontal="center" vertical="center"/>
    </xf>
    <xf numFmtId="0" fontId="16" fillId="24" borderId="65" xfId="0" applyFont="1" applyFill="1" applyBorder="1" applyAlignment="1">
      <alignment horizontal="center" vertical="center"/>
    </xf>
    <xf numFmtId="0" fontId="0" fillId="26" borderId="0" xfId="0" applyFill="1"/>
    <xf numFmtId="0" fontId="19" fillId="0" borderId="0" xfId="0" applyFont="1" applyFill="1" applyAlignment="1">
      <alignment horizontal="center"/>
    </xf>
    <xf numFmtId="0" fontId="0" fillId="27" borderId="61" xfId="0" applyFill="1" applyBorder="1"/>
    <xf numFmtId="0" fontId="0" fillId="27" borderId="0" xfId="0" applyFill="1"/>
    <xf numFmtId="0" fontId="17" fillId="27" borderId="0" xfId="0" applyFont="1" applyFill="1" applyAlignment="1">
      <alignment horizontal="center"/>
    </xf>
    <xf numFmtId="0" fontId="19" fillId="27" borderId="0" xfId="0" applyFont="1" applyFill="1" applyAlignment="1">
      <alignment horizontal="left"/>
    </xf>
    <xf numFmtId="0" fontId="19" fillId="27" borderId="16" xfId="0" applyFont="1" applyFill="1" applyBorder="1" applyAlignment="1">
      <alignment horizontal="left"/>
    </xf>
    <xf numFmtId="0" fontId="19" fillId="27" borderId="17" xfId="0" applyFont="1" applyFill="1" applyBorder="1" applyAlignment="1">
      <alignment horizontal="left"/>
    </xf>
    <xf numFmtId="0" fontId="19" fillId="27" borderId="20" xfId="0" applyFont="1" applyFill="1" applyBorder="1" applyAlignment="1">
      <alignment horizontal="left"/>
    </xf>
    <xf numFmtId="0" fontId="17" fillId="27" borderId="61" xfId="0" applyFont="1" applyFill="1" applyBorder="1" applyAlignment="1">
      <alignment horizontal="center"/>
    </xf>
    <xf numFmtId="0" fontId="17" fillId="26" borderId="0" xfId="0" applyFont="1" applyFill="1" applyAlignment="1">
      <alignment horizontal="center"/>
    </xf>
    <xf numFmtId="0" fontId="19" fillId="26" borderId="0" xfId="0" applyFont="1" applyFill="1" applyAlignment="1">
      <alignment horizontal="left"/>
    </xf>
    <xf numFmtId="0" fontId="0" fillId="26" borderId="61" xfId="0" applyFill="1" applyBorder="1"/>
    <xf numFmtId="0" fontId="17" fillId="26" borderId="61" xfId="0" applyFont="1" applyFill="1" applyBorder="1" applyAlignment="1">
      <alignment horizontal="center"/>
    </xf>
    <xf numFmtId="0" fontId="0" fillId="26" borderId="63" xfId="0" applyFill="1" applyBorder="1"/>
    <xf numFmtId="0" fontId="19" fillId="26" borderId="16" xfId="0" applyFont="1" applyFill="1" applyBorder="1" applyAlignment="1">
      <alignment horizontal="left"/>
    </xf>
    <xf numFmtId="0" fontId="19" fillId="26" borderId="17" xfId="0" applyFont="1" applyFill="1" applyBorder="1" applyAlignment="1">
      <alignment horizontal="left"/>
    </xf>
    <xf numFmtId="0" fontId="19" fillId="26" borderId="20" xfId="0" applyFont="1" applyFill="1" applyBorder="1" applyAlignment="1">
      <alignment horizontal="left"/>
    </xf>
    <xf numFmtId="0" fontId="0" fillId="26" borderId="0" xfId="0" applyFill="1" applyBorder="1"/>
    <xf numFmtId="0" fontId="19" fillId="26" borderId="0" xfId="0" applyFont="1" applyFill="1" applyAlignment="1"/>
    <xf numFmtId="0" fontId="19" fillId="0" borderId="0" xfId="0" applyFont="1" applyFill="1" applyBorder="1" applyAlignment="1">
      <alignment horizontal="center"/>
    </xf>
  </cellXfs>
  <cellStyles count="1">
    <cellStyle name="Normal" xfId="0" builtinId="0"/>
  </cellStyles>
  <dxfs count="96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251635654.74289462</c:v>
                </c:pt>
                <c:pt idx="1">
                  <c:v>251640812.31717467</c:v>
                </c:pt>
                <c:pt idx="2">
                  <c:v>251635654.74289462</c:v>
                </c:pt>
                <c:pt idx="3">
                  <c:v>251640812.31717467</c:v>
                </c:pt>
                <c:pt idx="4">
                  <c:v>252170347.27289641</c:v>
                </c:pt>
                <c:pt idx="5">
                  <c:v>252175504.84717631</c:v>
                </c:pt>
                <c:pt idx="6">
                  <c:v>252170347.27289641</c:v>
                </c:pt>
                <c:pt idx="7">
                  <c:v>252175504.84717631</c:v>
                </c:pt>
                <c:pt idx="8">
                  <c:v>251635654.74289462</c:v>
                </c:pt>
                <c:pt idx="9">
                  <c:v>251640812.31717467</c:v>
                </c:pt>
                <c:pt idx="10">
                  <c:v>252170347.27289641</c:v>
                </c:pt>
                <c:pt idx="11">
                  <c:v>252175504.84717631</c:v>
                </c:pt>
                <c:pt idx="12">
                  <c:v>258105948.1280635</c:v>
                </c:pt>
                <c:pt idx="13">
                  <c:v>258111105.70234346</c:v>
                </c:pt>
                <c:pt idx="14">
                  <c:v>258105948.1280635</c:v>
                </c:pt>
                <c:pt idx="15">
                  <c:v>258111105.70234346</c:v>
                </c:pt>
                <c:pt idx="16">
                  <c:v>258640640.6580652</c:v>
                </c:pt>
                <c:pt idx="17">
                  <c:v>258645798.23234513</c:v>
                </c:pt>
                <c:pt idx="18">
                  <c:v>258640640.6580652</c:v>
                </c:pt>
                <c:pt idx="19">
                  <c:v>258645798.23234513</c:v>
                </c:pt>
                <c:pt idx="20">
                  <c:v>258105948.1280635</c:v>
                </c:pt>
                <c:pt idx="21">
                  <c:v>258111105.70234346</c:v>
                </c:pt>
                <c:pt idx="22">
                  <c:v>258640640.6580652</c:v>
                </c:pt>
                <c:pt idx="23">
                  <c:v>258645798.23234513</c:v>
                </c:pt>
                <c:pt idx="24">
                  <c:v>259424777.8635304</c:v>
                </c:pt>
                <c:pt idx="25">
                  <c:v>259429935.43781042</c:v>
                </c:pt>
                <c:pt idx="26">
                  <c:v>259424777.8635304</c:v>
                </c:pt>
                <c:pt idx="27">
                  <c:v>259429935.43781042</c:v>
                </c:pt>
                <c:pt idx="28">
                  <c:v>259959470.3935321</c:v>
                </c:pt>
                <c:pt idx="29">
                  <c:v>259964627.96781212</c:v>
                </c:pt>
                <c:pt idx="30">
                  <c:v>259959470.3935321</c:v>
                </c:pt>
                <c:pt idx="31">
                  <c:v>259964627.96781212</c:v>
                </c:pt>
                <c:pt idx="32">
                  <c:v>259424777.8635304</c:v>
                </c:pt>
                <c:pt idx="33">
                  <c:v>259429935.43781042</c:v>
                </c:pt>
                <c:pt idx="34">
                  <c:v>259959470.3935321</c:v>
                </c:pt>
                <c:pt idx="35">
                  <c:v>259964627.96781212</c:v>
                </c:pt>
                <c:pt idx="36">
                  <c:v>261397143.69296387</c:v>
                </c:pt>
                <c:pt idx="37">
                  <c:v>261402301.26724392</c:v>
                </c:pt>
                <c:pt idx="38">
                  <c:v>261397143.69296387</c:v>
                </c:pt>
                <c:pt idx="39">
                  <c:v>261402301.26724392</c:v>
                </c:pt>
                <c:pt idx="40">
                  <c:v>261931836.22296557</c:v>
                </c:pt>
                <c:pt idx="41">
                  <c:v>261936993.79724556</c:v>
                </c:pt>
                <c:pt idx="42">
                  <c:v>261931836.22296557</c:v>
                </c:pt>
                <c:pt idx="43">
                  <c:v>261936993.79724556</c:v>
                </c:pt>
                <c:pt idx="44">
                  <c:v>261397143.69296387</c:v>
                </c:pt>
                <c:pt idx="45">
                  <c:v>261402301.26724392</c:v>
                </c:pt>
                <c:pt idx="46">
                  <c:v>261931836.22296557</c:v>
                </c:pt>
                <c:pt idx="47">
                  <c:v>261936993.79724556</c:v>
                </c:pt>
                <c:pt idx="48">
                  <c:v>265895071.24869925</c:v>
                </c:pt>
                <c:pt idx="49">
                  <c:v>265900228.82297921</c:v>
                </c:pt>
                <c:pt idx="50">
                  <c:v>265895071.24869925</c:v>
                </c:pt>
                <c:pt idx="51">
                  <c:v>265900228.82297921</c:v>
                </c:pt>
                <c:pt idx="52">
                  <c:v>266535181.40537149</c:v>
                </c:pt>
                <c:pt idx="53">
                  <c:v>266540338.97965148</c:v>
                </c:pt>
                <c:pt idx="54">
                  <c:v>266429763.77870083</c:v>
                </c:pt>
                <c:pt idx="55">
                  <c:v>266434921.35298085</c:v>
                </c:pt>
                <c:pt idx="56">
                  <c:v>266429763.77870083</c:v>
                </c:pt>
                <c:pt idx="57">
                  <c:v>266434921.35298085</c:v>
                </c:pt>
                <c:pt idx="58">
                  <c:v>265895071.24869925</c:v>
                </c:pt>
                <c:pt idx="59">
                  <c:v>265900228.82297921</c:v>
                </c:pt>
                <c:pt idx="60">
                  <c:v>266535181.40537149</c:v>
                </c:pt>
                <c:pt idx="61">
                  <c:v>266540338.97965148</c:v>
                </c:pt>
                <c:pt idx="62">
                  <c:v>267069873.93537313</c:v>
                </c:pt>
                <c:pt idx="63">
                  <c:v>267075031.50965318</c:v>
                </c:pt>
                <c:pt idx="64">
                  <c:v>266429763.77870083</c:v>
                </c:pt>
                <c:pt idx="65">
                  <c:v>266434921.35298085</c:v>
                </c:pt>
                <c:pt idx="66">
                  <c:v>267069873.93537313</c:v>
                </c:pt>
                <c:pt idx="67">
                  <c:v>267075031.50965318</c:v>
                </c:pt>
                <c:pt idx="68">
                  <c:v>266535181.40537149</c:v>
                </c:pt>
                <c:pt idx="69">
                  <c:v>266540338.97965148</c:v>
                </c:pt>
                <c:pt idx="70">
                  <c:v>267069873.93537313</c:v>
                </c:pt>
                <c:pt idx="71">
                  <c:v>267075031.50965318</c:v>
                </c:pt>
                <c:pt idx="72">
                  <c:v>268169439.64133173</c:v>
                </c:pt>
                <c:pt idx="73">
                  <c:v>268174597.21561164</c:v>
                </c:pt>
                <c:pt idx="74">
                  <c:v>267867437.07813266</c:v>
                </c:pt>
                <c:pt idx="75">
                  <c:v>267872594.65241271</c:v>
                </c:pt>
                <c:pt idx="76">
                  <c:v>267867437.07813266</c:v>
                </c:pt>
                <c:pt idx="77">
                  <c:v>267872594.65241271</c:v>
                </c:pt>
                <c:pt idx="78">
                  <c:v>268169439.64133173</c:v>
                </c:pt>
                <c:pt idx="79">
                  <c:v>268174597.21561164</c:v>
                </c:pt>
                <c:pt idx="80">
                  <c:v>267867437.07813266</c:v>
                </c:pt>
                <c:pt idx="81">
                  <c:v>267872594.65241271</c:v>
                </c:pt>
                <c:pt idx="82">
                  <c:v>268704132.17133343</c:v>
                </c:pt>
                <c:pt idx="83">
                  <c:v>268709289.74561334</c:v>
                </c:pt>
                <c:pt idx="84">
                  <c:v>268402129.60813436</c:v>
                </c:pt>
                <c:pt idx="85">
                  <c:v>268407287.18241438</c:v>
                </c:pt>
                <c:pt idx="86">
                  <c:v>268704132.17133343</c:v>
                </c:pt>
                <c:pt idx="87">
                  <c:v>268709289.74561334</c:v>
                </c:pt>
                <c:pt idx="88">
                  <c:v>268169439.64133173</c:v>
                </c:pt>
                <c:pt idx="89">
                  <c:v>268174597.21561164</c:v>
                </c:pt>
                <c:pt idx="90">
                  <c:v>268402129.60813436</c:v>
                </c:pt>
                <c:pt idx="91">
                  <c:v>268407287.18241438</c:v>
                </c:pt>
                <c:pt idx="92">
                  <c:v>268704132.17133343</c:v>
                </c:pt>
                <c:pt idx="93">
                  <c:v>268709289.74561334</c:v>
                </c:pt>
                <c:pt idx="94">
                  <c:v>268402129.60813436</c:v>
                </c:pt>
                <c:pt idx="95">
                  <c:v>268407287.18241438</c:v>
                </c:pt>
                <c:pt idx="96">
                  <c:v>274324304.52600735</c:v>
                </c:pt>
                <c:pt idx="97">
                  <c:v>274329462.1002872</c:v>
                </c:pt>
                <c:pt idx="98">
                  <c:v>274324304.52600735</c:v>
                </c:pt>
                <c:pt idx="99">
                  <c:v>274329462.1002872</c:v>
                </c:pt>
                <c:pt idx="100">
                  <c:v>274639733.02650052</c:v>
                </c:pt>
                <c:pt idx="101">
                  <c:v>274644890.60078049</c:v>
                </c:pt>
                <c:pt idx="102">
                  <c:v>274639733.02650052</c:v>
                </c:pt>
                <c:pt idx="103">
                  <c:v>274644890.60078049</c:v>
                </c:pt>
                <c:pt idx="104">
                  <c:v>274858997.05600888</c:v>
                </c:pt>
                <c:pt idx="105">
                  <c:v>274864154.63028902</c:v>
                </c:pt>
                <c:pt idx="106">
                  <c:v>274858997.05600888</c:v>
                </c:pt>
                <c:pt idx="107">
                  <c:v>274864154.63028902</c:v>
                </c:pt>
                <c:pt idx="108">
                  <c:v>275174425.55650216</c:v>
                </c:pt>
                <c:pt idx="109">
                  <c:v>275179583.13078219</c:v>
                </c:pt>
                <c:pt idx="110">
                  <c:v>274324304.52600735</c:v>
                </c:pt>
                <c:pt idx="111">
                  <c:v>274329462.1002872</c:v>
                </c:pt>
                <c:pt idx="112">
                  <c:v>275174425.55650216</c:v>
                </c:pt>
                <c:pt idx="113">
                  <c:v>275179583.13078219</c:v>
                </c:pt>
                <c:pt idx="114">
                  <c:v>274639733.02650052</c:v>
                </c:pt>
                <c:pt idx="115">
                  <c:v>274644890.60078049</c:v>
                </c:pt>
                <c:pt idx="116">
                  <c:v>274858997.05600888</c:v>
                </c:pt>
                <c:pt idx="117">
                  <c:v>274864154.63028902</c:v>
                </c:pt>
                <c:pt idx="118">
                  <c:v>275174425.55650216</c:v>
                </c:pt>
                <c:pt idx="119">
                  <c:v>275179583.13078219</c:v>
                </c:pt>
                <c:pt idx="120">
                  <c:v>275958562.76196742</c:v>
                </c:pt>
                <c:pt idx="121">
                  <c:v>275963720.33624756</c:v>
                </c:pt>
                <c:pt idx="122">
                  <c:v>275958562.76196742</c:v>
                </c:pt>
                <c:pt idx="123">
                  <c:v>275963720.33624756</c:v>
                </c:pt>
                <c:pt idx="124">
                  <c:v>276296670.35544074</c:v>
                </c:pt>
                <c:pt idx="125">
                  <c:v>276301827.92972082</c:v>
                </c:pt>
                <c:pt idx="126">
                  <c:v>276493255.29196912</c:v>
                </c:pt>
                <c:pt idx="127">
                  <c:v>276498412.86624908</c:v>
                </c:pt>
                <c:pt idx="128">
                  <c:v>276296670.35544074</c:v>
                </c:pt>
                <c:pt idx="129">
                  <c:v>276301827.92972082</c:v>
                </c:pt>
                <c:pt idx="130">
                  <c:v>276493255.29196912</c:v>
                </c:pt>
                <c:pt idx="131">
                  <c:v>276498412.86624908</c:v>
                </c:pt>
                <c:pt idx="132">
                  <c:v>275958562.76196742</c:v>
                </c:pt>
                <c:pt idx="133">
                  <c:v>275963720.33624756</c:v>
                </c:pt>
                <c:pt idx="134">
                  <c:v>276296670.35544074</c:v>
                </c:pt>
                <c:pt idx="135">
                  <c:v>276301827.92972082</c:v>
                </c:pt>
                <c:pt idx="136">
                  <c:v>276493255.29196912</c:v>
                </c:pt>
                <c:pt idx="137">
                  <c:v>276498412.86624908</c:v>
                </c:pt>
                <c:pt idx="138">
                  <c:v>276831362.88544238</c:v>
                </c:pt>
                <c:pt idx="139">
                  <c:v>276836520.4597224</c:v>
                </c:pt>
                <c:pt idx="140">
                  <c:v>276831362.88544238</c:v>
                </c:pt>
                <c:pt idx="141">
                  <c:v>276836520.4597224</c:v>
                </c:pt>
                <c:pt idx="142">
                  <c:v>277443129.68585581</c:v>
                </c:pt>
                <c:pt idx="143">
                  <c:v>277448287.26013583</c:v>
                </c:pt>
                <c:pt idx="144">
                  <c:v>276831362.88544238</c:v>
                </c:pt>
                <c:pt idx="145">
                  <c:v>276836520.4597224</c:v>
                </c:pt>
                <c:pt idx="146">
                  <c:v>277930928.59140092</c:v>
                </c:pt>
                <c:pt idx="147">
                  <c:v>277936086.16568094</c:v>
                </c:pt>
                <c:pt idx="148">
                  <c:v>277930928.59140092</c:v>
                </c:pt>
                <c:pt idx="149">
                  <c:v>277936086.16568094</c:v>
                </c:pt>
                <c:pt idx="150">
                  <c:v>277443129.68585581</c:v>
                </c:pt>
                <c:pt idx="151">
                  <c:v>277448287.26013583</c:v>
                </c:pt>
                <c:pt idx="152">
                  <c:v>277977822.21585739</c:v>
                </c:pt>
                <c:pt idx="153">
                  <c:v>277982979.79013729</c:v>
                </c:pt>
                <c:pt idx="154">
                  <c:v>277977822.21585739</c:v>
                </c:pt>
                <c:pt idx="155">
                  <c:v>277982979.79013729</c:v>
                </c:pt>
                <c:pt idx="156">
                  <c:v>277930928.59140092</c:v>
                </c:pt>
                <c:pt idx="157">
                  <c:v>277936086.16568094</c:v>
                </c:pt>
                <c:pt idx="158">
                  <c:v>277443129.68585581</c:v>
                </c:pt>
                <c:pt idx="159">
                  <c:v>277448287.26013583</c:v>
                </c:pt>
                <c:pt idx="160">
                  <c:v>278465621.12140262</c:v>
                </c:pt>
                <c:pt idx="161">
                  <c:v>278470778.69568259</c:v>
                </c:pt>
                <c:pt idx="162">
                  <c:v>278465621.12140262</c:v>
                </c:pt>
                <c:pt idx="163">
                  <c:v>278470778.69568259</c:v>
                </c:pt>
                <c:pt idx="164">
                  <c:v>277977822.21585739</c:v>
                </c:pt>
                <c:pt idx="165">
                  <c:v>277982979.79013729</c:v>
                </c:pt>
                <c:pt idx="166">
                  <c:v>278465621.12140262</c:v>
                </c:pt>
                <c:pt idx="167">
                  <c:v>278470778.69568259</c:v>
                </c:pt>
                <c:pt idx="168">
                  <c:v>282428856.14713627</c:v>
                </c:pt>
                <c:pt idx="169">
                  <c:v>282434013.72141618</c:v>
                </c:pt>
                <c:pt idx="170">
                  <c:v>282428856.14713627</c:v>
                </c:pt>
                <c:pt idx="171">
                  <c:v>282434013.72141618</c:v>
                </c:pt>
                <c:pt idx="172">
                  <c:v>283068966.30380857</c:v>
                </c:pt>
                <c:pt idx="173">
                  <c:v>283074123.87808859</c:v>
                </c:pt>
                <c:pt idx="174">
                  <c:v>282963548.67713791</c:v>
                </c:pt>
                <c:pt idx="175">
                  <c:v>282968706.25141799</c:v>
                </c:pt>
                <c:pt idx="176">
                  <c:v>282963548.67713791</c:v>
                </c:pt>
                <c:pt idx="177">
                  <c:v>282968706.25141799</c:v>
                </c:pt>
                <c:pt idx="178">
                  <c:v>282428856.14713627</c:v>
                </c:pt>
                <c:pt idx="179">
                  <c:v>282434013.72141618</c:v>
                </c:pt>
                <c:pt idx="180">
                  <c:v>283068966.30380857</c:v>
                </c:pt>
                <c:pt idx="181">
                  <c:v>283074123.87808859</c:v>
                </c:pt>
                <c:pt idx="182">
                  <c:v>283603658.83381015</c:v>
                </c:pt>
                <c:pt idx="183">
                  <c:v>283608816.40809017</c:v>
                </c:pt>
                <c:pt idx="184">
                  <c:v>283811048.27208233</c:v>
                </c:pt>
                <c:pt idx="185">
                  <c:v>283816205.84636229</c:v>
                </c:pt>
                <c:pt idx="186">
                  <c:v>283811048.27208233</c:v>
                </c:pt>
                <c:pt idx="187">
                  <c:v>283816205.84636229</c:v>
                </c:pt>
                <c:pt idx="188">
                  <c:v>283456287.8610639</c:v>
                </c:pt>
                <c:pt idx="189">
                  <c:v>283461445.43534392</c:v>
                </c:pt>
                <c:pt idx="190">
                  <c:v>282963548.67713791</c:v>
                </c:pt>
                <c:pt idx="191">
                  <c:v>282968706.25141799</c:v>
                </c:pt>
                <c:pt idx="192">
                  <c:v>283603658.83381015</c:v>
                </c:pt>
                <c:pt idx="193">
                  <c:v>283456287.8610639</c:v>
                </c:pt>
                <c:pt idx="194">
                  <c:v>283608816.40809017</c:v>
                </c:pt>
                <c:pt idx="195">
                  <c:v>283461445.43534392</c:v>
                </c:pt>
                <c:pt idx="196">
                  <c:v>283068966.30380857</c:v>
                </c:pt>
                <c:pt idx="197">
                  <c:v>283074123.87808859</c:v>
                </c:pt>
                <c:pt idx="198">
                  <c:v>283811048.27208233</c:v>
                </c:pt>
                <c:pt idx="199">
                  <c:v>283816205.84636229</c:v>
                </c:pt>
                <c:pt idx="200">
                  <c:v>284345740.80208397</c:v>
                </c:pt>
                <c:pt idx="201">
                  <c:v>284350898.37636393</c:v>
                </c:pt>
                <c:pt idx="202">
                  <c:v>283603658.83381015</c:v>
                </c:pt>
                <c:pt idx="203">
                  <c:v>283456287.8610639</c:v>
                </c:pt>
                <c:pt idx="204">
                  <c:v>283608816.40809017</c:v>
                </c:pt>
                <c:pt idx="205">
                  <c:v>283461445.43534392</c:v>
                </c:pt>
                <c:pt idx="206">
                  <c:v>283990980.3910656</c:v>
                </c:pt>
                <c:pt idx="207">
                  <c:v>283996137.96534556</c:v>
                </c:pt>
                <c:pt idx="208">
                  <c:v>284345740.80208397</c:v>
                </c:pt>
                <c:pt idx="209">
                  <c:v>284350898.37636393</c:v>
                </c:pt>
                <c:pt idx="210">
                  <c:v>284401221.97656983</c:v>
                </c:pt>
                <c:pt idx="211">
                  <c:v>284406379.55084974</c:v>
                </c:pt>
                <c:pt idx="212">
                  <c:v>283990980.3910656</c:v>
                </c:pt>
                <c:pt idx="213">
                  <c:v>283996137.96534556</c:v>
                </c:pt>
                <c:pt idx="214">
                  <c:v>284401221.97656983</c:v>
                </c:pt>
                <c:pt idx="215">
                  <c:v>284406379.55084974</c:v>
                </c:pt>
                <c:pt idx="216">
                  <c:v>284345740.80208397</c:v>
                </c:pt>
                <c:pt idx="217">
                  <c:v>284350898.37636393</c:v>
                </c:pt>
                <c:pt idx="218">
                  <c:v>283990980.3910656</c:v>
                </c:pt>
                <c:pt idx="219">
                  <c:v>283996137.96534556</c:v>
                </c:pt>
                <c:pt idx="220">
                  <c:v>284401221.97656983</c:v>
                </c:pt>
                <c:pt idx="221">
                  <c:v>284406379.55084974</c:v>
                </c:pt>
                <c:pt idx="222">
                  <c:v>284935914.50657135</c:v>
                </c:pt>
                <c:pt idx="223">
                  <c:v>284941072.08085144</c:v>
                </c:pt>
                <c:pt idx="224">
                  <c:v>284935914.50657135</c:v>
                </c:pt>
                <c:pt idx="225">
                  <c:v>284941072.08085144</c:v>
                </c:pt>
                <c:pt idx="226">
                  <c:v>285232252.80649149</c:v>
                </c:pt>
                <c:pt idx="227">
                  <c:v>285237410.38077146</c:v>
                </c:pt>
                <c:pt idx="228">
                  <c:v>285232252.80649149</c:v>
                </c:pt>
                <c:pt idx="229">
                  <c:v>285237410.38077146</c:v>
                </c:pt>
                <c:pt idx="230">
                  <c:v>284935914.50657135</c:v>
                </c:pt>
                <c:pt idx="231">
                  <c:v>284941072.08085144</c:v>
                </c:pt>
                <c:pt idx="232">
                  <c:v>285766945.33649313</c:v>
                </c:pt>
                <c:pt idx="233">
                  <c:v>285772102.91077316</c:v>
                </c:pt>
                <c:pt idx="234">
                  <c:v>285766945.33649313</c:v>
                </c:pt>
                <c:pt idx="235">
                  <c:v>285772102.91077316</c:v>
                </c:pt>
                <c:pt idx="236">
                  <c:v>285232252.80649149</c:v>
                </c:pt>
                <c:pt idx="237">
                  <c:v>285237410.38077146</c:v>
                </c:pt>
                <c:pt idx="238">
                  <c:v>285766945.33649313</c:v>
                </c:pt>
                <c:pt idx="239">
                  <c:v>285772102.91077316</c:v>
                </c:pt>
                <c:pt idx="240">
                  <c:v>287204618.63592505</c:v>
                </c:pt>
                <c:pt idx="241">
                  <c:v>287209776.21020496</c:v>
                </c:pt>
                <c:pt idx="242">
                  <c:v>287204618.63592505</c:v>
                </c:pt>
                <c:pt idx="243">
                  <c:v>287209776.21020496</c:v>
                </c:pt>
                <c:pt idx="244">
                  <c:v>287739311.16592664</c:v>
                </c:pt>
                <c:pt idx="245">
                  <c:v>287744468.74020672</c:v>
                </c:pt>
                <c:pt idx="246">
                  <c:v>287739311.16592664</c:v>
                </c:pt>
                <c:pt idx="247">
                  <c:v>287744468.74020672</c:v>
                </c:pt>
                <c:pt idx="248">
                  <c:v>287204618.63592505</c:v>
                </c:pt>
                <c:pt idx="249">
                  <c:v>287209776.21020496</c:v>
                </c:pt>
                <c:pt idx="250">
                  <c:v>287739311.16592664</c:v>
                </c:pt>
                <c:pt idx="251">
                  <c:v>287744468.74020672</c:v>
                </c:pt>
                <c:pt idx="252">
                  <c:v>290281341.65725112</c:v>
                </c:pt>
                <c:pt idx="253">
                  <c:v>290286499.23153114</c:v>
                </c:pt>
                <c:pt idx="254">
                  <c:v>290281341.65725112</c:v>
                </c:pt>
                <c:pt idx="255">
                  <c:v>290286499.23153114</c:v>
                </c:pt>
                <c:pt idx="256">
                  <c:v>290816034.18725282</c:v>
                </c:pt>
                <c:pt idx="257">
                  <c:v>290821191.76153272</c:v>
                </c:pt>
                <c:pt idx="258">
                  <c:v>290816034.18725282</c:v>
                </c:pt>
                <c:pt idx="259">
                  <c:v>290821191.76153272</c:v>
                </c:pt>
                <c:pt idx="260">
                  <c:v>290281341.65725112</c:v>
                </c:pt>
                <c:pt idx="261">
                  <c:v>290286499.23153114</c:v>
                </c:pt>
                <c:pt idx="262">
                  <c:v>290858089.42444426</c:v>
                </c:pt>
                <c:pt idx="263">
                  <c:v>290863246.99872434</c:v>
                </c:pt>
                <c:pt idx="264">
                  <c:v>290858089.42444426</c:v>
                </c:pt>
                <c:pt idx="265">
                  <c:v>290863246.99872434</c:v>
                </c:pt>
                <c:pt idx="266">
                  <c:v>290816034.18725282</c:v>
                </c:pt>
                <c:pt idx="267">
                  <c:v>290821191.76153272</c:v>
                </c:pt>
                <c:pt idx="268">
                  <c:v>291392781.95444596</c:v>
                </c:pt>
                <c:pt idx="269">
                  <c:v>291397939.52872598</c:v>
                </c:pt>
                <c:pt idx="270">
                  <c:v>291600171.39271814</c:v>
                </c:pt>
                <c:pt idx="271">
                  <c:v>291392781.95444596</c:v>
                </c:pt>
                <c:pt idx="272">
                  <c:v>291605328.96699804</c:v>
                </c:pt>
                <c:pt idx="273">
                  <c:v>291397939.52872598</c:v>
                </c:pt>
                <c:pt idx="274">
                  <c:v>290858089.42444426</c:v>
                </c:pt>
                <c:pt idx="275">
                  <c:v>290863246.99872434</c:v>
                </c:pt>
                <c:pt idx="276">
                  <c:v>291245410.98169971</c:v>
                </c:pt>
                <c:pt idx="277">
                  <c:v>291250568.55597973</c:v>
                </c:pt>
                <c:pt idx="278">
                  <c:v>291600171.39271814</c:v>
                </c:pt>
                <c:pt idx="279">
                  <c:v>291605328.96699804</c:v>
                </c:pt>
                <c:pt idx="280">
                  <c:v>291245410.98169971</c:v>
                </c:pt>
                <c:pt idx="281">
                  <c:v>291250568.55597973</c:v>
                </c:pt>
                <c:pt idx="282">
                  <c:v>292134863.92271978</c:v>
                </c:pt>
                <c:pt idx="283">
                  <c:v>292140021.49699974</c:v>
                </c:pt>
                <c:pt idx="284">
                  <c:v>291392781.95444596</c:v>
                </c:pt>
                <c:pt idx="285">
                  <c:v>291397939.52872598</c:v>
                </c:pt>
                <c:pt idx="286">
                  <c:v>291780103.51170135</c:v>
                </c:pt>
                <c:pt idx="287">
                  <c:v>291785261.08598131</c:v>
                </c:pt>
                <c:pt idx="288">
                  <c:v>292134863.92271978</c:v>
                </c:pt>
                <c:pt idx="289">
                  <c:v>292140021.49699974</c:v>
                </c:pt>
                <c:pt idx="290">
                  <c:v>291600171.39271814</c:v>
                </c:pt>
                <c:pt idx="291">
                  <c:v>291605328.96699804</c:v>
                </c:pt>
                <c:pt idx="292">
                  <c:v>291780103.51170135</c:v>
                </c:pt>
                <c:pt idx="293">
                  <c:v>291785261.08598131</c:v>
                </c:pt>
                <c:pt idx="294">
                  <c:v>291245410.98169971</c:v>
                </c:pt>
                <c:pt idx="295">
                  <c:v>291250568.55597973</c:v>
                </c:pt>
                <c:pt idx="296">
                  <c:v>292134863.92271978</c:v>
                </c:pt>
                <c:pt idx="297">
                  <c:v>292140021.49699974</c:v>
                </c:pt>
                <c:pt idx="298">
                  <c:v>292830455.25387776</c:v>
                </c:pt>
                <c:pt idx="299">
                  <c:v>292835612.82815784</c:v>
                </c:pt>
                <c:pt idx="300">
                  <c:v>291780103.51170135</c:v>
                </c:pt>
                <c:pt idx="301">
                  <c:v>291785261.08598131</c:v>
                </c:pt>
                <c:pt idx="302">
                  <c:v>292830455.25387776</c:v>
                </c:pt>
                <c:pt idx="303">
                  <c:v>292835612.82815784</c:v>
                </c:pt>
                <c:pt idx="304">
                  <c:v>292830455.25387776</c:v>
                </c:pt>
                <c:pt idx="305">
                  <c:v>292835612.82815784</c:v>
                </c:pt>
                <c:pt idx="306">
                  <c:v>293365147.78387952</c:v>
                </c:pt>
                <c:pt idx="307">
                  <c:v>293370305.35815942</c:v>
                </c:pt>
                <c:pt idx="308">
                  <c:v>293572537.22215158</c:v>
                </c:pt>
                <c:pt idx="309">
                  <c:v>293577694.79643154</c:v>
                </c:pt>
                <c:pt idx="310">
                  <c:v>293572537.22215158</c:v>
                </c:pt>
                <c:pt idx="311">
                  <c:v>293577694.79643154</c:v>
                </c:pt>
                <c:pt idx="312">
                  <c:v>293217776.81113321</c:v>
                </c:pt>
                <c:pt idx="313">
                  <c:v>293222934.38541311</c:v>
                </c:pt>
                <c:pt idx="314">
                  <c:v>293365147.78387952</c:v>
                </c:pt>
                <c:pt idx="315">
                  <c:v>293217776.81113321</c:v>
                </c:pt>
                <c:pt idx="316">
                  <c:v>293370305.35815942</c:v>
                </c:pt>
                <c:pt idx="317">
                  <c:v>293222934.38541311</c:v>
                </c:pt>
                <c:pt idx="318">
                  <c:v>294107229.75215322</c:v>
                </c:pt>
                <c:pt idx="319">
                  <c:v>294112387.32643324</c:v>
                </c:pt>
                <c:pt idx="320">
                  <c:v>294107229.75215322</c:v>
                </c:pt>
                <c:pt idx="321">
                  <c:v>294112387.32643324</c:v>
                </c:pt>
                <c:pt idx="322">
                  <c:v>293752469.34113485</c:v>
                </c:pt>
                <c:pt idx="323">
                  <c:v>293572537.22215158</c:v>
                </c:pt>
                <c:pt idx="324">
                  <c:v>293757626.91541487</c:v>
                </c:pt>
                <c:pt idx="325">
                  <c:v>293976914.58429271</c:v>
                </c:pt>
                <c:pt idx="326">
                  <c:v>293577694.79643154</c:v>
                </c:pt>
                <c:pt idx="327">
                  <c:v>293982072.15857279</c:v>
                </c:pt>
                <c:pt idx="328">
                  <c:v>293752469.34113485</c:v>
                </c:pt>
                <c:pt idx="329">
                  <c:v>293757626.91541487</c:v>
                </c:pt>
                <c:pt idx="330">
                  <c:v>293365147.78387952</c:v>
                </c:pt>
                <c:pt idx="331">
                  <c:v>293217776.81113321</c:v>
                </c:pt>
                <c:pt idx="332">
                  <c:v>293370305.35815942</c:v>
                </c:pt>
                <c:pt idx="333">
                  <c:v>293222934.38541311</c:v>
                </c:pt>
                <c:pt idx="334">
                  <c:v>293976914.58429271</c:v>
                </c:pt>
                <c:pt idx="335">
                  <c:v>293982072.15857279</c:v>
                </c:pt>
                <c:pt idx="336">
                  <c:v>294107229.75215322</c:v>
                </c:pt>
                <c:pt idx="337">
                  <c:v>294511607.11429447</c:v>
                </c:pt>
                <c:pt idx="338">
                  <c:v>294112387.32643324</c:v>
                </c:pt>
                <c:pt idx="339">
                  <c:v>294516764.68857437</c:v>
                </c:pt>
                <c:pt idx="340">
                  <c:v>293752469.34113485</c:v>
                </c:pt>
                <c:pt idx="341">
                  <c:v>293757626.91541487</c:v>
                </c:pt>
                <c:pt idx="342">
                  <c:v>294511607.11429447</c:v>
                </c:pt>
                <c:pt idx="343">
                  <c:v>294516764.68857437</c:v>
                </c:pt>
                <c:pt idx="344">
                  <c:v>293976914.58429271</c:v>
                </c:pt>
                <c:pt idx="345">
                  <c:v>293982072.15857279</c:v>
                </c:pt>
                <c:pt idx="346">
                  <c:v>294511607.11429447</c:v>
                </c:pt>
                <c:pt idx="347">
                  <c:v>294516764.68857437</c:v>
                </c:pt>
                <c:pt idx="348">
                  <c:v>298070464.77788693</c:v>
                </c:pt>
                <c:pt idx="349">
                  <c:v>298075622.35216689</c:v>
                </c:pt>
                <c:pt idx="350">
                  <c:v>298070464.77788693</c:v>
                </c:pt>
                <c:pt idx="351">
                  <c:v>298075622.35216689</c:v>
                </c:pt>
                <c:pt idx="352">
                  <c:v>298710574.93455917</c:v>
                </c:pt>
                <c:pt idx="353">
                  <c:v>298715732.50883919</c:v>
                </c:pt>
                <c:pt idx="354">
                  <c:v>298070464.77788693</c:v>
                </c:pt>
                <c:pt idx="355">
                  <c:v>298075622.35216689</c:v>
                </c:pt>
                <c:pt idx="356">
                  <c:v>298710574.93455917</c:v>
                </c:pt>
                <c:pt idx="357">
                  <c:v>298715732.50883919</c:v>
                </c:pt>
                <c:pt idx="358">
                  <c:v>298605157.30788857</c:v>
                </c:pt>
                <c:pt idx="359">
                  <c:v>298610314.88216847</c:v>
                </c:pt>
                <c:pt idx="360">
                  <c:v>298605157.30788857</c:v>
                </c:pt>
                <c:pt idx="361">
                  <c:v>298610314.88216847</c:v>
                </c:pt>
                <c:pt idx="362">
                  <c:v>299245267.46456081</c:v>
                </c:pt>
                <c:pt idx="363">
                  <c:v>299250425.03884083</c:v>
                </c:pt>
                <c:pt idx="364">
                  <c:v>299245267.46456081</c:v>
                </c:pt>
                <c:pt idx="365">
                  <c:v>299250425.03884083</c:v>
                </c:pt>
                <c:pt idx="366">
                  <c:v>298710574.93455917</c:v>
                </c:pt>
                <c:pt idx="367">
                  <c:v>298715732.50883919</c:v>
                </c:pt>
                <c:pt idx="368">
                  <c:v>298605157.30788857</c:v>
                </c:pt>
                <c:pt idx="369">
                  <c:v>298610314.88216847</c:v>
                </c:pt>
                <c:pt idx="370">
                  <c:v>299245267.46456081</c:v>
                </c:pt>
                <c:pt idx="371">
                  <c:v>299250425.03884083</c:v>
                </c:pt>
                <c:pt idx="372">
                  <c:v>300042830.60732031</c:v>
                </c:pt>
                <c:pt idx="373">
                  <c:v>300047988.18160045</c:v>
                </c:pt>
                <c:pt idx="374">
                  <c:v>299990072.75950098</c:v>
                </c:pt>
                <c:pt idx="375">
                  <c:v>299995230.33378094</c:v>
                </c:pt>
                <c:pt idx="376">
                  <c:v>299990072.75950098</c:v>
                </c:pt>
                <c:pt idx="377">
                  <c:v>299995230.33378094</c:v>
                </c:pt>
                <c:pt idx="378">
                  <c:v>300042830.60732031</c:v>
                </c:pt>
                <c:pt idx="379">
                  <c:v>300047988.18160045</c:v>
                </c:pt>
                <c:pt idx="380">
                  <c:v>300524765.28950256</c:v>
                </c:pt>
                <c:pt idx="381">
                  <c:v>300529922.86378264</c:v>
                </c:pt>
                <c:pt idx="382">
                  <c:v>300524765.28950256</c:v>
                </c:pt>
                <c:pt idx="383">
                  <c:v>300529922.86378264</c:v>
                </c:pt>
                <c:pt idx="384">
                  <c:v>300577523.13732207</c:v>
                </c:pt>
                <c:pt idx="385">
                  <c:v>300582680.71160203</c:v>
                </c:pt>
                <c:pt idx="386">
                  <c:v>299990072.75950098</c:v>
                </c:pt>
                <c:pt idx="387">
                  <c:v>299995230.33378094</c:v>
                </c:pt>
                <c:pt idx="388">
                  <c:v>300577523.13732207</c:v>
                </c:pt>
                <c:pt idx="389">
                  <c:v>300582680.71160203</c:v>
                </c:pt>
                <c:pt idx="390">
                  <c:v>300042830.60732031</c:v>
                </c:pt>
                <c:pt idx="391">
                  <c:v>300047988.18160045</c:v>
                </c:pt>
                <c:pt idx="392">
                  <c:v>300524765.28950256</c:v>
                </c:pt>
                <c:pt idx="393">
                  <c:v>300529922.86378264</c:v>
                </c:pt>
                <c:pt idx="394">
                  <c:v>300577523.13732207</c:v>
                </c:pt>
                <c:pt idx="395">
                  <c:v>300582680.71160203</c:v>
                </c:pt>
                <c:pt idx="396">
                  <c:v>301766037.70492858</c:v>
                </c:pt>
                <c:pt idx="397">
                  <c:v>301771195.2792086</c:v>
                </c:pt>
                <c:pt idx="398">
                  <c:v>301766037.70492858</c:v>
                </c:pt>
                <c:pt idx="399">
                  <c:v>301771195.2792086</c:v>
                </c:pt>
                <c:pt idx="400">
                  <c:v>302300730.23493016</c:v>
                </c:pt>
                <c:pt idx="401">
                  <c:v>302305887.8092103</c:v>
                </c:pt>
                <c:pt idx="402">
                  <c:v>302300730.23493016</c:v>
                </c:pt>
                <c:pt idx="403">
                  <c:v>302305887.8092103</c:v>
                </c:pt>
                <c:pt idx="404">
                  <c:v>301766037.70492858</c:v>
                </c:pt>
                <c:pt idx="405">
                  <c:v>301771195.2792086</c:v>
                </c:pt>
                <c:pt idx="406">
                  <c:v>302300730.23493016</c:v>
                </c:pt>
                <c:pt idx="407">
                  <c:v>302305887.8092103</c:v>
                </c:pt>
                <c:pt idx="408">
                  <c:v>303738403.53436202</c:v>
                </c:pt>
                <c:pt idx="409">
                  <c:v>303743561.10864204</c:v>
                </c:pt>
                <c:pt idx="410">
                  <c:v>303738403.53436202</c:v>
                </c:pt>
                <c:pt idx="411">
                  <c:v>303743561.10864204</c:v>
                </c:pt>
                <c:pt idx="412">
                  <c:v>303738403.53436202</c:v>
                </c:pt>
                <c:pt idx="413">
                  <c:v>303743561.10864204</c:v>
                </c:pt>
                <c:pt idx="414">
                  <c:v>304273096.06436366</c:v>
                </c:pt>
                <c:pt idx="415">
                  <c:v>304278253.63864362</c:v>
                </c:pt>
                <c:pt idx="416">
                  <c:v>304273096.06436366</c:v>
                </c:pt>
                <c:pt idx="417">
                  <c:v>304278253.63864362</c:v>
                </c:pt>
                <c:pt idx="418">
                  <c:v>304273096.06436366</c:v>
                </c:pt>
                <c:pt idx="419">
                  <c:v>304278253.63864362</c:v>
                </c:pt>
                <c:pt idx="420">
                  <c:v>306499698.05519491</c:v>
                </c:pt>
                <c:pt idx="421">
                  <c:v>306504855.62947494</c:v>
                </c:pt>
                <c:pt idx="422">
                  <c:v>306499698.05519491</c:v>
                </c:pt>
                <c:pt idx="423">
                  <c:v>306504855.62947494</c:v>
                </c:pt>
                <c:pt idx="424">
                  <c:v>307034390.58519655</c:v>
                </c:pt>
                <c:pt idx="425">
                  <c:v>307039548.15947664</c:v>
                </c:pt>
                <c:pt idx="426">
                  <c:v>307034390.58519655</c:v>
                </c:pt>
                <c:pt idx="427">
                  <c:v>307039548.15947664</c:v>
                </c:pt>
                <c:pt idx="428">
                  <c:v>306499698.05519491</c:v>
                </c:pt>
                <c:pt idx="429">
                  <c:v>306504855.62947494</c:v>
                </c:pt>
                <c:pt idx="430">
                  <c:v>307034390.58519655</c:v>
                </c:pt>
                <c:pt idx="431">
                  <c:v>307039548.15947664</c:v>
                </c:pt>
                <c:pt idx="432">
                  <c:v>307779195.88013673</c:v>
                </c:pt>
                <c:pt idx="433">
                  <c:v>307784353.45441669</c:v>
                </c:pt>
                <c:pt idx="434">
                  <c:v>308472063.88462836</c:v>
                </c:pt>
                <c:pt idx="435">
                  <c:v>307779195.88013673</c:v>
                </c:pt>
                <c:pt idx="436">
                  <c:v>308477221.45890838</c:v>
                </c:pt>
                <c:pt idx="437">
                  <c:v>307784353.45441669</c:v>
                </c:pt>
                <c:pt idx="438">
                  <c:v>308313888.41013837</c:v>
                </c:pt>
                <c:pt idx="439">
                  <c:v>308319045.98441833</c:v>
                </c:pt>
                <c:pt idx="440">
                  <c:v>308472063.88462836</c:v>
                </c:pt>
                <c:pt idx="441">
                  <c:v>308477221.45890838</c:v>
                </c:pt>
                <c:pt idx="442">
                  <c:v>308313888.41013837</c:v>
                </c:pt>
                <c:pt idx="443">
                  <c:v>308319045.98441833</c:v>
                </c:pt>
                <c:pt idx="444">
                  <c:v>307779195.88013673</c:v>
                </c:pt>
                <c:pt idx="445">
                  <c:v>307784353.45441669</c:v>
                </c:pt>
                <c:pt idx="446">
                  <c:v>309006756.41463006</c:v>
                </c:pt>
                <c:pt idx="447">
                  <c:v>309011913.98890996</c:v>
                </c:pt>
                <c:pt idx="448">
                  <c:v>309006756.41463006</c:v>
                </c:pt>
                <c:pt idx="449">
                  <c:v>309011913.98890996</c:v>
                </c:pt>
                <c:pt idx="450">
                  <c:v>308472063.88462836</c:v>
                </c:pt>
                <c:pt idx="451">
                  <c:v>308477221.45890838</c:v>
                </c:pt>
                <c:pt idx="452">
                  <c:v>308313888.41013837</c:v>
                </c:pt>
                <c:pt idx="453">
                  <c:v>308319045.98441833</c:v>
                </c:pt>
                <c:pt idx="454">
                  <c:v>309006756.41463006</c:v>
                </c:pt>
                <c:pt idx="455">
                  <c:v>309011913.98890996</c:v>
                </c:pt>
                <c:pt idx="456">
                  <c:v>309618523.21504337</c:v>
                </c:pt>
                <c:pt idx="457">
                  <c:v>309623680.78932339</c:v>
                </c:pt>
                <c:pt idx="458">
                  <c:v>309618523.21504337</c:v>
                </c:pt>
                <c:pt idx="459">
                  <c:v>309623680.78932339</c:v>
                </c:pt>
                <c:pt idx="460">
                  <c:v>309751561.70957023</c:v>
                </c:pt>
                <c:pt idx="461">
                  <c:v>309756719.28385019</c:v>
                </c:pt>
                <c:pt idx="462">
                  <c:v>309751561.70957023</c:v>
                </c:pt>
                <c:pt idx="463">
                  <c:v>309756719.28385019</c:v>
                </c:pt>
                <c:pt idx="464">
                  <c:v>309618523.21504337</c:v>
                </c:pt>
                <c:pt idx="465">
                  <c:v>309623680.78932339</c:v>
                </c:pt>
                <c:pt idx="466">
                  <c:v>310153215.74504513</c:v>
                </c:pt>
                <c:pt idx="467">
                  <c:v>310158373.31932497</c:v>
                </c:pt>
                <c:pt idx="468">
                  <c:v>310153215.74504513</c:v>
                </c:pt>
                <c:pt idx="469">
                  <c:v>310158373.31932497</c:v>
                </c:pt>
                <c:pt idx="470">
                  <c:v>310286254.23957187</c:v>
                </c:pt>
                <c:pt idx="471">
                  <c:v>310291411.81385195</c:v>
                </c:pt>
                <c:pt idx="472">
                  <c:v>310286254.23957187</c:v>
                </c:pt>
                <c:pt idx="473">
                  <c:v>310291411.81385195</c:v>
                </c:pt>
                <c:pt idx="474">
                  <c:v>309751561.70957023</c:v>
                </c:pt>
                <c:pt idx="475">
                  <c:v>309756719.28385019</c:v>
                </c:pt>
                <c:pt idx="476">
                  <c:v>310153215.74504513</c:v>
                </c:pt>
                <c:pt idx="477">
                  <c:v>310158373.31932497</c:v>
                </c:pt>
                <c:pt idx="478">
                  <c:v>310286254.23957187</c:v>
                </c:pt>
                <c:pt idx="479">
                  <c:v>310291411.81385195</c:v>
                </c:pt>
                <c:pt idx="480">
                  <c:v>315631681.39025164</c:v>
                </c:pt>
                <c:pt idx="481">
                  <c:v>315636838.96453166</c:v>
                </c:pt>
                <c:pt idx="482">
                  <c:v>315631681.39025164</c:v>
                </c:pt>
                <c:pt idx="483">
                  <c:v>315636838.96453166</c:v>
                </c:pt>
                <c:pt idx="484">
                  <c:v>316166373.92025322</c:v>
                </c:pt>
                <c:pt idx="485">
                  <c:v>316171531.49453324</c:v>
                </c:pt>
                <c:pt idx="486">
                  <c:v>316166373.92025322</c:v>
                </c:pt>
                <c:pt idx="487">
                  <c:v>316171531.49453324</c:v>
                </c:pt>
                <c:pt idx="488">
                  <c:v>315631681.39025164</c:v>
                </c:pt>
                <c:pt idx="489">
                  <c:v>315636838.96453166</c:v>
                </c:pt>
                <c:pt idx="490">
                  <c:v>316166373.92025322</c:v>
                </c:pt>
                <c:pt idx="491">
                  <c:v>316171531.49453324</c:v>
                </c:pt>
                <c:pt idx="492">
                  <c:v>317407646.33567911</c:v>
                </c:pt>
                <c:pt idx="493">
                  <c:v>317412803.90995914</c:v>
                </c:pt>
                <c:pt idx="494">
                  <c:v>317407646.33567911</c:v>
                </c:pt>
                <c:pt idx="495">
                  <c:v>317412803.90995914</c:v>
                </c:pt>
                <c:pt idx="496">
                  <c:v>317942338.86568081</c:v>
                </c:pt>
                <c:pt idx="497">
                  <c:v>317947496.43996078</c:v>
                </c:pt>
                <c:pt idx="498">
                  <c:v>317942338.86568081</c:v>
                </c:pt>
                <c:pt idx="499">
                  <c:v>317947496.43996078</c:v>
                </c:pt>
                <c:pt idx="500">
                  <c:v>317407646.33567911</c:v>
                </c:pt>
                <c:pt idx="501">
                  <c:v>317412803.90995914</c:v>
                </c:pt>
                <c:pt idx="502">
                  <c:v>317942338.86568081</c:v>
                </c:pt>
                <c:pt idx="503">
                  <c:v>317947496.43996078</c:v>
                </c:pt>
                <c:pt idx="504">
                  <c:v>319380012.16511261</c:v>
                </c:pt>
                <c:pt idx="505">
                  <c:v>319385169.7393927</c:v>
                </c:pt>
                <c:pt idx="506">
                  <c:v>319380012.16511261</c:v>
                </c:pt>
                <c:pt idx="507">
                  <c:v>319385169.7393927</c:v>
                </c:pt>
                <c:pt idx="508">
                  <c:v>319914704.69511431</c:v>
                </c:pt>
                <c:pt idx="509">
                  <c:v>319919862.26939428</c:v>
                </c:pt>
                <c:pt idx="510">
                  <c:v>319914704.69511431</c:v>
                </c:pt>
                <c:pt idx="511">
                  <c:v>319919862.26939428</c:v>
                </c:pt>
                <c:pt idx="512">
                  <c:v>319380012.16511261</c:v>
                </c:pt>
                <c:pt idx="513">
                  <c:v>319385169.7393927</c:v>
                </c:pt>
                <c:pt idx="514">
                  <c:v>319914704.69511431</c:v>
                </c:pt>
                <c:pt idx="515">
                  <c:v>319919862.26939428</c:v>
                </c:pt>
                <c:pt idx="516">
                  <c:v>323420804.51088732</c:v>
                </c:pt>
                <c:pt idx="517">
                  <c:v>323425962.08516747</c:v>
                </c:pt>
                <c:pt idx="518">
                  <c:v>323420804.51088732</c:v>
                </c:pt>
                <c:pt idx="519">
                  <c:v>323425962.08516747</c:v>
                </c:pt>
                <c:pt idx="520">
                  <c:v>323955497.04088897</c:v>
                </c:pt>
                <c:pt idx="521">
                  <c:v>323960654.61516911</c:v>
                </c:pt>
                <c:pt idx="522">
                  <c:v>323955497.04088897</c:v>
                </c:pt>
                <c:pt idx="523">
                  <c:v>323960654.61516911</c:v>
                </c:pt>
                <c:pt idx="524">
                  <c:v>323420804.51088732</c:v>
                </c:pt>
                <c:pt idx="525">
                  <c:v>323425962.08516747</c:v>
                </c:pt>
                <c:pt idx="526">
                  <c:v>323955497.04088897</c:v>
                </c:pt>
                <c:pt idx="527">
                  <c:v>323960654.61516911</c:v>
                </c:pt>
                <c:pt idx="528">
                  <c:v>325393170.34032089</c:v>
                </c:pt>
                <c:pt idx="529">
                  <c:v>325398327.91460085</c:v>
                </c:pt>
                <c:pt idx="530">
                  <c:v>325393170.34032089</c:v>
                </c:pt>
                <c:pt idx="531">
                  <c:v>325398327.91460085</c:v>
                </c:pt>
                <c:pt idx="532">
                  <c:v>325927862.87032253</c:v>
                </c:pt>
                <c:pt idx="533">
                  <c:v>325933020.44460249</c:v>
                </c:pt>
                <c:pt idx="534">
                  <c:v>325393170.34032089</c:v>
                </c:pt>
                <c:pt idx="535">
                  <c:v>325398327.91460085</c:v>
                </c:pt>
                <c:pt idx="536">
                  <c:v>325927862.87032253</c:v>
                </c:pt>
                <c:pt idx="537">
                  <c:v>325933020.44460249</c:v>
                </c:pt>
                <c:pt idx="538">
                  <c:v>325927862.87032253</c:v>
                </c:pt>
                <c:pt idx="539">
                  <c:v>325933020.44460249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05-4D2C-8147-655BC5C72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028376"/>
        <c:axId val="4430369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F05-4D2C-8147-655BC5C72CA1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2201.4532913871776</c:v>
                      </c:pt>
                      <c:pt idx="1">
                        <c:v>2201.4926885686777</c:v>
                      </c:pt>
                      <c:pt idx="2">
                        <c:v>2203.8086913871775</c:v>
                      </c:pt>
                      <c:pt idx="3">
                        <c:v>2203.8480885686781</c:v>
                      </c:pt>
                      <c:pt idx="4">
                        <c:v>2207.1486830868444</c:v>
                      </c:pt>
                      <c:pt idx="5">
                        <c:v>2207.1880802683445</c:v>
                      </c:pt>
                      <c:pt idx="6">
                        <c:v>2207.6400830868442</c:v>
                      </c:pt>
                      <c:pt idx="7">
                        <c:v>2207.6794802683444</c:v>
                      </c:pt>
                      <c:pt idx="8">
                        <c:v>2207.9612913871774</c:v>
                      </c:pt>
                      <c:pt idx="9">
                        <c:v>2208.000688568678</c:v>
                      </c:pt>
                      <c:pt idx="10">
                        <c:v>2211.7926830868446</c:v>
                      </c:pt>
                      <c:pt idx="11">
                        <c:v>2211.8320802683443</c:v>
                      </c:pt>
                      <c:pt idx="12">
                        <c:v>2259.8455629302512</c:v>
                      </c:pt>
                      <c:pt idx="13">
                        <c:v>2259.8849601117513</c:v>
                      </c:pt>
                      <c:pt idx="14">
                        <c:v>2262.2191629302511</c:v>
                      </c:pt>
                      <c:pt idx="15">
                        <c:v>2262.2585601117512</c:v>
                      </c:pt>
                      <c:pt idx="16">
                        <c:v>2263.6769546299179</c:v>
                      </c:pt>
                      <c:pt idx="17">
                        <c:v>2263.7163518114176</c:v>
                      </c:pt>
                      <c:pt idx="18">
                        <c:v>2266.0505546299182</c:v>
                      </c:pt>
                      <c:pt idx="19">
                        <c:v>2266.0899518114174</c:v>
                      </c:pt>
                      <c:pt idx="20">
                        <c:v>2266.525562930251</c:v>
                      </c:pt>
                      <c:pt idx="21">
                        <c:v>2266.5649601117511</c:v>
                      </c:pt>
                      <c:pt idx="22">
                        <c:v>2270.3569546299182</c:v>
                      </c:pt>
                      <c:pt idx="23">
                        <c:v>2270.3963518114174</c:v>
                      </c:pt>
                      <c:pt idx="24">
                        <c:v>2272.0077797351837</c:v>
                      </c:pt>
                      <c:pt idx="25">
                        <c:v>2272.0471769166838</c:v>
                      </c:pt>
                      <c:pt idx="26">
                        <c:v>2272.5173797351836</c:v>
                      </c:pt>
                      <c:pt idx="27">
                        <c:v>2272.5567769166837</c:v>
                      </c:pt>
                      <c:pt idx="28">
                        <c:v>2275.8391714348509</c:v>
                      </c:pt>
                      <c:pt idx="29">
                        <c:v>2275.8785686163505</c:v>
                      </c:pt>
                      <c:pt idx="30">
                        <c:v>2276.3487714348507</c:v>
                      </c:pt>
                      <c:pt idx="31">
                        <c:v>2276.3881686163509</c:v>
                      </c:pt>
                      <c:pt idx="32">
                        <c:v>2276.8237797351835</c:v>
                      </c:pt>
                      <c:pt idx="33">
                        <c:v>2276.8631769166836</c:v>
                      </c:pt>
                      <c:pt idx="34">
                        <c:v>2280.6551714348507</c:v>
                      </c:pt>
                      <c:pt idx="35">
                        <c:v>2280.6945686163508</c:v>
                      </c:pt>
                      <c:pt idx="36">
                        <c:v>2290.2877274127541</c:v>
                      </c:pt>
                      <c:pt idx="37">
                        <c:v>2290.3271245942547</c:v>
                      </c:pt>
                      <c:pt idx="38">
                        <c:v>2292.6795274127539</c:v>
                      </c:pt>
                      <c:pt idx="39">
                        <c:v>2292.7189245942545</c:v>
                      </c:pt>
                      <c:pt idx="40">
                        <c:v>2294.1191191124217</c:v>
                      </c:pt>
                      <c:pt idx="41">
                        <c:v>2294.1585162939214</c:v>
                      </c:pt>
                      <c:pt idx="42">
                        <c:v>2296.5109191124216</c:v>
                      </c:pt>
                      <c:pt idx="43">
                        <c:v>2296.5503162939217</c:v>
                      </c:pt>
                      <c:pt idx="44">
                        <c:v>2297.1397274127539</c:v>
                      </c:pt>
                      <c:pt idx="45">
                        <c:v>2297.1791245942545</c:v>
                      </c:pt>
                      <c:pt idx="46">
                        <c:v>2300.9711191124215</c:v>
                      </c:pt>
                      <c:pt idx="47">
                        <c:v>2301.0105162939217</c:v>
                      </c:pt>
                      <c:pt idx="48">
                        <c:v>2330.4000512782577</c:v>
                      </c:pt>
                      <c:pt idx="49">
                        <c:v>2330.4394484597574</c:v>
                      </c:pt>
                      <c:pt idx="50">
                        <c:v>2330.927851278258</c:v>
                      </c:pt>
                      <c:pt idx="51">
                        <c:v>2330.9672484597572</c:v>
                      </c:pt>
                      <c:pt idx="52">
                        <c:v>2333.3586135744849</c:v>
                      </c:pt>
                      <c:pt idx="53">
                        <c:v>2333.3980107559846</c:v>
                      </c:pt>
                      <c:pt idx="54">
                        <c:v>2334.2314429779235</c:v>
                      </c:pt>
                      <c:pt idx="55">
                        <c:v>2334.2708401594232</c:v>
                      </c:pt>
                      <c:pt idx="56">
                        <c:v>2334.7592429779233</c:v>
                      </c:pt>
                      <c:pt idx="57">
                        <c:v>2334.7986401594235</c:v>
                      </c:pt>
                      <c:pt idx="58">
                        <c:v>2335.388051278258</c:v>
                      </c:pt>
                      <c:pt idx="59">
                        <c:v>2335.4274484597572</c:v>
                      </c:pt>
                      <c:pt idx="60">
                        <c:v>2335.7504135744848</c:v>
                      </c:pt>
                      <c:pt idx="61">
                        <c:v>2335.7898107559849</c:v>
                      </c:pt>
                      <c:pt idx="62">
                        <c:v>2337.1900052741507</c:v>
                      </c:pt>
                      <c:pt idx="63">
                        <c:v>2337.2294024556513</c:v>
                      </c:pt>
                      <c:pt idx="64">
                        <c:v>2339.2194429779233</c:v>
                      </c:pt>
                      <c:pt idx="65">
                        <c:v>2339.2588401594235</c:v>
                      </c:pt>
                      <c:pt idx="66">
                        <c:v>2339.5818052741511</c:v>
                      </c:pt>
                      <c:pt idx="67">
                        <c:v>2339.6212024556512</c:v>
                      </c:pt>
                      <c:pt idx="68">
                        <c:v>2340.2106135744848</c:v>
                      </c:pt>
                      <c:pt idx="69">
                        <c:v>2340.2500107559849</c:v>
                      </c:pt>
                      <c:pt idx="70">
                        <c:v>2344.0420052741511</c:v>
                      </c:pt>
                      <c:pt idx="71">
                        <c:v>2344.0814024556512</c:v>
                      </c:pt>
                      <c:pt idx="72">
                        <c:v>2346.2171208974869</c:v>
                      </c:pt>
                      <c:pt idx="73">
                        <c:v>2346.2565180789857</c:v>
                      </c:pt>
                      <c:pt idx="74">
                        <c:v>2346.8159989558276</c:v>
                      </c:pt>
                      <c:pt idx="75">
                        <c:v>2346.8553961373282</c:v>
                      </c:pt>
                      <c:pt idx="76">
                        <c:v>2347.3437989558279</c:v>
                      </c:pt>
                      <c:pt idx="77">
                        <c:v>2347.383196137328</c:v>
                      </c:pt>
                      <c:pt idx="78">
                        <c:v>2348.6089208974868</c:v>
                      </c:pt>
                      <c:pt idx="79">
                        <c:v>2348.6483180789855</c:v>
                      </c:pt>
                      <c:pt idx="80">
                        <c:v>2351.8039989558279</c:v>
                      </c:pt>
                      <c:pt idx="81">
                        <c:v>2351.843396137328</c:v>
                      </c:pt>
                      <c:pt idx="82">
                        <c:v>2351.9125125971532</c:v>
                      </c:pt>
                      <c:pt idx="83">
                        <c:v>2351.9519097786529</c:v>
                      </c:pt>
                      <c:pt idx="84">
                        <c:v>2352.5113906554948</c:v>
                      </c:pt>
                      <c:pt idx="85">
                        <c:v>2352.5507878369949</c:v>
                      </c:pt>
                      <c:pt idx="86">
                        <c:v>2352.440312597153</c:v>
                      </c:pt>
                      <c:pt idx="87">
                        <c:v>2352.4797097786527</c:v>
                      </c:pt>
                      <c:pt idx="88">
                        <c:v>2353.0691208974868</c:v>
                      </c:pt>
                      <c:pt idx="89">
                        <c:v>2353.1085180789855</c:v>
                      </c:pt>
                      <c:pt idx="90">
                        <c:v>2354.9213906554946</c:v>
                      </c:pt>
                      <c:pt idx="91">
                        <c:v>2354.9607878369952</c:v>
                      </c:pt>
                      <c:pt idx="92">
                        <c:v>2356.900512597153</c:v>
                      </c:pt>
                      <c:pt idx="93">
                        <c:v>2356.9399097786527</c:v>
                      </c:pt>
                      <c:pt idx="94">
                        <c:v>2359.5353906554947</c:v>
                      </c:pt>
                      <c:pt idx="95">
                        <c:v>2359.5747878369953</c:v>
                      </c:pt>
                      <c:pt idx="96">
                        <c:v>2403.9131019224915</c:v>
                      </c:pt>
                      <c:pt idx="97">
                        <c:v>2403.9524991039907</c:v>
                      </c:pt>
                      <c:pt idx="98">
                        <c:v>2404.4591019224918</c:v>
                      </c:pt>
                      <c:pt idx="99">
                        <c:v>2404.4984991039905</c:v>
                      </c:pt>
                      <c:pt idx="100">
                        <c:v>2404.6093924405595</c:v>
                      </c:pt>
                      <c:pt idx="101">
                        <c:v>2404.6487896220592</c:v>
                      </c:pt>
                      <c:pt idx="102">
                        <c:v>2407.0193924405594</c:v>
                      </c:pt>
                      <c:pt idx="103">
                        <c:v>2407.0587896220595</c:v>
                      </c:pt>
                      <c:pt idx="104">
                        <c:v>2407.7444936221577</c:v>
                      </c:pt>
                      <c:pt idx="105">
                        <c:v>2407.7838908036579</c:v>
                      </c:pt>
                      <c:pt idx="106">
                        <c:v>2408.2904936221576</c:v>
                      </c:pt>
                      <c:pt idx="107">
                        <c:v>2408.3298908036581</c:v>
                      </c:pt>
                      <c:pt idx="108">
                        <c:v>2408.4407841402262</c:v>
                      </c:pt>
                      <c:pt idx="109">
                        <c:v>2408.4801813217264</c:v>
                      </c:pt>
                      <c:pt idx="110">
                        <c:v>2409.0731019224913</c:v>
                      </c:pt>
                      <c:pt idx="111">
                        <c:v>2409.1124991039906</c:v>
                      </c:pt>
                      <c:pt idx="112">
                        <c:v>2410.8507841402266</c:v>
                      </c:pt>
                      <c:pt idx="113">
                        <c:v>2410.8901813217262</c:v>
                      </c:pt>
                      <c:pt idx="114">
                        <c:v>2411.6333924405594</c:v>
                      </c:pt>
                      <c:pt idx="115">
                        <c:v>2411.6727896220596</c:v>
                      </c:pt>
                      <c:pt idx="116">
                        <c:v>2412.9044936221576</c:v>
                      </c:pt>
                      <c:pt idx="117">
                        <c:v>2412.9438908036582</c:v>
                      </c:pt>
                      <c:pt idx="118">
                        <c:v>2415.4647841402266</c:v>
                      </c:pt>
                      <c:pt idx="119">
                        <c:v>2415.5041813217263</c:v>
                      </c:pt>
                      <c:pt idx="120">
                        <c:v>2416.7716092454925</c:v>
                      </c:pt>
                      <c:pt idx="121">
                        <c:v>2416.8110064269931</c:v>
                      </c:pt>
                      <c:pt idx="122">
                        <c:v>2417.3176092454923</c:v>
                      </c:pt>
                      <c:pt idx="123">
                        <c:v>2417.3570064269929</c:v>
                      </c:pt>
                      <c:pt idx="124">
                        <c:v>2420.3290496000614</c:v>
                      </c:pt>
                      <c:pt idx="125">
                        <c:v>2420.3684467815619</c:v>
                      </c:pt>
                      <c:pt idx="126">
                        <c:v>2420.6030009451592</c:v>
                      </c:pt>
                      <c:pt idx="127">
                        <c:v>2420.6423981266594</c:v>
                      </c:pt>
                      <c:pt idx="128">
                        <c:v>2420.8750496000616</c:v>
                      </c:pt>
                      <c:pt idx="129">
                        <c:v>2420.9144467815618</c:v>
                      </c:pt>
                      <c:pt idx="130">
                        <c:v>2421.1490009451595</c:v>
                      </c:pt>
                      <c:pt idx="131">
                        <c:v>2421.1883981266592</c:v>
                      </c:pt>
                      <c:pt idx="132">
                        <c:v>2421.9316092454924</c:v>
                      </c:pt>
                      <c:pt idx="133">
                        <c:v>2421.971006426993</c:v>
                      </c:pt>
                      <c:pt idx="134">
                        <c:v>2425.4890496000612</c:v>
                      </c:pt>
                      <c:pt idx="135">
                        <c:v>2425.5284467815618</c:v>
                      </c:pt>
                      <c:pt idx="136">
                        <c:v>2425.7630009451595</c:v>
                      </c:pt>
                      <c:pt idx="137">
                        <c:v>2425.8023981266592</c:v>
                      </c:pt>
                      <c:pt idx="138">
                        <c:v>2426.0244412997286</c:v>
                      </c:pt>
                      <c:pt idx="139">
                        <c:v>2426.0638384812287</c:v>
                      </c:pt>
                      <c:pt idx="140">
                        <c:v>2428.4526412997284</c:v>
                      </c:pt>
                      <c:pt idx="141">
                        <c:v>2428.492038481229</c:v>
                      </c:pt>
                      <c:pt idx="142">
                        <c:v>2431.7256465785208</c:v>
                      </c:pt>
                      <c:pt idx="143">
                        <c:v>2431.7650437600209</c:v>
                      </c:pt>
                      <c:pt idx="144">
                        <c:v>2433.2204412997285</c:v>
                      </c:pt>
                      <c:pt idx="145">
                        <c:v>2433.2598384812291</c:v>
                      </c:pt>
                      <c:pt idx="146">
                        <c:v>2433.1875569230633</c:v>
                      </c:pt>
                      <c:pt idx="147">
                        <c:v>2433.2269541045639</c:v>
                      </c:pt>
                      <c:pt idx="148">
                        <c:v>2433.7335569230631</c:v>
                      </c:pt>
                      <c:pt idx="149">
                        <c:v>2433.7729541045637</c:v>
                      </c:pt>
                      <c:pt idx="150">
                        <c:v>2434.1538465785206</c:v>
                      </c:pt>
                      <c:pt idx="151">
                        <c:v>2434.1932437600208</c:v>
                      </c:pt>
                      <c:pt idx="152">
                        <c:v>2437.4210382781862</c:v>
                      </c:pt>
                      <c:pt idx="153">
                        <c:v>2437.4604354596859</c:v>
                      </c:pt>
                      <c:pt idx="154">
                        <c:v>2437.9852382781864</c:v>
                      </c:pt>
                      <c:pt idx="155">
                        <c:v>2438.0246354596857</c:v>
                      </c:pt>
                      <c:pt idx="156">
                        <c:v>2438.3475569230632</c:v>
                      </c:pt>
                      <c:pt idx="157">
                        <c:v>2438.3869541045638</c:v>
                      </c:pt>
                      <c:pt idx="158">
                        <c:v>2438.9216465785207</c:v>
                      </c:pt>
                      <c:pt idx="159">
                        <c:v>2438.9610437600209</c:v>
                      </c:pt>
                      <c:pt idx="160">
                        <c:v>2438.8829486227296</c:v>
                      </c:pt>
                      <c:pt idx="161">
                        <c:v>2438.9223458042297</c:v>
                      </c:pt>
                      <c:pt idx="162">
                        <c:v>2441.3111486227299</c:v>
                      </c:pt>
                      <c:pt idx="163">
                        <c:v>2441.3505458042296</c:v>
                      </c:pt>
                      <c:pt idx="164">
                        <c:v>2442.7530382781865</c:v>
                      </c:pt>
                      <c:pt idx="165">
                        <c:v>2442.7924354596857</c:v>
                      </c:pt>
                      <c:pt idx="166">
                        <c:v>2446.07894862273</c:v>
                      </c:pt>
                      <c:pt idx="167">
                        <c:v>2446.1183458042296</c:v>
                      </c:pt>
                      <c:pt idx="168">
                        <c:v>2473.299880788566</c:v>
                      </c:pt>
                      <c:pt idx="169">
                        <c:v>2473.3392779700657</c:v>
                      </c:pt>
                      <c:pt idx="170">
                        <c:v>2475.7280807885663</c:v>
                      </c:pt>
                      <c:pt idx="171">
                        <c:v>2475.7674779700656</c:v>
                      </c:pt>
                      <c:pt idx="172">
                        <c:v>2478.1224430847938</c:v>
                      </c:pt>
                      <c:pt idx="173">
                        <c:v>2478.1618402662939</c:v>
                      </c:pt>
                      <c:pt idx="174">
                        <c:v>2478.9952724882328</c:v>
                      </c:pt>
                      <c:pt idx="175">
                        <c:v>2479.0346696697329</c:v>
                      </c:pt>
                      <c:pt idx="176">
                        <c:v>2479.5594724882326</c:v>
                      </c:pt>
                      <c:pt idx="177">
                        <c:v>2479.5988696697332</c:v>
                      </c:pt>
                      <c:pt idx="178">
                        <c:v>2480.495880788566</c:v>
                      </c:pt>
                      <c:pt idx="179">
                        <c:v>2480.5352779700656</c:v>
                      </c:pt>
                      <c:pt idx="180">
                        <c:v>2480.5506430847936</c:v>
                      </c:pt>
                      <c:pt idx="181">
                        <c:v>2480.5900402662942</c:v>
                      </c:pt>
                      <c:pt idx="182">
                        <c:v>2481.9538347844591</c:v>
                      </c:pt>
                      <c:pt idx="183">
                        <c:v>2481.9932319659597</c:v>
                      </c:pt>
                      <c:pt idx="184">
                        <c:v>2482.3952619770744</c:v>
                      </c:pt>
                      <c:pt idx="185">
                        <c:v>2482.434659158574</c:v>
                      </c:pt>
                      <c:pt idx="186">
                        <c:v>2482.9412619770742</c:v>
                      </c:pt>
                      <c:pt idx="187">
                        <c:v>2482.9806591585743</c:v>
                      </c:pt>
                      <c:pt idx="188">
                        <c:v>2483.9171140385879</c:v>
                      </c:pt>
                      <c:pt idx="189">
                        <c:v>2483.9565112200885</c:v>
                      </c:pt>
                      <c:pt idx="190">
                        <c:v>2484.3272724882327</c:v>
                      </c:pt>
                      <c:pt idx="191">
                        <c:v>2484.3666696697333</c:v>
                      </c:pt>
                      <c:pt idx="192">
                        <c:v>2484.3820347844589</c:v>
                      </c:pt>
                      <c:pt idx="193">
                        <c:v>2484.4813140385882</c:v>
                      </c:pt>
                      <c:pt idx="194">
                        <c:v>2484.4214319659595</c:v>
                      </c:pt>
                      <c:pt idx="195">
                        <c:v>2484.5207112200883</c:v>
                      </c:pt>
                      <c:pt idx="196">
                        <c:v>2485.3184430847937</c:v>
                      </c:pt>
                      <c:pt idx="197">
                        <c:v>2485.3578402662938</c:v>
                      </c:pt>
                      <c:pt idx="198">
                        <c:v>2487.5552619770742</c:v>
                      </c:pt>
                      <c:pt idx="199">
                        <c:v>2487.5946591585739</c:v>
                      </c:pt>
                      <c:pt idx="200">
                        <c:v>2488.0906536767416</c:v>
                      </c:pt>
                      <c:pt idx="201">
                        <c:v>2488.1300508582412</c:v>
                      </c:pt>
                      <c:pt idx="202">
                        <c:v>2489.149834784459</c:v>
                      </c:pt>
                      <c:pt idx="203">
                        <c:v>2489.2491140385882</c:v>
                      </c:pt>
                      <c:pt idx="204">
                        <c:v>2489.1892319659596</c:v>
                      </c:pt>
                      <c:pt idx="205">
                        <c:v>2489.2885112200884</c:v>
                      </c:pt>
                      <c:pt idx="206">
                        <c:v>2489.6125057382546</c:v>
                      </c:pt>
                      <c:pt idx="207">
                        <c:v>2489.6519029197543</c:v>
                      </c:pt>
                      <c:pt idx="208">
                        <c:v>2490.5188536767414</c:v>
                      </c:pt>
                      <c:pt idx="209">
                        <c:v>2490.5582508582411</c:v>
                      </c:pt>
                      <c:pt idx="210">
                        <c:v>2491.5798284661373</c:v>
                      </c:pt>
                      <c:pt idx="211">
                        <c:v>2491.619225647637</c:v>
                      </c:pt>
                      <c:pt idx="212">
                        <c:v>2492.0589057382545</c:v>
                      </c:pt>
                      <c:pt idx="213">
                        <c:v>2492.0983029197546</c:v>
                      </c:pt>
                      <c:pt idx="214">
                        <c:v>2492.1440284661376</c:v>
                      </c:pt>
                      <c:pt idx="215">
                        <c:v>2492.1834256476368</c:v>
                      </c:pt>
                      <c:pt idx="216">
                        <c:v>2495.2866536767415</c:v>
                      </c:pt>
                      <c:pt idx="217">
                        <c:v>2495.3260508582412</c:v>
                      </c:pt>
                      <c:pt idx="218">
                        <c:v>2496.9805057382546</c:v>
                      </c:pt>
                      <c:pt idx="219">
                        <c:v>2497.0199029197547</c:v>
                      </c:pt>
                      <c:pt idx="220">
                        <c:v>2496.9118284661372</c:v>
                      </c:pt>
                      <c:pt idx="221">
                        <c:v>2496.9512256476369</c:v>
                      </c:pt>
                      <c:pt idx="222">
                        <c:v>2497.2752201658031</c:v>
                      </c:pt>
                      <c:pt idx="223">
                        <c:v>2497.3146173473033</c:v>
                      </c:pt>
                      <c:pt idx="224">
                        <c:v>2499.721620165803</c:v>
                      </c:pt>
                      <c:pt idx="225">
                        <c:v>2499.7610173473036</c:v>
                      </c:pt>
                      <c:pt idx="226">
                        <c:v>2502.2801349265264</c:v>
                      </c:pt>
                      <c:pt idx="227">
                        <c:v>2502.3195321080261</c:v>
                      </c:pt>
                      <c:pt idx="228">
                        <c:v>2502.8625349265267</c:v>
                      </c:pt>
                      <c:pt idx="229">
                        <c:v>2502.9019321080259</c:v>
                      </c:pt>
                      <c:pt idx="230">
                        <c:v>2504.6432201658031</c:v>
                      </c:pt>
                      <c:pt idx="231">
                        <c:v>2504.6826173473032</c:v>
                      </c:pt>
                      <c:pt idx="232">
                        <c:v>2506.1115266261932</c:v>
                      </c:pt>
                      <c:pt idx="233">
                        <c:v>2506.1509238076928</c:v>
                      </c:pt>
                      <c:pt idx="234">
                        <c:v>2506.6939266261929</c:v>
                      </c:pt>
                      <c:pt idx="235">
                        <c:v>2506.7333238076931</c:v>
                      </c:pt>
                      <c:pt idx="236">
                        <c:v>2507.7841349265263</c:v>
                      </c:pt>
                      <c:pt idx="237">
                        <c:v>2507.823532108026</c:v>
                      </c:pt>
                      <c:pt idx="238">
                        <c:v>2511.6155266261931</c:v>
                      </c:pt>
                      <c:pt idx="239">
                        <c:v>2511.6549238076932</c:v>
                      </c:pt>
                      <c:pt idx="240">
                        <c:v>2520.5600826040973</c:v>
                      </c:pt>
                      <c:pt idx="241">
                        <c:v>2520.5994797855969</c:v>
                      </c:pt>
                      <c:pt idx="242">
                        <c:v>2523.0246826040975</c:v>
                      </c:pt>
                      <c:pt idx="243">
                        <c:v>2523.0640797855967</c:v>
                      </c:pt>
                      <c:pt idx="244">
                        <c:v>2524.391474303764</c:v>
                      </c:pt>
                      <c:pt idx="245">
                        <c:v>2524.4308714852641</c:v>
                      </c:pt>
                      <c:pt idx="246">
                        <c:v>2526.8560743037638</c:v>
                      </c:pt>
                      <c:pt idx="247">
                        <c:v>2526.8954714852644</c:v>
                      </c:pt>
                      <c:pt idx="248">
                        <c:v>2528.1000826040972</c:v>
                      </c:pt>
                      <c:pt idx="249">
                        <c:v>2528.1394797855969</c:v>
                      </c:pt>
                      <c:pt idx="250">
                        <c:v>2531.9314743037639</c:v>
                      </c:pt>
                      <c:pt idx="251">
                        <c:v>2531.9708714852645</c:v>
                      </c:pt>
                      <c:pt idx="252">
                        <c:v>2540.7875335201484</c:v>
                      </c:pt>
                      <c:pt idx="253">
                        <c:v>2540.8269307016481</c:v>
                      </c:pt>
                      <c:pt idx="254">
                        <c:v>2541.3517335201482</c:v>
                      </c:pt>
                      <c:pt idx="255">
                        <c:v>2541.3911307016483</c:v>
                      </c:pt>
                      <c:pt idx="256">
                        <c:v>2544.6189252198146</c:v>
                      </c:pt>
                      <c:pt idx="257">
                        <c:v>2544.6583224013148</c:v>
                      </c:pt>
                      <c:pt idx="258">
                        <c:v>2545.1831252198149</c:v>
                      </c:pt>
                      <c:pt idx="259">
                        <c:v>2545.2225224013146</c:v>
                      </c:pt>
                      <c:pt idx="260">
                        <c:v>2546.1195335201483</c:v>
                      </c:pt>
                      <c:pt idx="261">
                        <c:v>2546.1589307016484</c:v>
                      </c:pt>
                      <c:pt idx="262">
                        <c:v>2546.8129314327994</c:v>
                      </c:pt>
                      <c:pt idx="263">
                        <c:v>2546.8523286142999</c:v>
                      </c:pt>
                      <c:pt idx="264">
                        <c:v>2549.2593314327992</c:v>
                      </c:pt>
                      <c:pt idx="265">
                        <c:v>2549.2987286142998</c:v>
                      </c:pt>
                      <c:pt idx="266">
                        <c:v>2549.950925219815</c:v>
                      </c:pt>
                      <c:pt idx="267">
                        <c:v>2549.9903224013146</c:v>
                      </c:pt>
                      <c:pt idx="268">
                        <c:v>2552.508323132467</c:v>
                      </c:pt>
                      <c:pt idx="269">
                        <c:v>2552.5477203139667</c:v>
                      </c:pt>
                      <c:pt idx="270">
                        <c:v>2552.9497503250814</c:v>
                      </c:pt>
                      <c:pt idx="271">
                        <c:v>2553.0907231324668</c:v>
                      </c:pt>
                      <c:pt idx="272">
                        <c:v>2552.9891475065815</c:v>
                      </c:pt>
                      <c:pt idx="273">
                        <c:v>2553.1301203139669</c:v>
                      </c:pt>
                      <c:pt idx="274">
                        <c:v>2554.1809314327993</c:v>
                      </c:pt>
                      <c:pt idx="275">
                        <c:v>2554.2203286142999</c:v>
                      </c:pt>
                      <c:pt idx="276">
                        <c:v>2554.4716023865949</c:v>
                      </c:pt>
                      <c:pt idx="277">
                        <c:v>2554.5109995680946</c:v>
                      </c:pt>
                      <c:pt idx="278">
                        <c:v>2555.3961503250812</c:v>
                      </c:pt>
                      <c:pt idx="279">
                        <c:v>2555.4355475065813</c:v>
                      </c:pt>
                      <c:pt idx="280">
                        <c:v>2556.9362023865947</c:v>
                      </c:pt>
                      <c:pt idx="281">
                        <c:v>2556.9755995680948</c:v>
                      </c:pt>
                      <c:pt idx="282">
                        <c:v>2556.7811420247476</c:v>
                      </c:pt>
                      <c:pt idx="283">
                        <c:v>2556.8205392062473</c:v>
                      </c:pt>
                      <c:pt idx="284">
                        <c:v>2558.0123231324669</c:v>
                      </c:pt>
                      <c:pt idx="285">
                        <c:v>2558.0517203139666</c:v>
                      </c:pt>
                      <c:pt idx="286">
                        <c:v>2558.3029940862607</c:v>
                      </c:pt>
                      <c:pt idx="287">
                        <c:v>2558.3423912677608</c:v>
                      </c:pt>
                      <c:pt idx="288">
                        <c:v>2559.2275420247479</c:v>
                      </c:pt>
                      <c:pt idx="289">
                        <c:v>2559.2669392062471</c:v>
                      </c:pt>
                      <c:pt idx="290">
                        <c:v>2560.3177503250813</c:v>
                      </c:pt>
                      <c:pt idx="291">
                        <c:v>2560.3571475065814</c:v>
                      </c:pt>
                      <c:pt idx="292">
                        <c:v>2560.7675940862609</c:v>
                      </c:pt>
                      <c:pt idx="293">
                        <c:v>2560.8069912677606</c:v>
                      </c:pt>
                      <c:pt idx="294">
                        <c:v>2562.0116023865949</c:v>
                      </c:pt>
                      <c:pt idx="295">
                        <c:v>2562.0509995680945</c:v>
                      </c:pt>
                      <c:pt idx="296">
                        <c:v>2564.149142024748</c:v>
                      </c:pt>
                      <c:pt idx="297">
                        <c:v>2564.1885392062472</c:v>
                      </c:pt>
                      <c:pt idx="298">
                        <c:v>2565.0928791103706</c:v>
                      </c:pt>
                      <c:pt idx="299">
                        <c:v>2565.1322762918708</c:v>
                      </c:pt>
                      <c:pt idx="300">
                        <c:v>2565.8429940862607</c:v>
                      </c:pt>
                      <c:pt idx="301">
                        <c:v>2565.8823912677608</c:v>
                      </c:pt>
                      <c:pt idx="302">
                        <c:v>2565.6752791103704</c:v>
                      </c:pt>
                      <c:pt idx="303">
                        <c:v>2565.7146762918705</c:v>
                      </c:pt>
                      <c:pt idx="304">
                        <c:v>2570.5968791103705</c:v>
                      </c:pt>
                      <c:pt idx="305">
                        <c:v>2570.6362762918707</c:v>
                      </c:pt>
                      <c:pt idx="306">
                        <c:v>2570.7882708100378</c:v>
                      </c:pt>
                      <c:pt idx="307">
                        <c:v>2570.8276679915371</c:v>
                      </c:pt>
                      <c:pt idx="308">
                        <c:v>2571.2296980026522</c:v>
                      </c:pt>
                      <c:pt idx="309">
                        <c:v>2571.2690951841519</c:v>
                      </c:pt>
                      <c:pt idx="310">
                        <c:v>2571.812098002652</c:v>
                      </c:pt>
                      <c:pt idx="311">
                        <c:v>2571.8514951841516</c:v>
                      </c:pt>
                      <c:pt idx="312">
                        <c:v>2572.7515500641657</c:v>
                      </c:pt>
                      <c:pt idx="313">
                        <c:v>2572.7909472456649</c:v>
                      </c:pt>
                      <c:pt idx="314">
                        <c:v>2573.2528708100376</c:v>
                      </c:pt>
                      <c:pt idx="315">
                        <c:v>2573.3521500641655</c:v>
                      </c:pt>
                      <c:pt idx="316">
                        <c:v>2573.2922679915373</c:v>
                      </c:pt>
                      <c:pt idx="317">
                        <c:v>2573.3915472456652</c:v>
                      </c:pt>
                      <c:pt idx="318">
                        <c:v>2575.061089702318</c:v>
                      </c:pt>
                      <c:pt idx="319">
                        <c:v>2575.1004868838181</c:v>
                      </c:pt>
                      <c:pt idx="320">
                        <c:v>2575.6434897023182</c:v>
                      </c:pt>
                      <c:pt idx="321">
                        <c:v>2575.6828868838184</c:v>
                      </c:pt>
                      <c:pt idx="322">
                        <c:v>2576.582941763832</c:v>
                      </c:pt>
                      <c:pt idx="323">
                        <c:v>2576.7336980026521</c:v>
                      </c:pt>
                      <c:pt idx="324">
                        <c:v>2576.6223389453321</c:v>
                      </c:pt>
                      <c:pt idx="325">
                        <c:v>2576.4894760888287</c:v>
                      </c:pt>
                      <c:pt idx="326">
                        <c:v>2576.7730951841518</c:v>
                      </c:pt>
                      <c:pt idx="327">
                        <c:v>2576.5288732703284</c:v>
                      </c:pt>
                      <c:pt idx="328">
                        <c:v>2577.1835417638322</c:v>
                      </c:pt>
                      <c:pt idx="329">
                        <c:v>2577.2229389453319</c:v>
                      </c:pt>
                      <c:pt idx="330">
                        <c:v>2578.3282708100378</c:v>
                      </c:pt>
                      <c:pt idx="331">
                        <c:v>2578.4275500641656</c:v>
                      </c:pt>
                      <c:pt idx="332">
                        <c:v>2578.367667991537</c:v>
                      </c:pt>
                      <c:pt idx="333">
                        <c:v>2578.4669472456649</c:v>
                      </c:pt>
                      <c:pt idx="334">
                        <c:v>2578.9540760888285</c:v>
                      </c:pt>
                      <c:pt idx="335">
                        <c:v>2578.9934732703286</c:v>
                      </c:pt>
                      <c:pt idx="336">
                        <c:v>2580.5650897023183</c:v>
                      </c:pt>
                      <c:pt idx="337">
                        <c:v>2580.320867788495</c:v>
                      </c:pt>
                      <c:pt idx="338">
                        <c:v>2580.604486883818</c:v>
                      </c:pt>
                      <c:pt idx="339">
                        <c:v>2580.3602649699947</c:v>
                      </c:pt>
                      <c:pt idx="340">
                        <c:v>2582.2589417638319</c:v>
                      </c:pt>
                      <c:pt idx="341">
                        <c:v>2582.298338945332</c:v>
                      </c:pt>
                      <c:pt idx="342">
                        <c:v>2582.7854677884952</c:v>
                      </c:pt>
                      <c:pt idx="343">
                        <c:v>2582.8248649699945</c:v>
                      </c:pt>
                      <c:pt idx="344">
                        <c:v>2584.0294760888287</c:v>
                      </c:pt>
                      <c:pt idx="345">
                        <c:v>2584.0688732703284</c:v>
                      </c:pt>
                      <c:pt idx="346">
                        <c:v>2587.8608677884949</c:v>
                      </c:pt>
                      <c:pt idx="347">
                        <c:v>2587.9002649699946</c:v>
                      </c:pt>
                      <c:pt idx="348">
                        <c:v>2609.4780218681549</c:v>
                      </c:pt>
                      <c:pt idx="349">
                        <c:v>2609.517419049655</c:v>
                      </c:pt>
                      <c:pt idx="350">
                        <c:v>2610.0604218681551</c:v>
                      </c:pt>
                      <c:pt idx="351">
                        <c:v>2610.0998190496548</c:v>
                      </c:pt>
                      <c:pt idx="352">
                        <c:v>2614.3005841643817</c:v>
                      </c:pt>
                      <c:pt idx="353">
                        <c:v>2614.3399813458818</c:v>
                      </c:pt>
                      <c:pt idx="354">
                        <c:v>2614.9820218681548</c:v>
                      </c:pt>
                      <c:pt idx="355">
                        <c:v>2615.0214190496549</c:v>
                      </c:pt>
                      <c:pt idx="356">
                        <c:v>2614.8829841643815</c:v>
                      </c:pt>
                      <c:pt idx="357">
                        <c:v>2614.9223813458821</c:v>
                      </c:pt>
                      <c:pt idx="358">
                        <c:v>2615.1734135678216</c:v>
                      </c:pt>
                      <c:pt idx="359">
                        <c:v>2615.2128107493209</c:v>
                      </c:pt>
                      <c:pt idx="360">
                        <c:v>2617.6380135678214</c:v>
                      </c:pt>
                      <c:pt idx="361">
                        <c:v>2617.6774107493211</c:v>
                      </c:pt>
                      <c:pt idx="362">
                        <c:v>2618.1319758640484</c:v>
                      </c:pt>
                      <c:pt idx="363">
                        <c:v>2618.1713730455485</c:v>
                      </c:pt>
                      <c:pt idx="364">
                        <c:v>2618.7143758640486</c:v>
                      </c:pt>
                      <c:pt idx="365">
                        <c:v>2618.7537730455483</c:v>
                      </c:pt>
                      <c:pt idx="366">
                        <c:v>2619.8045841643816</c:v>
                      </c:pt>
                      <c:pt idx="367">
                        <c:v>2619.8439813458817</c:v>
                      </c:pt>
                      <c:pt idx="368">
                        <c:v>2622.7134135678216</c:v>
                      </c:pt>
                      <c:pt idx="369">
                        <c:v>2622.7528107493208</c:v>
                      </c:pt>
                      <c:pt idx="370">
                        <c:v>2623.6359758640483</c:v>
                      </c:pt>
                      <c:pt idx="371">
                        <c:v>2623.6753730455484</c:v>
                      </c:pt>
                      <c:pt idx="372">
                        <c:v>2627.7579695457248</c:v>
                      </c:pt>
                      <c:pt idx="373">
                        <c:v>2627.7973667272258</c:v>
                      </c:pt>
                      <c:pt idx="374">
                        <c:v>2628.6809435488967</c:v>
                      </c:pt>
                      <c:pt idx="375">
                        <c:v>2628.7203407303969</c:v>
                      </c:pt>
                      <c:pt idx="376">
                        <c:v>2629.2815435488969</c:v>
                      </c:pt>
                      <c:pt idx="377">
                        <c:v>2629.3209407303966</c:v>
                      </c:pt>
                      <c:pt idx="378">
                        <c:v>2630.222569545725</c:v>
                      </c:pt>
                      <c:pt idx="379">
                        <c:v>2630.2619667272256</c:v>
                      </c:pt>
                      <c:pt idx="380">
                        <c:v>2632.512335248563</c:v>
                      </c:pt>
                      <c:pt idx="381">
                        <c:v>2632.5517324300631</c:v>
                      </c:pt>
                      <c:pt idx="382">
                        <c:v>2633.1129352485627</c:v>
                      </c:pt>
                      <c:pt idx="383">
                        <c:v>2633.1523324300633</c:v>
                      </c:pt>
                      <c:pt idx="384">
                        <c:v>2633.4533612453924</c:v>
                      </c:pt>
                      <c:pt idx="385">
                        <c:v>2633.4927584268917</c:v>
                      </c:pt>
                      <c:pt idx="386">
                        <c:v>2634.3569435488967</c:v>
                      </c:pt>
                      <c:pt idx="387">
                        <c:v>2634.3963407303968</c:v>
                      </c:pt>
                      <c:pt idx="388">
                        <c:v>2634.0539612453922</c:v>
                      </c:pt>
                      <c:pt idx="389">
                        <c:v>2634.0933584268919</c:v>
                      </c:pt>
                      <c:pt idx="390">
                        <c:v>2635.2979695457248</c:v>
                      </c:pt>
                      <c:pt idx="391">
                        <c:v>2635.3373667272258</c:v>
                      </c:pt>
                      <c:pt idx="392">
                        <c:v>2638.1883352485629</c:v>
                      </c:pt>
                      <c:pt idx="393">
                        <c:v>2638.227732430063</c:v>
                      </c:pt>
                      <c:pt idx="394">
                        <c:v>2639.1293612453924</c:v>
                      </c:pt>
                      <c:pt idx="395">
                        <c:v>2639.1687584268916</c:v>
                      </c:pt>
                      <c:pt idx="396">
                        <c:v>2647.0439644368353</c:v>
                      </c:pt>
                      <c:pt idx="397">
                        <c:v>2647.0833616183354</c:v>
                      </c:pt>
                      <c:pt idx="398">
                        <c:v>2647.6627644368355</c:v>
                      </c:pt>
                      <c:pt idx="399">
                        <c:v>2647.7021616183351</c:v>
                      </c:pt>
                      <c:pt idx="400">
                        <c:v>2650.875356136502</c:v>
                      </c:pt>
                      <c:pt idx="401">
                        <c:v>2650.9147533180026</c:v>
                      </c:pt>
                      <c:pt idx="402">
                        <c:v>2651.4941561365017</c:v>
                      </c:pt>
                      <c:pt idx="403">
                        <c:v>2651.5335533180028</c:v>
                      </c:pt>
                      <c:pt idx="404">
                        <c:v>2652.8919644368352</c:v>
                      </c:pt>
                      <c:pt idx="405">
                        <c:v>2652.9313616183354</c:v>
                      </c:pt>
                      <c:pt idx="406">
                        <c:v>2656.7233561365019</c:v>
                      </c:pt>
                      <c:pt idx="407">
                        <c:v>2656.7627533180025</c:v>
                      </c:pt>
                      <c:pt idx="408">
                        <c:v>2663.4599121144056</c:v>
                      </c:pt>
                      <c:pt idx="409">
                        <c:v>2663.4993092959062</c:v>
                      </c:pt>
                      <c:pt idx="410">
                        <c:v>2664.0787121144058</c:v>
                      </c:pt>
                      <c:pt idx="411">
                        <c:v>2664.1181092959059</c:v>
                      </c:pt>
                      <c:pt idx="412">
                        <c:v>2669.3079121144056</c:v>
                      </c:pt>
                      <c:pt idx="413">
                        <c:v>2669.3473092959061</c:v>
                      </c:pt>
                      <c:pt idx="414">
                        <c:v>2669.1553038140723</c:v>
                      </c:pt>
                      <c:pt idx="415">
                        <c:v>2669.194700995572</c:v>
                      </c:pt>
                      <c:pt idx="416">
                        <c:v>2671.6563038140721</c:v>
                      </c:pt>
                      <c:pt idx="417">
                        <c:v>2671.6957009955722</c:v>
                      </c:pt>
                      <c:pt idx="418">
                        <c:v>2677.0393038140724</c:v>
                      </c:pt>
                      <c:pt idx="419">
                        <c:v>2677.078700995572</c:v>
                      </c:pt>
                      <c:pt idx="420">
                        <c:v>2684.8550725123882</c:v>
                      </c:pt>
                      <c:pt idx="421">
                        <c:v>2684.8944696938888</c:v>
                      </c:pt>
                      <c:pt idx="422">
                        <c:v>2687.337872512388</c:v>
                      </c:pt>
                      <c:pt idx="423">
                        <c:v>2687.3772696938886</c:v>
                      </c:pt>
                      <c:pt idx="424">
                        <c:v>2688.6864642120549</c:v>
                      </c:pt>
                      <c:pt idx="425">
                        <c:v>2688.7258613935551</c:v>
                      </c:pt>
                      <c:pt idx="426">
                        <c:v>2691.1692642120547</c:v>
                      </c:pt>
                      <c:pt idx="427">
                        <c:v>2691.2086613935553</c:v>
                      </c:pt>
                      <c:pt idx="428">
                        <c:v>2692.5670725123882</c:v>
                      </c:pt>
                      <c:pt idx="429">
                        <c:v>2692.6064696938888</c:v>
                      </c:pt>
                      <c:pt idx="430">
                        <c:v>2696.3984642120549</c:v>
                      </c:pt>
                      <c:pt idx="431">
                        <c:v>2696.4378613935551</c:v>
                      </c:pt>
                      <c:pt idx="432">
                        <c:v>2699.2354318969033</c:v>
                      </c:pt>
                      <c:pt idx="433">
                        <c:v>2699.2748290784029</c:v>
                      </c:pt>
                      <c:pt idx="434">
                        <c:v>2701.2710201899586</c:v>
                      </c:pt>
                      <c:pt idx="435">
                        <c:v>2701.736431896903</c:v>
                      </c:pt>
                      <c:pt idx="436">
                        <c:v>2701.3104173714587</c:v>
                      </c:pt>
                      <c:pt idx="437">
                        <c:v>2701.7758290784031</c:v>
                      </c:pt>
                      <c:pt idx="438">
                        <c:v>2703.0668235965695</c:v>
                      </c:pt>
                      <c:pt idx="439">
                        <c:v>2703.1062207780697</c:v>
                      </c:pt>
                      <c:pt idx="440">
                        <c:v>2703.7538201899588</c:v>
                      </c:pt>
                      <c:pt idx="441">
                        <c:v>2703.7932173714585</c:v>
                      </c:pt>
                      <c:pt idx="442">
                        <c:v>2705.5678235965697</c:v>
                      </c:pt>
                      <c:pt idx="443">
                        <c:v>2705.6072207780694</c:v>
                      </c:pt>
                      <c:pt idx="444">
                        <c:v>2707.1194318969028</c:v>
                      </c:pt>
                      <c:pt idx="445">
                        <c:v>2707.158829078403</c:v>
                      </c:pt>
                      <c:pt idx="446">
                        <c:v>2706.9664118896249</c:v>
                      </c:pt>
                      <c:pt idx="447">
                        <c:v>2707.0058090711245</c:v>
                      </c:pt>
                      <c:pt idx="448">
                        <c:v>2707.585211889625</c:v>
                      </c:pt>
                      <c:pt idx="449">
                        <c:v>2707.6246090711247</c:v>
                      </c:pt>
                      <c:pt idx="450">
                        <c:v>2708.9830201899586</c:v>
                      </c:pt>
                      <c:pt idx="451">
                        <c:v>2709.0224173714587</c:v>
                      </c:pt>
                      <c:pt idx="452">
                        <c:v>2710.9508235965695</c:v>
                      </c:pt>
                      <c:pt idx="453">
                        <c:v>2710.9902207780697</c:v>
                      </c:pt>
                      <c:pt idx="454">
                        <c:v>2712.8144118896253</c:v>
                      </c:pt>
                      <c:pt idx="455">
                        <c:v>2712.8538090711245</c:v>
                      </c:pt>
                      <c:pt idx="456">
                        <c:v>2712.6676171684167</c:v>
                      </c:pt>
                      <c:pt idx="457">
                        <c:v>2712.7070143499168</c:v>
                      </c:pt>
                      <c:pt idx="458">
                        <c:v>2713.2864171684164</c:v>
                      </c:pt>
                      <c:pt idx="459">
                        <c:v>2713.325814349917</c:v>
                      </c:pt>
                      <c:pt idx="460">
                        <c:v>2715.6513795744745</c:v>
                      </c:pt>
                      <c:pt idx="461">
                        <c:v>2715.6907767559742</c:v>
                      </c:pt>
                      <c:pt idx="462">
                        <c:v>2718.1523795744743</c:v>
                      </c:pt>
                      <c:pt idx="463">
                        <c:v>2718.1917767559744</c:v>
                      </c:pt>
                      <c:pt idx="464">
                        <c:v>2718.5156171684166</c:v>
                      </c:pt>
                      <c:pt idx="465">
                        <c:v>2718.5550143499167</c:v>
                      </c:pt>
                      <c:pt idx="466">
                        <c:v>2718.3630088680843</c:v>
                      </c:pt>
                      <c:pt idx="467">
                        <c:v>2718.4024060495835</c:v>
                      </c:pt>
                      <c:pt idx="468">
                        <c:v>2720.8640088680845</c:v>
                      </c:pt>
                      <c:pt idx="469">
                        <c:v>2720.9034060495833</c:v>
                      </c:pt>
                      <c:pt idx="470">
                        <c:v>2721.3467712741403</c:v>
                      </c:pt>
                      <c:pt idx="471">
                        <c:v>2721.3861684556409</c:v>
                      </c:pt>
                      <c:pt idx="472">
                        <c:v>2721.9837712741405</c:v>
                      </c:pt>
                      <c:pt idx="473">
                        <c:v>2722.0231684556406</c:v>
                      </c:pt>
                      <c:pt idx="474">
                        <c:v>2723.5353795744745</c:v>
                      </c:pt>
                      <c:pt idx="475">
                        <c:v>2723.5747767559742</c:v>
                      </c:pt>
                      <c:pt idx="476">
                        <c:v>2726.2470088680843</c:v>
                      </c:pt>
                      <c:pt idx="477">
                        <c:v>2726.2864060495835</c:v>
                      </c:pt>
                      <c:pt idx="478">
                        <c:v>2727.3667712741403</c:v>
                      </c:pt>
                      <c:pt idx="479">
                        <c:v>2727.4061684556409</c:v>
                      </c:pt>
                      <c:pt idx="480">
                        <c:v>2764.8590846284856</c:v>
                      </c:pt>
                      <c:pt idx="481">
                        <c:v>2764.8984818099857</c:v>
                      </c:pt>
                      <c:pt idx="482">
                        <c:v>2767.3600846284858</c:v>
                      </c:pt>
                      <c:pt idx="483">
                        <c:v>2767.3994818099854</c:v>
                      </c:pt>
                      <c:pt idx="484">
                        <c:v>2768.6904763281518</c:v>
                      </c:pt>
                      <c:pt idx="485">
                        <c:v>2768.729873509652</c:v>
                      </c:pt>
                      <c:pt idx="486">
                        <c:v>2771.1914763281516</c:v>
                      </c:pt>
                      <c:pt idx="487">
                        <c:v>2771.2308735096522</c:v>
                      </c:pt>
                      <c:pt idx="488">
                        <c:v>2772.7430846284856</c:v>
                      </c:pt>
                      <c:pt idx="489">
                        <c:v>2772.7824818099857</c:v>
                      </c:pt>
                      <c:pt idx="490">
                        <c:v>2776.5744763281518</c:v>
                      </c:pt>
                      <c:pt idx="491">
                        <c:v>2776.613873509652</c:v>
                      </c:pt>
                      <c:pt idx="492">
                        <c:v>2783.2221055164232</c:v>
                      </c:pt>
                      <c:pt idx="493">
                        <c:v>2783.2615026979233</c:v>
                      </c:pt>
                      <c:pt idx="494">
                        <c:v>2785.7413055164234</c:v>
                      </c:pt>
                      <c:pt idx="495">
                        <c:v>2785.7807026979231</c:v>
                      </c:pt>
                      <c:pt idx="496">
                        <c:v>2787.0534972160904</c:v>
                      </c:pt>
                      <c:pt idx="497">
                        <c:v>2787.09289439759</c:v>
                      </c:pt>
                      <c:pt idx="498">
                        <c:v>2789.5726972160901</c:v>
                      </c:pt>
                      <c:pt idx="499">
                        <c:v>2789.6120943975902</c:v>
                      </c:pt>
                      <c:pt idx="500">
                        <c:v>2791.2781055164232</c:v>
                      </c:pt>
                      <c:pt idx="501">
                        <c:v>2791.3175026979234</c:v>
                      </c:pt>
                      <c:pt idx="502">
                        <c:v>2795.1094972160904</c:v>
                      </c:pt>
                      <c:pt idx="503">
                        <c:v>2795.1488943975901</c:v>
                      </c:pt>
                      <c:pt idx="504">
                        <c:v>2799.638053193994</c:v>
                      </c:pt>
                      <c:pt idx="505">
                        <c:v>2799.6774503754946</c:v>
                      </c:pt>
                      <c:pt idx="506">
                        <c:v>2802.1572531939942</c:v>
                      </c:pt>
                      <c:pt idx="507">
                        <c:v>2802.1966503754943</c:v>
                      </c:pt>
                      <c:pt idx="508">
                        <c:v>2805.3334448936607</c:v>
                      </c:pt>
                      <c:pt idx="509">
                        <c:v>2805.3728420751604</c:v>
                      </c:pt>
                      <c:pt idx="510">
                        <c:v>2805.9886448936604</c:v>
                      </c:pt>
                      <c:pt idx="511">
                        <c:v>2806.0280420751606</c:v>
                      </c:pt>
                      <c:pt idx="512">
                        <c:v>2807.694053193994</c:v>
                      </c:pt>
                      <c:pt idx="513">
                        <c:v>2807.7334503754946</c:v>
                      </c:pt>
                      <c:pt idx="514">
                        <c:v>2811.5254448936607</c:v>
                      </c:pt>
                      <c:pt idx="515">
                        <c:v>2811.5648420751604</c:v>
                      </c:pt>
                      <c:pt idx="516">
                        <c:v>2835.4135729764917</c:v>
                      </c:pt>
                      <c:pt idx="517">
                        <c:v>2835.4529701579927</c:v>
                      </c:pt>
                      <c:pt idx="518">
                        <c:v>2836.0687729764913</c:v>
                      </c:pt>
                      <c:pt idx="519">
                        <c:v>2836.1081701579928</c:v>
                      </c:pt>
                      <c:pt idx="520">
                        <c:v>2839.2449646761584</c:v>
                      </c:pt>
                      <c:pt idx="521">
                        <c:v>2839.2843618576594</c:v>
                      </c:pt>
                      <c:pt idx="522">
                        <c:v>2839.9001646761585</c:v>
                      </c:pt>
                      <c:pt idx="523">
                        <c:v>2839.9395618576596</c:v>
                      </c:pt>
                      <c:pt idx="524">
                        <c:v>2841.6055729764917</c:v>
                      </c:pt>
                      <c:pt idx="525">
                        <c:v>2841.6449701579927</c:v>
                      </c:pt>
                      <c:pt idx="526">
                        <c:v>2845.4369646761584</c:v>
                      </c:pt>
                      <c:pt idx="527">
                        <c:v>2845.4763618576594</c:v>
                      </c:pt>
                      <c:pt idx="528">
                        <c:v>2851.8295206540629</c:v>
                      </c:pt>
                      <c:pt idx="529">
                        <c:v>2851.8689178355626</c:v>
                      </c:pt>
                      <c:pt idx="530">
                        <c:v>2852.4847206540626</c:v>
                      </c:pt>
                      <c:pt idx="531">
                        <c:v>2852.5241178355627</c:v>
                      </c:pt>
                      <c:pt idx="532">
                        <c:v>2857.5249123537296</c:v>
                      </c:pt>
                      <c:pt idx="533">
                        <c:v>2857.5643095352289</c:v>
                      </c:pt>
                      <c:pt idx="534">
                        <c:v>2858.0215206540629</c:v>
                      </c:pt>
                      <c:pt idx="535">
                        <c:v>2858.0609178355626</c:v>
                      </c:pt>
                      <c:pt idx="536">
                        <c:v>2860.0623123537298</c:v>
                      </c:pt>
                      <c:pt idx="537">
                        <c:v>2860.1017095352286</c:v>
                      </c:pt>
                      <c:pt idx="538">
                        <c:v>2865.7529123537297</c:v>
                      </c:pt>
                      <c:pt idx="539">
                        <c:v>2865.7923095352289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F05-4D2C-8147-655BC5C72CA1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20920.01029755026</c:v>
                      </c:pt>
                      <c:pt idx="1">
                        <c:v>20920.381317196712</c:v>
                      </c:pt>
                      <c:pt idx="2">
                        <c:v>20920.01029755026</c:v>
                      </c:pt>
                      <c:pt idx="3">
                        <c:v>20920.381317196712</c:v>
                      </c:pt>
                      <c:pt idx="4">
                        <c:v>20967.167584474995</c:v>
                      </c:pt>
                      <c:pt idx="5">
                        <c:v>20967.538604121441</c:v>
                      </c:pt>
                      <c:pt idx="6">
                        <c:v>20967.167584474995</c:v>
                      </c:pt>
                      <c:pt idx="7">
                        <c:v>20967.538604121441</c:v>
                      </c:pt>
                      <c:pt idx="8">
                        <c:v>20920.01029755026</c:v>
                      </c:pt>
                      <c:pt idx="9">
                        <c:v>20920.381317196712</c:v>
                      </c:pt>
                      <c:pt idx="10">
                        <c:v>20967.167584474995</c:v>
                      </c:pt>
                      <c:pt idx="11">
                        <c:v>20967.538604121441</c:v>
                      </c:pt>
                      <c:pt idx="12">
                        <c:v>21458.663238596222</c:v>
                      </c:pt>
                      <c:pt idx="13">
                        <c:v>21459.034258242675</c:v>
                      </c:pt>
                      <c:pt idx="14">
                        <c:v>21458.663238596222</c:v>
                      </c:pt>
                      <c:pt idx="15">
                        <c:v>21459.034258242675</c:v>
                      </c:pt>
                      <c:pt idx="16">
                        <c:v>21505.820525520961</c:v>
                      </c:pt>
                      <c:pt idx="17">
                        <c:v>21506.191545167407</c:v>
                      </c:pt>
                      <c:pt idx="18">
                        <c:v>21505.820525520961</c:v>
                      </c:pt>
                      <c:pt idx="19">
                        <c:v>21506.191545167407</c:v>
                      </c:pt>
                      <c:pt idx="20">
                        <c:v>21458.663238596222</c:v>
                      </c:pt>
                      <c:pt idx="21">
                        <c:v>21459.034258242675</c:v>
                      </c:pt>
                      <c:pt idx="22">
                        <c:v>21505.820525520961</c:v>
                      </c:pt>
                      <c:pt idx="23">
                        <c:v>21506.191545167407</c:v>
                      </c:pt>
                      <c:pt idx="24">
                        <c:v>21567.471399490805</c:v>
                      </c:pt>
                      <c:pt idx="25">
                        <c:v>21567.842419137254</c:v>
                      </c:pt>
                      <c:pt idx="26">
                        <c:v>21567.471399490805</c:v>
                      </c:pt>
                      <c:pt idx="27">
                        <c:v>21567.842419137254</c:v>
                      </c:pt>
                      <c:pt idx="28">
                        <c:v>21614.628686415537</c:v>
                      </c:pt>
                      <c:pt idx="29">
                        <c:v>21614.99970606199</c:v>
                      </c:pt>
                      <c:pt idx="30">
                        <c:v>21614.628686415537</c:v>
                      </c:pt>
                      <c:pt idx="31">
                        <c:v>21614.99970606199</c:v>
                      </c:pt>
                      <c:pt idx="32">
                        <c:v>21567.471399490805</c:v>
                      </c:pt>
                      <c:pt idx="33">
                        <c:v>21567.842419137254</c:v>
                      </c:pt>
                      <c:pt idx="34">
                        <c:v>21614.628686415537</c:v>
                      </c:pt>
                      <c:pt idx="35">
                        <c:v>21614.99970606199</c:v>
                      </c:pt>
                      <c:pt idx="36">
                        <c:v>21731.627682739061</c:v>
                      </c:pt>
                      <c:pt idx="37">
                        <c:v>21731.998702385517</c:v>
                      </c:pt>
                      <c:pt idx="38">
                        <c:v>21731.627682739061</c:v>
                      </c:pt>
                      <c:pt idx="39">
                        <c:v>21731.998702385517</c:v>
                      </c:pt>
                      <c:pt idx="40">
                        <c:v>21778.7849696638</c:v>
                      </c:pt>
                      <c:pt idx="41">
                        <c:v>21779.155989310249</c:v>
                      </c:pt>
                      <c:pt idx="42">
                        <c:v>21778.7849696638</c:v>
                      </c:pt>
                      <c:pt idx="43">
                        <c:v>21779.155989310249</c:v>
                      </c:pt>
                      <c:pt idx="44">
                        <c:v>21731.627682739061</c:v>
                      </c:pt>
                      <c:pt idx="45">
                        <c:v>21731.998702385517</c:v>
                      </c:pt>
                      <c:pt idx="46">
                        <c:v>21778.7849696638</c:v>
                      </c:pt>
                      <c:pt idx="47">
                        <c:v>21779.155989310249</c:v>
                      </c:pt>
                      <c:pt idx="48">
                        <c:v>22106.124340536771</c:v>
                      </c:pt>
                      <c:pt idx="49">
                        <c:v>22106.49536018322</c:v>
                      </c:pt>
                      <c:pt idx="50">
                        <c:v>22106.124340536771</c:v>
                      </c:pt>
                      <c:pt idx="51">
                        <c:v>22106.49536018322</c:v>
                      </c:pt>
                      <c:pt idx="52">
                        <c:v>22156.577820683753</c:v>
                      </c:pt>
                      <c:pt idx="53">
                        <c:v>22156.948840330198</c:v>
                      </c:pt>
                      <c:pt idx="54">
                        <c:v>22153.2816274615</c:v>
                      </c:pt>
                      <c:pt idx="55">
                        <c:v>22153.652647107949</c:v>
                      </c:pt>
                      <c:pt idx="56">
                        <c:v>22153.2816274615</c:v>
                      </c:pt>
                      <c:pt idx="57">
                        <c:v>22153.652647107949</c:v>
                      </c:pt>
                      <c:pt idx="58">
                        <c:v>22106.124340536771</c:v>
                      </c:pt>
                      <c:pt idx="59">
                        <c:v>22106.49536018322</c:v>
                      </c:pt>
                      <c:pt idx="60">
                        <c:v>22156.577820683753</c:v>
                      </c:pt>
                      <c:pt idx="61">
                        <c:v>22156.948840330198</c:v>
                      </c:pt>
                      <c:pt idx="62">
                        <c:v>22203.735107608481</c:v>
                      </c:pt>
                      <c:pt idx="63">
                        <c:v>22204.106127254938</c:v>
                      </c:pt>
                      <c:pt idx="64">
                        <c:v>22153.2816274615</c:v>
                      </c:pt>
                      <c:pt idx="65">
                        <c:v>22153.652647107949</c:v>
                      </c:pt>
                      <c:pt idx="66">
                        <c:v>22203.735107608481</c:v>
                      </c:pt>
                      <c:pt idx="67">
                        <c:v>22204.106127254938</c:v>
                      </c:pt>
                      <c:pt idx="68">
                        <c:v>22156.577820683753</c:v>
                      </c:pt>
                      <c:pt idx="69">
                        <c:v>22156.948840330198</c:v>
                      </c:pt>
                      <c:pt idx="70">
                        <c:v>22203.735107608481</c:v>
                      </c:pt>
                      <c:pt idx="71">
                        <c:v>22204.106127254938</c:v>
                      </c:pt>
                      <c:pt idx="72">
                        <c:v>22290.940326859007</c:v>
                      </c:pt>
                      <c:pt idx="73">
                        <c:v>22291.311346505448</c:v>
                      </c:pt>
                      <c:pt idx="74">
                        <c:v>22270.280623785024</c:v>
                      </c:pt>
                      <c:pt idx="75">
                        <c:v>22270.651643431484</c:v>
                      </c:pt>
                      <c:pt idx="76">
                        <c:v>22270.280623785024</c:v>
                      </c:pt>
                      <c:pt idx="77">
                        <c:v>22270.651643431484</c:v>
                      </c:pt>
                      <c:pt idx="78">
                        <c:v>22290.940326859007</c:v>
                      </c:pt>
                      <c:pt idx="79">
                        <c:v>22291.311346505448</c:v>
                      </c:pt>
                      <c:pt idx="80">
                        <c:v>22270.280623785024</c:v>
                      </c:pt>
                      <c:pt idx="81">
                        <c:v>22270.651643431484</c:v>
                      </c:pt>
                      <c:pt idx="82">
                        <c:v>22338.097613783739</c:v>
                      </c:pt>
                      <c:pt idx="83">
                        <c:v>22338.468633430184</c:v>
                      </c:pt>
                      <c:pt idx="84">
                        <c:v>22317.437910709763</c:v>
                      </c:pt>
                      <c:pt idx="85">
                        <c:v>22317.808930356208</c:v>
                      </c:pt>
                      <c:pt idx="86">
                        <c:v>22338.097613783739</c:v>
                      </c:pt>
                      <c:pt idx="87">
                        <c:v>22338.468633430184</c:v>
                      </c:pt>
                      <c:pt idx="88">
                        <c:v>22290.940326859007</c:v>
                      </c:pt>
                      <c:pt idx="89">
                        <c:v>22291.311346505448</c:v>
                      </c:pt>
                      <c:pt idx="90">
                        <c:v>22317.437910709763</c:v>
                      </c:pt>
                      <c:pt idx="91">
                        <c:v>22317.808930356208</c:v>
                      </c:pt>
                      <c:pt idx="92">
                        <c:v>22338.097613783739</c:v>
                      </c:pt>
                      <c:pt idx="93">
                        <c:v>22338.468633430184</c:v>
                      </c:pt>
                      <c:pt idx="94">
                        <c:v>22317.437910709763</c:v>
                      </c:pt>
                      <c:pt idx="95">
                        <c:v>22317.808930356208</c:v>
                      </c:pt>
                      <c:pt idx="96">
                        <c:v>22804.038922624302</c:v>
                      </c:pt>
                      <c:pt idx="97">
                        <c:v>22804.40994227074</c:v>
                      </c:pt>
                      <c:pt idx="98">
                        <c:v>22804.038922624302</c:v>
                      </c:pt>
                      <c:pt idx="99">
                        <c:v>22804.40994227074</c:v>
                      </c:pt>
                      <c:pt idx="100">
                        <c:v>22829.593267904966</c:v>
                      </c:pt>
                      <c:pt idx="101">
                        <c:v>22829.964287551411</c:v>
                      </c:pt>
                      <c:pt idx="102">
                        <c:v>22829.593267904966</c:v>
                      </c:pt>
                      <c:pt idx="103">
                        <c:v>22829.964287551411</c:v>
                      </c:pt>
                      <c:pt idx="104">
                        <c:v>22851.196209549027</c:v>
                      </c:pt>
                      <c:pt idx="105">
                        <c:v>22851.567229195487</c:v>
                      </c:pt>
                      <c:pt idx="106">
                        <c:v>22851.196209549027</c:v>
                      </c:pt>
                      <c:pt idx="107">
                        <c:v>22851.567229195487</c:v>
                      </c:pt>
                      <c:pt idx="108">
                        <c:v>22876.750554829701</c:v>
                      </c:pt>
                      <c:pt idx="109">
                        <c:v>22877.12157447615</c:v>
                      </c:pt>
                      <c:pt idx="110">
                        <c:v>22804.038922624302</c:v>
                      </c:pt>
                      <c:pt idx="111">
                        <c:v>22804.40994227074</c:v>
                      </c:pt>
                      <c:pt idx="112">
                        <c:v>22876.750554829701</c:v>
                      </c:pt>
                      <c:pt idx="113">
                        <c:v>22877.12157447615</c:v>
                      </c:pt>
                      <c:pt idx="114">
                        <c:v>22829.593267904966</c:v>
                      </c:pt>
                      <c:pt idx="115">
                        <c:v>22829.964287551411</c:v>
                      </c:pt>
                      <c:pt idx="116">
                        <c:v>22851.196209549027</c:v>
                      </c:pt>
                      <c:pt idx="117">
                        <c:v>22851.567229195487</c:v>
                      </c:pt>
                      <c:pt idx="118">
                        <c:v>22876.750554829701</c:v>
                      </c:pt>
                      <c:pt idx="119">
                        <c:v>22877.12157447615</c:v>
                      </c:pt>
                      <c:pt idx="120">
                        <c:v>22938.401428799549</c:v>
                      </c:pt>
                      <c:pt idx="121">
                        <c:v>22938.772448446001</c:v>
                      </c:pt>
                      <c:pt idx="122">
                        <c:v>22938.401428799549</c:v>
                      </c:pt>
                      <c:pt idx="123">
                        <c:v>22938.772448446001</c:v>
                      </c:pt>
                      <c:pt idx="124">
                        <c:v>22968.195205872558</c:v>
                      </c:pt>
                      <c:pt idx="125">
                        <c:v>22968.566225519011</c:v>
                      </c:pt>
                      <c:pt idx="126">
                        <c:v>22985.558715724281</c:v>
                      </c:pt>
                      <c:pt idx="127">
                        <c:v>22985.929735370733</c:v>
                      </c:pt>
                      <c:pt idx="128">
                        <c:v>22968.195205872558</c:v>
                      </c:pt>
                      <c:pt idx="129">
                        <c:v>22968.566225519011</c:v>
                      </c:pt>
                      <c:pt idx="130">
                        <c:v>22985.558715724281</c:v>
                      </c:pt>
                      <c:pt idx="131">
                        <c:v>22985.929735370733</c:v>
                      </c:pt>
                      <c:pt idx="132">
                        <c:v>22938.401428799549</c:v>
                      </c:pt>
                      <c:pt idx="133">
                        <c:v>22938.772448446001</c:v>
                      </c:pt>
                      <c:pt idx="134">
                        <c:v>22968.195205872558</c:v>
                      </c:pt>
                      <c:pt idx="135">
                        <c:v>22968.566225519011</c:v>
                      </c:pt>
                      <c:pt idx="136">
                        <c:v>22985.558715724281</c:v>
                      </c:pt>
                      <c:pt idx="137">
                        <c:v>22985.929735370733</c:v>
                      </c:pt>
                      <c:pt idx="138">
                        <c:v>23015.35249279729</c:v>
                      </c:pt>
                      <c:pt idx="139">
                        <c:v>23015.723512443743</c:v>
                      </c:pt>
                      <c:pt idx="140">
                        <c:v>23015.35249279729</c:v>
                      </c:pt>
                      <c:pt idx="141">
                        <c:v>23015.723512443743</c:v>
                      </c:pt>
                      <c:pt idx="142">
                        <c:v>23066.437463757306</c:v>
                      </c:pt>
                      <c:pt idx="143">
                        <c:v>23066.808483403758</c:v>
                      </c:pt>
                      <c:pt idx="144">
                        <c:v>23015.35249279729</c:v>
                      </c:pt>
                      <c:pt idx="145">
                        <c:v>23015.723512443743</c:v>
                      </c:pt>
                      <c:pt idx="146">
                        <c:v>23102.557712047808</c:v>
                      </c:pt>
                      <c:pt idx="147">
                        <c:v>23102.928731694261</c:v>
                      </c:pt>
                      <c:pt idx="148">
                        <c:v>23102.557712047808</c:v>
                      </c:pt>
                      <c:pt idx="149">
                        <c:v>23102.928731694261</c:v>
                      </c:pt>
                      <c:pt idx="150">
                        <c:v>23066.437463757306</c:v>
                      </c:pt>
                      <c:pt idx="151">
                        <c:v>23066.808483403758</c:v>
                      </c:pt>
                      <c:pt idx="152">
                        <c:v>23113.594750682038</c:v>
                      </c:pt>
                      <c:pt idx="153">
                        <c:v>23113.965770328479</c:v>
                      </c:pt>
                      <c:pt idx="154">
                        <c:v>23113.594750682038</c:v>
                      </c:pt>
                      <c:pt idx="155">
                        <c:v>23113.965770328479</c:v>
                      </c:pt>
                      <c:pt idx="156">
                        <c:v>23102.557712047808</c:v>
                      </c:pt>
                      <c:pt idx="157">
                        <c:v>23102.928731694261</c:v>
                      </c:pt>
                      <c:pt idx="158">
                        <c:v>23066.437463757306</c:v>
                      </c:pt>
                      <c:pt idx="159">
                        <c:v>23066.808483403758</c:v>
                      </c:pt>
                      <c:pt idx="160">
                        <c:v>23149.71499897254</c:v>
                      </c:pt>
                      <c:pt idx="161">
                        <c:v>23150.086018618993</c:v>
                      </c:pt>
                      <c:pt idx="162">
                        <c:v>23149.71499897254</c:v>
                      </c:pt>
                      <c:pt idx="163">
                        <c:v>23150.086018618993</c:v>
                      </c:pt>
                      <c:pt idx="164">
                        <c:v>23113.594750682038</c:v>
                      </c:pt>
                      <c:pt idx="165">
                        <c:v>23113.965770328479</c:v>
                      </c:pt>
                      <c:pt idx="166">
                        <c:v>23149.71499897254</c:v>
                      </c:pt>
                      <c:pt idx="167">
                        <c:v>23150.086018618993</c:v>
                      </c:pt>
                      <c:pt idx="168">
                        <c:v>23477.054369845511</c:v>
                      </c:pt>
                      <c:pt idx="169">
                        <c:v>23477.425389491957</c:v>
                      </c:pt>
                      <c:pt idx="170">
                        <c:v>23477.054369845511</c:v>
                      </c:pt>
                      <c:pt idx="171">
                        <c:v>23477.425389491957</c:v>
                      </c:pt>
                      <c:pt idx="172">
                        <c:v>23527.507849992497</c:v>
                      </c:pt>
                      <c:pt idx="173">
                        <c:v>23527.878869638949</c:v>
                      </c:pt>
                      <c:pt idx="174">
                        <c:v>23524.211656770243</c:v>
                      </c:pt>
                      <c:pt idx="175">
                        <c:v>23524.5826764167</c:v>
                      </c:pt>
                      <c:pt idx="176">
                        <c:v>23524.211656770243</c:v>
                      </c:pt>
                      <c:pt idx="177">
                        <c:v>23524.5826764167</c:v>
                      </c:pt>
                      <c:pt idx="178">
                        <c:v>23477.054369845511</c:v>
                      </c:pt>
                      <c:pt idx="179">
                        <c:v>23477.425389491957</c:v>
                      </c:pt>
                      <c:pt idx="180">
                        <c:v>23527.507849992497</c:v>
                      </c:pt>
                      <c:pt idx="181">
                        <c:v>23527.878869638949</c:v>
                      </c:pt>
                      <c:pt idx="182">
                        <c:v>23574.665136917225</c:v>
                      </c:pt>
                      <c:pt idx="183">
                        <c:v>23575.036156563678</c:v>
                      </c:pt>
                      <c:pt idx="184">
                        <c:v>23591.234535357566</c:v>
                      </c:pt>
                      <c:pt idx="185">
                        <c:v>23591.605555004011</c:v>
                      </c:pt>
                      <c:pt idx="186">
                        <c:v>23591.234535357566</c:v>
                      </c:pt>
                      <c:pt idx="187">
                        <c:v>23591.605555004011</c:v>
                      </c:pt>
                      <c:pt idx="188">
                        <c:v>23563.916687309316</c:v>
                      </c:pt>
                      <c:pt idx="189">
                        <c:v>23564.287706955769</c:v>
                      </c:pt>
                      <c:pt idx="190">
                        <c:v>23524.211656770243</c:v>
                      </c:pt>
                      <c:pt idx="191">
                        <c:v>23524.5826764167</c:v>
                      </c:pt>
                      <c:pt idx="192">
                        <c:v>23574.665136917225</c:v>
                      </c:pt>
                      <c:pt idx="193">
                        <c:v>23563.916687309316</c:v>
                      </c:pt>
                      <c:pt idx="194">
                        <c:v>23575.036156563678</c:v>
                      </c:pt>
                      <c:pt idx="195">
                        <c:v>23564.287706955769</c:v>
                      </c:pt>
                      <c:pt idx="196">
                        <c:v>23527.507849992497</c:v>
                      </c:pt>
                      <c:pt idx="197">
                        <c:v>23527.878869638949</c:v>
                      </c:pt>
                      <c:pt idx="198">
                        <c:v>23591.234535357566</c:v>
                      </c:pt>
                      <c:pt idx="199">
                        <c:v>23591.605555004011</c:v>
                      </c:pt>
                      <c:pt idx="200">
                        <c:v>23638.391822282301</c:v>
                      </c:pt>
                      <c:pt idx="201">
                        <c:v>23638.762841928747</c:v>
                      </c:pt>
                      <c:pt idx="202">
                        <c:v>23574.665136917225</c:v>
                      </c:pt>
                      <c:pt idx="203">
                        <c:v>23563.916687309316</c:v>
                      </c:pt>
                      <c:pt idx="204">
                        <c:v>23575.036156563678</c:v>
                      </c:pt>
                      <c:pt idx="205">
                        <c:v>23564.287706955769</c:v>
                      </c:pt>
                      <c:pt idx="206">
                        <c:v>23611.073974234045</c:v>
                      </c:pt>
                      <c:pt idx="207">
                        <c:v>23611.444993880501</c:v>
                      </c:pt>
                      <c:pt idx="208">
                        <c:v>23638.391822282301</c:v>
                      </c:pt>
                      <c:pt idx="209">
                        <c:v>23638.762841928747</c:v>
                      </c:pt>
                      <c:pt idx="210">
                        <c:v>23641.210653093778</c:v>
                      </c:pt>
                      <c:pt idx="211">
                        <c:v>23641.581672740223</c:v>
                      </c:pt>
                      <c:pt idx="212">
                        <c:v>23611.073974234045</c:v>
                      </c:pt>
                      <c:pt idx="213">
                        <c:v>23611.444993880501</c:v>
                      </c:pt>
                      <c:pt idx="214">
                        <c:v>23641.210653093778</c:v>
                      </c:pt>
                      <c:pt idx="215">
                        <c:v>23641.581672740223</c:v>
                      </c:pt>
                      <c:pt idx="216">
                        <c:v>23638.391822282301</c:v>
                      </c:pt>
                      <c:pt idx="217">
                        <c:v>23638.762841928747</c:v>
                      </c:pt>
                      <c:pt idx="218">
                        <c:v>23611.073974234045</c:v>
                      </c:pt>
                      <c:pt idx="219">
                        <c:v>23611.444993880501</c:v>
                      </c:pt>
                      <c:pt idx="220">
                        <c:v>23641.210653093778</c:v>
                      </c:pt>
                      <c:pt idx="221">
                        <c:v>23641.581672740223</c:v>
                      </c:pt>
                      <c:pt idx="222">
                        <c:v>23688.367940018503</c:v>
                      </c:pt>
                      <c:pt idx="223">
                        <c:v>23688.738959664955</c:v>
                      </c:pt>
                      <c:pt idx="224">
                        <c:v>23688.367940018503</c:v>
                      </c:pt>
                      <c:pt idx="225">
                        <c:v>23688.738959664955</c:v>
                      </c:pt>
                      <c:pt idx="226">
                        <c:v>23713.898565697848</c:v>
                      </c:pt>
                      <c:pt idx="227">
                        <c:v>23714.269585344297</c:v>
                      </c:pt>
                      <c:pt idx="228">
                        <c:v>23713.898565697848</c:v>
                      </c:pt>
                      <c:pt idx="229">
                        <c:v>23714.269585344297</c:v>
                      </c:pt>
                      <c:pt idx="230">
                        <c:v>23688.367940018503</c:v>
                      </c:pt>
                      <c:pt idx="231">
                        <c:v>23688.738959664955</c:v>
                      </c:pt>
                      <c:pt idx="232">
                        <c:v>23761.055852622583</c:v>
                      </c:pt>
                      <c:pt idx="233">
                        <c:v>23761.426872269032</c:v>
                      </c:pt>
                      <c:pt idx="234">
                        <c:v>23761.055852622583</c:v>
                      </c:pt>
                      <c:pt idx="235">
                        <c:v>23761.426872269032</c:v>
                      </c:pt>
                      <c:pt idx="236">
                        <c:v>23713.898565697848</c:v>
                      </c:pt>
                      <c:pt idx="237">
                        <c:v>23714.269585344297</c:v>
                      </c:pt>
                      <c:pt idx="238">
                        <c:v>23761.055852622583</c:v>
                      </c:pt>
                      <c:pt idx="239">
                        <c:v>23761.426872269032</c:v>
                      </c:pt>
                      <c:pt idx="240">
                        <c:v>23878.054848946111</c:v>
                      </c:pt>
                      <c:pt idx="241">
                        <c:v>23878.425868592563</c:v>
                      </c:pt>
                      <c:pt idx="242">
                        <c:v>23878.054848946111</c:v>
                      </c:pt>
                      <c:pt idx="243">
                        <c:v>23878.425868592563</c:v>
                      </c:pt>
                      <c:pt idx="244">
                        <c:v>23925.212135870843</c:v>
                      </c:pt>
                      <c:pt idx="245">
                        <c:v>23925.583155517295</c:v>
                      </c:pt>
                      <c:pt idx="246">
                        <c:v>23925.212135870843</c:v>
                      </c:pt>
                      <c:pt idx="247">
                        <c:v>23925.583155517295</c:v>
                      </c:pt>
                      <c:pt idx="248">
                        <c:v>23878.054848946111</c:v>
                      </c:pt>
                      <c:pt idx="249">
                        <c:v>23878.425868592563</c:v>
                      </c:pt>
                      <c:pt idx="250">
                        <c:v>23925.212135870843</c:v>
                      </c:pt>
                      <c:pt idx="251">
                        <c:v>23925.583155517295</c:v>
                      </c:pt>
                      <c:pt idx="252">
                        <c:v>24129.887476403535</c:v>
                      </c:pt>
                      <c:pt idx="253">
                        <c:v>24130.258496049984</c:v>
                      </c:pt>
                      <c:pt idx="254">
                        <c:v>24129.887476403535</c:v>
                      </c:pt>
                      <c:pt idx="255">
                        <c:v>24130.258496049984</c:v>
                      </c:pt>
                      <c:pt idx="256">
                        <c:v>24177.044763328264</c:v>
                      </c:pt>
                      <c:pt idx="257">
                        <c:v>24177.415782974709</c:v>
                      </c:pt>
                      <c:pt idx="258">
                        <c:v>24177.044763328264</c:v>
                      </c:pt>
                      <c:pt idx="259">
                        <c:v>24177.415782974709</c:v>
                      </c:pt>
                      <c:pt idx="260">
                        <c:v>24129.887476403535</c:v>
                      </c:pt>
                      <c:pt idx="261">
                        <c:v>24130.258496049984</c:v>
                      </c:pt>
                      <c:pt idx="262">
                        <c:v>24174.968951933039</c:v>
                      </c:pt>
                      <c:pt idx="263">
                        <c:v>24175.339971579491</c:v>
                      </c:pt>
                      <c:pt idx="264">
                        <c:v>24174.968951933039</c:v>
                      </c:pt>
                      <c:pt idx="265">
                        <c:v>24175.339971579491</c:v>
                      </c:pt>
                      <c:pt idx="266">
                        <c:v>24177.044763328264</c:v>
                      </c:pt>
                      <c:pt idx="267">
                        <c:v>24177.415782974709</c:v>
                      </c:pt>
                      <c:pt idx="268">
                        <c:v>24222.126238857778</c:v>
                      </c:pt>
                      <c:pt idx="269">
                        <c:v>24222.497258504227</c:v>
                      </c:pt>
                      <c:pt idx="270">
                        <c:v>24238.695637298115</c:v>
                      </c:pt>
                      <c:pt idx="271">
                        <c:v>24222.126238857778</c:v>
                      </c:pt>
                      <c:pt idx="272">
                        <c:v>24239.06665694456</c:v>
                      </c:pt>
                      <c:pt idx="273">
                        <c:v>24222.497258504227</c:v>
                      </c:pt>
                      <c:pt idx="274">
                        <c:v>24174.968951933039</c:v>
                      </c:pt>
                      <c:pt idx="275">
                        <c:v>24175.339971579491</c:v>
                      </c:pt>
                      <c:pt idx="276">
                        <c:v>24211.377789249869</c:v>
                      </c:pt>
                      <c:pt idx="277">
                        <c:v>24211.748808896311</c:v>
                      </c:pt>
                      <c:pt idx="278">
                        <c:v>24238.695637298115</c:v>
                      </c:pt>
                      <c:pt idx="279">
                        <c:v>24239.06665694456</c:v>
                      </c:pt>
                      <c:pt idx="280">
                        <c:v>24211.377789249869</c:v>
                      </c:pt>
                      <c:pt idx="281">
                        <c:v>24211.748808896311</c:v>
                      </c:pt>
                      <c:pt idx="282">
                        <c:v>24285.852924222847</c:v>
                      </c:pt>
                      <c:pt idx="283">
                        <c:v>24286.223943869296</c:v>
                      </c:pt>
                      <c:pt idx="284">
                        <c:v>24222.126238857778</c:v>
                      </c:pt>
                      <c:pt idx="285">
                        <c:v>24222.497258504227</c:v>
                      </c:pt>
                      <c:pt idx="286">
                        <c:v>24258.535076174598</c:v>
                      </c:pt>
                      <c:pt idx="287">
                        <c:v>24258.906095821047</c:v>
                      </c:pt>
                      <c:pt idx="288">
                        <c:v>24285.852924222847</c:v>
                      </c:pt>
                      <c:pt idx="289">
                        <c:v>24286.223943869296</c:v>
                      </c:pt>
                      <c:pt idx="290">
                        <c:v>24238.695637298115</c:v>
                      </c:pt>
                      <c:pt idx="291">
                        <c:v>24239.06665694456</c:v>
                      </c:pt>
                      <c:pt idx="292">
                        <c:v>24258.535076174598</c:v>
                      </c:pt>
                      <c:pt idx="293">
                        <c:v>24258.906095821047</c:v>
                      </c:pt>
                      <c:pt idx="294">
                        <c:v>24211.377789249869</c:v>
                      </c:pt>
                      <c:pt idx="295">
                        <c:v>24211.748808896311</c:v>
                      </c:pt>
                      <c:pt idx="296">
                        <c:v>24285.852924222847</c:v>
                      </c:pt>
                      <c:pt idx="297">
                        <c:v>24286.223943869296</c:v>
                      </c:pt>
                      <c:pt idx="298">
                        <c:v>24339.125235181302</c:v>
                      </c:pt>
                      <c:pt idx="299">
                        <c:v>24339.496254827751</c:v>
                      </c:pt>
                      <c:pt idx="300">
                        <c:v>24258.535076174598</c:v>
                      </c:pt>
                      <c:pt idx="301">
                        <c:v>24258.906095821047</c:v>
                      </c:pt>
                      <c:pt idx="302">
                        <c:v>24339.125235181302</c:v>
                      </c:pt>
                      <c:pt idx="303">
                        <c:v>24339.496254827751</c:v>
                      </c:pt>
                      <c:pt idx="304">
                        <c:v>24339.125235181302</c:v>
                      </c:pt>
                      <c:pt idx="305">
                        <c:v>24339.496254827751</c:v>
                      </c:pt>
                      <c:pt idx="306">
                        <c:v>24386.282522106041</c:v>
                      </c:pt>
                      <c:pt idx="307">
                        <c:v>24386.653541752486</c:v>
                      </c:pt>
                      <c:pt idx="308">
                        <c:v>24402.851920546374</c:v>
                      </c:pt>
                      <c:pt idx="309">
                        <c:v>24403.222940192816</c:v>
                      </c:pt>
                      <c:pt idx="310">
                        <c:v>24402.851920546374</c:v>
                      </c:pt>
                      <c:pt idx="311">
                        <c:v>24403.222940192816</c:v>
                      </c:pt>
                      <c:pt idx="312">
                        <c:v>24375.534072498129</c:v>
                      </c:pt>
                      <c:pt idx="313">
                        <c:v>24375.905092144571</c:v>
                      </c:pt>
                      <c:pt idx="314">
                        <c:v>24386.282522106041</c:v>
                      </c:pt>
                      <c:pt idx="315">
                        <c:v>24375.534072498129</c:v>
                      </c:pt>
                      <c:pt idx="316">
                        <c:v>24386.653541752486</c:v>
                      </c:pt>
                      <c:pt idx="317">
                        <c:v>24375.905092144571</c:v>
                      </c:pt>
                      <c:pt idx="318">
                        <c:v>24450.009207471106</c:v>
                      </c:pt>
                      <c:pt idx="319">
                        <c:v>24450.380227117555</c:v>
                      </c:pt>
                      <c:pt idx="320">
                        <c:v>24450.009207471106</c:v>
                      </c:pt>
                      <c:pt idx="321">
                        <c:v>24450.380227117555</c:v>
                      </c:pt>
                      <c:pt idx="322">
                        <c:v>24422.691359422861</c:v>
                      </c:pt>
                      <c:pt idx="323">
                        <c:v>24402.851920546374</c:v>
                      </c:pt>
                      <c:pt idx="324">
                        <c:v>24423.06237906931</c:v>
                      </c:pt>
                      <c:pt idx="325">
                        <c:v>24437.367493066045</c:v>
                      </c:pt>
                      <c:pt idx="326">
                        <c:v>24403.222940192816</c:v>
                      </c:pt>
                      <c:pt idx="327">
                        <c:v>24437.738512712491</c:v>
                      </c:pt>
                      <c:pt idx="328">
                        <c:v>24422.691359422861</c:v>
                      </c:pt>
                      <c:pt idx="329">
                        <c:v>24423.06237906931</c:v>
                      </c:pt>
                      <c:pt idx="330">
                        <c:v>24386.282522106041</c:v>
                      </c:pt>
                      <c:pt idx="331">
                        <c:v>24375.534072498129</c:v>
                      </c:pt>
                      <c:pt idx="332">
                        <c:v>24386.653541752486</c:v>
                      </c:pt>
                      <c:pt idx="333">
                        <c:v>24375.905092144571</c:v>
                      </c:pt>
                      <c:pt idx="334">
                        <c:v>24437.367493066045</c:v>
                      </c:pt>
                      <c:pt idx="335">
                        <c:v>24437.738512712491</c:v>
                      </c:pt>
                      <c:pt idx="336">
                        <c:v>24450.009207471106</c:v>
                      </c:pt>
                      <c:pt idx="337">
                        <c:v>24484.524779990781</c:v>
                      </c:pt>
                      <c:pt idx="338">
                        <c:v>24450.380227117555</c:v>
                      </c:pt>
                      <c:pt idx="339">
                        <c:v>24484.895799637226</c:v>
                      </c:pt>
                      <c:pt idx="340">
                        <c:v>24422.691359422861</c:v>
                      </c:pt>
                      <c:pt idx="341">
                        <c:v>24423.06237906931</c:v>
                      </c:pt>
                      <c:pt idx="342">
                        <c:v>24484.524779990781</c:v>
                      </c:pt>
                      <c:pt idx="343">
                        <c:v>24484.895799637226</c:v>
                      </c:pt>
                      <c:pt idx="344">
                        <c:v>24437.367493066045</c:v>
                      </c:pt>
                      <c:pt idx="345">
                        <c:v>24437.738512712491</c:v>
                      </c:pt>
                      <c:pt idx="346">
                        <c:v>24484.524779990781</c:v>
                      </c:pt>
                      <c:pt idx="347">
                        <c:v>24484.895799637226</c:v>
                      </c:pt>
                      <c:pt idx="348">
                        <c:v>24777.348578344081</c:v>
                      </c:pt>
                      <c:pt idx="349">
                        <c:v>24777.71959799053</c:v>
                      </c:pt>
                      <c:pt idx="350">
                        <c:v>24777.348578344081</c:v>
                      </c:pt>
                      <c:pt idx="351">
                        <c:v>24777.71959799053</c:v>
                      </c:pt>
                      <c:pt idx="352">
                        <c:v>24827.802058491059</c:v>
                      </c:pt>
                      <c:pt idx="353">
                        <c:v>24828.173078137512</c:v>
                      </c:pt>
                      <c:pt idx="354">
                        <c:v>24777.348578344081</c:v>
                      </c:pt>
                      <c:pt idx="355">
                        <c:v>24777.71959799053</c:v>
                      </c:pt>
                      <c:pt idx="356">
                        <c:v>24827.802058491059</c:v>
                      </c:pt>
                      <c:pt idx="357">
                        <c:v>24828.173078137512</c:v>
                      </c:pt>
                      <c:pt idx="358">
                        <c:v>24824.505865268813</c:v>
                      </c:pt>
                      <c:pt idx="359">
                        <c:v>24824.876884915258</c:v>
                      </c:pt>
                      <c:pt idx="360">
                        <c:v>24824.505865268813</c:v>
                      </c:pt>
                      <c:pt idx="361">
                        <c:v>24824.876884915258</c:v>
                      </c:pt>
                      <c:pt idx="362">
                        <c:v>24874.959345415791</c:v>
                      </c:pt>
                      <c:pt idx="363">
                        <c:v>24875.330365062244</c:v>
                      </c:pt>
                      <c:pt idx="364">
                        <c:v>24874.959345415791</c:v>
                      </c:pt>
                      <c:pt idx="365">
                        <c:v>24875.330365062244</c:v>
                      </c:pt>
                      <c:pt idx="366">
                        <c:v>24827.802058491059</c:v>
                      </c:pt>
                      <c:pt idx="367">
                        <c:v>24828.173078137512</c:v>
                      </c:pt>
                      <c:pt idx="368">
                        <c:v>24824.505865268813</c:v>
                      </c:pt>
                      <c:pt idx="369">
                        <c:v>24824.876884915258</c:v>
                      </c:pt>
                      <c:pt idx="370">
                        <c:v>24874.959345415791</c:v>
                      </c:pt>
                      <c:pt idx="371">
                        <c:v>24875.330365062244</c:v>
                      </c:pt>
                      <c:pt idx="372">
                        <c:v>24941.504861592333</c:v>
                      </c:pt>
                      <c:pt idx="373">
                        <c:v>24941.875881238793</c:v>
                      </c:pt>
                      <c:pt idx="374">
                        <c:v>24934.84671661806</c:v>
                      </c:pt>
                      <c:pt idx="375">
                        <c:v>24935.217736264512</c:v>
                      </c:pt>
                      <c:pt idx="376">
                        <c:v>24934.84671661806</c:v>
                      </c:pt>
                      <c:pt idx="377">
                        <c:v>24935.217736264512</c:v>
                      </c:pt>
                      <c:pt idx="378">
                        <c:v>24941.504861592333</c:v>
                      </c:pt>
                      <c:pt idx="379">
                        <c:v>24941.875881238793</c:v>
                      </c:pt>
                      <c:pt idx="380">
                        <c:v>24982.004003542788</c:v>
                      </c:pt>
                      <c:pt idx="381">
                        <c:v>24982.375023189245</c:v>
                      </c:pt>
                      <c:pt idx="382">
                        <c:v>24982.004003542788</c:v>
                      </c:pt>
                      <c:pt idx="383">
                        <c:v>24982.375023189245</c:v>
                      </c:pt>
                      <c:pt idx="384">
                        <c:v>24988.66214851708</c:v>
                      </c:pt>
                      <c:pt idx="385">
                        <c:v>24989.033168163522</c:v>
                      </c:pt>
                      <c:pt idx="386">
                        <c:v>24934.84671661806</c:v>
                      </c:pt>
                      <c:pt idx="387">
                        <c:v>24935.217736264512</c:v>
                      </c:pt>
                      <c:pt idx="388">
                        <c:v>24988.66214851708</c:v>
                      </c:pt>
                      <c:pt idx="389">
                        <c:v>24989.033168163522</c:v>
                      </c:pt>
                      <c:pt idx="390">
                        <c:v>24941.504861592333</c:v>
                      </c:pt>
                      <c:pt idx="391">
                        <c:v>24941.875881238793</c:v>
                      </c:pt>
                      <c:pt idx="392">
                        <c:v>24982.004003542788</c:v>
                      </c:pt>
                      <c:pt idx="393">
                        <c:v>24982.375023189245</c:v>
                      </c:pt>
                      <c:pt idx="394">
                        <c:v>24988.66214851708</c:v>
                      </c:pt>
                      <c:pt idx="395">
                        <c:v>24989.033168163522</c:v>
                      </c:pt>
                      <c:pt idx="396">
                        <c:v>25084.828595006595</c:v>
                      </c:pt>
                      <c:pt idx="397">
                        <c:v>25085.199614653047</c:v>
                      </c:pt>
                      <c:pt idx="398">
                        <c:v>25084.828595006595</c:v>
                      </c:pt>
                      <c:pt idx="399">
                        <c:v>25085.199614653047</c:v>
                      </c:pt>
                      <c:pt idx="400">
                        <c:v>25131.985881931323</c:v>
                      </c:pt>
                      <c:pt idx="401">
                        <c:v>25132.356901577783</c:v>
                      </c:pt>
                      <c:pt idx="402">
                        <c:v>25131.985881931323</c:v>
                      </c:pt>
                      <c:pt idx="403">
                        <c:v>25132.356901577783</c:v>
                      </c:pt>
                      <c:pt idx="404">
                        <c:v>25084.828595006595</c:v>
                      </c:pt>
                      <c:pt idx="405">
                        <c:v>25085.199614653047</c:v>
                      </c:pt>
                      <c:pt idx="406">
                        <c:v>25131.985881931323</c:v>
                      </c:pt>
                      <c:pt idx="407">
                        <c:v>25132.356901577783</c:v>
                      </c:pt>
                      <c:pt idx="408">
                        <c:v>25248.984878254851</c:v>
                      </c:pt>
                      <c:pt idx="409">
                        <c:v>25249.355897901307</c:v>
                      </c:pt>
                      <c:pt idx="410">
                        <c:v>25248.984878254851</c:v>
                      </c:pt>
                      <c:pt idx="411">
                        <c:v>25249.355897901307</c:v>
                      </c:pt>
                      <c:pt idx="412">
                        <c:v>25248.984878254851</c:v>
                      </c:pt>
                      <c:pt idx="413">
                        <c:v>25249.355897901307</c:v>
                      </c:pt>
                      <c:pt idx="414">
                        <c:v>25296.142165179583</c:v>
                      </c:pt>
                      <c:pt idx="415">
                        <c:v>25296.513184826032</c:v>
                      </c:pt>
                      <c:pt idx="416">
                        <c:v>25296.142165179583</c:v>
                      </c:pt>
                      <c:pt idx="417">
                        <c:v>25296.513184826032</c:v>
                      </c:pt>
                      <c:pt idx="418">
                        <c:v>25296.142165179583</c:v>
                      </c:pt>
                      <c:pt idx="419">
                        <c:v>25296.513184826032</c:v>
                      </c:pt>
                      <c:pt idx="420">
                        <c:v>25475.263160431608</c:v>
                      </c:pt>
                      <c:pt idx="421">
                        <c:v>25475.634180078057</c:v>
                      </c:pt>
                      <c:pt idx="422">
                        <c:v>25475.263160431608</c:v>
                      </c:pt>
                      <c:pt idx="423">
                        <c:v>25475.634180078057</c:v>
                      </c:pt>
                      <c:pt idx="424">
                        <c:v>25522.420447356337</c:v>
                      </c:pt>
                      <c:pt idx="425">
                        <c:v>25522.791467002793</c:v>
                      </c:pt>
                      <c:pt idx="426">
                        <c:v>25522.420447356337</c:v>
                      </c:pt>
                      <c:pt idx="427">
                        <c:v>25522.791467002793</c:v>
                      </c:pt>
                      <c:pt idx="428">
                        <c:v>25475.263160431608</c:v>
                      </c:pt>
                      <c:pt idx="429">
                        <c:v>25475.634180078057</c:v>
                      </c:pt>
                      <c:pt idx="430">
                        <c:v>25522.420447356337</c:v>
                      </c:pt>
                      <c:pt idx="431">
                        <c:v>25522.791467002793</c:v>
                      </c:pt>
                      <c:pt idx="432">
                        <c:v>25582.307818558609</c:v>
                      </c:pt>
                      <c:pt idx="433">
                        <c:v>25582.678838205054</c:v>
                      </c:pt>
                      <c:pt idx="434">
                        <c:v>25639.419443679864</c:v>
                      </c:pt>
                      <c:pt idx="435">
                        <c:v>25582.307818558609</c:v>
                      </c:pt>
                      <c:pt idx="436">
                        <c:v>25639.790463326317</c:v>
                      </c:pt>
                      <c:pt idx="437">
                        <c:v>25582.678838205054</c:v>
                      </c:pt>
                      <c:pt idx="438">
                        <c:v>25629.465105483338</c:v>
                      </c:pt>
                      <c:pt idx="439">
                        <c:v>25629.836125129787</c:v>
                      </c:pt>
                      <c:pt idx="440">
                        <c:v>25639.419443679864</c:v>
                      </c:pt>
                      <c:pt idx="441">
                        <c:v>25639.790463326317</c:v>
                      </c:pt>
                      <c:pt idx="442">
                        <c:v>25629.465105483338</c:v>
                      </c:pt>
                      <c:pt idx="443">
                        <c:v>25629.836125129787</c:v>
                      </c:pt>
                      <c:pt idx="444">
                        <c:v>25582.307818558609</c:v>
                      </c:pt>
                      <c:pt idx="445">
                        <c:v>25582.678838205054</c:v>
                      </c:pt>
                      <c:pt idx="446">
                        <c:v>25686.576730604596</c:v>
                      </c:pt>
                      <c:pt idx="447">
                        <c:v>25686.947750251042</c:v>
                      </c:pt>
                      <c:pt idx="448">
                        <c:v>25686.576730604596</c:v>
                      </c:pt>
                      <c:pt idx="449">
                        <c:v>25686.947750251042</c:v>
                      </c:pt>
                      <c:pt idx="450">
                        <c:v>25639.419443679864</c:v>
                      </c:pt>
                      <c:pt idx="451">
                        <c:v>25639.790463326317</c:v>
                      </c:pt>
                      <c:pt idx="452">
                        <c:v>25629.465105483338</c:v>
                      </c:pt>
                      <c:pt idx="453">
                        <c:v>25629.836125129787</c:v>
                      </c:pt>
                      <c:pt idx="454">
                        <c:v>25686.576730604596</c:v>
                      </c:pt>
                      <c:pt idx="455">
                        <c:v>25686.947750251042</c:v>
                      </c:pt>
                      <c:pt idx="456">
                        <c:v>25737.661701564608</c:v>
                      </c:pt>
                      <c:pt idx="457">
                        <c:v>25738.032721211064</c:v>
                      </c:pt>
                      <c:pt idx="458">
                        <c:v>25737.661701564608</c:v>
                      </c:pt>
                      <c:pt idx="459">
                        <c:v>25738.032721211064</c:v>
                      </c:pt>
                      <c:pt idx="460">
                        <c:v>25746.464101806865</c:v>
                      </c:pt>
                      <c:pt idx="461">
                        <c:v>25746.835121453318</c:v>
                      </c:pt>
                      <c:pt idx="462">
                        <c:v>25746.464101806865</c:v>
                      </c:pt>
                      <c:pt idx="463">
                        <c:v>25746.835121453318</c:v>
                      </c:pt>
                      <c:pt idx="464">
                        <c:v>25737.661701564608</c:v>
                      </c:pt>
                      <c:pt idx="465">
                        <c:v>25738.032721211064</c:v>
                      </c:pt>
                      <c:pt idx="466">
                        <c:v>25784.818988489347</c:v>
                      </c:pt>
                      <c:pt idx="467">
                        <c:v>25785.190008135789</c:v>
                      </c:pt>
                      <c:pt idx="468">
                        <c:v>25784.818988489347</c:v>
                      </c:pt>
                      <c:pt idx="469">
                        <c:v>25785.190008135789</c:v>
                      </c:pt>
                      <c:pt idx="470">
                        <c:v>25793.621388731601</c:v>
                      </c:pt>
                      <c:pt idx="471">
                        <c:v>25793.992408378053</c:v>
                      </c:pt>
                      <c:pt idx="472">
                        <c:v>25793.621388731601</c:v>
                      </c:pt>
                      <c:pt idx="473">
                        <c:v>25793.992408378053</c:v>
                      </c:pt>
                      <c:pt idx="474">
                        <c:v>25746.464101806865</c:v>
                      </c:pt>
                      <c:pt idx="475">
                        <c:v>25746.835121453318</c:v>
                      </c:pt>
                      <c:pt idx="476">
                        <c:v>25784.818988489347</c:v>
                      </c:pt>
                      <c:pt idx="477">
                        <c:v>25785.190008135789</c:v>
                      </c:pt>
                      <c:pt idx="478">
                        <c:v>25793.621388731601</c:v>
                      </c:pt>
                      <c:pt idx="479">
                        <c:v>25793.992408378053</c:v>
                      </c:pt>
                      <c:pt idx="480">
                        <c:v>26235.140925116626</c:v>
                      </c:pt>
                      <c:pt idx="481">
                        <c:v>26235.511944763079</c:v>
                      </c:pt>
                      <c:pt idx="482">
                        <c:v>26235.140925116626</c:v>
                      </c:pt>
                      <c:pt idx="483">
                        <c:v>26235.511944763079</c:v>
                      </c:pt>
                      <c:pt idx="484">
                        <c:v>26282.298212041358</c:v>
                      </c:pt>
                      <c:pt idx="485">
                        <c:v>26282.669231687811</c:v>
                      </c:pt>
                      <c:pt idx="486">
                        <c:v>26282.298212041358</c:v>
                      </c:pt>
                      <c:pt idx="487">
                        <c:v>26282.669231687811</c:v>
                      </c:pt>
                      <c:pt idx="488">
                        <c:v>26235.140925116626</c:v>
                      </c:pt>
                      <c:pt idx="489">
                        <c:v>26235.511944763079</c:v>
                      </c:pt>
                      <c:pt idx="490">
                        <c:v>26282.298212041358</c:v>
                      </c:pt>
                      <c:pt idx="491">
                        <c:v>26282.669231687811</c:v>
                      </c:pt>
                      <c:pt idx="492">
                        <c:v>26385.122803505157</c:v>
                      </c:pt>
                      <c:pt idx="493">
                        <c:v>26385.493823151606</c:v>
                      </c:pt>
                      <c:pt idx="494">
                        <c:v>26385.122803505157</c:v>
                      </c:pt>
                      <c:pt idx="495">
                        <c:v>26385.493823151606</c:v>
                      </c:pt>
                      <c:pt idx="496">
                        <c:v>26432.280090429893</c:v>
                      </c:pt>
                      <c:pt idx="497">
                        <c:v>26432.651110076338</c:v>
                      </c:pt>
                      <c:pt idx="498">
                        <c:v>26432.280090429893</c:v>
                      </c:pt>
                      <c:pt idx="499">
                        <c:v>26432.651110076338</c:v>
                      </c:pt>
                      <c:pt idx="500">
                        <c:v>26385.122803505157</c:v>
                      </c:pt>
                      <c:pt idx="501">
                        <c:v>26385.493823151606</c:v>
                      </c:pt>
                      <c:pt idx="502">
                        <c:v>26432.280090429893</c:v>
                      </c:pt>
                      <c:pt idx="503">
                        <c:v>26432.651110076338</c:v>
                      </c:pt>
                      <c:pt idx="504">
                        <c:v>26549.27908675342</c:v>
                      </c:pt>
                      <c:pt idx="505">
                        <c:v>26549.650106399873</c:v>
                      </c:pt>
                      <c:pt idx="506">
                        <c:v>26549.27908675342</c:v>
                      </c:pt>
                      <c:pt idx="507">
                        <c:v>26549.650106399873</c:v>
                      </c:pt>
                      <c:pt idx="508">
                        <c:v>26596.436373678149</c:v>
                      </c:pt>
                      <c:pt idx="509">
                        <c:v>26596.807393324601</c:v>
                      </c:pt>
                      <c:pt idx="510">
                        <c:v>26596.436373678149</c:v>
                      </c:pt>
                      <c:pt idx="511">
                        <c:v>26596.807393324601</c:v>
                      </c:pt>
                      <c:pt idx="512">
                        <c:v>26549.27908675342</c:v>
                      </c:pt>
                      <c:pt idx="513">
                        <c:v>26549.650106399873</c:v>
                      </c:pt>
                      <c:pt idx="514">
                        <c:v>26596.436373678149</c:v>
                      </c:pt>
                      <c:pt idx="515">
                        <c:v>26596.807393324601</c:v>
                      </c:pt>
                      <c:pt idx="516">
                        <c:v>26882.602027057164</c:v>
                      </c:pt>
                      <c:pt idx="517">
                        <c:v>26882.973046703632</c:v>
                      </c:pt>
                      <c:pt idx="518">
                        <c:v>26882.602027057164</c:v>
                      </c:pt>
                      <c:pt idx="519">
                        <c:v>26882.973046703632</c:v>
                      </c:pt>
                      <c:pt idx="520">
                        <c:v>26929.759313981904</c:v>
                      </c:pt>
                      <c:pt idx="521">
                        <c:v>26930.13033362836</c:v>
                      </c:pt>
                      <c:pt idx="522">
                        <c:v>26929.759313981904</c:v>
                      </c:pt>
                      <c:pt idx="523">
                        <c:v>26930.13033362836</c:v>
                      </c:pt>
                      <c:pt idx="524">
                        <c:v>26882.602027057164</c:v>
                      </c:pt>
                      <c:pt idx="525">
                        <c:v>26882.973046703632</c:v>
                      </c:pt>
                      <c:pt idx="526">
                        <c:v>26929.759313981904</c:v>
                      </c:pt>
                      <c:pt idx="527">
                        <c:v>26930.13033362836</c:v>
                      </c:pt>
                      <c:pt idx="528">
                        <c:v>27046.758310305431</c:v>
                      </c:pt>
                      <c:pt idx="529">
                        <c:v>27047.129329951884</c:v>
                      </c:pt>
                      <c:pt idx="530">
                        <c:v>27046.758310305431</c:v>
                      </c:pt>
                      <c:pt idx="531">
                        <c:v>27047.129329951884</c:v>
                      </c:pt>
                      <c:pt idx="532">
                        <c:v>27093.915597230171</c:v>
                      </c:pt>
                      <c:pt idx="533">
                        <c:v>27094.286616876609</c:v>
                      </c:pt>
                      <c:pt idx="534">
                        <c:v>27046.758310305431</c:v>
                      </c:pt>
                      <c:pt idx="535">
                        <c:v>27047.129329951884</c:v>
                      </c:pt>
                      <c:pt idx="536">
                        <c:v>27093.915597230171</c:v>
                      </c:pt>
                      <c:pt idx="537">
                        <c:v>27094.286616876609</c:v>
                      </c:pt>
                      <c:pt idx="538">
                        <c:v>27093.915597230171</c:v>
                      </c:pt>
                      <c:pt idx="539">
                        <c:v>27094.286616876609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F05-4D2C-8147-655BC5C72CA1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0.99994003945903942</c:v>
                      </c:pt>
                      <c:pt idx="2">
                        <c:v>0.99658203537090084</c:v>
                      </c:pt>
                      <c:pt idx="3">
                        <c:v>0.99652480913884656</c:v>
                      </c:pt>
                      <c:pt idx="4">
                        <c:v>0.99151241098795417</c:v>
                      </c:pt>
                      <c:pt idx="5">
                        <c:v>0.99145263521993332</c:v>
                      </c:pt>
                      <c:pt idx="6">
                        <c:v>0.99081654486799131</c:v>
                      </c:pt>
                      <c:pt idx="7">
                        <c:v>0.99075685777207934</c:v>
                      </c:pt>
                      <c:pt idx="8">
                        <c:v>0.99055818603507928</c:v>
                      </c:pt>
                      <c:pt idx="9">
                        <c:v>0.99050098554004795</c:v>
                      </c:pt>
                      <c:pt idx="10">
                        <c:v>0.98487338278489478</c:v>
                      </c:pt>
                      <c:pt idx="11">
                        <c:v>0.98481436798113697</c:v>
                      </c:pt>
                      <c:pt idx="12">
                        <c:v>0.91215975168085928</c:v>
                      </c:pt>
                      <c:pt idx="13">
                        <c:v>0.9120998436768607</c:v>
                      </c:pt>
                      <c:pt idx="14">
                        <c:v>0.90883251293861922</c:v>
                      </c:pt>
                      <c:pt idx="15">
                        <c:v>0.90877262908667211</c:v>
                      </c:pt>
                      <c:pt idx="16">
                        <c:v>0.90628708544750036</c:v>
                      </c:pt>
                      <c:pt idx="17">
                        <c:v>0.90622716932518832</c:v>
                      </c:pt>
                      <c:pt idx="18">
                        <c:v>0.90296347052691028</c:v>
                      </c:pt>
                      <c:pt idx="19">
                        <c:v>0.90290357476424687</c:v>
                      </c:pt>
                      <c:pt idx="20">
                        <c:v>0.9027775199818846</c:v>
                      </c:pt>
                      <c:pt idx="21">
                        <c:v>0.90271768824891763</c:v>
                      </c:pt>
                      <c:pt idx="22">
                        <c:v>0.89691558217080236</c:v>
                      </c:pt>
                      <c:pt idx="23">
                        <c:v>0.89685573150749542</c:v>
                      </c:pt>
                      <c:pt idx="24">
                        <c:v>0.89389279892845164</c:v>
                      </c:pt>
                      <c:pt idx="25">
                        <c:v>0.89383289281264255</c:v>
                      </c:pt>
                      <c:pt idx="26">
                        <c:v>0.89317901152295232</c:v>
                      </c:pt>
                      <c:pt idx="27">
                        <c:v>0.89311910940264772</c:v>
                      </c:pt>
                      <c:pt idx="28">
                        <c:v>0.88802059020559621</c:v>
                      </c:pt>
                      <c:pt idx="29">
                        <c:v>0.88796067705544757</c:v>
                      </c:pt>
                      <c:pt idx="30">
                        <c:v>0.88730742504207416</c:v>
                      </c:pt>
                      <c:pt idx="31">
                        <c:v>0.88724751532107748</c:v>
                      </c:pt>
                      <c:pt idx="32">
                        <c:v>0.88713564182979276</c:v>
                      </c:pt>
                      <c:pt idx="33">
                        <c:v>0.88707577830391759</c:v>
                      </c:pt>
                      <c:pt idx="34">
                        <c:v>0.88126963340921838</c:v>
                      </c:pt>
                      <c:pt idx="35">
                        <c:v>0.88120975737644802</c:v>
                      </c:pt>
                      <c:pt idx="36">
                        <c:v>0.86644398104214992</c:v>
                      </c:pt>
                      <c:pt idx="37">
                        <c:v>0.86638407716496613</c:v>
                      </c:pt>
                      <c:pt idx="38">
                        <c:v>0.8630912615389621</c:v>
                      </c:pt>
                      <c:pt idx="39">
                        <c:v>0.86303137310801237</c:v>
                      </c:pt>
                      <c:pt idx="40">
                        <c:v>0.86057225957329686</c:v>
                      </c:pt>
                      <c:pt idx="41">
                        <c:v>0.86051234986202818</c:v>
                      </c:pt>
                      <c:pt idx="42">
                        <c:v>0.85722187114956561</c:v>
                      </c:pt>
                      <c:pt idx="43">
                        <c:v>0.85716197512650005</c:v>
                      </c:pt>
                      <c:pt idx="44">
                        <c:v>0.85682687453053608</c:v>
                      </c:pt>
                      <c:pt idx="45">
                        <c:v>0.85676701906613006</c:v>
                      </c:pt>
                      <c:pt idx="46">
                        <c:v>0.850962100005624</c:v>
                      </c:pt>
                      <c:pt idx="47">
                        <c:v>0.85090223361885131</c:v>
                      </c:pt>
                      <c:pt idx="48">
                        <c:v>0.80605267206980613</c:v>
                      </c:pt>
                      <c:pt idx="49">
                        <c:v>0.80599276429134348</c:v>
                      </c:pt>
                      <c:pt idx="50">
                        <c:v>0.8053136240647647</c:v>
                      </c:pt>
                      <c:pt idx="51">
                        <c:v>0.80525371823412328</c:v>
                      </c:pt>
                      <c:pt idx="52">
                        <c:v>0.80131121377484416</c:v>
                      </c:pt>
                      <c:pt idx="53">
                        <c:v>0.80125129685597252</c:v>
                      </c:pt>
                      <c:pt idx="54">
                        <c:v>0.80018050473720481</c:v>
                      </c:pt>
                      <c:pt idx="55">
                        <c:v>0.80012059348645148</c:v>
                      </c:pt>
                      <c:pt idx="56">
                        <c:v>0.79944176597143501</c:v>
                      </c:pt>
                      <c:pt idx="57">
                        <c:v>0.79938185648041338</c:v>
                      </c:pt>
                      <c:pt idx="58">
                        <c:v>0.79906232790757858</c:v>
                      </c:pt>
                      <c:pt idx="59">
                        <c:v>0.79900244030540246</c:v>
                      </c:pt>
                      <c:pt idx="60">
                        <c:v>0.79796457261234599</c:v>
                      </c:pt>
                      <c:pt idx="61">
                        <c:v>0.7979046632767598</c:v>
                      </c:pt>
                      <c:pt idx="62">
                        <c:v>0.79543757387302372</c:v>
                      </c:pt>
                      <c:pt idx="63">
                        <c:v>0.79537765457500775</c:v>
                      </c:pt>
                      <c:pt idx="64">
                        <c:v>0.79319320277308558</c:v>
                      </c:pt>
                      <c:pt idx="65">
                        <c:v>0.79313330989405062</c:v>
                      </c:pt>
                      <c:pt idx="66">
                        <c:v>0.79209220138673442</c:v>
                      </c:pt>
                      <c:pt idx="67">
                        <c:v>0.79203228889921717</c:v>
                      </c:pt>
                      <c:pt idx="68">
                        <c:v>0.79171576196329463</c:v>
                      </c:pt>
                      <c:pt idx="69">
                        <c:v>0.79165586918940101</c:v>
                      </c:pt>
                      <c:pt idx="70">
                        <c:v>0.78584592340169401</c:v>
                      </c:pt>
                      <c:pt idx="71">
                        <c:v>0.78578602599155567</c:v>
                      </c:pt>
                      <c:pt idx="72">
                        <c:v>0.78177073310591805</c:v>
                      </c:pt>
                      <c:pt idx="73">
                        <c:v>0.78171081250834473</c:v>
                      </c:pt>
                      <c:pt idx="74">
                        <c:v>0.78121329426469166</c:v>
                      </c:pt>
                      <c:pt idx="75">
                        <c:v>0.78115338204237472</c:v>
                      </c:pt>
                      <c:pt idx="76">
                        <c:v>0.78047463903286829</c:v>
                      </c:pt>
                      <c:pt idx="77">
                        <c:v>0.7804147283306434</c:v>
                      </c:pt>
                      <c:pt idx="78">
                        <c:v>0.77842609675293828</c:v>
                      </c:pt>
                      <c:pt idx="79">
                        <c:v>0.77836618205988239</c:v>
                      </c:pt>
                      <c:pt idx="80">
                        <c:v>0.77422746736854631</c:v>
                      </c:pt>
                      <c:pt idx="81">
                        <c:v>0.7741675710124658</c:v>
                      </c:pt>
                      <c:pt idx="82">
                        <c:v>0.77329095884458965</c:v>
                      </c:pt>
                      <c:pt idx="83">
                        <c:v>0.77323104067864934</c:v>
                      </c:pt>
                      <c:pt idx="84">
                        <c:v>0.77273209106895213</c:v>
                      </c:pt>
                      <c:pt idx="85">
                        <c:v>0.77267218133763738</c:v>
                      </c:pt>
                      <c:pt idx="86">
                        <c:v>0.77255288729567428</c:v>
                      </c:pt>
                      <c:pt idx="87">
                        <c:v>0.77249297036670295</c:v>
                      </c:pt>
                      <c:pt idx="88">
                        <c:v>0.77218179404157339</c:v>
                      </c:pt>
                      <c:pt idx="89">
                        <c:v>0.77212189252719432</c:v>
                      </c:pt>
                      <c:pt idx="90">
                        <c:v>0.76935738164824918</c:v>
                      </c:pt>
                      <c:pt idx="91">
                        <c:v>0.76929747908683666</c:v>
                      </c:pt>
                      <c:pt idx="92">
                        <c:v>0.76631069054191336</c:v>
                      </c:pt>
                      <c:pt idx="93">
                        <c:v>0.76625078557677617</c:v>
                      </c:pt>
                      <c:pt idx="94">
                        <c:v>0.76288974421607558</c:v>
                      </c:pt>
                      <c:pt idx="95">
                        <c:v>0.76282985727901997</c:v>
                      </c:pt>
                      <c:pt idx="96">
                        <c:v>0.69520496599873682</c:v>
                      </c:pt>
                      <c:pt idx="97">
                        <c:v>0.69514505250764147</c:v>
                      </c:pt>
                      <c:pt idx="98">
                        <c:v>0.6944409805202072</c:v>
                      </c:pt>
                      <c:pt idx="99">
                        <c:v>0.69438106787912068</c:v>
                      </c:pt>
                      <c:pt idx="100">
                        <c:v>0.69393208748396107</c:v>
                      </c:pt>
                      <c:pt idx="101">
                        <c:v>0.69387217103556642</c:v>
                      </c:pt>
                      <c:pt idx="102">
                        <c:v>0.69056068733139941</c:v>
                      </c:pt>
                      <c:pt idx="103">
                        <c:v>0.69050077428864598</c:v>
                      </c:pt>
                      <c:pt idx="104">
                        <c:v>0.68933203584177016</c:v>
                      </c:pt>
                      <c:pt idx="105">
                        <c:v>0.68927212104032742</c:v>
                      </c:pt>
                      <c:pt idx="106">
                        <c:v>0.6885681926288022</c:v>
                      </c:pt>
                      <c:pt idx="107">
                        <c:v>0.68850827859039287</c:v>
                      </c:pt>
                      <c:pt idx="108">
                        <c:v>0.68805864710016129</c:v>
                      </c:pt>
                      <c:pt idx="109">
                        <c:v>0.68799872970859832</c:v>
                      </c:pt>
                      <c:pt idx="110">
                        <c:v>0.68798178430549883</c:v>
                      </c:pt>
                      <c:pt idx="111">
                        <c:v>0.68792187980080277</c:v>
                      </c:pt>
                      <c:pt idx="112">
                        <c:v>0.68468783960618196</c:v>
                      </c:pt>
                      <c:pt idx="113">
                        <c:v>0.68462792524696858</c:v>
                      </c:pt>
                      <c:pt idx="114">
                        <c:v>0.68410186174227317</c:v>
                      </c:pt>
                      <c:pt idx="115">
                        <c:v>0.68404195651932409</c:v>
                      </c:pt>
                      <c:pt idx="116">
                        <c:v>0.68211026511333372</c:v>
                      </c:pt>
                      <c:pt idx="117">
                        <c:v>0.68205035846661688</c:v>
                      </c:pt>
                      <c:pt idx="118">
                        <c:v>0.67823023974536378</c:v>
                      </c:pt>
                      <c:pt idx="119">
                        <c:v>0.67817033247734704</c:v>
                      </c:pt>
                      <c:pt idx="120">
                        <c:v>0.67566574319222905</c:v>
                      </c:pt>
                      <c:pt idx="121">
                        <c:v>0.67560582761232135</c:v>
                      </c:pt>
                      <c:pt idx="122">
                        <c:v>0.67490198168856097</c:v>
                      </c:pt>
                      <c:pt idx="123">
                        <c:v>0.67484206676267333</c:v>
                      </c:pt>
                      <c:pt idx="124">
                        <c:v>0.67036473137620289</c:v>
                      </c:pt>
                      <c:pt idx="125">
                        <c:v>0.6703048165099561</c:v>
                      </c:pt>
                      <c:pt idx="126">
                        <c:v>0.66979247469426273</c:v>
                      </c:pt>
                      <c:pt idx="127">
                        <c:v>0.66973255825178568</c:v>
                      </c:pt>
                      <c:pt idx="128">
                        <c:v>0.66960089664970646</c:v>
                      </c:pt>
                      <c:pt idx="129">
                        <c:v>0.66954098243536886</c:v>
                      </c:pt>
                      <c:pt idx="130">
                        <c:v>0.66902882938598318</c:v>
                      </c:pt>
                      <c:pt idx="131">
                        <c:v>0.66896891351962984</c:v>
                      </c:pt>
                      <c:pt idx="132">
                        <c:v>0.6684449885769046</c:v>
                      </c:pt>
                      <c:pt idx="133">
                        <c:v>0.66838508007517072</c:v>
                      </c:pt>
                      <c:pt idx="134">
                        <c:v>0.66314342027631268</c:v>
                      </c:pt>
                      <c:pt idx="135">
                        <c:v>0.66308351244121277</c:v>
                      </c:pt>
                      <c:pt idx="136">
                        <c:v>0.66257288135450898</c:v>
                      </c:pt>
                      <c:pt idx="137">
                        <c:v>0.66251297124485153</c:v>
                      </c:pt>
                      <c:pt idx="138">
                        <c:v>0.66188402561389259</c:v>
                      </c:pt>
                      <c:pt idx="139">
                        <c:v>0.66182411190307733</c:v>
                      </c:pt>
                      <c:pt idx="140">
                        <c:v>0.65848607522802105</c:v>
                      </c:pt>
                      <c:pt idx="141">
                        <c:v>0.65842616457002268</c:v>
                      </c:pt>
                      <c:pt idx="142">
                        <c:v>0.65332633494149039</c:v>
                      </c:pt>
                      <c:pt idx="143">
                        <c:v>0.65326642154028713</c:v>
                      </c:pt>
                      <c:pt idx="144">
                        <c:v>0.65181079107077122</c:v>
                      </c:pt>
                      <c:pt idx="145">
                        <c:v>0.65175088757315314</c:v>
                      </c:pt>
                      <c:pt idx="146">
                        <c:v>0.65082521938627347</c:v>
                      </c:pt>
                      <c:pt idx="147">
                        <c:v>0.65076530322630088</c:v>
                      </c:pt>
                      <c:pt idx="148">
                        <c:v>0.6500615512732153</c:v>
                      </c:pt>
                      <c:pt idx="149">
                        <c:v>0.65000163559273749</c:v>
                      </c:pt>
                      <c:pt idx="150">
                        <c:v>0.64992829153314147</c:v>
                      </c:pt>
                      <c:pt idx="151">
                        <c:v>0.64986838103530464</c:v>
                      </c:pt>
                      <c:pt idx="152">
                        <c:v>0.64484540393451018</c:v>
                      </c:pt>
                      <c:pt idx="153">
                        <c:v>0.64478549155060783</c:v>
                      </c:pt>
                      <c:pt idx="154">
                        <c:v>0.64405586786555824</c:v>
                      </c:pt>
                      <c:pt idx="155">
                        <c:v>0.64399595611634852</c:v>
                      </c:pt>
                      <c:pt idx="156">
                        <c:v>0.64360576701290484</c:v>
                      </c:pt>
                      <c:pt idx="157">
                        <c:v>0.64354585620903015</c:v>
                      </c:pt>
                      <c:pt idx="158">
                        <c:v>0.64325306762048828</c:v>
                      </c:pt>
                      <c:pt idx="159">
                        <c:v>0.64319316395094051</c:v>
                      </c:pt>
                      <c:pt idx="160">
                        <c:v>0.64234481432948953</c:v>
                      </c:pt>
                      <c:pt idx="161">
                        <c:v>0.6422848991438338</c:v>
                      </c:pt>
                      <c:pt idx="162">
                        <c:v>0.63894766324521612</c:v>
                      </c:pt>
                      <c:pt idx="163">
                        <c:v>0.63888775034958922</c:v>
                      </c:pt>
                      <c:pt idx="164">
                        <c:v>0.63738164735536251</c:v>
                      </c:pt>
                      <c:pt idx="165">
                        <c:v>0.63732174179021195</c:v>
                      </c:pt>
                      <c:pt idx="166">
                        <c:v>0.6322743310895621</c:v>
                      </c:pt>
                      <c:pt idx="167">
                        <c:v>0.63221442380456094</c:v>
                      </c:pt>
                      <c:pt idx="168">
                        <c:v>0.59043381804250272</c:v>
                      </c:pt>
                      <c:pt idx="169">
                        <c:v>0.5903739034363592</c:v>
                      </c:pt>
                      <c:pt idx="170">
                        <c:v>0.58703671213238318</c:v>
                      </c:pt>
                      <c:pt idx="171">
                        <c:v>0.58697679867409103</c:v>
                      </c:pt>
                      <c:pt idx="172">
                        <c:v>0.58308371434481188</c:v>
                      </c:pt>
                      <c:pt idx="173">
                        <c:v>0.58302379965701234</c:v>
                      </c:pt>
                      <c:pt idx="174">
                        <c:v>0.58195320329392397</c:v>
                      </c:pt>
                      <c:pt idx="175">
                        <c:v>0.58189328922293793</c:v>
                      </c:pt>
                      <c:pt idx="176">
                        <c:v>0.58116386606174708</c:v>
                      </c:pt>
                      <c:pt idx="177">
                        <c:v>0.58110395222601396</c:v>
                      </c:pt>
                      <c:pt idx="178">
                        <c:v>0.58036463485200951</c:v>
                      </c:pt>
                      <c:pt idx="179">
                        <c:v>0.58030472462440374</c:v>
                      </c:pt>
                      <c:pt idx="180">
                        <c:v>0.57968677228621202</c:v>
                      </c:pt>
                      <c:pt idx="181">
                        <c:v>0.57962685848055429</c:v>
                      </c:pt>
                      <c:pt idx="182">
                        <c:v>0.57721063670287376</c:v>
                      </c:pt>
                      <c:pt idx="183">
                        <c:v>0.57715072204922846</c:v>
                      </c:pt>
                      <c:pt idx="184">
                        <c:v>0.57639683736891134</c:v>
                      </c:pt>
                      <c:pt idx="185">
                        <c:v>0.57633692263456937</c:v>
                      </c:pt>
                      <c:pt idx="186">
                        <c:v>0.57563317939345526</c:v>
                      </c:pt>
                      <c:pt idx="187">
                        <c:v>0.57557326471503367</c:v>
                      </c:pt>
                      <c:pt idx="188">
                        <c:v>0.57460160573133634</c:v>
                      </c:pt>
                      <c:pt idx="189">
                        <c:v>0.57454169197037641</c:v>
                      </c:pt>
                      <c:pt idx="190">
                        <c:v>0.57449227875598941</c:v>
                      </c:pt>
                      <c:pt idx="191">
                        <c:v>0.57443236762403549</c:v>
                      </c:pt>
                      <c:pt idx="192">
                        <c:v>0.57381387478510948</c:v>
                      </c:pt>
                      <c:pt idx="193">
                        <c:v>0.57381222786497621</c:v>
                      </c:pt>
                      <c:pt idx="194">
                        <c:v>0.57375396075245444</c:v>
                      </c:pt>
                      <c:pt idx="195">
                        <c:v>0.57375231433017693</c:v>
                      </c:pt>
                      <c:pt idx="196">
                        <c:v>0.57301512681492739</c:v>
                      </c:pt>
                      <c:pt idx="197">
                        <c:v>0.57295521570951347</c:v>
                      </c:pt>
                      <c:pt idx="198">
                        <c:v>0.56917858155872336</c:v>
                      </c:pt>
                      <c:pt idx="199">
                        <c:v>0.56911866803449063</c:v>
                      </c:pt>
                      <c:pt idx="200">
                        <c:v>0.56791658343753593</c:v>
                      </c:pt>
                      <c:pt idx="201">
                        <c:v>0.56785666911557298</c:v>
                      </c:pt>
                      <c:pt idx="202">
                        <c:v>0.56714265134273667</c:v>
                      </c:pt>
                      <c:pt idx="203">
                        <c:v>0.56714044046422452</c:v>
                      </c:pt>
                      <c:pt idx="204">
                        <c:v>0.56708273949275945</c:v>
                      </c:pt>
                      <c:pt idx="205">
                        <c:v>0.56708052954413979</c:v>
                      </c:pt>
                      <c:pt idx="206">
                        <c:v>0.56612079670835269</c:v>
                      </c:pt>
                      <c:pt idx="207">
                        <c:v>0.56606088338623717</c:v>
                      </c:pt>
                      <c:pt idx="208">
                        <c:v>0.56451981768416326</c:v>
                      </c:pt>
                      <c:pt idx="209">
                        <c:v>0.56445990374468813</c:v>
                      </c:pt>
                      <c:pt idx="210">
                        <c:v>0.56298597853964094</c:v>
                      </c:pt>
                      <c:pt idx="211">
                        <c:v>0.56292606474547102</c:v>
                      </c:pt>
                      <c:pt idx="212">
                        <c:v>0.56269761267256468</c:v>
                      </c:pt>
                      <c:pt idx="213">
                        <c:v>0.56263770044806161</c:v>
                      </c:pt>
                      <c:pt idx="214">
                        <c:v>0.56219662026772388</c:v>
                      </c:pt>
                      <c:pt idx="215">
                        <c:v>0.56213670662574455</c:v>
                      </c:pt>
                      <c:pt idx="216">
                        <c:v>0.55784875682426416</c:v>
                      </c:pt>
                      <c:pt idx="217">
                        <c:v>0.55778884458576583</c:v>
                      </c:pt>
                      <c:pt idx="218">
                        <c:v>0.55580973203429107</c:v>
                      </c:pt>
                      <c:pt idx="219">
                        <c:v>0.55574982299369369</c:v>
                      </c:pt>
                      <c:pt idx="220">
                        <c:v>0.5555251494193264</c:v>
                      </c:pt>
                      <c:pt idx="221">
                        <c:v>0.55546523775677159</c:v>
                      </c:pt>
                      <c:pt idx="222">
                        <c:v>0.5545052124010158</c:v>
                      </c:pt>
                      <c:pt idx="223">
                        <c:v>0.55444529896626715</c:v>
                      </c:pt>
                      <c:pt idx="224">
                        <c:v>0.55108214934533661</c:v>
                      </c:pt>
                      <c:pt idx="225">
                        <c:v>0.55102223668712536</c:v>
                      </c:pt>
                      <c:pt idx="226">
                        <c:v>0.54721966056364024</c:v>
                      </c:pt>
                      <c:pt idx="227">
                        <c:v>0.54715974785863952</c:v>
                      </c:pt>
                      <c:pt idx="228">
                        <c:v>0.54640470235807037</c:v>
                      </c:pt>
                      <c:pt idx="229">
                        <c:v>0.54634478986538837</c:v>
                      </c:pt>
                      <c:pt idx="230">
                        <c:v>0.54419472212474462</c:v>
                      </c:pt>
                      <c:pt idx="231">
                        <c:v>0.54413481199459235</c:v>
                      </c:pt>
                      <c:pt idx="232">
                        <c:v>0.54134695525925258</c:v>
                      </c:pt>
                      <c:pt idx="233">
                        <c:v>0.5412870422764342</c:v>
                      </c:pt>
                      <c:pt idx="234">
                        <c:v>0.5405320280456144</c:v>
                      </c:pt>
                      <c:pt idx="235">
                        <c:v>0.54047211521443328</c:v>
                      </c:pt>
                      <c:pt idx="236">
                        <c:v>0.53951724990935879</c:v>
                      </c:pt>
                      <c:pt idx="237">
                        <c:v>0.53945733992524447</c:v>
                      </c:pt>
                      <c:pt idx="238">
                        <c:v>0.53364488770442964</c:v>
                      </c:pt>
                      <c:pt idx="239">
                        <c:v>0.53358497686805173</c:v>
                      </c:pt>
                      <c:pt idx="240">
                        <c:v>0.51977145052859597</c:v>
                      </c:pt>
                      <c:pt idx="241">
                        <c:v>0.51971153786373103</c:v>
                      </c:pt>
                      <c:pt idx="242">
                        <c:v>0.51632269752715421</c:v>
                      </c:pt>
                      <c:pt idx="243">
                        <c:v>0.51626278550807037</c:v>
                      </c:pt>
                      <c:pt idx="244">
                        <c:v>0.51389876298942339</c:v>
                      </c:pt>
                      <c:pt idx="245">
                        <c:v>0.51383885015563868</c:v>
                      </c:pt>
                      <c:pt idx="246">
                        <c:v>0.51045007717819468</c:v>
                      </c:pt>
                      <c:pt idx="247">
                        <c:v>0.51039016473835974</c:v>
                      </c:pt>
                      <c:pt idx="248">
                        <c:v>0.50922054596331257</c:v>
                      </c:pt>
                      <c:pt idx="249">
                        <c:v>0.5091606362665152</c:v>
                      </c:pt>
                      <c:pt idx="250">
                        <c:v>0.50334813389615063</c:v>
                      </c:pt>
                      <c:pt idx="251">
                        <c:v>0.50328822326108524</c:v>
                      </c:pt>
                      <c:pt idx="252">
                        <c:v>0.48855915040830994</c:v>
                      </c:pt>
                      <c:pt idx="253">
                        <c:v>0.48849923941729551</c:v>
                      </c:pt>
                      <c:pt idx="254">
                        <c:v>0.48776965037508946</c:v>
                      </c:pt>
                      <c:pt idx="255">
                        <c:v>0.48770973913314736</c:v>
                      </c:pt>
                      <c:pt idx="256">
                        <c:v>0.48268672161025911</c:v>
                      </c:pt>
                      <c:pt idx="257">
                        <c:v>0.48262681146001468</c:v>
                      </c:pt>
                      <c:pt idx="258">
                        <c:v>0.48189719249958762</c:v>
                      </c:pt>
                      <c:pt idx="259">
                        <c:v>0.48183728204068688</c:v>
                      </c:pt>
                      <c:pt idx="260">
                        <c:v>0.48109797674708749</c:v>
                      </c:pt>
                      <c:pt idx="261">
                        <c:v>0.48103806404392085</c:v>
                      </c:pt>
                      <c:pt idx="262">
                        <c:v>0.4795865457637381</c:v>
                      </c:pt>
                      <c:pt idx="263">
                        <c:v>0.47952663466396006</c:v>
                      </c:pt>
                      <c:pt idx="264">
                        <c:v>0.47616314109586622</c:v>
                      </c:pt>
                      <c:pt idx="265">
                        <c:v>0.47610322901395724</c:v>
                      </c:pt>
                      <c:pt idx="266">
                        <c:v>0.47522531949888724</c:v>
                      </c:pt>
                      <c:pt idx="267">
                        <c:v>0.47516540709010724</c:v>
                      </c:pt>
                      <c:pt idx="268">
                        <c:v>0.47110559805959734</c:v>
                      </c:pt>
                      <c:pt idx="269">
                        <c:v>0.47104568679296693</c:v>
                      </c:pt>
                      <c:pt idx="270">
                        <c:v>0.47029282951551926</c:v>
                      </c:pt>
                      <c:pt idx="271">
                        <c:v>0.47029058637073462</c:v>
                      </c:pt>
                      <c:pt idx="272">
                        <c:v>0.47023291907703713</c:v>
                      </c:pt>
                      <c:pt idx="273">
                        <c:v>0.47023067483841763</c:v>
                      </c:pt>
                      <c:pt idx="274">
                        <c:v>0.46927644756990461</c:v>
                      </c:pt>
                      <c:pt idx="275">
                        <c:v>0.46921653445793393</c:v>
                      </c:pt>
                      <c:pt idx="276">
                        <c:v>0.46849512466383686</c:v>
                      </c:pt>
                      <c:pt idx="277">
                        <c:v>0.46843521211731387</c:v>
                      </c:pt>
                      <c:pt idx="278">
                        <c:v>0.46686927537573703</c:v>
                      </c:pt>
                      <c:pt idx="279">
                        <c:v>0.46680936371378434</c:v>
                      </c:pt>
                      <c:pt idx="280">
                        <c:v>0.46504648834840645</c:v>
                      </c:pt>
                      <c:pt idx="281">
                        <c:v>0.46498657525175385</c:v>
                      </c:pt>
                      <c:pt idx="282">
                        <c:v>0.46442051512020255</c:v>
                      </c:pt>
                      <c:pt idx="283">
                        <c:v>0.46436060561029702</c:v>
                      </c:pt>
                      <c:pt idx="284">
                        <c:v>0.46340369363263878</c:v>
                      </c:pt>
                      <c:pt idx="285">
                        <c:v>0.46334378056323483</c:v>
                      </c:pt>
                      <c:pt idx="286">
                        <c:v>0.46262250313053588</c:v>
                      </c:pt>
                      <c:pt idx="287">
                        <c:v>0.46256259099488822</c:v>
                      </c:pt>
                      <c:pt idx="288">
                        <c:v>0.46099679446483971</c:v>
                      </c:pt>
                      <c:pt idx="289">
                        <c:v>0.460936883476735</c:v>
                      </c:pt>
                      <c:pt idx="290">
                        <c:v>0.45998244996736731</c:v>
                      </c:pt>
                      <c:pt idx="291">
                        <c:v>0.45992253679312162</c:v>
                      </c:pt>
                      <c:pt idx="292">
                        <c:v>0.45917375548812372</c:v>
                      </c:pt>
                      <c:pt idx="293">
                        <c:v>0.45911384254733839</c:v>
                      </c:pt>
                      <c:pt idx="294">
                        <c:v>0.45794560937735157</c:v>
                      </c:pt>
                      <c:pt idx="295">
                        <c:v>0.45788569616549502</c:v>
                      </c:pt>
                      <c:pt idx="296">
                        <c:v>0.45410970077809343</c:v>
                      </c:pt>
                      <c:pt idx="297">
                        <c:v>0.45404978776582994</c:v>
                      </c:pt>
                      <c:pt idx="298">
                        <c:v>0.45213862268291266</c:v>
                      </c:pt>
                      <c:pt idx="299">
                        <c:v>0.45207871217998319</c:v>
                      </c:pt>
                      <c:pt idx="300">
                        <c:v>0.45207271923902964</c:v>
                      </c:pt>
                      <c:pt idx="301">
                        <c:v>0.45201280566087387</c:v>
                      </c:pt>
                      <c:pt idx="302">
                        <c:v>0.45132354944570657</c:v>
                      </c:pt>
                      <c:pt idx="303">
                        <c:v>0.45126363858969082</c:v>
                      </c:pt>
                      <c:pt idx="304">
                        <c:v>0.44443643521297632</c:v>
                      </c:pt>
                      <c:pt idx="305">
                        <c:v>0.44437652209120809</c:v>
                      </c:pt>
                      <c:pt idx="306">
                        <c:v>0.44365754271711499</c:v>
                      </c:pt>
                      <c:pt idx="307">
                        <c:v>0.44359763187759282</c:v>
                      </c:pt>
                      <c:pt idx="308">
                        <c:v>0.44284494903975724</c:v>
                      </c:pt>
                      <c:pt idx="309">
                        <c:v>0.44278503924533735</c:v>
                      </c:pt>
                      <c:pt idx="310">
                        <c:v>0.4420298280257744</c:v>
                      </c:pt>
                      <c:pt idx="311">
                        <c:v>0.44196991781840672</c:v>
                      </c:pt>
                      <c:pt idx="312">
                        <c:v>0.44104690709818911</c:v>
                      </c:pt>
                      <c:pt idx="313">
                        <c:v>0.44098699447369105</c:v>
                      </c:pt>
                      <c:pt idx="314">
                        <c:v>0.44020847584960643</c:v>
                      </c:pt>
                      <c:pt idx="315">
                        <c:v>0.44020649492362607</c:v>
                      </c:pt>
                      <c:pt idx="316">
                        <c:v>0.44014856361998239</c:v>
                      </c:pt>
                      <c:pt idx="317">
                        <c:v>0.44014658204372203</c:v>
                      </c:pt>
                      <c:pt idx="318">
                        <c:v>0.43697277499166798</c:v>
                      </c:pt>
                      <c:pt idx="319">
                        <c:v>0.43691286626035897</c:v>
                      </c:pt>
                      <c:pt idx="320">
                        <c:v>0.43615759448632802</c:v>
                      </c:pt>
                      <c:pt idx="321">
                        <c:v>0.43609768527903203</c:v>
                      </c:pt>
                      <c:pt idx="322">
                        <c:v>0.43517428750385173</c:v>
                      </c:pt>
                      <c:pt idx="323">
                        <c:v>0.43514243859202612</c:v>
                      </c:pt>
                      <c:pt idx="324">
                        <c:v>0.43511437540518033</c:v>
                      </c:pt>
                      <c:pt idx="325">
                        <c:v>0.43509982995248409</c:v>
                      </c:pt>
                      <c:pt idx="326">
                        <c:v>0.43508252561846739</c:v>
                      </c:pt>
                      <c:pt idx="327">
                        <c:v>0.43503991918528323</c:v>
                      </c:pt>
                      <c:pt idx="328">
                        <c:v>0.43433382807639653</c:v>
                      </c:pt>
                      <c:pt idx="329">
                        <c:v>0.43427391565810247</c:v>
                      </c:pt>
                      <c:pt idx="330">
                        <c:v>0.43310712113907424</c:v>
                      </c:pt>
                      <c:pt idx="331">
                        <c:v>0.43310570360902473</c:v>
                      </c:pt>
                      <c:pt idx="332">
                        <c:v>0.43304720708487104</c:v>
                      </c:pt>
                      <c:pt idx="333">
                        <c:v>0.43304578936168858</c:v>
                      </c:pt>
                      <c:pt idx="334">
                        <c:v>0.43165073942101162</c:v>
                      </c:pt>
                      <c:pt idx="335">
                        <c:v>0.43159082714377139</c:v>
                      </c:pt>
                      <c:pt idx="336">
                        <c:v>0.42926975302567155</c:v>
                      </c:pt>
                      <c:pt idx="337">
                        <c:v>0.42922752094545757</c:v>
                      </c:pt>
                      <c:pt idx="338">
                        <c:v>0.42920984052067046</c:v>
                      </c:pt>
                      <c:pt idx="339">
                        <c:v>0.42916761110672075</c:v>
                      </c:pt>
                      <c:pt idx="340">
                        <c:v>0.42723269342239117</c:v>
                      </c:pt>
                      <c:pt idx="341">
                        <c:v>0.4271727790972043</c:v>
                      </c:pt>
                      <c:pt idx="342">
                        <c:v>0.42577818520060862</c:v>
                      </c:pt>
                      <c:pt idx="343">
                        <c:v>0.42571827358294034</c:v>
                      </c:pt>
                      <c:pt idx="344">
                        <c:v>0.42454955545217721</c:v>
                      </c:pt>
                      <c:pt idx="345">
                        <c:v>0.42448964111858928</c:v>
                      </c:pt>
                      <c:pt idx="346">
                        <c:v>0.4186765705358258</c:v>
                      </c:pt>
                      <c:pt idx="347">
                        <c:v>0.41861665631191253</c:v>
                      </c:pt>
                      <c:pt idx="348">
                        <c:v>0.38506411972934751</c:v>
                      </c:pt>
                      <c:pt idx="349">
                        <c:v>0.38500421497158005</c:v>
                      </c:pt>
                      <c:pt idx="350">
                        <c:v>0.38424863258203207</c:v>
                      </c:pt>
                      <c:pt idx="351">
                        <c:v>0.3841887270553932</c:v>
                      </c:pt>
                      <c:pt idx="352">
                        <c:v>0.37771556429199932</c:v>
                      </c:pt>
                      <c:pt idx="353">
                        <c:v>0.37765566136110734</c:v>
                      </c:pt>
                      <c:pt idx="354">
                        <c:v>0.37735905090621197</c:v>
                      </c:pt>
                      <c:pt idx="355">
                        <c:v>0.37729913967175388</c:v>
                      </c:pt>
                      <c:pt idx="356">
                        <c:v>0.37689996646932811</c:v>
                      </c:pt>
                      <c:pt idx="357">
                        <c:v>0.37684006269385645</c:v>
                      </c:pt>
                      <c:pt idx="358">
                        <c:v>0.37658257157923442</c:v>
                      </c:pt>
                      <c:pt idx="359">
                        <c:v>0.3765226660499647</c:v>
                      </c:pt>
                      <c:pt idx="360">
                        <c:v>0.37313201913534161</c:v>
                      </c:pt>
                      <c:pt idx="361">
                        <c:v>0.37307211044341049</c:v>
                      </c:pt>
                      <c:pt idx="362">
                        <c:v>0.37184451037465255</c:v>
                      </c:pt>
                      <c:pt idx="363">
                        <c:v>0.37178460950986558</c:v>
                      </c:pt>
                      <c:pt idx="364">
                        <c:v>0.37102879026143981</c:v>
                      </c:pt>
                      <c:pt idx="365">
                        <c:v>0.37096888847613441</c:v>
                      </c:pt>
                      <c:pt idx="366">
                        <c:v>0.37000953886245369</c:v>
                      </c:pt>
                      <c:pt idx="367">
                        <c:v>0.36994962874626031</c:v>
                      </c:pt>
                      <c:pt idx="368">
                        <c:v>0.36602911262630877</c:v>
                      </c:pt>
                      <c:pt idx="369">
                        <c:v>0.36596919859569871</c:v>
                      </c:pt>
                      <c:pt idx="370">
                        <c:v>0.36413738404898149</c:v>
                      </c:pt>
                      <c:pt idx="371">
                        <c:v>0.36407747528369577</c:v>
                      </c:pt>
                      <c:pt idx="372">
                        <c:v>0.35761613404005943</c:v>
                      </c:pt>
                      <c:pt idx="373">
                        <c:v>0.35755623004508613</c:v>
                      </c:pt>
                      <c:pt idx="374">
                        <c:v>0.35637717198784397</c:v>
                      </c:pt>
                      <c:pt idx="375">
                        <c:v>0.35631726582153184</c:v>
                      </c:pt>
                      <c:pt idx="376">
                        <c:v>0.35553624858952909</c:v>
                      </c:pt>
                      <c:pt idx="377">
                        <c:v>0.35547634155483504</c:v>
                      </c:pt>
                      <c:pt idx="378">
                        <c:v>0.35416513741022476</c:v>
                      </c:pt>
                      <c:pt idx="379">
                        <c:v>0.3541052297547207</c:v>
                      </c:pt>
                      <c:pt idx="380">
                        <c:v>0.35050566860360372</c:v>
                      </c:pt>
                      <c:pt idx="381">
                        <c:v>0.35044576431452168</c:v>
                      </c:pt>
                      <c:pt idx="382">
                        <c:v>0.34966460956557671</c:v>
                      </c:pt>
                      <c:pt idx="383">
                        <c:v>0.34960470432488316</c:v>
                      </c:pt>
                      <c:pt idx="384">
                        <c:v>0.34913442790907095</c:v>
                      </c:pt>
                      <c:pt idx="385">
                        <c:v>0.34907452293577573</c:v>
                      </c:pt>
                      <c:pt idx="386">
                        <c:v>0.34843253923618389</c:v>
                      </c:pt>
                      <c:pt idx="387">
                        <c:v>0.34837262579878758</c:v>
                      </c:pt>
                      <c:pt idx="388">
                        <c:v>0.34829340954669247</c:v>
                      </c:pt>
                      <c:pt idx="389">
                        <c:v>0.34823350363305794</c:v>
                      </c:pt>
                      <c:pt idx="390">
                        <c:v>0.34706182498494786</c:v>
                      </c:pt>
                      <c:pt idx="391">
                        <c:v>0.34700191103328187</c:v>
                      </c:pt>
                      <c:pt idx="392">
                        <c:v>0.34255981909116334</c:v>
                      </c:pt>
                      <c:pt idx="393">
                        <c:v>0.34249990675017927</c:v>
                      </c:pt>
                      <c:pt idx="394">
                        <c:v>0.34118902000317558</c:v>
                      </c:pt>
                      <c:pt idx="395">
                        <c:v>0.34112910709469574</c:v>
                      </c:pt>
                      <c:pt idx="396">
                        <c:v>0.32899344055198593</c:v>
                      </c:pt>
                      <c:pt idx="397">
                        <c:v>0.32893353157906585</c:v>
                      </c:pt>
                      <c:pt idx="398">
                        <c:v>0.32812724268341892</c:v>
                      </c:pt>
                      <c:pt idx="399">
                        <c:v>0.32806733276322914</c:v>
                      </c:pt>
                      <c:pt idx="400">
                        <c:v>0.32312152469509703</c:v>
                      </c:pt>
                      <c:pt idx="401">
                        <c:v>0.32306161752541301</c:v>
                      </c:pt>
                      <c:pt idx="402">
                        <c:v>0.32225516841724883</c:v>
                      </c:pt>
                      <c:pt idx="403">
                        <c:v>0.32219526020590639</c:v>
                      </c:pt>
                      <c:pt idx="404">
                        <c:v>0.32081095235745455</c:v>
                      </c:pt>
                      <c:pt idx="405">
                        <c:v>0.32075103557769791</c:v>
                      </c:pt>
                      <c:pt idx="406">
                        <c:v>0.31493762014615589</c:v>
                      </c:pt>
                      <c:pt idx="407">
                        <c:v>0.31487770428853568</c:v>
                      </c:pt>
                      <c:pt idx="408">
                        <c:v>0.30415473011596172</c:v>
                      </c:pt>
                      <c:pt idx="409">
                        <c:v>0.30409482425481676</c:v>
                      </c:pt>
                      <c:pt idx="410">
                        <c:v>0.30328826562610195</c:v>
                      </c:pt>
                      <c:pt idx="411">
                        <c:v>0.30322835856932501</c:v>
                      </c:pt>
                      <c:pt idx="412">
                        <c:v>0.29597031020517506</c:v>
                      </c:pt>
                      <c:pt idx="413">
                        <c:v>0.29591039430348515</c:v>
                      </c:pt>
                      <c:pt idx="414">
                        <c:v>0.29567304383823961</c:v>
                      </c:pt>
                      <c:pt idx="415">
                        <c:v>0.29561313649902199</c:v>
                      </c:pt>
                      <c:pt idx="416">
                        <c:v>0.29217219568750402</c:v>
                      </c:pt>
                      <c:pt idx="417">
                        <c:v>0.29211228365553454</c:v>
                      </c:pt>
                      <c:pt idx="418">
                        <c:v>0.28464362724116204</c:v>
                      </c:pt>
                      <c:pt idx="419">
                        <c:v>0.28458370703283953</c:v>
                      </c:pt>
                      <c:pt idx="420">
                        <c:v>0.27161256063396821</c:v>
                      </c:pt>
                      <c:pt idx="421">
                        <c:v>0.27155266539492195</c:v>
                      </c:pt>
                      <c:pt idx="422">
                        <c:v>0.26813354910181098</c:v>
                      </c:pt>
                      <c:pt idx="423">
                        <c:v>0.26807364722062438</c:v>
                      </c:pt>
                      <c:pt idx="424">
                        <c:v>0.2657428960092304</c:v>
                      </c:pt>
                      <c:pt idx="425">
                        <c:v>0.2656830044883855</c:v>
                      </c:pt>
                      <c:pt idx="426">
                        <c:v>0.26226285109329306</c:v>
                      </c:pt>
                      <c:pt idx="427">
                        <c:v>0.26220295238138952</c:v>
                      </c:pt>
                      <c:pt idx="428">
                        <c:v>0.26081279965511878</c:v>
                      </c:pt>
                      <c:pt idx="429">
                        <c:v>0.2607528856981684</c:v>
                      </c:pt>
                      <c:pt idx="430">
                        <c:v>0.25494005611145582</c:v>
                      </c:pt>
                      <c:pt idx="431">
                        <c:v>0.25488014418610594</c:v>
                      </c:pt>
                      <c:pt idx="432">
                        <c:v>0.25027152175695944</c:v>
                      </c:pt>
                      <c:pt idx="433">
                        <c:v>0.25021161991256502</c:v>
                      </c:pt>
                      <c:pt idx="434">
                        <c:v>0.24677797598671947</c:v>
                      </c:pt>
                      <c:pt idx="435">
                        <c:v>0.24676906581226818</c:v>
                      </c:pt>
                      <c:pt idx="436">
                        <c:v>0.24671808827490771</c:v>
                      </c:pt>
                      <c:pt idx="437">
                        <c:v>0.24670915722805187</c:v>
                      </c:pt>
                      <c:pt idx="438">
                        <c:v>0.24440086557924967</c:v>
                      </c:pt>
                      <c:pt idx="439">
                        <c:v>0.24434096718740803</c:v>
                      </c:pt>
                      <c:pt idx="440">
                        <c:v>0.2432969150238348</c:v>
                      </c:pt>
                      <c:pt idx="441">
                        <c:v>0.24323701908619685</c:v>
                      </c:pt>
                      <c:pt idx="442">
                        <c:v>0.24089729394581474</c:v>
                      </c:pt>
                      <c:pt idx="443">
                        <c:v>0.24083738819618469</c:v>
                      </c:pt>
                      <c:pt idx="444">
                        <c:v>0.23923913590527227</c:v>
                      </c:pt>
                      <c:pt idx="445">
                        <c:v>0.23917921530419747</c:v>
                      </c:pt>
                      <c:pt idx="446">
                        <c:v>0.23829491290982527</c:v>
                      </c:pt>
                      <c:pt idx="447">
                        <c:v>0.23823502326391463</c:v>
                      </c:pt>
                      <c:pt idx="448">
                        <c:v>0.23742720934215214</c:v>
                      </c:pt>
                      <c:pt idx="449">
                        <c:v>0.23736731753715928</c:v>
                      </c:pt>
                      <c:pt idx="450">
                        <c:v>0.23597285635600398</c:v>
                      </c:pt>
                      <c:pt idx="451">
                        <c:v>0.23591294525142611</c:v>
                      </c:pt>
                      <c:pt idx="452">
                        <c:v>0.23336513768373784</c:v>
                      </c:pt>
                      <c:pt idx="453">
                        <c:v>0.23330521862458981</c:v>
                      </c:pt>
                      <c:pt idx="454">
                        <c:v>0.23010065607738672</c:v>
                      </c:pt>
                      <c:pt idx="455">
                        <c:v>0.23004074771737423</c:v>
                      </c:pt>
                      <c:pt idx="456">
                        <c:v>0.22973713969618531</c:v>
                      </c:pt>
                      <c:pt idx="457">
                        <c:v>0.22967725055510643</c:v>
                      </c:pt>
                      <c:pt idx="458">
                        <c:v>0.22886938745902097</c:v>
                      </c:pt>
                      <c:pt idx="459">
                        <c:v>0.22880949604758391</c:v>
                      </c:pt>
                      <c:pt idx="460">
                        <c:v>0.22543492272029544</c:v>
                      </c:pt>
                      <c:pt idx="461">
                        <c:v>0.225375027290179</c:v>
                      </c:pt>
                      <c:pt idx="462">
                        <c:v>0.22193054876095156</c:v>
                      </c:pt>
                      <c:pt idx="463">
                        <c:v>0.22187064486034822</c:v>
                      </c:pt>
                      <c:pt idx="464">
                        <c:v>0.22154280508104515</c:v>
                      </c:pt>
                      <c:pt idx="465">
                        <c:v>0.22148289628836043</c:v>
                      </c:pt>
                      <c:pt idx="466">
                        <c:v>0.22125406520025614</c:v>
                      </c:pt>
                      <c:pt idx="467">
                        <c:v>0.22119417383410306</c:v>
                      </c:pt>
                      <c:pt idx="468">
                        <c:v>0.21774843520387194</c:v>
                      </c:pt>
                      <c:pt idx="469">
                        <c:v>0.21768853471934352</c:v>
                      </c:pt>
                      <c:pt idx="470">
                        <c:v>0.21695224852384531</c:v>
                      </c:pt>
                      <c:pt idx="471">
                        <c:v>0.21689235068801258</c:v>
                      </c:pt>
                      <c:pt idx="472">
                        <c:v>0.21605960867180571</c:v>
                      </c:pt>
                      <c:pt idx="473">
                        <c:v>0.21599970855778777</c:v>
                      </c:pt>
                      <c:pt idx="474">
                        <c:v>0.21439780797898311</c:v>
                      </c:pt>
                      <c:pt idx="475">
                        <c:v>0.21433788874056942</c:v>
                      </c:pt>
                      <c:pt idx="476">
                        <c:v>0.21021308297847613</c:v>
                      </c:pt>
                      <c:pt idx="477">
                        <c:v>0.21015316576885004</c:v>
                      </c:pt>
                      <c:pt idx="478">
                        <c:v>0.2085241335046282</c:v>
                      </c:pt>
                      <c:pt idx="479">
                        <c:v>0.20846421644113533</c:v>
                      </c:pt>
                      <c:pt idx="480">
                        <c:v>0.15103178557752106</c:v>
                      </c:pt>
                      <c:pt idx="481">
                        <c:v>0.15097192921640032</c:v>
                      </c:pt>
                      <c:pt idx="482">
                        <c:v>0.14751749423177216</c:v>
                      </c:pt>
                      <c:pt idx="483">
                        <c:v>0.1474576199318027</c:v>
                      </c:pt>
                      <c:pt idx="484">
                        <c:v>0.14516847623581458</c:v>
                      </c:pt>
                      <c:pt idx="485">
                        <c:v>0.14510863182143302</c:v>
                      </c:pt>
                      <c:pt idx="486">
                        <c:v>0.14165151829297645</c:v>
                      </c:pt>
                      <c:pt idx="487">
                        <c:v>0.14159165407477051</c:v>
                      </c:pt>
                      <c:pt idx="488">
                        <c:v>0.13996921750444327</c:v>
                      </c:pt>
                      <c:pt idx="489">
                        <c:v>0.13990930965165771</c:v>
                      </c:pt>
                      <c:pt idx="490">
                        <c:v>0.13409781763099707</c:v>
                      </c:pt>
                      <c:pt idx="491">
                        <c:v>0.13403791586254168</c:v>
                      </c:pt>
                      <c:pt idx="492">
                        <c:v>0.12363922387425166</c:v>
                      </c:pt>
                      <c:pt idx="493">
                        <c:v>0.12357936053396892</c:v>
                      </c:pt>
                      <c:pt idx="494">
                        <c:v>0.12010128191712374</c:v>
                      </c:pt>
                      <c:pt idx="495">
                        <c:v>0.12004139710353698</c:v>
                      </c:pt>
                      <c:pt idx="496">
                        <c:v>0.11777515910760344</c:v>
                      </c:pt>
                      <c:pt idx="497">
                        <c:v>0.11771530958175616</c:v>
                      </c:pt>
                      <c:pt idx="498">
                        <c:v>0.11423390060393636</c:v>
                      </c:pt>
                      <c:pt idx="499">
                        <c:v>0.1141740268429951</c:v>
                      </c:pt>
                      <c:pt idx="500">
                        <c:v>0.11234777627695092</c:v>
                      </c:pt>
                      <c:pt idx="501">
                        <c:v>0.11228785312301923</c:v>
                      </c:pt>
                      <c:pt idx="502">
                        <c:v>0.10647368843815198</c:v>
                      </c:pt>
                      <c:pt idx="503">
                        <c:v>0.10641377041931223</c:v>
                      </c:pt>
                      <c:pt idx="504">
                        <c:v>9.8816750877279702E-2</c:v>
                      </c:pt>
                      <c:pt idx="505">
                        <c:v>9.8756922511554143E-2</c:v>
                      </c:pt>
                      <c:pt idx="506">
                        <c:v>9.5271231503891843E-2</c:v>
                      </c:pt>
                      <c:pt idx="507">
                        <c:v>9.5211371661137398E-2</c:v>
                      </c:pt>
                      <c:pt idx="508">
                        <c:v>9.0330732340760611E-2</c:v>
                      </c:pt>
                      <c:pt idx="509">
                        <c:v>9.0270900712030575E-2</c:v>
                      </c:pt>
                      <c:pt idx="510">
                        <c:v>8.940808011307172E-2</c:v>
                      </c:pt>
                      <c:pt idx="511">
                        <c:v>8.934823932341561E-2</c:v>
                      </c:pt>
                      <c:pt idx="512">
                        <c:v>8.7506291294248736E-2</c:v>
                      </c:pt>
                      <c:pt idx="513">
                        <c:v>8.7446374245728264E-2</c:v>
                      </c:pt>
                      <c:pt idx="514">
                        <c:v>8.1633604178513536E-2</c:v>
                      </c:pt>
                      <c:pt idx="515">
                        <c:v>8.1573695863904019E-2</c:v>
                      </c:pt>
                      <c:pt idx="516">
                        <c:v>4.4991337541378018E-2</c:v>
                      </c:pt>
                      <c:pt idx="517">
                        <c:v>4.4931704445351696E-2</c:v>
                      </c:pt>
                      <c:pt idx="518">
                        <c:v>4.4060809301741305E-2</c:v>
                      </c:pt>
                      <c:pt idx="519">
                        <c:v>4.4001150373006899E-2</c:v>
                      </c:pt>
                      <c:pt idx="520">
                        <c:v>3.9164205790561644E-2</c:v>
                      </c:pt>
                      <c:pt idx="521">
                        <c:v>3.9104707102819172E-2</c:v>
                      </c:pt>
                      <c:pt idx="522">
                        <c:v>3.8230160746490466E-2</c:v>
                      </c:pt>
                      <c:pt idx="523">
                        <c:v>3.817062985832452E-2</c:v>
                      </c:pt>
                      <c:pt idx="524">
                        <c:v>3.6235284482484441E-2</c:v>
                      </c:pt>
                      <c:pt idx="525">
                        <c:v>3.6175420393648024E-2</c:v>
                      </c:pt>
                      <c:pt idx="526">
                        <c:v>3.0373895150022985E-2</c:v>
                      </c:pt>
                      <c:pt idx="527">
                        <c:v>3.0314089741776538E-2</c:v>
                      </c:pt>
                      <c:pt idx="528">
                        <c:v>2.0351104929225417E-2</c:v>
                      </c:pt>
                      <c:pt idx="529">
                        <c:v>2.0292463725425942E-2</c:v>
                      </c:pt>
                      <c:pt idx="530">
                        <c:v>1.940566630589589E-2</c:v>
                      </c:pt>
                      <c:pt idx="531">
                        <c:v>1.9346967969126543E-2</c:v>
                      </c:pt>
                      <c:pt idx="532">
                        <c:v>1.1993300039127542E-2</c:v>
                      </c:pt>
                      <c:pt idx="533">
                        <c:v>1.1936101486216041E-2</c:v>
                      </c:pt>
                      <c:pt idx="534">
                        <c:v>1.1443801428766503E-2</c:v>
                      </c:pt>
                      <c:pt idx="535">
                        <c:v>1.1384394572330344E-2</c:v>
                      </c:pt>
                      <c:pt idx="536">
                        <c:v>8.313488414244884E-3</c:v>
                      </c:pt>
                      <c:pt idx="537">
                        <c:v>8.2562862523246159E-3</c:v>
                      </c:pt>
                      <c:pt idx="538">
                        <c:v>5.996054095855678E-5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F05-4D2C-8147-655BC5C72CA1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0.99993315298739638</c:v>
                      </c:pt>
                      <c:pt idx="2">
                        <c:v>0.99907488730932281</c:v>
                      </c:pt>
                      <c:pt idx="3">
                        <c:v>0.99905712523122148</c:v>
                      </c:pt>
                      <c:pt idx="4">
                        <c:v>0.99744698539700172</c:v>
                      </c:pt>
                      <c:pt idx="5">
                        <c:v>0.99743058108853067</c:v>
                      </c:pt>
                      <c:pt idx="6">
                        <c:v>0.9926049088855261</c:v>
                      </c:pt>
                      <c:pt idx="7">
                        <c:v>0.99254425334245278</c:v>
                      </c:pt>
                      <c:pt idx="8">
                        <c:v>0.992538457355846</c:v>
                      </c:pt>
                      <c:pt idx="9">
                        <c:v>0.99247794038107784</c:v>
                      </c:pt>
                      <c:pt idx="10">
                        <c:v>0.99186643419433917</c:v>
                      </c:pt>
                      <c:pt idx="11">
                        <c:v>0.99180253349462089</c:v>
                      </c:pt>
                      <c:pt idx="12">
                        <c:v>0.91282462404882014</c:v>
                      </c:pt>
                      <c:pt idx="13">
                        <c:v>0.9127579219659302</c:v>
                      </c:pt>
                      <c:pt idx="14">
                        <c:v>0.91257503102015258</c:v>
                      </c:pt>
                      <c:pt idx="15">
                        <c:v>0.91250835266992358</c:v>
                      </c:pt>
                      <c:pt idx="16">
                        <c:v>0.91210100747685363</c:v>
                      </c:pt>
                      <c:pt idx="17">
                        <c:v>0.91203438974129403</c:v>
                      </c:pt>
                      <c:pt idx="18">
                        <c:v>0.90562967910035996</c:v>
                      </c:pt>
                      <c:pt idx="19">
                        <c:v>0.90556297579490996</c:v>
                      </c:pt>
                      <c:pt idx="20">
                        <c:v>0.90538388789209034</c:v>
                      </c:pt>
                      <c:pt idx="21">
                        <c:v>0.90531720338533284</c:v>
                      </c:pt>
                      <c:pt idx="22">
                        <c:v>0.90491849570546756</c:v>
                      </c:pt>
                      <c:pt idx="23">
                        <c:v>0.90485186042432686</c:v>
                      </c:pt>
                      <c:pt idx="24">
                        <c:v>0.89506340104994042</c:v>
                      </c:pt>
                      <c:pt idx="25">
                        <c:v>0.89501039077484745</c:v>
                      </c:pt>
                      <c:pt idx="26">
                        <c:v>0.89499669874562626</c:v>
                      </c:pt>
                      <c:pt idx="27">
                        <c:v>0.89494369224117631</c:v>
                      </c:pt>
                      <c:pt idx="28">
                        <c:v>0.89454997067873898</c:v>
                      </c:pt>
                      <c:pt idx="29">
                        <c:v>0.89448331288424909</c:v>
                      </c:pt>
                      <c:pt idx="30">
                        <c:v>0.88786903732539901</c:v>
                      </c:pt>
                      <c:pt idx="31">
                        <c:v>0.88781666085179023</c:v>
                      </c:pt>
                      <c:pt idx="32">
                        <c:v>0.88780233361970828</c:v>
                      </c:pt>
                      <c:pt idx="33">
                        <c:v>0.88774996021268548</c:v>
                      </c:pt>
                      <c:pt idx="34">
                        <c:v>0.88736248412513896</c:v>
                      </c:pt>
                      <c:pt idx="35">
                        <c:v>0.88729581723144635</c:v>
                      </c:pt>
                      <c:pt idx="36">
                        <c:v>0.86844109994516006</c:v>
                      </c:pt>
                      <c:pt idx="37">
                        <c:v>0.8683744000704956</c:v>
                      </c:pt>
                      <c:pt idx="38">
                        <c:v>0.86818958688930137</c:v>
                      </c:pt>
                      <c:pt idx="39">
                        <c:v>0.86812290238186862</c:v>
                      </c:pt>
                      <c:pt idx="40">
                        <c:v>0.86770655078832681</c:v>
                      </c:pt>
                      <c:pt idx="41">
                        <c:v>0.86763990328595597</c:v>
                      </c:pt>
                      <c:pt idx="42">
                        <c:v>0.86124724668590447</c:v>
                      </c:pt>
                      <c:pt idx="43">
                        <c:v>0.861180545230251</c:v>
                      </c:pt>
                      <c:pt idx="44">
                        <c:v>0.86099822433137219</c:v>
                      </c:pt>
                      <c:pt idx="45">
                        <c:v>0.86093153591443849</c:v>
                      </c:pt>
                      <c:pt idx="46">
                        <c:v>0.86052067821663392</c:v>
                      </c:pt>
                      <c:pt idx="47">
                        <c:v>0.86045402167690932</c:v>
                      </c:pt>
                      <c:pt idx="48">
                        <c:v>0.80788815301767236</c:v>
                      </c:pt>
                      <c:pt idx="49">
                        <c:v>0.80783348266478128</c:v>
                      </c:pt>
                      <c:pt idx="50">
                        <c:v>0.80782144994113547</c:v>
                      </c:pt>
                      <c:pt idx="51">
                        <c:v>0.80776678141964497</c:v>
                      </c:pt>
                      <c:pt idx="52">
                        <c:v>0.80736517528125096</c:v>
                      </c:pt>
                      <c:pt idx="53">
                        <c:v>0.80729849249174568</c:v>
                      </c:pt>
                      <c:pt idx="54">
                        <c:v>0.80069386354759176</c:v>
                      </c:pt>
                      <c:pt idx="55">
                        <c:v>0.80063950968224129</c:v>
                      </c:pt>
                      <c:pt idx="56">
                        <c:v>0.80062715966177866</c:v>
                      </c:pt>
                      <c:pt idx="57">
                        <c:v>0.80057280739461734</c:v>
                      </c:pt>
                      <c:pt idx="58">
                        <c:v>0.8001741836257521</c:v>
                      </c:pt>
                      <c:pt idx="59">
                        <c:v>0.80010749763328792</c:v>
                      </c:pt>
                      <c:pt idx="60">
                        <c:v>0.79965265251720308</c:v>
                      </c:pt>
                      <c:pt idx="61">
                        <c:v>0.79958593883616713</c:v>
                      </c:pt>
                      <c:pt idx="62">
                        <c:v>0.79940730843331875</c:v>
                      </c:pt>
                      <c:pt idx="63">
                        <c:v>0.79934060149464403</c:v>
                      </c:pt>
                      <c:pt idx="64">
                        <c:v>0.79894160589736918</c:v>
                      </c:pt>
                      <c:pt idx="65">
                        <c:v>0.79887491532667676</c:v>
                      </c:pt>
                      <c:pt idx="66">
                        <c:v>0.79245704553789065</c:v>
                      </c:pt>
                      <c:pt idx="67">
                        <c:v>0.79239033220861621</c:v>
                      </c:pt>
                      <c:pt idx="68">
                        <c:v>0.79221294159838063</c:v>
                      </c:pt>
                      <c:pt idx="69">
                        <c:v>0.79214623410108764</c:v>
                      </c:pt>
                      <c:pt idx="70">
                        <c:v>0.7917499431673497</c:v>
                      </c:pt>
                      <c:pt idx="71">
                        <c:v>0.79168325010955487</c:v>
                      </c:pt>
                      <c:pt idx="72">
                        <c:v>0.78145831240503183</c:v>
                      </c:pt>
                      <c:pt idx="73">
                        <c:v>0.78140403448852425</c:v>
                      </c:pt>
                      <c:pt idx="74">
                        <c:v>0.78139160528669138</c:v>
                      </c:pt>
                      <c:pt idx="75">
                        <c:v>0.781337328742569</c:v>
                      </c:pt>
                      <c:pt idx="76">
                        <c:v>0.78094010062603125</c:v>
                      </c:pt>
                      <c:pt idx="77">
                        <c:v>0.7808734088359548</c:v>
                      </c:pt>
                      <c:pt idx="78">
                        <c:v>0.77788561463470851</c:v>
                      </c:pt>
                      <c:pt idx="79">
                        <c:v>0.77781889707088514</c:v>
                      </c:pt>
                      <c:pt idx="80">
                        <c:v>0.77764215777528156</c:v>
                      </c:pt>
                      <c:pt idx="81">
                        <c:v>0.77757544515513666</c:v>
                      </c:pt>
                      <c:pt idx="82">
                        <c:v>0.77718110325221579</c:v>
                      </c:pt>
                      <c:pt idx="83">
                        <c:v>0.77711440300603873</c:v>
                      </c:pt>
                      <c:pt idx="84">
                        <c:v>0.77407198024089163</c:v>
                      </c:pt>
                      <c:pt idx="85">
                        <c:v>0.77400527735348079</c:v>
                      </c:pt>
                      <c:pt idx="86">
                        <c:v>0.77382222711236925</c:v>
                      </c:pt>
                      <c:pt idx="87">
                        <c:v>0.77375553104370032</c:v>
                      </c:pt>
                      <c:pt idx="88">
                        <c:v>0.77333681763111584</c:v>
                      </c:pt>
                      <c:pt idx="89">
                        <c:v>0.77327013783652898</c:v>
                      </c:pt>
                      <c:pt idx="90">
                        <c:v>0.77050074379395084</c:v>
                      </c:pt>
                      <c:pt idx="91">
                        <c:v>0.7704470185695389</c:v>
                      </c:pt>
                      <c:pt idx="92">
                        <c:v>0.77043403025230905</c:v>
                      </c:pt>
                      <c:pt idx="93">
                        <c:v>0.77038030605819363</c:v>
                      </c:pt>
                      <c:pt idx="94">
                        <c:v>0.7699881162964104</c:v>
                      </c:pt>
                      <c:pt idx="95">
                        <c:v>0.76992141466111474</c:v>
                      </c:pt>
                      <c:pt idx="96">
                        <c:v>0.69471698299343887</c:v>
                      </c:pt>
                      <c:pt idx="97">
                        <c:v>0.69466096598801208</c:v>
                      </c:pt>
                      <c:pt idx="98">
                        <c:v>0.69465027308580418</c:v>
                      </c:pt>
                      <c:pt idx="99">
                        <c:v>0.69459425683516451</c:v>
                      </c:pt>
                      <c:pt idx="100">
                        <c:v>0.69418445633897197</c:v>
                      </c:pt>
                      <c:pt idx="101">
                        <c:v>0.69411775499985695</c:v>
                      </c:pt>
                      <c:pt idx="102">
                        <c:v>0.69071179265095239</c:v>
                      </c:pt>
                      <c:pt idx="103">
                        <c:v>0.6906450799905024</c:v>
                      </c:pt>
                      <c:pt idx="104">
                        <c:v>0.69046526446614187</c:v>
                      </c:pt>
                      <c:pt idx="105">
                        <c:v>0.69039855470457612</c:v>
                      </c:pt>
                      <c:pt idx="106">
                        <c:v>0.68998912950055613</c:v>
                      </c:pt>
                      <c:pt idx="107">
                        <c:v>0.68992242720523256</c:v>
                      </c:pt>
                      <c:pt idx="108">
                        <c:v>0.6875220510538419</c:v>
                      </c:pt>
                      <c:pt idx="109">
                        <c:v>0.68746617297196622</c:v>
                      </c:pt>
                      <c:pt idx="110">
                        <c:v>0.68745534115504614</c:v>
                      </c:pt>
                      <c:pt idx="111">
                        <c:v>0.687399463724785</c:v>
                      </c:pt>
                      <c:pt idx="112">
                        <c:v>0.68699098751158238</c:v>
                      </c:pt>
                      <c:pt idx="113">
                        <c:v>0.68692428515810744</c:v>
                      </c:pt>
                      <c:pt idx="114">
                        <c:v>0.68351639537799203</c:v>
                      </c:pt>
                      <c:pt idx="115">
                        <c:v>0.6834496831153517</c:v>
                      </c:pt>
                      <c:pt idx="116">
                        <c:v>0.68327042702836038</c:v>
                      </c:pt>
                      <c:pt idx="117">
                        <c:v>0.68320371722932116</c:v>
                      </c:pt>
                      <c:pt idx="118">
                        <c:v>0.6827955645086965</c:v>
                      </c:pt>
                      <c:pt idx="119">
                        <c:v>0.68272886127974597</c:v>
                      </c:pt>
                      <c:pt idx="120">
                        <c:v>0.67295113152497799</c:v>
                      </c:pt>
                      <c:pt idx="121">
                        <c:v>0.67289532470244184</c:v>
                      </c:pt>
                      <c:pt idx="122">
                        <c:v>0.67288441941440946</c:v>
                      </c:pt>
                      <c:pt idx="123">
                        <c:v>0.67282861313451492</c:v>
                      </c:pt>
                      <c:pt idx="124">
                        <c:v>0.67242103643217965</c:v>
                      </c:pt>
                      <c:pt idx="125">
                        <c:v>0.67235433074847284</c:v>
                      </c:pt>
                      <c:pt idx="126">
                        <c:v>0.66828632215721662</c:v>
                      </c:pt>
                      <c:pt idx="127">
                        <c:v>0.6682304489358194</c:v>
                      </c:pt>
                      <c:pt idx="128">
                        <c:v>0.66821961126897889</c:v>
                      </c:pt>
                      <c:pt idx="129">
                        <c:v>0.66816373859897749</c:v>
                      </c:pt>
                      <c:pt idx="130">
                        <c:v>0.6677556929113887</c:v>
                      </c:pt>
                      <c:pt idx="131">
                        <c:v>0.66768898850628033</c:v>
                      </c:pt>
                      <c:pt idx="132">
                        <c:v>0.66575590921323191</c:v>
                      </c:pt>
                      <c:pt idx="133">
                        <c:v>0.66570020999485036</c:v>
                      </c:pt>
                      <c:pt idx="134">
                        <c:v>0.66568919742351251</c:v>
                      </c:pt>
                      <c:pt idx="135">
                        <c:v>0.66563349865732646</c:v>
                      </c:pt>
                      <c:pt idx="136">
                        <c:v>0.66522696724589747</c:v>
                      </c:pt>
                      <c:pt idx="137">
                        <c:v>0.66516026099016168</c:v>
                      </c:pt>
                      <c:pt idx="138">
                        <c:v>0.66090054400868647</c:v>
                      </c:pt>
                      <c:pt idx="139">
                        <c:v>0.66083383504254989</c:v>
                      </c:pt>
                      <c:pt idx="140">
                        <c:v>0.66065112663731984</c:v>
                      </c:pt>
                      <c:pt idx="141">
                        <c:v>0.6605844204320328</c:v>
                      </c:pt>
                      <c:pt idx="142">
                        <c:v>0.66015786966833379</c:v>
                      </c:pt>
                      <c:pt idx="143">
                        <c:v>0.66009117065749501</c:v>
                      </c:pt>
                      <c:pt idx="144">
                        <c:v>0.65263421504542762</c:v>
                      </c:pt>
                      <c:pt idx="145">
                        <c:v>0.65256750639581085</c:v>
                      </c:pt>
                      <c:pt idx="146">
                        <c:v>0.65238470623837863</c:v>
                      </c:pt>
                      <c:pt idx="147">
                        <c:v>0.65231800023629627</c:v>
                      </c:pt>
                      <c:pt idx="148">
                        <c:v>0.6518914908433554</c:v>
                      </c:pt>
                      <c:pt idx="149">
                        <c:v>0.65182479175663777</c:v>
                      </c:pt>
                      <c:pt idx="150">
                        <c:v>0.64652021672747639</c:v>
                      </c:pt>
                      <c:pt idx="151">
                        <c:v>0.64646449225625213</c:v>
                      </c:pt>
                      <c:pt idx="152">
                        <c:v>0.64645350447970917</c:v>
                      </c:pt>
                      <c:pt idx="153">
                        <c:v>0.64639778037566564</c:v>
                      </c:pt>
                      <c:pt idx="154">
                        <c:v>0.64599139097134817</c:v>
                      </c:pt>
                      <c:pt idx="155">
                        <c:v>0.64592468336306041</c:v>
                      </c:pt>
                      <c:pt idx="156">
                        <c:v>0.64524818949484741</c:v>
                      </c:pt>
                      <c:pt idx="157">
                        <c:v>0.64519022834804207</c:v>
                      </c:pt>
                      <c:pt idx="158">
                        <c:v>0.64518148254192431</c:v>
                      </c:pt>
                      <c:pt idx="159">
                        <c:v>0.64512352197131473</c:v>
                      </c:pt>
                      <c:pt idx="160">
                        <c:v>0.64469811557283396</c:v>
                      </c:pt>
                      <c:pt idx="161">
                        <c:v>0.64463141530426793</c:v>
                      </c:pt>
                      <c:pt idx="162">
                        <c:v>0.63913472512757274</c:v>
                      </c:pt>
                      <c:pt idx="163">
                        <c:v>0.63906801445884431</c:v>
                      </c:pt>
                      <c:pt idx="164">
                        <c:v>0.63888606836977624</c:v>
                      </c:pt>
                      <c:pt idx="165">
                        <c:v>0.63881935962856551</c:v>
                      </c:pt>
                      <c:pt idx="166">
                        <c:v>0.6383948606527976</c:v>
                      </c:pt>
                      <c:pt idx="167">
                        <c:v>0.63832815733433357</c:v>
                      </c:pt>
                      <c:pt idx="168">
                        <c:v>0.58596717601507353</c:v>
                      </c:pt>
                      <c:pt idx="169">
                        <c:v>0.58590046560311038</c:v>
                      </c:pt>
                      <c:pt idx="170">
                        <c:v>0.58571854031334669</c:v>
                      </c:pt>
                      <c:pt idx="171">
                        <c:v>0.58565183075576577</c:v>
                      </c:pt>
                      <c:pt idx="172">
                        <c:v>0.58522859723009168</c:v>
                      </c:pt>
                      <c:pt idx="173">
                        <c:v>0.58516189076643721</c:v>
                      </c:pt>
                      <c:pt idx="174">
                        <c:v>0.57858147571266672</c:v>
                      </c:pt>
                      <c:pt idx="175">
                        <c:v>0.57852369738854159</c:v>
                      </c:pt>
                      <c:pt idx="176">
                        <c:v>0.5785147661319644</c:v>
                      </c:pt>
                      <c:pt idx="177">
                        <c:v>0.57845698797643585</c:v>
                      </c:pt>
                      <c:pt idx="178">
                        <c:v>0.57803426059452867</c:v>
                      </c:pt>
                      <c:pt idx="179">
                        <c:v>0.57796755364175034</c:v>
                      </c:pt>
                      <c:pt idx="180">
                        <c:v>0.57754000911503334</c:v>
                      </c:pt>
                      <c:pt idx="181">
                        <c:v>0.5774732983717582</c:v>
                      </c:pt>
                      <c:pt idx="182">
                        <c:v>0.57729150180011846</c:v>
                      </c:pt>
                      <c:pt idx="183">
                        <c:v>0.5772247916196741</c:v>
                      </c:pt>
                      <c:pt idx="184">
                        <c:v>0.57680198753539069</c:v>
                      </c:pt>
                      <c:pt idx="185">
                        <c:v>0.57673527985355733</c:v>
                      </c:pt>
                      <c:pt idx="186">
                        <c:v>0.57194025955574479</c:v>
                      </c:pt>
                      <c:pt idx="187">
                        <c:v>0.57188244434574653</c:v>
                      </c:pt>
                      <c:pt idx="188">
                        <c:v>0.57187355002974793</c:v>
                      </c:pt>
                      <c:pt idx="189">
                        <c:v>0.57181573499044058</c:v>
                      </c:pt>
                      <c:pt idx="190">
                        <c:v>0.57139280165945883</c:v>
                      </c:pt>
                      <c:pt idx="191">
                        <c:v>0.57132609476853902</c:v>
                      </c:pt>
                      <c:pt idx="192">
                        <c:v>0.5703450045730839</c:v>
                      </c:pt>
                      <c:pt idx="193">
                        <c:v>0.5702782944159801</c:v>
                      </c:pt>
                      <c:pt idx="194">
                        <c:v>0.57009663626452056</c:v>
                      </c:pt>
                      <c:pt idx="195">
                        <c:v>0.57002992636322647</c:v>
                      </c:pt>
                      <c:pt idx="196">
                        <c:v>0.56960754235636712</c:v>
                      </c:pt>
                      <c:pt idx="197">
                        <c:v>0.56954083433357061</c:v>
                      </c:pt>
                      <c:pt idx="198">
                        <c:v>0.56772136835109521</c:v>
                      </c:pt>
                      <c:pt idx="199">
                        <c:v>0.56766561602836485</c:v>
                      </c:pt>
                      <c:pt idx="200">
                        <c:v>0.56765465829561756</c:v>
                      </c:pt>
                      <c:pt idx="201">
                        <c:v>0.56759890591951778</c:v>
                      </c:pt>
                      <c:pt idx="202">
                        <c:v>0.5671935212339958</c:v>
                      </c:pt>
                      <c:pt idx="203">
                        <c:v>0.56712681162608669</c:v>
                      </c:pt>
                      <c:pt idx="204">
                        <c:v>0.56455437976012124</c:v>
                      </c:pt>
                      <c:pt idx="205">
                        <c:v>0.56448767092809571</c:v>
                      </c:pt>
                      <c:pt idx="206">
                        <c:v>0.564303320445254</c:v>
                      </c:pt>
                      <c:pt idx="207">
                        <c:v>0.5642366125887659</c:v>
                      </c:pt>
                      <c:pt idx="208">
                        <c:v>0.56379689227911134</c:v>
                      </c:pt>
                      <c:pt idx="209">
                        <c:v>0.56373018782388484</c:v>
                      </c:pt>
                      <c:pt idx="210">
                        <c:v>0.56033595340900522</c:v>
                      </c:pt>
                      <c:pt idx="211">
                        <c:v>0.56026924390502408</c:v>
                      </c:pt>
                      <c:pt idx="212">
                        <c:v>0.56008755946405786</c:v>
                      </c:pt>
                      <c:pt idx="213">
                        <c:v>0.56002084996547752</c:v>
                      </c:pt>
                      <c:pt idx="214">
                        <c:v>0.55959862109544156</c:v>
                      </c:pt>
                      <c:pt idx="215">
                        <c:v>0.55953191296230409</c:v>
                      </c:pt>
                      <c:pt idx="216">
                        <c:v>0.5593458199778808</c:v>
                      </c:pt>
                      <c:pt idx="217">
                        <c:v>0.55928801915873383</c:v>
                      </c:pt>
                      <c:pt idx="218">
                        <c:v>0.55927911035260969</c:v>
                      </c:pt>
                      <c:pt idx="219">
                        <c:v>0.55922130962649663</c:v>
                      </c:pt>
                      <c:pt idx="220">
                        <c:v>0.55879868985251546</c:v>
                      </c:pt>
                      <c:pt idx="221">
                        <c:v>0.55873198210853692</c:v>
                      </c:pt>
                      <c:pt idx="222">
                        <c:v>0.55195998151796588</c:v>
                      </c:pt>
                      <c:pt idx="223">
                        <c:v>0.55189327244159136</c:v>
                      </c:pt>
                      <c:pt idx="224">
                        <c:v>0.5517090344305382</c:v>
                      </c:pt>
                      <c:pt idx="225">
                        <c:v>0.55164232598970198</c:v>
                      </c:pt>
                      <c:pt idx="226">
                        <c:v>0.55120310234765424</c:v>
                      </c:pt>
                      <c:pt idx="227">
                        <c:v>0.55113639659954172</c:v>
                      </c:pt>
                      <c:pt idx="228">
                        <c:v>0.54769813990455873</c:v>
                      </c:pt>
                      <c:pt idx="229">
                        <c:v>0.54763835104982606</c:v>
                      </c:pt>
                      <c:pt idx="230">
                        <c:v>0.54763143149666205</c:v>
                      </c:pt>
                      <c:pt idx="231">
                        <c:v>0.54757164284196091</c:v>
                      </c:pt>
                      <c:pt idx="232">
                        <c:v>0.54713236285587064</c:v>
                      </c:pt>
                      <c:pt idx="233">
                        <c:v>0.54706565738930091</c:v>
                      </c:pt>
                      <c:pt idx="234">
                        <c:v>0.54050341311770711</c:v>
                      </c:pt>
                      <c:pt idx="235">
                        <c:v>0.54044365534540972</c:v>
                      </c:pt>
                      <c:pt idx="236">
                        <c:v>0.54043670466819682</c:v>
                      </c:pt>
                      <c:pt idx="237">
                        <c:v>0.54037694702323502</c:v>
                      </c:pt>
                      <c:pt idx="238">
                        <c:v>0.53993804127063771</c:v>
                      </c:pt>
                      <c:pt idx="239">
                        <c:v>0.53987133506783413</c:v>
                      </c:pt>
                      <c:pt idx="240">
                        <c:v>0.52107644155425581</c:v>
                      </c:pt>
                      <c:pt idx="241">
                        <c:v>0.52100973310942056</c:v>
                      </c:pt>
                      <c:pt idx="242">
                        <c:v>0.52082338487923241</c:v>
                      </c:pt>
                      <c:pt idx="243">
                        <c:v>0.52075667716963736</c:v>
                      </c:pt>
                      <c:pt idx="244">
                        <c:v>0.52030182234606881</c:v>
                      </c:pt>
                      <c:pt idx="245">
                        <c:v>0.52023511760316477</c:v>
                      </c:pt>
                      <c:pt idx="246">
                        <c:v>0.51388174136618026</c:v>
                      </c:pt>
                      <c:pt idx="247">
                        <c:v>0.5138150328192943</c:v>
                      </c:pt>
                      <c:pt idx="248">
                        <c:v>0.5136287699300004</c:v>
                      </c:pt>
                      <c:pt idx="249">
                        <c:v>0.51356206181598318</c:v>
                      </c:pt>
                      <c:pt idx="250">
                        <c:v>0.51310753733639047</c:v>
                      </c:pt>
                      <c:pt idx="251">
                        <c:v>0.51304083156249736</c:v>
                      </c:pt>
                      <c:pt idx="252">
                        <c:v>0.4805484266311037</c:v>
                      </c:pt>
                      <c:pt idx="253">
                        <c:v>0.48049045325226131</c:v>
                      </c:pt>
                      <c:pt idx="254">
                        <c:v>0.48048172019941437</c:v>
                      </c:pt>
                      <c:pt idx="255">
                        <c:v>0.48042374649899611</c:v>
                      </c:pt>
                      <c:pt idx="256">
                        <c:v>0.48000082173052766</c:v>
                      </c:pt>
                      <c:pt idx="257">
                        <c:v>0.47993411322430357</c:v>
                      </c:pt>
                      <c:pt idx="258">
                        <c:v>0.47335408638599713</c:v>
                      </c:pt>
                      <c:pt idx="259">
                        <c:v>0.47329606801976432</c:v>
                      </c:pt>
                      <c:pt idx="260">
                        <c:v>0.47328738080161464</c:v>
                      </c:pt>
                      <c:pt idx="261">
                        <c:v>0.47322936204354565</c:v>
                      </c:pt>
                      <c:pt idx="262">
                        <c:v>0.47280615917664309</c:v>
                      </c:pt>
                      <c:pt idx="263">
                        <c:v>0.47279650199515083</c:v>
                      </c:pt>
                      <c:pt idx="264">
                        <c:v>0.47273945085727709</c:v>
                      </c:pt>
                      <c:pt idx="265">
                        <c:v>0.47272979549487337</c:v>
                      </c:pt>
                      <c:pt idx="266">
                        <c:v>0.47254513801497866</c:v>
                      </c:pt>
                      <c:pt idx="267">
                        <c:v>0.47247843035300885</c:v>
                      </c:pt>
                      <c:pt idx="268">
                        <c:v>0.47204001911685772</c:v>
                      </c:pt>
                      <c:pt idx="269">
                        <c:v>0.47197331050010383</c:v>
                      </c:pt>
                      <c:pt idx="270">
                        <c:v>0.46700435847870603</c:v>
                      </c:pt>
                      <c:pt idx="271">
                        <c:v>0.46693765007489491</c:v>
                      </c:pt>
                      <c:pt idx="272">
                        <c:v>0.46675144226168763</c:v>
                      </c:pt>
                      <c:pt idx="273">
                        <c:v>0.46668473337420052</c:v>
                      </c:pt>
                      <c:pt idx="274">
                        <c:v>0.46623135468304072</c:v>
                      </c:pt>
                      <c:pt idx="275">
                        <c:v>0.4661646462655048</c:v>
                      </c:pt>
                      <c:pt idx="276">
                        <c:v>0.46541045180318685</c:v>
                      </c:pt>
                      <c:pt idx="277">
                        <c:v>0.46535058915909316</c:v>
                      </c:pt>
                      <c:pt idx="278">
                        <c:v>0.46534374490765068</c:v>
                      </c:pt>
                      <c:pt idx="279">
                        <c:v>0.46528388195572112</c:v>
                      </c:pt>
                      <c:pt idx="280">
                        <c:v>0.46484525460967208</c:v>
                      </c:pt>
                      <c:pt idx="281">
                        <c:v>0.46477854584297107</c:v>
                      </c:pt>
                      <c:pt idx="282">
                        <c:v>0.46278777708317209</c:v>
                      </c:pt>
                      <c:pt idx="283">
                        <c:v>0.46272107119725675</c:v>
                      </c:pt>
                      <c:pt idx="284">
                        <c:v>0.4625362408814096</c:v>
                      </c:pt>
                      <c:pt idx="285">
                        <c:v>0.4624695335719185</c:v>
                      </c:pt>
                      <c:pt idx="286">
                        <c:v>0.46203098470991166</c:v>
                      </c:pt>
                      <c:pt idx="287">
                        <c:v>0.46196427592933959</c:v>
                      </c:pt>
                      <c:pt idx="288">
                        <c:v>0.45980973834664135</c:v>
                      </c:pt>
                      <c:pt idx="289">
                        <c:v>0.4597430301673201</c:v>
                      </c:pt>
                      <c:pt idx="290">
                        <c:v>0.45955670678474519</c:v>
                      </c:pt>
                      <c:pt idx="291">
                        <c:v>0.45948999781597849</c:v>
                      </c:pt>
                      <c:pt idx="292">
                        <c:v>0.45903653820506302</c:v>
                      </c:pt>
                      <c:pt idx="293">
                        <c:v>0.45896982908579204</c:v>
                      </c:pt>
                      <c:pt idx="294">
                        <c:v>0.45559353681439879</c:v>
                      </c:pt>
                      <c:pt idx="295">
                        <c:v>0.45552683176224396</c:v>
                      </c:pt>
                      <c:pt idx="296">
                        <c:v>0.45534177900926676</c:v>
                      </c:pt>
                      <c:pt idx="297">
                        <c:v>0.45527507222268176</c:v>
                      </c:pt>
                      <c:pt idx="298">
                        <c:v>0.45483622576395755</c:v>
                      </c:pt>
                      <c:pt idx="299">
                        <c:v>0.45476951689036638</c:v>
                      </c:pt>
                      <c:pt idx="300">
                        <c:v>0.44617505115731709</c:v>
                      </c:pt>
                      <c:pt idx="301">
                        <c:v>0.44611512677823062</c:v>
                      </c:pt>
                      <c:pt idx="302">
                        <c:v>0.4461083453089385</c:v>
                      </c:pt>
                      <c:pt idx="303">
                        <c:v>0.44604842053918192</c:v>
                      </c:pt>
                      <c:pt idx="304">
                        <c:v>0.44560957700214238</c:v>
                      </c:pt>
                      <c:pt idx="305">
                        <c:v>0.44554286852100117</c:v>
                      </c:pt>
                      <c:pt idx="306">
                        <c:v>0.4403826511491537</c:v>
                      </c:pt>
                      <c:pt idx="307">
                        <c:v>0.44032100701096183</c:v>
                      </c:pt>
                      <c:pt idx="308">
                        <c:v>0.44031594264855967</c:v>
                      </c:pt>
                      <c:pt idx="309">
                        <c:v>0.44025429827903473</c:v>
                      </c:pt>
                      <c:pt idx="310">
                        <c:v>0.43980109261007383</c:v>
                      </c:pt>
                      <c:pt idx="311">
                        <c:v>0.43973438306029738</c:v>
                      </c:pt>
                      <c:pt idx="312">
                        <c:v>0.43878887970441099</c:v>
                      </c:pt>
                      <c:pt idx="313">
                        <c:v>0.43872217318259354</c:v>
                      </c:pt>
                      <c:pt idx="314">
                        <c:v>0.43853551067898711</c:v>
                      </c:pt>
                      <c:pt idx="315">
                        <c:v>0.43846880272805699</c:v>
                      </c:pt>
                      <c:pt idx="316">
                        <c:v>0.43801511791909714</c:v>
                      </c:pt>
                      <c:pt idx="317">
                        <c:v>0.43794840853841099</c:v>
                      </c:pt>
                      <c:pt idx="318">
                        <c:v>0.43616635703750262</c:v>
                      </c:pt>
                      <c:pt idx="319">
                        <c:v>0.43610637871576291</c:v>
                      </c:pt>
                      <c:pt idx="320">
                        <c:v>0.43609965173254905</c:v>
                      </c:pt>
                      <c:pt idx="321">
                        <c:v>0.43603967295449214</c:v>
                      </c:pt>
                      <c:pt idx="322">
                        <c:v>0.43560053391668047</c:v>
                      </c:pt>
                      <c:pt idx="323">
                        <c:v>0.43553382537340252</c:v>
                      </c:pt>
                      <c:pt idx="324">
                        <c:v>0.43318803376306553</c:v>
                      </c:pt>
                      <c:pt idx="325">
                        <c:v>0.43312634067641725</c:v>
                      </c:pt>
                      <c:pt idx="326">
                        <c:v>0.43312132542925047</c:v>
                      </c:pt>
                      <c:pt idx="327">
                        <c:v>0.4330596320340882</c:v>
                      </c:pt>
                      <c:pt idx="328">
                        <c:v>0.43260613430921657</c:v>
                      </c:pt>
                      <c:pt idx="329">
                        <c:v>0.43253942420906899</c:v>
                      </c:pt>
                      <c:pt idx="330">
                        <c:v>0.43052252420726927</c:v>
                      </c:pt>
                      <c:pt idx="331">
                        <c:v>0.43045581771975061</c:v>
                      </c:pt>
                      <c:pt idx="332">
                        <c:v>0.43026913798281885</c:v>
                      </c:pt>
                      <c:pt idx="333">
                        <c:v>0.430202429973851</c:v>
                      </c:pt>
                      <c:pt idx="334">
                        <c:v>0.42974890271876631</c:v>
                      </c:pt>
                      <c:pt idx="335">
                        <c:v>0.42968219310997824</c:v>
                      </c:pt>
                      <c:pt idx="336">
                        <c:v>0.42897224048661214</c:v>
                      </c:pt>
                      <c:pt idx="337">
                        <c:v>0.42891218829763927</c:v>
                      </c:pt>
                      <c:pt idx="338">
                        <c:v>0.42890553598335351</c:v>
                      </c:pt>
                      <c:pt idx="339">
                        <c:v>0.42884548326020688</c:v>
                      </c:pt>
                      <c:pt idx="340">
                        <c:v>0.42840583423323542</c:v>
                      </c:pt>
                      <c:pt idx="341">
                        <c:v>0.42833912576797301</c:v>
                      </c:pt>
                      <c:pt idx="342">
                        <c:v>0.42332824328514779</c:v>
                      </c:pt>
                      <c:pt idx="343">
                        <c:v>0.42326153738530203</c:v>
                      </c:pt>
                      <c:pt idx="344">
                        <c:v>0.42307458072346382</c:v>
                      </c:pt>
                      <c:pt idx="345">
                        <c:v>0.42300787297475229</c:v>
                      </c:pt>
                      <c:pt idx="346">
                        <c:v>0.42255394059778456</c:v>
                      </c:pt>
                      <c:pt idx="347">
                        <c:v>0.42248723059403437</c:v>
                      </c:pt>
                      <c:pt idx="348">
                        <c:v>0.37580707214267806</c:v>
                      </c:pt>
                      <c:pt idx="349">
                        <c:v>0.37574669842913527</c:v>
                      </c:pt>
                      <c:pt idx="350">
                        <c:v>0.37574037195583998</c:v>
                      </c:pt>
                      <c:pt idx="351">
                        <c:v>0.37567999740732855</c:v>
                      </c:pt>
                      <c:pt idx="352">
                        <c:v>0.37523855577141096</c:v>
                      </c:pt>
                      <c:pt idx="353">
                        <c:v>0.37517184892424466</c:v>
                      </c:pt>
                      <c:pt idx="354">
                        <c:v>0.36842041235355694</c:v>
                      </c:pt>
                      <c:pt idx="355">
                        <c:v>0.36835371059984728</c:v>
                      </c:pt>
                      <c:pt idx="356">
                        <c:v>0.36816545990648109</c:v>
                      </c:pt>
                      <c:pt idx="357">
                        <c:v>0.36809875485742644</c:v>
                      </c:pt>
                      <c:pt idx="358">
                        <c:v>0.3676435388918789</c:v>
                      </c:pt>
                      <c:pt idx="359">
                        <c:v>0.36757682883954951</c:v>
                      </c:pt>
                      <c:pt idx="360">
                        <c:v>0.36738153671875623</c:v>
                      </c:pt>
                      <c:pt idx="361">
                        <c:v>0.36732103663754212</c:v>
                      </c:pt>
                      <c:pt idx="362">
                        <c:v>0.36731483920412239</c:v>
                      </c:pt>
                      <c:pt idx="363">
                        <c:v>0.36725433819642173</c:v>
                      </c:pt>
                      <c:pt idx="364">
                        <c:v>0.36681198287456179</c:v>
                      </c:pt>
                      <c:pt idx="365">
                        <c:v>0.36674527786680255</c:v>
                      </c:pt>
                      <c:pt idx="366">
                        <c:v>0.36018862725286388</c:v>
                      </c:pt>
                      <c:pt idx="367">
                        <c:v>0.36012797795530432</c:v>
                      </c:pt>
                      <c:pt idx="368">
                        <c:v>0.36012193125471931</c:v>
                      </c:pt>
                      <c:pt idx="369">
                        <c:v>0.36006128093091722</c:v>
                      </c:pt>
                      <c:pt idx="370">
                        <c:v>0.35961779912790276</c:v>
                      </c:pt>
                      <c:pt idx="371">
                        <c:v>0.35955109472345698</c:v>
                      </c:pt>
                      <c:pt idx="372">
                        <c:v>0.34983066045157485</c:v>
                      </c:pt>
                      <c:pt idx="373">
                        <c:v>0.34976848378381586</c:v>
                      </c:pt>
                      <c:pt idx="374">
                        <c:v>0.34976395930490517</c:v>
                      </c:pt>
                      <c:pt idx="375">
                        <c:v>0.34970178174842659</c:v>
                      </c:pt>
                      <c:pt idx="376">
                        <c:v>0.34924578590772232</c:v>
                      </c:pt>
                      <c:pt idx="377">
                        <c:v>0.34918553422479559</c:v>
                      </c:pt>
                      <c:pt idx="378">
                        <c:v>0.34917907779339002</c:v>
                      </c:pt>
                      <c:pt idx="379">
                        <c:v>0.34911883465416038</c:v>
                      </c:pt>
                      <c:pt idx="380">
                        <c:v>0.34893013149594115</c:v>
                      </c:pt>
                      <c:pt idx="381">
                        <c:v>0.3488634281303834</c:v>
                      </c:pt>
                      <c:pt idx="382">
                        <c:v>0.34840782212331928</c:v>
                      </c:pt>
                      <c:pt idx="383">
                        <c:v>0.34834111284922831</c:v>
                      </c:pt>
                      <c:pt idx="384">
                        <c:v>0.34263719744508286</c:v>
                      </c:pt>
                      <c:pt idx="385">
                        <c:v>0.34257486677628951</c:v>
                      </c:pt>
                      <c:pt idx="386">
                        <c:v>0.34257049739433659</c:v>
                      </c:pt>
                      <c:pt idx="387">
                        <c:v>0.34250816573037129</c:v>
                      </c:pt>
                      <c:pt idx="388">
                        <c:v>0.34205102183256259</c:v>
                      </c:pt>
                      <c:pt idx="389">
                        <c:v>0.3419843138467108</c:v>
                      </c:pt>
                      <c:pt idx="390">
                        <c:v>0.34179873821443696</c:v>
                      </c:pt>
                      <c:pt idx="391">
                        <c:v>0.34173645294952049</c:v>
                      </c:pt>
                      <c:pt idx="392">
                        <c:v>0.34173203671958441</c:v>
                      </c:pt>
                      <c:pt idx="393">
                        <c:v>0.34166975047934434</c:v>
                      </c:pt>
                      <c:pt idx="394">
                        <c:v>0.34121301244435204</c:v>
                      </c:pt>
                      <c:pt idx="395">
                        <c:v>0.34114630320743439</c:v>
                      </c:pt>
                      <c:pt idx="396">
                        <c:v>0.32558670279557378</c:v>
                      </c:pt>
                      <c:pt idx="397">
                        <c:v>0.32552287191257262</c:v>
                      </c:pt>
                      <c:pt idx="398">
                        <c:v>0.325519998113528</c:v>
                      </c:pt>
                      <c:pt idx="399">
                        <c:v>0.32545616632419083</c:v>
                      </c:pt>
                      <c:pt idx="400">
                        <c:v>0.32498696542606603</c:v>
                      </c:pt>
                      <c:pt idx="401">
                        <c:v>0.3249202538597511</c:v>
                      </c:pt>
                      <c:pt idx="402">
                        <c:v>0.31839281060360825</c:v>
                      </c:pt>
                      <c:pt idx="403">
                        <c:v>0.31832881073307279</c:v>
                      </c:pt>
                      <c:pt idx="404">
                        <c:v>0.3183261066500625</c:v>
                      </c:pt>
                      <c:pt idx="405">
                        <c:v>0.3182621057554183</c:v>
                      </c:pt>
                      <c:pt idx="406">
                        <c:v>0.31779165794879033</c:v>
                      </c:pt>
                      <c:pt idx="407">
                        <c:v>0.31772494605178914</c:v>
                      </c:pt>
                      <c:pt idx="408">
                        <c:v>0.29915755831193963</c:v>
                      </c:pt>
                      <c:pt idx="409">
                        <c:v>0.29909345097487156</c:v>
                      </c:pt>
                      <c:pt idx="410">
                        <c:v>0.29909085660251289</c:v>
                      </c:pt>
                      <c:pt idx="411">
                        <c:v>0.29902674808823315</c:v>
                      </c:pt>
                      <c:pt idx="412">
                        <c:v>0.2985559216451204</c:v>
                      </c:pt>
                      <c:pt idx="413">
                        <c:v>0.29848921071690454</c:v>
                      </c:pt>
                      <c:pt idx="414">
                        <c:v>0.29177083658756564</c:v>
                      </c:pt>
                      <c:pt idx="415">
                        <c:v>0.29170413217715341</c:v>
                      </c:pt>
                      <c:pt idx="416">
                        <c:v>0.2915129016951073</c:v>
                      </c:pt>
                      <c:pt idx="417">
                        <c:v>0.29144619287184931</c:v>
                      </c:pt>
                      <c:pt idx="418">
                        <c:v>0.29096391297519314</c:v>
                      </c:pt>
                      <c:pt idx="419">
                        <c:v>0.29089719741564096</c:v>
                      </c:pt>
                      <c:pt idx="420">
                        <c:v>0.26244908449920762</c:v>
                      </c:pt>
                      <c:pt idx="421">
                        <c:v>0.26238239548162073</c:v>
                      </c:pt>
                      <c:pt idx="422">
                        <c:v>0.26218918643668182</c:v>
                      </c:pt>
                      <c:pt idx="423">
                        <c:v>0.26212249053490538</c:v>
                      </c:pt>
                      <c:pt idx="424">
                        <c:v>0.26164890110818084</c:v>
                      </c:pt>
                      <c:pt idx="425">
                        <c:v>0.26158219381276593</c:v>
                      </c:pt>
                      <c:pt idx="426">
                        <c:v>0.25525758966071488</c:v>
                      </c:pt>
                      <c:pt idx="427">
                        <c:v>0.25519090307194142</c:v>
                      </c:pt>
                      <c:pt idx="428">
                        <c:v>0.25499650769668158</c:v>
                      </c:pt>
                      <c:pt idx="429">
                        <c:v>0.25492981347305987</c:v>
                      </c:pt>
                      <c:pt idx="430">
                        <c:v>0.2544540668453717</c:v>
                      </c:pt>
                      <c:pt idx="431">
                        <c:v>0.25438735979223598</c:v>
                      </c:pt>
                      <c:pt idx="432">
                        <c:v>0.24489557993082903</c:v>
                      </c:pt>
                      <c:pt idx="433">
                        <c:v>0.24482888382807089</c:v>
                      </c:pt>
                      <c:pt idx="434">
                        <c:v>0.24463604299273503</c:v>
                      </c:pt>
                      <c:pt idx="435">
                        <c:v>0.24456934037126429</c:v>
                      </c:pt>
                      <c:pt idx="436">
                        <c:v>0.2440858709374534</c:v>
                      </c:pt>
                      <c:pt idx="437">
                        <c:v>0.24401915798516768</c:v>
                      </c:pt>
                      <c:pt idx="438">
                        <c:v>0.23770294996289543</c:v>
                      </c:pt>
                      <c:pt idx="439">
                        <c:v>0.23763625560186896</c:v>
                      </c:pt>
                      <c:pt idx="440">
                        <c:v>0.23744221190588685</c:v>
                      </c:pt>
                      <c:pt idx="441">
                        <c:v>0.23737551022558537</c:v>
                      </c:pt>
                      <c:pt idx="442">
                        <c:v>0.23688985841952451</c:v>
                      </c:pt>
                      <c:pt idx="443">
                        <c:v>0.23682314487796108</c:v>
                      </c:pt>
                      <c:pt idx="444">
                        <c:v>0.23602436164047297</c:v>
                      </c:pt>
                      <c:pt idx="445">
                        <c:v>0.2359576807800004</c:v>
                      </c:pt>
                      <c:pt idx="446">
                        <c:v>0.23576219997699013</c:v>
                      </c:pt>
                      <c:pt idx="447">
                        <c:v>0.2356955103160725</c:v>
                      </c:pt>
                      <c:pt idx="448">
                        <c:v>0.23521850266299738</c:v>
                      </c:pt>
                      <c:pt idx="449">
                        <c:v>0.2351517981903985</c:v>
                      </c:pt>
                      <c:pt idx="450">
                        <c:v>0.22863606786631738</c:v>
                      </c:pt>
                      <c:pt idx="451">
                        <c:v>0.22857061206475796</c:v>
                      </c:pt>
                      <c:pt idx="452">
                        <c:v>0.22856938301767474</c:v>
                      </c:pt>
                      <c:pt idx="453">
                        <c:v>0.2285039248950852</c:v>
                      </c:pt>
                      <c:pt idx="454">
                        <c:v>0.22802420705821178</c:v>
                      </c:pt>
                      <c:pt idx="455">
                        <c:v>0.22795750325678302</c:v>
                      </c:pt>
                      <c:pt idx="456">
                        <c:v>0.22036964327133365</c:v>
                      </c:pt>
                      <c:pt idx="457">
                        <c:v>0.22030413956856532</c:v>
                      </c:pt>
                      <c:pt idx="458">
                        <c:v>0.22030295874989736</c:v>
                      </c:pt>
                      <c:pt idx="459">
                        <c:v>0.2202374526118854</c:v>
                      </c:pt>
                      <c:pt idx="460">
                        <c:v>0.2197577206559819</c:v>
                      </c:pt>
                      <c:pt idx="461">
                        <c:v>0.21969101630705132</c:v>
                      </c:pt>
                      <c:pt idx="462">
                        <c:v>0.21846861865326103</c:v>
                      </c:pt>
                      <c:pt idx="463">
                        <c:v>0.21840192919072776</c:v>
                      </c:pt>
                      <c:pt idx="464">
                        <c:v>0.21820706624867309</c:v>
                      </c:pt>
                      <c:pt idx="465">
                        <c:v>0.21814036829694222</c:v>
                      </c:pt>
                      <c:pt idx="466">
                        <c:v>0.2176541870245374</c:v>
                      </c:pt>
                      <c:pt idx="467">
                        <c:v>0.21758747532680969</c:v>
                      </c:pt>
                      <c:pt idx="468">
                        <c:v>0.21298146572080437</c:v>
                      </c:pt>
                      <c:pt idx="469">
                        <c:v>0.2129147766805119</c:v>
                      </c:pt>
                      <c:pt idx="470">
                        <c:v>0.21271848995653464</c:v>
                      </c:pt>
                      <c:pt idx="471">
                        <c:v>0.21265179150882549</c:v>
                      </c:pt>
                      <c:pt idx="472">
                        <c:v>0.21216291940879581</c:v>
                      </c:pt>
                      <c:pt idx="473">
                        <c:v>0.212096205444021</c:v>
                      </c:pt>
                      <c:pt idx="474">
                        <c:v>0.21108081788164165</c:v>
                      </c:pt>
                      <c:pt idx="475">
                        <c:v>0.21101412385607463</c:v>
                      </c:pt>
                      <c:pt idx="476">
                        <c:v>0.21101410940974094</c:v>
                      </c:pt>
                      <c:pt idx="477">
                        <c:v>0.21094741309000864</c:v>
                      </c:pt>
                      <c:pt idx="478">
                        <c:v>0.21045846508755611</c:v>
                      </c:pt>
                      <c:pt idx="479">
                        <c:v>0.21039175305314881</c:v>
                      </c:pt>
                      <c:pt idx="480">
                        <c:v>0.1396967267628251</c:v>
                      </c:pt>
                      <c:pt idx="481">
                        <c:v>0.13963008201776408</c:v>
                      </c:pt>
                      <c:pt idx="482">
                        <c:v>0.13942392698732112</c:v>
                      </c:pt>
                      <c:pt idx="483">
                        <c:v>0.13935726148738337</c:v>
                      </c:pt>
                      <c:pt idx="484">
                        <c:v>0.13885496317442272</c:v>
                      </c:pt>
                      <c:pt idx="485">
                        <c:v>0.13878826341790335</c:v>
                      </c:pt>
                      <c:pt idx="486">
                        <c:v>0.13251275591106959</c:v>
                      </c:pt>
                      <c:pt idx="487">
                        <c:v>0.13244612198664854</c:v>
                      </c:pt>
                      <c:pt idx="488">
                        <c:v>0.13223655929972683</c:v>
                      </c:pt>
                      <c:pt idx="489">
                        <c:v>0.13216990144894417</c:v>
                      </c:pt>
                      <c:pt idx="490">
                        <c:v>0.13166144653238962</c:v>
                      </c:pt>
                      <c:pt idx="491">
                        <c:v>0.13159474867329873</c:v>
                      </c:pt>
                      <c:pt idx="492">
                        <c:v>0.1154429799271757</c:v>
                      </c:pt>
                      <c:pt idx="493">
                        <c:v>0.11537632345844401</c:v>
                      </c:pt>
                      <c:pt idx="494">
                        <c:v>0.11517064542175727</c:v>
                      </c:pt>
                      <c:pt idx="495">
                        <c:v>0.11510396526162521</c:v>
                      </c:pt>
                      <c:pt idx="496">
                        <c:v>0.11459622421510109</c:v>
                      </c:pt>
                      <c:pt idx="497">
                        <c:v>0.11452950799271001</c:v>
                      </c:pt>
                      <c:pt idx="498">
                        <c:v>0.10825814115464494</c:v>
                      </c:pt>
                      <c:pt idx="499">
                        <c:v>0.10819149613286962</c:v>
                      </c:pt>
                      <c:pt idx="500">
                        <c:v>0.10798175632164786</c:v>
                      </c:pt>
                      <c:pt idx="501">
                        <c:v>0.10791508313380682</c:v>
                      </c:pt>
                      <c:pt idx="502">
                        <c:v>0.10740024090291572</c:v>
                      </c:pt>
                      <c:pt idx="503">
                        <c:v>0.1073335238869835</c:v>
                      </c:pt>
                      <c:pt idx="504">
                        <c:v>8.9032475481790552E-2</c:v>
                      </c:pt>
                      <c:pt idx="505">
                        <c:v>8.8965861042315894E-2</c:v>
                      </c:pt>
                      <c:pt idx="506">
                        <c:v>8.8750894921054216E-2</c:v>
                      </c:pt>
                      <c:pt idx="507">
                        <c:v>8.8684241912753245E-2</c:v>
                      </c:pt>
                      <c:pt idx="508">
                        <c:v>8.8164364898831574E-2</c:v>
                      </c:pt>
                      <c:pt idx="509">
                        <c:v>8.809765362291104E-2</c:v>
                      </c:pt>
                      <c:pt idx="510">
                        <c:v>8.1641119196587536E-2</c:v>
                      </c:pt>
                      <c:pt idx="511">
                        <c:v>8.1574493835982156E-2</c:v>
                      </c:pt>
                      <c:pt idx="512">
                        <c:v>8.1567198310971992E-2</c:v>
                      </c:pt>
                      <c:pt idx="513">
                        <c:v>8.1500561411571415E-2</c:v>
                      </c:pt>
                      <c:pt idx="514">
                        <c:v>8.0969801894141852E-2</c:v>
                      </c:pt>
                      <c:pt idx="515">
                        <c:v>8.0903091503594135E-2</c:v>
                      </c:pt>
                      <c:pt idx="516">
                        <c:v>3.4850642444620272E-2</c:v>
                      </c:pt>
                      <c:pt idx="517">
                        <c:v>3.4784364682639235E-2</c:v>
                      </c:pt>
                      <c:pt idx="518">
                        <c:v>3.4764008705518996E-2</c:v>
                      </c:pt>
                      <c:pt idx="519">
                        <c:v>3.469767947443396E-2</c:v>
                      </c:pt>
                      <c:pt idx="520">
                        <c:v>3.4098120161862658E-2</c:v>
                      </c:pt>
                      <c:pt idx="521">
                        <c:v>3.4031480371356393E-2</c:v>
                      </c:pt>
                      <c:pt idx="522">
                        <c:v>2.773140656495483E-2</c:v>
                      </c:pt>
                      <c:pt idx="523">
                        <c:v>2.7665429445742719E-2</c:v>
                      </c:pt>
                      <c:pt idx="524">
                        <c:v>2.7636400398526474E-2</c:v>
                      </c:pt>
                      <c:pt idx="525">
                        <c:v>2.7570339089202311E-2</c:v>
                      </c:pt>
                      <c:pt idx="526">
                        <c:v>2.6915860451752854E-2</c:v>
                      </c:pt>
                      <c:pt idx="527">
                        <c:v>2.6849274613928057E-2</c:v>
                      </c:pt>
                      <c:pt idx="528">
                        <c:v>8.9777326291494049E-3</c:v>
                      </c:pt>
                      <c:pt idx="529">
                        <c:v>8.9169979485066945E-3</c:v>
                      </c:pt>
                      <c:pt idx="530">
                        <c:v>8.823673608645102E-3</c:v>
                      </c:pt>
                      <c:pt idx="531">
                        <c:v>8.7623219461946504E-3</c:v>
                      </c:pt>
                      <c:pt idx="532">
                        <c:v>7.7403907203595851E-3</c:v>
                      </c:pt>
                      <c:pt idx="533">
                        <c:v>7.6747422102341027E-3</c:v>
                      </c:pt>
                      <c:pt idx="534">
                        <c:v>3.2423968356821713E-3</c:v>
                      </c:pt>
                      <c:pt idx="535">
                        <c:v>3.2261367998911547E-3</c:v>
                      </c:pt>
                      <c:pt idx="536">
                        <c:v>2.249397285335109E-3</c:v>
                      </c:pt>
                      <c:pt idx="537">
                        <c:v>2.2328884939921199E-3</c:v>
                      </c:pt>
                      <c:pt idx="538">
                        <c:v>6.6847012602194454E-5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F05-4D2C-8147-655BC5C72CA1}"/>
                  </c:ext>
                </c:extLst>
              </c15:ser>
            </c15:filteredLineSeries>
          </c:ext>
        </c:extLst>
      </c:lineChart>
      <c:catAx>
        <c:axId val="443028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36904"/>
        <c:crosses val="autoZero"/>
        <c:auto val="1"/>
        <c:lblAlgn val="ctr"/>
        <c:lblOffset val="100"/>
        <c:noMultiLvlLbl val="0"/>
      </c:catAx>
      <c:valAx>
        <c:axId val="44303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2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2201.4532913871776</c:v>
                </c:pt>
                <c:pt idx="1">
                  <c:v>2201.4926885686777</c:v>
                </c:pt>
                <c:pt idx="2">
                  <c:v>2203.8086913871775</c:v>
                </c:pt>
                <c:pt idx="3">
                  <c:v>2203.8480885686781</c:v>
                </c:pt>
                <c:pt idx="4">
                  <c:v>2207.1486830868444</c:v>
                </c:pt>
                <c:pt idx="5">
                  <c:v>2207.1880802683445</c:v>
                </c:pt>
                <c:pt idx="6">
                  <c:v>2207.6400830868442</c:v>
                </c:pt>
                <c:pt idx="7">
                  <c:v>2207.6794802683444</c:v>
                </c:pt>
                <c:pt idx="8">
                  <c:v>2207.9612913871774</c:v>
                </c:pt>
                <c:pt idx="9">
                  <c:v>2208.000688568678</c:v>
                </c:pt>
                <c:pt idx="10">
                  <c:v>2211.7926830868446</c:v>
                </c:pt>
                <c:pt idx="11">
                  <c:v>2211.8320802683443</c:v>
                </c:pt>
                <c:pt idx="12">
                  <c:v>2259.8455629302512</c:v>
                </c:pt>
                <c:pt idx="13">
                  <c:v>2259.8849601117513</c:v>
                </c:pt>
                <c:pt idx="14">
                  <c:v>2262.2191629302511</c:v>
                </c:pt>
                <c:pt idx="15">
                  <c:v>2262.2585601117512</c:v>
                </c:pt>
                <c:pt idx="16">
                  <c:v>2263.6769546299179</c:v>
                </c:pt>
                <c:pt idx="17">
                  <c:v>2263.7163518114176</c:v>
                </c:pt>
                <c:pt idx="18">
                  <c:v>2266.0505546299182</c:v>
                </c:pt>
                <c:pt idx="19">
                  <c:v>2266.0899518114174</c:v>
                </c:pt>
                <c:pt idx="20">
                  <c:v>2266.525562930251</c:v>
                </c:pt>
                <c:pt idx="21">
                  <c:v>2266.5649601117511</c:v>
                </c:pt>
                <c:pt idx="22">
                  <c:v>2270.3569546299182</c:v>
                </c:pt>
                <c:pt idx="23">
                  <c:v>2270.3963518114174</c:v>
                </c:pt>
                <c:pt idx="24">
                  <c:v>2272.0077797351837</c:v>
                </c:pt>
                <c:pt idx="25">
                  <c:v>2272.0471769166838</c:v>
                </c:pt>
                <c:pt idx="26">
                  <c:v>2272.5173797351836</c:v>
                </c:pt>
                <c:pt idx="27">
                  <c:v>2272.5567769166837</c:v>
                </c:pt>
                <c:pt idx="28">
                  <c:v>2275.8391714348509</c:v>
                </c:pt>
                <c:pt idx="29">
                  <c:v>2275.8785686163505</c:v>
                </c:pt>
                <c:pt idx="30">
                  <c:v>2276.3487714348507</c:v>
                </c:pt>
                <c:pt idx="31">
                  <c:v>2276.3881686163509</c:v>
                </c:pt>
                <c:pt idx="32">
                  <c:v>2276.8237797351835</c:v>
                </c:pt>
                <c:pt idx="33">
                  <c:v>2276.8631769166836</c:v>
                </c:pt>
                <c:pt idx="34">
                  <c:v>2280.6551714348507</c:v>
                </c:pt>
                <c:pt idx="35">
                  <c:v>2280.6945686163508</c:v>
                </c:pt>
                <c:pt idx="36">
                  <c:v>2290.2877274127541</c:v>
                </c:pt>
                <c:pt idx="37">
                  <c:v>2290.3271245942547</c:v>
                </c:pt>
                <c:pt idx="38">
                  <c:v>2292.6795274127539</c:v>
                </c:pt>
                <c:pt idx="39">
                  <c:v>2292.7189245942545</c:v>
                </c:pt>
                <c:pt idx="40">
                  <c:v>2294.1191191124217</c:v>
                </c:pt>
                <c:pt idx="41">
                  <c:v>2294.1585162939214</c:v>
                </c:pt>
                <c:pt idx="42">
                  <c:v>2296.5109191124216</c:v>
                </c:pt>
                <c:pt idx="43">
                  <c:v>2296.5503162939217</c:v>
                </c:pt>
                <c:pt idx="44">
                  <c:v>2297.1397274127539</c:v>
                </c:pt>
                <c:pt idx="45">
                  <c:v>2297.1791245942545</c:v>
                </c:pt>
                <c:pt idx="46">
                  <c:v>2300.9711191124215</c:v>
                </c:pt>
                <c:pt idx="47">
                  <c:v>2301.0105162939217</c:v>
                </c:pt>
                <c:pt idx="48">
                  <c:v>2330.4000512782577</c:v>
                </c:pt>
                <c:pt idx="49">
                  <c:v>2330.4394484597574</c:v>
                </c:pt>
                <c:pt idx="50">
                  <c:v>2330.927851278258</c:v>
                </c:pt>
                <c:pt idx="51">
                  <c:v>2330.9672484597572</c:v>
                </c:pt>
                <c:pt idx="52">
                  <c:v>2333.3586135744849</c:v>
                </c:pt>
                <c:pt idx="53">
                  <c:v>2333.3980107559846</c:v>
                </c:pt>
                <c:pt idx="54">
                  <c:v>2334.2314429779235</c:v>
                </c:pt>
                <c:pt idx="55">
                  <c:v>2334.2708401594232</c:v>
                </c:pt>
                <c:pt idx="56">
                  <c:v>2334.7592429779233</c:v>
                </c:pt>
                <c:pt idx="57">
                  <c:v>2334.7986401594235</c:v>
                </c:pt>
                <c:pt idx="58">
                  <c:v>2335.388051278258</c:v>
                </c:pt>
                <c:pt idx="59">
                  <c:v>2335.4274484597572</c:v>
                </c:pt>
                <c:pt idx="60">
                  <c:v>2335.7504135744848</c:v>
                </c:pt>
                <c:pt idx="61">
                  <c:v>2335.7898107559849</c:v>
                </c:pt>
                <c:pt idx="62">
                  <c:v>2337.1900052741507</c:v>
                </c:pt>
                <c:pt idx="63">
                  <c:v>2337.2294024556513</c:v>
                </c:pt>
                <c:pt idx="64">
                  <c:v>2339.2194429779233</c:v>
                </c:pt>
                <c:pt idx="65">
                  <c:v>2339.2588401594235</c:v>
                </c:pt>
                <c:pt idx="66">
                  <c:v>2339.5818052741511</c:v>
                </c:pt>
                <c:pt idx="67">
                  <c:v>2339.6212024556512</c:v>
                </c:pt>
                <c:pt idx="68">
                  <c:v>2340.2106135744848</c:v>
                </c:pt>
                <c:pt idx="69">
                  <c:v>2340.2500107559849</c:v>
                </c:pt>
                <c:pt idx="70">
                  <c:v>2344.0420052741511</c:v>
                </c:pt>
                <c:pt idx="71">
                  <c:v>2344.0814024556512</c:v>
                </c:pt>
                <c:pt idx="72">
                  <c:v>2346.2171208974869</c:v>
                </c:pt>
                <c:pt idx="73">
                  <c:v>2346.2565180789857</c:v>
                </c:pt>
                <c:pt idx="74">
                  <c:v>2346.8159989558276</c:v>
                </c:pt>
                <c:pt idx="75">
                  <c:v>2346.8553961373282</c:v>
                </c:pt>
                <c:pt idx="76">
                  <c:v>2347.3437989558279</c:v>
                </c:pt>
                <c:pt idx="77">
                  <c:v>2347.383196137328</c:v>
                </c:pt>
                <c:pt idx="78">
                  <c:v>2348.6089208974868</c:v>
                </c:pt>
                <c:pt idx="79">
                  <c:v>2348.6483180789855</c:v>
                </c:pt>
                <c:pt idx="80">
                  <c:v>2351.8039989558279</c:v>
                </c:pt>
                <c:pt idx="81">
                  <c:v>2351.843396137328</c:v>
                </c:pt>
                <c:pt idx="82">
                  <c:v>2351.9125125971532</c:v>
                </c:pt>
                <c:pt idx="83">
                  <c:v>2351.9519097786529</c:v>
                </c:pt>
                <c:pt idx="84">
                  <c:v>2352.5113906554948</c:v>
                </c:pt>
                <c:pt idx="85">
                  <c:v>2352.5507878369949</c:v>
                </c:pt>
                <c:pt idx="86">
                  <c:v>2352.440312597153</c:v>
                </c:pt>
                <c:pt idx="87">
                  <c:v>2352.4797097786527</c:v>
                </c:pt>
                <c:pt idx="88">
                  <c:v>2353.0691208974868</c:v>
                </c:pt>
                <c:pt idx="89">
                  <c:v>2353.1085180789855</c:v>
                </c:pt>
                <c:pt idx="90">
                  <c:v>2354.9213906554946</c:v>
                </c:pt>
                <c:pt idx="91">
                  <c:v>2354.9607878369952</c:v>
                </c:pt>
                <c:pt idx="92">
                  <c:v>2356.900512597153</c:v>
                </c:pt>
                <c:pt idx="93">
                  <c:v>2356.9399097786527</c:v>
                </c:pt>
                <c:pt idx="94">
                  <c:v>2359.5353906554947</c:v>
                </c:pt>
                <c:pt idx="95">
                  <c:v>2359.5747878369953</c:v>
                </c:pt>
                <c:pt idx="96">
                  <c:v>2403.9131019224915</c:v>
                </c:pt>
                <c:pt idx="97">
                  <c:v>2403.9524991039907</c:v>
                </c:pt>
                <c:pt idx="98">
                  <c:v>2404.4591019224918</c:v>
                </c:pt>
                <c:pt idx="99">
                  <c:v>2404.4984991039905</c:v>
                </c:pt>
                <c:pt idx="100">
                  <c:v>2404.6093924405595</c:v>
                </c:pt>
                <c:pt idx="101">
                  <c:v>2404.6487896220592</c:v>
                </c:pt>
                <c:pt idx="102">
                  <c:v>2407.0193924405594</c:v>
                </c:pt>
                <c:pt idx="103">
                  <c:v>2407.0587896220595</c:v>
                </c:pt>
                <c:pt idx="104">
                  <c:v>2407.7444936221577</c:v>
                </c:pt>
                <c:pt idx="105">
                  <c:v>2407.7838908036579</c:v>
                </c:pt>
                <c:pt idx="106">
                  <c:v>2408.2904936221576</c:v>
                </c:pt>
                <c:pt idx="107">
                  <c:v>2408.3298908036581</c:v>
                </c:pt>
                <c:pt idx="108">
                  <c:v>2408.4407841402262</c:v>
                </c:pt>
                <c:pt idx="109">
                  <c:v>2408.4801813217264</c:v>
                </c:pt>
                <c:pt idx="110">
                  <c:v>2409.0731019224913</c:v>
                </c:pt>
                <c:pt idx="111">
                  <c:v>2409.1124991039906</c:v>
                </c:pt>
                <c:pt idx="112">
                  <c:v>2410.8507841402266</c:v>
                </c:pt>
                <c:pt idx="113">
                  <c:v>2410.8901813217262</c:v>
                </c:pt>
                <c:pt idx="114">
                  <c:v>2411.6333924405594</c:v>
                </c:pt>
                <c:pt idx="115">
                  <c:v>2411.6727896220596</c:v>
                </c:pt>
                <c:pt idx="116">
                  <c:v>2412.9044936221576</c:v>
                </c:pt>
                <c:pt idx="117">
                  <c:v>2412.9438908036582</c:v>
                </c:pt>
                <c:pt idx="118">
                  <c:v>2415.4647841402266</c:v>
                </c:pt>
                <c:pt idx="119">
                  <c:v>2415.5041813217263</c:v>
                </c:pt>
                <c:pt idx="120">
                  <c:v>2416.7716092454925</c:v>
                </c:pt>
                <c:pt idx="121">
                  <c:v>2416.8110064269931</c:v>
                </c:pt>
                <c:pt idx="122">
                  <c:v>2417.3176092454923</c:v>
                </c:pt>
                <c:pt idx="123">
                  <c:v>2417.3570064269929</c:v>
                </c:pt>
                <c:pt idx="124">
                  <c:v>2420.3290496000614</c:v>
                </c:pt>
                <c:pt idx="125">
                  <c:v>2420.3684467815619</c:v>
                </c:pt>
                <c:pt idx="126">
                  <c:v>2420.6030009451592</c:v>
                </c:pt>
                <c:pt idx="127">
                  <c:v>2420.6423981266594</c:v>
                </c:pt>
                <c:pt idx="128">
                  <c:v>2420.8750496000616</c:v>
                </c:pt>
                <c:pt idx="129">
                  <c:v>2420.9144467815618</c:v>
                </c:pt>
                <c:pt idx="130">
                  <c:v>2421.1490009451595</c:v>
                </c:pt>
                <c:pt idx="131">
                  <c:v>2421.1883981266592</c:v>
                </c:pt>
                <c:pt idx="132">
                  <c:v>2421.9316092454924</c:v>
                </c:pt>
                <c:pt idx="133">
                  <c:v>2421.971006426993</c:v>
                </c:pt>
                <c:pt idx="134">
                  <c:v>2425.4890496000612</c:v>
                </c:pt>
                <c:pt idx="135">
                  <c:v>2425.5284467815618</c:v>
                </c:pt>
                <c:pt idx="136">
                  <c:v>2425.7630009451595</c:v>
                </c:pt>
                <c:pt idx="137">
                  <c:v>2425.8023981266592</c:v>
                </c:pt>
                <c:pt idx="138">
                  <c:v>2426.0244412997286</c:v>
                </c:pt>
                <c:pt idx="139">
                  <c:v>2426.0638384812287</c:v>
                </c:pt>
                <c:pt idx="140">
                  <c:v>2428.4526412997284</c:v>
                </c:pt>
                <c:pt idx="141">
                  <c:v>2428.492038481229</c:v>
                </c:pt>
                <c:pt idx="142">
                  <c:v>2431.7256465785208</c:v>
                </c:pt>
                <c:pt idx="143">
                  <c:v>2431.7650437600209</c:v>
                </c:pt>
                <c:pt idx="144">
                  <c:v>2433.2204412997285</c:v>
                </c:pt>
                <c:pt idx="145">
                  <c:v>2433.2598384812291</c:v>
                </c:pt>
                <c:pt idx="146">
                  <c:v>2433.1875569230633</c:v>
                </c:pt>
                <c:pt idx="147">
                  <c:v>2433.2269541045639</c:v>
                </c:pt>
                <c:pt idx="148">
                  <c:v>2433.7335569230631</c:v>
                </c:pt>
                <c:pt idx="149">
                  <c:v>2433.7729541045637</c:v>
                </c:pt>
                <c:pt idx="150">
                  <c:v>2434.1538465785206</c:v>
                </c:pt>
                <c:pt idx="151">
                  <c:v>2434.1932437600208</c:v>
                </c:pt>
                <c:pt idx="152">
                  <c:v>2437.4210382781862</c:v>
                </c:pt>
                <c:pt idx="153">
                  <c:v>2437.4604354596859</c:v>
                </c:pt>
                <c:pt idx="154">
                  <c:v>2437.9852382781864</c:v>
                </c:pt>
                <c:pt idx="155">
                  <c:v>2438.0246354596857</c:v>
                </c:pt>
                <c:pt idx="156">
                  <c:v>2438.3475569230632</c:v>
                </c:pt>
                <c:pt idx="157">
                  <c:v>2438.3869541045638</c:v>
                </c:pt>
                <c:pt idx="158">
                  <c:v>2438.9216465785207</c:v>
                </c:pt>
                <c:pt idx="159">
                  <c:v>2438.9610437600209</c:v>
                </c:pt>
                <c:pt idx="160">
                  <c:v>2438.8829486227296</c:v>
                </c:pt>
                <c:pt idx="161">
                  <c:v>2438.9223458042297</c:v>
                </c:pt>
                <c:pt idx="162">
                  <c:v>2441.3111486227299</c:v>
                </c:pt>
                <c:pt idx="163">
                  <c:v>2441.3505458042296</c:v>
                </c:pt>
                <c:pt idx="164">
                  <c:v>2442.7530382781865</c:v>
                </c:pt>
                <c:pt idx="165">
                  <c:v>2442.7924354596857</c:v>
                </c:pt>
                <c:pt idx="166">
                  <c:v>2446.07894862273</c:v>
                </c:pt>
                <c:pt idx="167">
                  <c:v>2446.1183458042296</c:v>
                </c:pt>
                <c:pt idx="168">
                  <c:v>2473.299880788566</c:v>
                </c:pt>
                <c:pt idx="169">
                  <c:v>2473.3392779700657</c:v>
                </c:pt>
                <c:pt idx="170">
                  <c:v>2475.7280807885663</c:v>
                </c:pt>
                <c:pt idx="171">
                  <c:v>2475.7674779700656</c:v>
                </c:pt>
                <c:pt idx="172">
                  <c:v>2478.1224430847938</c:v>
                </c:pt>
                <c:pt idx="173">
                  <c:v>2478.1618402662939</c:v>
                </c:pt>
                <c:pt idx="174">
                  <c:v>2478.9952724882328</c:v>
                </c:pt>
                <c:pt idx="175">
                  <c:v>2479.0346696697329</c:v>
                </c:pt>
                <c:pt idx="176">
                  <c:v>2479.5594724882326</c:v>
                </c:pt>
                <c:pt idx="177">
                  <c:v>2479.5988696697332</c:v>
                </c:pt>
                <c:pt idx="178">
                  <c:v>2480.495880788566</c:v>
                </c:pt>
                <c:pt idx="179">
                  <c:v>2480.5352779700656</c:v>
                </c:pt>
                <c:pt idx="180">
                  <c:v>2480.5506430847936</c:v>
                </c:pt>
                <c:pt idx="181">
                  <c:v>2480.5900402662942</c:v>
                </c:pt>
                <c:pt idx="182">
                  <c:v>2481.9538347844591</c:v>
                </c:pt>
                <c:pt idx="183">
                  <c:v>2481.9932319659597</c:v>
                </c:pt>
                <c:pt idx="184">
                  <c:v>2482.3952619770744</c:v>
                </c:pt>
                <c:pt idx="185">
                  <c:v>2482.434659158574</c:v>
                </c:pt>
                <c:pt idx="186">
                  <c:v>2482.9412619770742</c:v>
                </c:pt>
                <c:pt idx="187">
                  <c:v>2482.9806591585743</c:v>
                </c:pt>
                <c:pt idx="188">
                  <c:v>2483.9171140385879</c:v>
                </c:pt>
                <c:pt idx="189">
                  <c:v>2483.9565112200885</c:v>
                </c:pt>
                <c:pt idx="190">
                  <c:v>2484.3272724882327</c:v>
                </c:pt>
                <c:pt idx="191">
                  <c:v>2484.3666696697333</c:v>
                </c:pt>
                <c:pt idx="192">
                  <c:v>2484.3820347844589</c:v>
                </c:pt>
                <c:pt idx="193">
                  <c:v>2484.4813140385882</c:v>
                </c:pt>
                <c:pt idx="194">
                  <c:v>2484.4214319659595</c:v>
                </c:pt>
                <c:pt idx="195">
                  <c:v>2484.5207112200883</c:v>
                </c:pt>
                <c:pt idx="196">
                  <c:v>2485.3184430847937</c:v>
                </c:pt>
                <c:pt idx="197">
                  <c:v>2485.3578402662938</c:v>
                </c:pt>
                <c:pt idx="198">
                  <c:v>2487.5552619770742</c:v>
                </c:pt>
                <c:pt idx="199">
                  <c:v>2487.5946591585739</c:v>
                </c:pt>
                <c:pt idx="200">
                  <c:v>2488.0906536767416</c:v>
                </c:pt>
                <c:pt idx="201">
                  <c:v>2488.1300508582412</c:v>
                </c:pt>
                <c:pt idx="202">
                  <c:v>2489.149834784459</c:v>
                </c:pt>
                <c:pt idx="203">
                  <c:v>2489.2491140385882</c:v>
                </c:pt>
                <c:pt idx="204">
                  <c:v>2489.1892319659596</c:v>
                </c:pt>
                <c:pt idx="205">
                  <c:v>2489.2885112200884</c:v>
                </c:pt>
                <c:pt idx="206">
                  <c:v>2489.6125057382546</c:v>
                </c:pt>
                <c:pt idx="207">
                  <c:v>2489.6519029197543</c:v>
                </c:pt>
                <c:pt idx="208">
                  <c:v>2490.5188536767414</c:v>
                </c:pt>
                <c:pt idx="209">
                  <c:v>2490.5582508582411</c:v>
                </c:pt>
                <c:pt idx="210">
                  <c:v>2491.5798284661373</c:v>
                </c:pt>
                <c:pt idx="211">
                  <c:v>2491.619225647637</c:v>
                </c:pt>
                <c:pt idx="212">
                  <c:v>2492.0589057382545</c:v>
                </c:pt>
                <c:pt idx="213">
                  <c:v>2492.0983029197546</c:v>
                </c:pt>
                <c:pt idx="214">
                  <c:v>2492.1440284661376</c:v>
                </c:pt>
                <c:pt idx="215">
                  <c:v>2492.1834256476368</c:v>
                </c:pt>
                <c:pt idx="216">
                  <c:v>2495.2866536767415</c:v>
                </c:pt>
                <c:pt idx="217">
                  <c:v>2495.3260508582412</c:v>
                </c:pt>
                <c:pt idx="218">
                  <c:v>2496.9805057382546</c:v>
                </c:pt>
                <c:pt idx="219">
                  <c:v>2497.0199029197547</c:v>
                </c:pt>
                <c:pt idx="220">
                  <c:v>2496.9118284661372</c:v>
                </c:pt>
                <c:pt idx="221">
                  <c:v>2496.9512256476369</c:v>
                </c:pt>
                <c:pt idx="222">
                  <c:v>2497.2752201658031</c:v>
                </c:pt>
                <c:pt idx="223">
                  <c:v>2497.3146173473033</c:v>
                </c:pt>
                <c:pt idx="224">
                  <c:v>2499.721620165803</c:v>
                </c:pt>
                <c:pt idx="225">
                  <c:v>2499.7610173473036</c:v>
                </c:pt>
                <c:pt idx="226">
                  <c:v>2502.2801349265264</c:v>
                </c:pt>
                <c:pt idx="227">
                  <c:v>2502.3195321080261</c:v>
                </c:pt>
                <c:pt idx="228">
                  <c:v>2502.8625349265267</c:v>
                </c:pt>
                <c:pt idx="229">
                  <c:v>2502.9019321080259</c:v>
                </c:pt>
                <c:pt idx="230">
                  <c:v>2504.6432201658031</c:v>
                </c:pt>
                <c:pt idx="231">
                  <c:v>2504.6826173473032</c:v>
                </c:pt>
                <c:pt idx="232">
                  <c:v>2506.1115266261932</c:v>
                </c:pt>
                <c:pt idx="233">
                  <c:v>2506.1509238076928</c:v>
                </c:pt>
                <c:pt idx="234">
                  <c:v>2506.6939266261929</c:v>
                </c:pt>
                <c:pt idx="235">
                  <c:v>2506.7333238076931</c:v>
                </c:pt>
                <c:pt idx="236">
                  <c:v>2507.7841349265263</c:v>
                </c:pt>
                <c:pt idx="237">
                  <c:v>2507.823532108026</c:v>
                </c:pt>
                <c:pt idx="238">
                  <c:v>2511.6155266261931</c:v>
                </c:pt>
                <c:pt idx="239">
                  <c:v>2511.6549238076932</c:v>
                </c:pt>
                <c:pt idx="240">
                  <c:v>2520.5600826040973</c:v>
                </c:pt>
                <c:pt idx="241">
                  <c:v>2520.5994797855969</c:v>
                </c:pt>
                <c:pt idx="242">
                  <c:v>2523.0246826040975</c:v>
                </c:pt>
                <c:pt idx="243">
                  <c:v>2523.0640797855967</c:v>
                </c:pt>
                <c:pt idx="244">
                  <c:v>2524.391474303764</c:v>
                </c:pt>
                <c:pt idx="245">
                  <c:v>2524.4308714852641</c:v>
                </c:pt>
                <c:pt idx="246">
                  <c:v>2526.8560743037638</c:v>
                </c:pt>
                <c:pt idx="247">
                  <c:v>2526.8954714852644</c:v>
                </c:pt>
                <c:pt idx="248">
                  <c:v>2528.1000826040972</c:v>
                </c:pt>
                <c:pt idx="249">
                  <c:v>2528.1394797855969</c:v>
                </c:pt>
                <c:pt idx="250">
                  <c:v>2531.9314743037639</c:v>
                </c:pt>
                <c:pt idx="251">
                  <c:v>2531.9708714852645</c:v>
                </c:pt>
                <c:pt idx="252">
                  <c:v>2540.7875335201484</c:v>
                </c:pt>
                <c:pt idx="253">
                  <c:v>2540.8269307016481</c:v>
                </c:pt>
                <c:pt idx="254">
                  <c:v>2541.3517335201482</c:v>
                </c:pt>
                <c:pt idx="255">
                  <c:v>2541.3911307016483</c:v>
                </c:pt>
                <c:pt idx="256">
                  <c:v>2544.6189252198146</c:v>
                </c:pt>
                <c:pt idx="257">
                  <c:v>2544.6583224013148</c:v>
                </c:pt>
                <c:pt idx="258">
                  <c:v>2545.1831252198149</c:v>
                </c:pt>
                <c:pt idx="259">
                  <c:v>2545.2225224013146</c:v>
                </c:pt>
                <c:pt idx="260">
                  <c:v>2546.1195335201483</c:v>
                </c:pt>
                <c:pt idx="261">
                  <c:v>2546.1589307016484</c:v>
                </c:pt>
                <c:pt idx="262">
                  <c:v>2546.8129314327994</c:v>
                </c:pt>
                <c:pt idx="263">
                  <c:v>2546.8523286142999</c:v>
                </c:pt>
                <c:pt idx="264">
                  <c:v>2549.2593314327992</c:v>
                </c:pt>
                <c:pt idx="265">
                  <c:v>2549.2987286142998</c:v>
                </c:pt>
                <c:pt idx="266">
                  <c:v>2549.950925219815</c:v>
                </c:pt>
                <c:pt idx="267">
                  <c:v>2549.9903224013146</c:v>
                </c:pt>
                <c:pt idx="268">
                  <c:v>2552.508323132467</c:v>
                </c:pt>
                <c:pt idx="269">
                  <c:v>2552.5477203139667</c:v>
                </c:pt>
                <c:pt idx="270">
                  <c:v>2552.9497503250814</c:v>
                </c:pt>
                <c:pt idx="271">
                  <c:v>2553.0907231324668</c:v>
                </c:pt>
                <c:pt idx="272">
                  <c:v>2552.9891475065815</c:v>
                </c:pt>
                <c:pt idx="273">
                  <c:v>2553.1301203139669</c:v>
                </c:pt>
                <c:pt idx="274">
                  <c:v>2554.1809314327993</c:v>
                </c:pt>
                <c:pt idx="275">
                  <c:v>2554.2203286142999</c:v>
                </c:pt>
                <c:pt idx="276">
                  <c:v>2554.4716023865949</c:v>
                </c:pt>
                <c:pt idx="277">
                  <c:v>2554.5109995680946</c:v>
                </c:pt>
                <c:pt idx="278">
                  <c:v>2555.3961503250812</c:v>
                </c:pt>
                <c:pt idx="279">
                  <c:v>2555.4355475065813</c:v>
                </c:pt>
                <c:pt idx="280">
                  <c:v>2556.9362023865947</c:v>
                </c:pt>
                <c:pt idx="281">
                  <c:v>2556.9755995680948</c:v>
                </c:pt>
                <c:pt idx="282">
                  <c:v>2556.7811420247476</c:v>
                </c:pt>
                <c:pt idx="283">
                  <c:v>2556.8205392062473</c:v>
                </c:pt>
                <c:pt idx="284">
                  <c:v>2558.0123231324669</c:v>
                </c:pt>
                <c:pt idx="285">
                  <c:v>2558.0517203139666</c:v>
                </c:pt>
                <c:pt idx="286">
                  <c:v>2558.3029940862607</c:v>
                </c:pt>
                <c:pt idx="287">
                  <c:v>2558.3423912677608</c:v>
                </c:pt>
                <c:pt idx="288">
                  <c:v>2559.2275420247479</c:v>
                </c:pt>
                <c:pt idx="289">
                  <c:v>2559.2669392062471</c:v>
                </c:pt>
                <c:pt idx="290">
                  <c:v>2560.3177503250813</c:v>
                </c:pt>
                <c:pt idx="291">
                  <c:v>2560.3571475065814</c:v>
                </c:pt>
                <c:pt idx="292">
                  <c:v>2560.7675940862609</c:v>
                </c:pt>
                <c:pt idx="293">
                  <c:v>2560.8069912677606</c:v>
                </c:pt>
                <c:pt idx="294">
                  <c:v>2562.0116023865949</c:v>
                </c:pt>
                <c:pt idx="295">
                  <c:v>2562.0509995680945</c:v>
                </c:pt>
                <c:pt idx="296">
                  <c:v>2564.149142024748</c:v>
                </c:pt>
                <c:pt idx="297">
                  <c:v>2564.1885392062472</c:v>
                </c:pt>
                <c:pt idx="298">
                  <c:v>2565.0928791103706</c:v>
                </c:pt>
                <c:pt idx="299">
                  <c:v>2565.1322762918708</c:v>
                </c:pt>
                <c:pt idx="300">
                  <c:v>2565.8429940862607</c:v>
                </c:pt>
                <c:pt idx="301">
                  <c:v>2565.8823912677608</c:v>
                </c:pt>
                <c:pt idx="302">
                  <c:v>2565.6752791103704</c:v>
                </c:pt>
                <c:pt idx="303">
                  <c:v>2565.7146762918705</c:v>
                </c:pt>
                <c:pt idx="304">
                  <c:v>2570.5968791103705</c:v>
                </c:pt>
                <c:pt idx="305">
                  <c:v>2570.6362762918707</c:v>
                </c:pt>
                <c:pt idx="306">
                  <c:v>2570.7882708100378</c:v>
                </c:pt>
                <c:pt idx="307">
                  <c:v>2570.8276679915371</c:v>
                </c:pt>
                <c:pt idx="308">
                  <c:v>2571.2296980026522</c:v>
                </c:pt>
                <c:pt idx="309">
                  <c:v>2571.2690951841519</c:v>
                </c:pt>
                <c:pt idx="310">
                  <c:v>2571.812098002652</c:v>
                </c:pt>
                <c:pt idx="311">
                  <c:v>2571.8514951841516</c:v>
                </c:pt>
                <c:pt idx="312">
                  <c:v>2572.7515500641657</c:v>
                </c:pt>
                <c:pt idx="313">
                  <c:v>2572.7909472456649</c:v>
                </c:pt>
                <c:pt idx="314">
                  <c:v>2573.2528708100376</c:v>
                </c:pt>
                <c:pt idx="315">
                  <c:v>2573.3521500641655</c:v>
                </c:pt>
                <c:pt idx="316">
                  <c:v>2573.2922679915373</c:v>
                </c:pt>
                <c:pt idx="317">
                  <c:v>2573.3915472456652</c:v>
                </c:pt>
                <c:pt idx="318">
                  <c:v>2575.061089702318</c:v>
                </c:pt>
                <c:pt idx="319">
                  <c:v>2575.1004868838181</c:v>
                </c:pt>
                <c:pt idx="320">
                  <c:v>2575.6434897023182</c:v>
                </c:pt>
                <c:pt idx="321">
                  <c:v>2575.6828868838184</c:v>
                </c:pt>
                <c:pt idx="322">
                  <c:v>2576.582941763832</c:v>
                </c:pt>
                <c:pt idx="323">
                  <c:v>2576.7336980026521</c:v>
                </c:pt>
                <c:pt idx="324">
                  <c:v>2576.6223389453321</c:v>
                </c:pt>
                <c:pt idx="325">
                  <c:v>2576.4894760888287</c:v>
                </c:pt>
                <c:pt idx="326">
                  <c:v>2576.7730951841518</c:v>
                </c:pt>
                <c:pt idx="327">
                  <c:v>2576.5288732703284</c:v>
                </c:pt>
                <c:pt idx="328">
                  <c:v>2577.1835417638322</c:v>
                </c:pt>
                <c:pt idx="329">
                  <c:v>2577.2229389453319</c:v>
                </c:pt>
                <c:pt idx="330">
                  <c:v>2578.3282708100378</c:v>
                </c:pt>
                <c:pt idx="331">
                  <c:v>2578.4275500641656</c:v>
                </c:pt>
                <c:pt idx="332">
                  <c:v>2578.367667991537</c:v>
                </c:pt>
                <c:pt idx="333">
                  <c:v>2578.4669472456649</c:v>
                </c:pt>
                <c:pt idx="334">
                  <c:v>2578.9540760888285</c:v>
                </c:pt>
                <c:pt idx="335">
                  <c:v>2578.9934732703286</c:v>
                </c:pt>
                <c:pt idx="336">
                  <c:v>2580.5650897023183</c:v>
                </c:pt>
                <c:pt idx="337">
                  <c:v>2580.320867788495</c:v>
                </c:pt>
                <c:pt idx="338">
                  <c:v>2580.604486883818</c:v>
                </c:pt>
                <c:pt idx="339">
                  <c:v>2580.3602649699947</c:v>
                </c:pt>
                <c:pt idx="340">
                  <c:v>2582.2589417638319</c:v>
                </c:pt>
                <c:pt idx="341">
                  <c:v>2582.298338945332</c:v>
                </c:pt>
                <c:pt idx="342">
                  <c:v>2582.7854677884952</c:v>
                </c:pt>
                <c:pt idx="343">
                  <c:v>2582.8248649699945</c:v>
                </c:pt>
                <c:pt idx="344">
                  <c:v>2584.0294760888287</c:v>
                </c:pt>
                <c:pt idx="345">
                  <c:v>2584.0688732703284</c:v>
                </c:pt>
                <c:pt idx="346">
                  <c:v>2587.8608677884949</c:v>
                </c:pt>
                <c:pt idx="347">
                  <c:v>2587.9002649699946</c:v>
                </c:pt>
                <c:pt idx="348">
                  <c:v>2609.4780218681549</c:v>
                </c:pt>
                <c:pt idx="349">
                  <c:v>2609.517419049655</c:v>
                </c:pt>
                <c:pt idx="350">
                  <c:v>2610.0604218681551</c:v>
                </c:pt>
                <c:pt idx="351">
                  <c:v>2610.0998190496548</c:v>
                </c:pt>
                <c:pt idx="352">
                  <c:v>2614.3005841643817</c:v>
                </c:pt>
                <c:pt idx="353">
                  <c:v>2614.3399813458818</c:v>
                </c:pt>
                <c:pt idx="354">
                  <c:v>2614.9820218681548</c:v>
                </c:pt>
                <c:pt idx="355">
                  <c:v>2615.0214190496549</c:v>
                </c:pt>
                <c:pt idx="356">
                  <c:v>2614.8829841643815</c:v>
                </c:pt>
                <c:pt idx="357">
                  <c:v>2614.9223813458821</c:v>
                </c:pt>
                <c:pt idx="358">
                  <c:v>2615.1734135678216</c:v>
                </c:pt>
                <c:pt idx="359">
                  <c:v>2615.2128107493209</c:v>
                </c:pt>
                <c:pt idx="360">
                  <c:v>2617.6380135678214</c:v>
                </c:pt>
                <c:pt idx="361">
                  <c:v>2617.6774107493211</c:v>
                </c:pt>
                <c:pt idx="362">
                  <c:v>2618.1319758640484</c:v>
                </c:pt>
                <c:pt idx="363">
                  <c:v>2618.1713730455485</c:v>
                </c:pt>
                <c:pt idx="364">
                  <c:v>2618.7143758640486</c:v>
                </c:pt>
                <c:pt idx="365">
                  <c:v>2618.7537730455483</c:v>
                </c:pt>
                <c:pt idx="366">
                  <c:v>2619.8045841643816</c:v>
                </c:pt>
                <c:pt idx="367">
                  <c:v>2619.8439813458817</c:v>
                </c:pt>
                <c:pt idx="368">
                  <c:v>2622.7134135678216</c:v>
                </c:pt>
                <c:pt idx="369">
                  <c:v>2622.7528107493208</c:v>
                </c:pt>
                <c:pt idx="370">
                  <c:v>2623.6359758640483</c:v>
                </c:pt>
                <c:pt idx="371">
                  <c:v>2623.6753730455484</c:v>
                </c:pt>
                <c:pt idx="372">
                  <c:v>2627.7579695457248</c:v>
                </c:pt>
                <c:pt idx="373">
                  <c:v>2627.7973667272258</c:v>
                </c:pt>
                <c:pt idx="374">
                  <c:v>2628.6809435488967</c:v>
                </c:pt>
                <c:pt idx="375">
                  <c:v>2628.7203407303969</c:v>
                </c:pt>
                <c:pt idx="376">
                  <c:v>2629.2815435488969</c:v>
                </c:pt>
                <c:pt idx="377">
                  <c:v>2629.3209407303966</c:v>
                </c:pt>
                <c:pt idx="378">
                  <c:v>2630.222569545725</c:v>
                </c:pt>
                <c:pt idx="379">
                  <c:v>2630.2619667272256</c:v>
                </c:pt>
                <c:pt idx="380">
                  <c:v>2632.512335248563</c:v>
                </c:pt>
                <c:pt idx="381">
                  <c:v>2632.5517324300631</c:v>
                </c:pt>
                <c:pt idx="382">
                  <c:v>2633.1129352485627</c:v>
                </c:pt>
                <c:pt idx="383">
                  <c:v>2633.1523324300633</c:v>
                </c:pt>
                <c:pt idx="384">
                  <c:v>2633.4533612453924</c:v>
                </c:pt>
                <c:pt idx="385">
                  <c:v>2633.4927584268917</c:v>
                </c:pt>
                <c:pt idx="386">
                  <c:v>2634.3569435488967</c:v>
                </c:pt>
                <c:pt idx="387">
                  <c:v>2634.3963407303968</c:v>
                </c:pt>
                <c:pt idx="388">
                  <c:v>2634.0539612453922</c:v>
                </c:pt>
                <c:pt idx="389">
                  <c:v>2634.0933584268919</c:v>
                </c:pt>
                <c:pt idx="390">
                  <c:v>2635.2979695457248</c:v>
                </c:pt>
                <c:pt idx="391">
                  <c:v>2635.3373667272258</c:v>
                </c:pt>
                <c:pt idx="392">
                  <c:v>2638.1883352485629</c:v>
                </c:pt>
                <c:pt idx="393">
                  <c:v>2638.227732430063</c:v>
                </c:pt>
                <c:pt idx="394">
                  <c:v>2639.1293612453924</c:v>
                </c:pt>
                <c:pt idx="395">
                  <c:v>2639.1687584268916</c:v>
                </c:pt>
                <c:pt idx="396">
                  <c:v>2647.0439644368353</c:v>
                </c:pt>
                <c:pt idx="397">
                  <c:v>2647.0833616183354</c:v>
                </c:pt>
                <c:pt idx="398">
                  <c:v>2647.6627644368355</c:v>
                </c:pt>
                <c:pt idx="399">
                  <c:v>2647.7021616183351</c:v>
                </c:pt>
                <c:pt idx="400">
                  <c:v>2650.875356136502</c:v>
                </c:pt>
                <c:pt idx="401">
                  <c:v>2650.9147533180026</c:v>
                </c:pt>
                <c:pt idx="402">
                  <c:v>2651.4941561365017</c:v>
                </c:pt>
                <c:pt idx="403">
                  <c:v>2651.5335533180028</c:v>
                </c:pt>
                <c:pt idx="404">
                  <c:v>2652.8919644368352</c:v>
                </c:pt>
                <c:pt idx="405">
                  <c:v>2652.9313616183354</c:v>
                </c:pt>
                <c:pt idx="406">
                  <c:v>2656.7233561365019</c:v>
                </c:pt>
                <c:pt idx="407">
                  <c:v>2656.7627533180025</c:v>
                </c:pt>
                <c:pt idx="408">
                  <c:v>2663.4599121144056</c:v>
                </c:pt>
                <c:pt idx="409">
                  <c:v>2663.4993092959062</c:v>
                </c:pt>
                <c:pt idx="410">
                  <c:v>2664.0787121144058</c:v>
                </c:pt>
                <c:pt idx="411">
                  <c:v>2664.1181092959059</c:v>
                </c:pt>
                <c:pt idx="412">
                  <c:v>2669.3079121144056</c:v>
                </c:pt>
                <c:pt idx="413">
                  <c:v>2669.3473092959061</c:v>
                </c:pt>
                <c:pt idx="414">
                  <c:v>2669.1553038140723</c:v>
                </c:pt>
                <c:pt idx="415">
                  <c:v>2669.194700995572</c:v>
                </c:pt>
                <c:pt idx="416">
                  <c:v>2671.6563038140721</c:v>
                </c:pt>
                <c:pt idx="417">
                  <c:v>2671.6957009955722</c:v>
                </c:pt>
                <c:pt idx="418">
                  <c:v>2677.0393038140724</c:v>
                </c:pt>
                <c:pt idx="419">
                  <c:v>2677.078700995572</c:v>
                </c:pt>
                <c:pt idx="420">
                  <c:v>2684.8550725123882</c:v>
                </c:pt>
                <c:pt idx="421">
                  <c:v>2684.8944696938888</c:v>
                </c:pt>
                <c:pt idx="422">
                  <c:v>2687.337872512388</c:v>
                </c:pt>
                <c:pt idx="423">
                  <c:v>2687.3772696938886</c:v>
                </c:pt>
                <c:pt idx="424">
                  <c:v>2688.6864642120549</c:v>
                </c:pt>
                <c:pt idx="425">
                  <c:v>2688.7258613935551</c:v>
                </c:pt>
                <c:pt idx="426">
                  <c:v>2691.1692642120547</c:v>
                </c:pt>
                <c:pt idx="427">
                  <c:v>2691.2086613935553</c:v>
                </c:pt>
                <c:pt idx="428">
                  <c:v>2692.5670725123882</c:v>
                </c:pt>
                <c:pt idx="429">
                  <c:v>2692.6064696938888</c:v>
                </c:pt>
                <c:pt idx="430">
                  <c:v>2696.3984642120549</c:v>
                </c:pt>
                <c:pt idx="431">
                  <c:v>2696.4378613935551</c:v>
                </c:pt>
                <c:pt idx="432">
                  <c:v>2699.2354318969033</c:v>
                </c:pt>
                <c:pt idx="433">
                  <c:v>2699.2748290784029</c:v>
                </c:pt>
                <c:pt idx="434">
                  <c:v>2701.2710201899586</c:v>
                </c:pt>
                <c:pt idx="435">
                  <c:v>2701.736431896903</c:v>
                </c:pt>
                <c:pt idx="436">
                  <c:v>2701.3104173714587</c:v>
                </c:pt>
                <c:pt idx="437">
                  <c:v>2701.7758290784031</c:v>
                </c:pt>
                <c:pt idx="438">
                  <c:v>2703.0668235965695</c:v>
                </c:pt>
                <c:pt idx="439">
                  <c:v>2703.1062207780697</c:v>
                </c:pt>
                <c:pt idx="440">
                  <c:v>2703.7538201899588</c:v>
                </c:pt>
                <c:pt idx="441">
                  <c:v>2703.7932173714585</c:v>
                </c:pt>
                <c:pt idx="442">
                  <c:v>2705.5678235965697</c:v>
                </c:pt>
                <c:pt idx="443">
                  <c:v>2705.6072207780694</c:v>
                </c:pt>
                <c:pt idx="444">
                  <c:v>2707.1194318969028</c:v>
                </c:pt>
                <c:pt idx="445">
                  <c:v>2707.158829078403</c:v>
                </c:pt>
                <c:pt idx="446">
                  <c:v>2706.9664118896249</c:v>
                </c:pt>
                <c:pt idx="447">
                  <c:v>2707.0058090711245</c:v>
                </c:pt>
                <c:pt idx="448">
                  <c:v>2707.585211889625</c:v>
                </c:pt>
                <c:pt idx="449">
                  <c:v>2707.6246090711247</c:v>
                </c:pt>
                <c:pt idx="450">
                  <c:v>2708.9830201899586</c:v>
                </c:pt>
                <c:pt idx="451">
                  <c:v>2709.0224173714587</c:v>
                </c:pt>
                <c:pt idx="452">
                  <c:v>2710.9508235965695</c:v>
                </c:pt>
                <c:pt idx="453">
                  <c:v>2710.9902207780697</c:v>
                </c:pt>
                <c:pt idx="454">
                  <c:v>2712.8144118896253</c:v>
                </c:pt>
                <c:pt idx="455">
                  <c:v>2712.8538090711245</c:v>
                </c:pt>
                <c:pt idx="456">
                  <c:v>2712.6676171684167</c:v>
                </c:pt>
                <c:pt idx="457">
                  <c:v>2712.7070143499168</c:v>
                </c:pt>
                <c:pt idx="458">
                  <c:v>2713.2864171684164</c:v>
                </c:pt>
                <c:pt idx="459">
                  <c:v>2713.325814349917</c:v>
                </c:pt>
                <c:pt idx="460">
                  <c:v>2715.6513795744745</c:v>
                </c:pt>
                <c:pt idx="461">
                  <c:v>2715.6907767559742</c:v>
                </c:pt>
                <c:pt idx="462">
                  <c:v>2718.1523795744743</c:v>
                </c:pt>
                <c:pt idx="463">
                  <c:v>2718.1917767559744</c:v>
                </c:pt>
                <c:pt idx="464">
                  <c:v>2718.5156171684166</c:v>
                </c:pt>
                <c:pt idx="465">
                  <c:v>2718.5550143499167</c:v>
                </c:pt>
                <c:pt idx="466">
                  <c:v>2718.3630088680843</c:v>
                </c:pt>
                <c:pt idx="467">
                  <c:v>2718.4024060495835</c:v>
                </c:pt>
                <c:pt idx="468">
                  <c:v>2720.8640088680845</c:v>
                </c:pt>
                <c:pt idx="469">
                  <c:v>2720.9034060495833</c:v>
                </c:pt>
                <c:pt idx="470">
                  <c:v>2721.3467712741403</c:v>
                </c:pt>
                <c:pt idx="471">
                  <c:v>2721.3861684556409</c:v>
                </c:pt>
                <c:pt idx="472">
                  <c:v>2721.9837712741405</c:v>
                </c:pt>
                <c:pt idx="473">
                  <c:v>2722.0231684556406</c:v>
                </c:pt>
                <c:pt idx="474">
                  <c:v>2723.5353795744745</c:v>
                </c:pt>
                <c:pt idx="475">
                  <c:v>2723.5747767559742</c:v>
                </c:pt>
                <c:pt idx="476">
                  <c:v>2726.2470088680843</c:v>
                </c:pt>
                <c:pt idx="477">
                  <c:v>2726.2864060495835</c:v>
                </c:pt>
                <c:pt idx="478">
                  <c:v>2727.3667712741403</c:v>
                </c:pt>
                <c:pt idx="479">
                  <c:v>2727.4061684556409</c:v>
                </c:pt>
                <c:pt idx="480">
                  <c:v>2764.8590846284856</c:v>
                </c:pt>
                <c:pt idx="481">
                  <c:v>2764.8984818099857</c:v>
                </c:pt>
                <c:pt idx="482">
                  <c:v>2767.3600846284858</c:v>
                </c:pt>
                <c:pt idx="483">
                  <c:v>2767.3994818099854</c:v>
                </c:pt>
                <c:pt idx="484">
                  <c:v>2768.6904763281518</c:v>
                </c:pt>
                <c:pt idx="485">
                  <c:v>2768.729873509652</c:v>
                </c:pt>
                <c:pt idx="486">
                  <c:v>2771.1914763281516</c:v>
                </c:pt>
                <c:pt idx="487">
                  <c:v>2771.2308735096522</c:v>
                </c:pt>
                <c:pt idx="488">
                  <c:v>2772.7430846284856</c:v>
                </c:pt>
                <c:pt idx="489">
                  <c:v>2772.7824818099857</c:v>
                </c:pt>
                <c:pt idx="490">
                  <c:v>2776.5744763281518</c:v>
                </c:pt>
                <c:pt idx="491">
                  <c:v>2776.613873509652</c:v>
                </c:pt>
                <c:pt idx="492">
                  <c:v>2783.2221055164232</c:v>
                </c:pt>
                <c:pt idx="493">
                  <c:v>2783.2615026979233</c:v>
                </c:pt>
                <c:pt idx="494">
                  <c:v>2785.7413055164234</c:v>
                </c:pt>
                <c:pt idx="495">
                  <c:v>2785.7807026979231</c:v>
                </c:pt>
                <c:pt idx="496">
                  <c:v>2787.0534972160904</c:v>
                </c:pt>
                <c:pt idx="497">
                  <c:v>2787.09289439759</c:v>
                </c:pt>
                <c:pt idx="498">
                  <c:v>2789.5726972160901</c:v>
                </c:pt>
                <c:pt idx="499">
                  <c:v>2789.6120943975902</c:v>
                </c:pt>
                <c:pt idx="500">
                  <c:v>2791.2781055164232</c:v>
                </c:pt>
                <c:pt idx="501">
                  <c:v>2791.3175026979234</c:v>
                </c:pt>
                <c:pt idx="502">
                  <c:v>2795.1094972160904</c:v>
                </c:pt>
                <c:pt idx="503">
                  <c:v>2795.1488943975901</c:v>
                </c:pt>
                <c:pt idx="504">
                  <c:v>2799.638053193994</c:v>
                </c:pt>
                <c:pt idx="505">
                  <c:v>2799.6774503754946</c:v>
                </c:pt>
                <c:pt idx="506">
                  <c:v>2802.1572531939942</c:v>
                </c:pt>
                <c:pt idx="507">
                  <c:v>2802.1966503754943</c:v>
                </c:pt>
                <c:pt idx="508">
                  <c:v>2805.3334448936607</c:v>
                </c:pt>
                <c:pt idx="509">
                  <c:v>2805.3728420751604</c:v>
                </c:pt>
                <c:pt idx="510">
                  <c:v>2805.9886448936604</c:v>
                </c:pt>
                <c:pt idx="511">
                  <c:v>2806.0280420751606</c:v>
                </c:pt>
                <c:pt idx="512">
                  <c:v>2807.694053193994</c:v>
                </c:pt>
                <c:pt idx="513">
                  <c:v>2807.7334503754946</c:v>
                </c:pt>
                <c:pt idx="514">
                  <c:v>2811.5254448936607</c:v>
                </c:pt>
                <c:pt idx="515">
                  <c:v>2811.5648420751604</c:v>
                </c:pt>
                <c:pt idx="516">
                  <c:v>2835.4135729764917</c:v>
                </c:pt>
                <c:pt idx="517">
                  <c:v>2835.4529701579927</c:v>
                </c:pt>
                <c:pt idx="518">
                  <c:v>2836.0687729764913</c:v>
                </c:pt>
                <c:pt idx="519">
                  <c:v>2836.1081701579928</c:v>
                </c:pt>
                <c:pt idx="520">
                  <c:v>2839.2449646761584</c:v>
                </c:pt>
                <c:pt idx="521">
                  <c:v>2839.2843618576594</c:v>
                </c:pt>
                <c:pt idx="522">
                  <c:v>2839.9001646761585</c:v>
                </c:pt>
                <c:pt idx="523">
                  <c:v>2839.9395618576596</c:v>
                </c:pt>
                <c:pt idx="524">
                  <c:v>2841.6055729764917</c:v>
                </c:pt>
                <c:pt idx="525">
                  <c:v>2841.6449701579927</c:v>
                </c:pt>
                <c:pt idx="526">
                  <c:v>2845.4369646761584</c:v>
                </c:pt>
                <c:pt idx="527">
                  <c:v>2845.4763618576594</c:v>
                </c:pt>
                <c:pt idx="528">
                  <c:v>2851.8295206540629</c:v>
                </c:pt>
                <c:pt idx="529">
                  <c:v>2851.8689178355626</c:v>
                </c:pt>
                <c:pt idx="530">
                  <c:v>2852.4847206540626</c:v>
                </c:pt>
                <c:pt idx="531">
                  <c:v>2852.5241178355627</c:v>
                </c:pt>
                <c:pt idx="532">
                  <c:v>2857.5249123537296</c:v>
                </c:pt>
                <c:pt idx="533">
                  <c:v>2857.5643095352289</c:v>
                </c:pt>
                <c:pt idx="534">
                  <c:v>2858.0215206540629</c:v>
                </c:pt>
                <c:pt idx="535">
                  <c:v>2858.0609178355626</c:v>
                </c:pt>
                <c:pt idx="536">
                  <c:v>2860.0623123537298</c:v>
                </c:pt>
                <c:pt idx="537">
                  <c:v>2860.1017095352286</c:v>
                </c:pt>
                <c:pt idx="538">
                  <c:v>2865.7529123537297</c:v>
                </c:pt>
                <c:pt idx="539">
                  <c:v>2865.7923095352289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0-4723-8452-E378CED4C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0470936"/>
        <c:axId val="2704722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980-4723-8452-E378CED4C81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251635654.74289462</c:v>
                      </c:pt>
                      <c:pt idx="1">
                        <c:v>251640812.31717467</c:v>
                      </c:pt>
                      <c:pt idx="2">
                        <c:v>251635654.74289462</c:v>
                      </c:pt>
                      <c:pt idx="3">
                        <c:v>251640812.31717467</c:v>
                      </c:pt>
                      <c:pt idx="4">
                        <c:v>252170347.27289641</c:v>
                      </c:pt>
                      <c:pt idx="5">
                        <c:v>252175504.84717631</c:v>
                      </c:pt>
                      <c:pt idx="6">
                        <c:v>252170347.27289641</c:v>
                      </c:pt>
                      <c:pt idx="7">
                        <c:v>252175504.84717631</c:v>
                      </c:pt>
                      <c:pt idx="8">
                        <c:v>251635654.74289462</c:v>
                      </c:pt>
                      <c:pt idx="9">
                        <c:v>251640812.31717467</c:v>
                      </c:pt>
                      <c:pt idx="10">
                        <c:v>252170347.27289641</c:v>
                      </c:pt>
                      <c:pt idx="11">
                        <c:v>252175504.84717631</c:v>
                      </c:pt>
                      <c:pt idx="12">
                        <c:v>258105948.1280635</c:v>
                      </c:pt>
                      <c:pt idx="13">
                        <c:v>258111105.70234346</c:v>
                      </c:pt>
                      <c:pt idx="14">
                        <c:v>258105948.1280635</c:v>
                      </c:pt>
                      <c:pt idx="15">
                        <c:v>258111105.70234346</c:v>
                      </c:pt>
                      <c:pt idx="16">
                        <c:v>258640640.6580652</c:v>
                      </c:pt>
                      <c:pt idx="17">
                        <c:v>258645798.23234513</c:v>
                      </c:pt>
                      <c:pt idx="18">
                        <c:v>258640640.6580652</c:v>
                      </c:pt>
                      <c:pt idx="19">
                        <c:v>258645798.23234513</c:v>
                      </c:pt>
                      <c:pt idx="20">
                        <c:v>258105948.1280635</c:v>
                      </c:pt>
                      <c:pt idx="21">
                        <c:v>258111105.70234346</c:v>
                      </c:pt>
                      <c:pt idx="22">
                        <c:v>258640640.6580652</c:v>
                      </c:pt>
                      <c:pt idx="23">
                        <c:v>258645798.23234513</c:v>
                      </c:pt>
                      <c:pt idx="24">
                        <c:v>259424777.8635304</c:v>
                      </c:pt>
                      <c:pt idx="25">
                        <c:v>259429935.43781042</c:v>
                      </c:pt>
                      <c:pt idx="26">
                        <c:v>259424777.8635304</c:v>
                      </c:pt>
                      <c:pt idx="27">
                        <c:v>259429935.43781042</c:v>
                      </c:pt>
                      <c:pt idx="28">
                        <c:v>259959470.3935321</c:v>
                      </c:pt>
                      <c:pt idx="29">
                        <c:v>259964627.96781212</c:v>
                      </c:pt>
                      <c:pt idx="30">
                        <c:v>259959470.3935321</c:v>
                      </c:pt>
                      <c:pt idx="31">
                        <c:v>259964627.96781212</c:v>
                      </c:pt>
                      <c:pt idx="32">
                        <c:v>259424777.8635304</c:v>
                      </c:pt>
                      <c:pt idx="33">
                        <c:v>259429935.43781042</c:v>
                      </c:pt>
                      <c:pt idx="34">
                        <c:v>259959470.3935321</c:v>
                      </c:pt>
                      <c:pt idx="35">
                        <c:v>259964627.96781212</c:v>
                      </c:pt>
                      <c:pt idx="36">
                        <c:v>261397143.69296387</c:v>
                      </c:pt>
                      <c:pt idx="37">
                        <c:v>261402301.26724392</c:v>
                      </c:pt>
                      <c:pt idx="38">
                        <c:v>261397143.69296387</c:v>
                      </c:pt>
                      <c:pt idx="39">
                        <c:v>261402301.26724392</c:v>
                      </c:pt>
                      <c:pt idx="40">
                        <c:v>261931836.22296557</c:v>
                      </c:pt>
                      <c:pt idx="41">
                        <c:v>261936993.79724556</c:v>
                      </c:pt>
                      <c:pt idx="42">
                        <c:v>261931836.22296557</c:v>
                      </c:pt>
                      <c:pt idx="43">
                        <c:v>261936993.79724556</c:v>
                      </c:pt>
                      <c:pt idx="44">
                        <c:v>261397143.69296387</c:v>
                      </c:pt>
                      <c:pt idx="45">
                        <c:v>261402301.26724392</c:v>
                      </c:pt>
                      <c:pt idx="46">
                        <c:v>261931836.22296557</c:v>
                      </c:pt>
                      <c:pt idx="47">
                        <c:v>261936993.79724556</c:v>
                      </c:pt>
                      <c:pt idx="48">
                        <c:v>265895071.24869925</c:v>
                      </c:pt>
                      <c:pt idx="49">
                        <c:v>265900228.82297921</c:v>
                      </c:pt>
                      <c:pt idx="50">
                        <c:v>265895071.24869925</c:v>
                      </c:pt>
                      <c:pt idx="51">
                        <c:v>265900228.82297921</c:v>
                      </c:pt>
                      <c:pt idx="52">
                        <c:v>266535181.40537149</c:v>
                      </c:pt>
                      <c:pt idx="53">
                        <c:v>266540338.97965148</c:v>
                      </c:pt>
                      <c:pt idx="54">
                        <c:v>266429763.77870083</c:v>
                      </c:pt>
                      <c:pt idx="55">
                        <c:v>266434921.35298085</c:v>
                      </c:pt>
                      <c:pt idx="56">
                        <c:v>266429763.77870083</c:v>
                      </c:pt>
                      <c:pt idx="57">
                        <c:v>266434921.35298085</c:v>
                      </c:pt>
                      <c:pt idx="58">
                        <c:v>265895071.24869925</c:v>
                      </c:pt>
                      <c:pt idx="59">
                        <c:v>265900228.82297921</c:v>
                      </c:pt>
                      <c:pt idx="60">
                        <c:v>266535181.40537149</c:v>
                      </c:pt>
                      <c:pt idx="61">
                        <c:v>266540338.97965148</c:v>
                      </c:pt>
                      <c:pt idx="62">
                        <c:v>267069873.93537313</c:v>
                      </c:pt>
                      <c:pt idx="63">
                        <c:v>267075031.50965318</c:v>
                      </c:pt>
                      <c:pt idx="64">
                        <c:v>266429763.77870083</c:v>
                      </c:pt>
                      <c:pt idx="65">
                        <c:v>266434921.35298085</c:v>
                      </c:pt>
                      <c:pt idx="66">
                        <c:v>267069873.93537313</c:v>
                      </c:pt>
                      <c:pt idx="67">
                        <c:v>267075031.50965318</c:v>
                      </c:pt>
                      <c:pt idx="68">
                        <c:v>266535181.40537149</c:v>
                      </c:pt>
                      <c:pt idx="69">
                        <c:v>266540338.97965148</c:v>
                      </c:pt>
                      <c:pt idx="70">
                        <c:v>267069873.93537313</c:v>
                      </c:pt>
                      <c:pt idx="71">
                        <c:v>267075031.50965318</c:v>
                      </c:pt>
                      <c:pt idx="72">
                        <c:v>268169439.64133173</c:v>
                      </c:pt>
                      <c:pt idx="73">
                        <c:v>268174597.21561164</c:v>
                      </c:pt>
                      <c:pt idx="74">
                        <c:v>267867437.07813266</c:v>
                      </c:pt>
                      <c:pt idx="75">
                        <c:v>267872594.65241271</c:v>
                      </c:pt>
                      <c:pt idx="76">
                        <c:v>267867437.07813266</c:v>
                      </c:pt>
                      <c:pt idx="77">
                        <c:v>267872594.65241271</c:v>
                      </c:pt>
                      <c:pt idx="78">
                        <c:v>268169439.64133173</c:v>
                      </c:pt>
                      <c:pt idx="79">
                        <c:v>268174597.21561164</c:v>
                      </c:pt>
                      <c:pt idx="80">
                        <c:v>267867437.07813266</c:v>
                      </c:pt>
                      <c:pt idx="81">
                        <c:v>267872594.65241271</c:v>
                      </c:pt>
                      <c:pt idx="82">
                        <c:v>268704132.17133343</c:v>
                      </c:pt>
                      <c:pt idx="83">
                        <c:v>268709289.74561334</c:v>
                      </c:pt>
                      <c:pt idx="84">
                        <c:v>268402129.60813436</c:v>
                      </c:pt>
                      <c:pt idx="85">
                        <c:v>268407287.18241438</c:v>
                      </c:pt>
                      <c:pt idx="86">
                        <c:v>268704132.17133343</c:v>
                      </c:pt>
                      <c:pt idx="87">
                        <c:v>268709289.74561334</c:v>
                      </c:pt>
                      <c:pt idx="88">
                        <c:v>268169439.64133173</c:v>
                      </c:pt>
                      <c:pt idx="89">
                        <c:v>268174597.21561164</c:v>
                      </c:pt>
                      <c:pt idx="90">
                        <c:v>268402129.60813436</c:v>
                      </c:pt>
                      <c:pt idx="91">
                        <c:v>268407287.18241438</c:v>
                      </c:pt>
                      <c:pt idx="92">
                        <c:v>268704132.17133343</c:v>
                      </c:pt>
                      <c:pt idx="93">
                        <c:v>268709289.74561334</c:v>
                      </c:pt>
                      <c:pt idx="94">
                        <c:v>268402129.60813436</c:v>
                      </c:pt>
                      <c:pt idx="95">
                        <c:v>268407287.18241438</c:v>
                      </c:pt>
                      <c:pt idx="96">
                        <c:v>274324304.52600735</c:v>
                      </c:pt>
                      <c:pt idx="97">
                        <c:v>274329462.1002872</c:v>
                      </c:pt>
                      <c:pt idx="98">
                        <c:v>274324304.52600735</c:v>
                      </c:pt>
                      <c:pt idx="99">
                        <c:v>274329462.1002872</c:v>
                      </c:pt>
                      <c:pt idx="100">
                        <c:v>274639733.02650052</c:v>
                      </c:pt>
                      <c:pt idx="101">
                        <c:v>274644890.60078049</c:v>
                      </c:pt>
                      <c:pt idx="102">
                        <c:v>274639733.02650052</c:v>
                      </c:pt>
                      <c:pt idx="103">
                        <c:v>274644890.60078049</c:v>
                      </c:pt>
                      <c:pt idx="104">
                        <c:v>274858997.05600888</c:v>
                      </c:pt>
                      <c:pt idx="105">
                        <c:v>274864154.63028902</c:v>
                      </c:pt>
                      <c:pt idx="106">
                        <c:v>274858997.05600888</c:v>
                      </c:pt>
                      <c:pt idx="107">
                        <c:v>274864154.63028902</c:v>
                      </c:pt>
                      <c:pt idx="108">
                        <c:v>275174425.55650216</c:v>
                      </c:pt>
                      <c:pt idx="109">
                        <c:v>275179583.13078219</c:v>
                      </c:pt>
                      <c:pt idx="110">
                        <c:v>274324304.52600735</c:v>
                      </c:pt>
                      <c:pt idx="111">
                        <c:v>274329462.1002872</c:v>
                      </c:pt>
                      <c:pt idx="112">
                        <c:v>275174425.55650216</c:v>
                      </c:pt>
                      <c:pt idx="113">
                        <c:v>275179583.13078219</c:v>
                      </c:pt>
                      <c:pt idx="114">
                        <c:v>274639733.02650052</c:v>
                      </c:pt>
                      <c:pt idx="115">
                        <c:v>274644890.60078049</c:v>
                      </c:pt>
                      <c:pt idx="116">
                        <c:v>274858997.05600888</c:v>
                      </c:pt>
                      <c:pt idx="117">
                        <c:v>274864154.63028902</c:v>
                      </c:pt>
                      <c:pt idx="118">
                        <c:v>275174425.55650216</c:v>
                      </c:pt>
                      <c:pt idx="119">
                        <c:v>275179583.13078219</c:v>
                      </c:pt>
                      <c:pt idx="120">
                        <c:v>275958562.76196742</c:v>
                      </c:pt>
                      <c:pt idx="121">
                        <c:v>275963720.33624756</c:v>
                      </c:pt>
                      <c:pt idx="122">
                        <c:v>275958562.76196742</c:v>
                      </c:pt>
                      <c:pt idx="123">
                        <c:v>275963720.33624756</c:v>
                      </c:pt>
                      <c:pt idx="124">
                        <c:v>276296670.35544074</c:v>
                      </c:pt>
                      <c:pt idx="125">
                        <c:v>276301827.92972082</c:v>
                      </c:pt>
                      <c:pt idx="126">
                        <c:v>276493255.29196912</c:v>
                      </c:pt>
                      <c:pt idx="127">
                        <c:v>276498412.86624908</c:v>
                      </c:pt>
                      <c:pt idx="128">
                        <c:v>276296670.35544074</c:v>
                      </c:pt>
                      <c:pt idx="129">
                        <c:v>276301827.92972082</c:v>
                      </c:pt>
                      <c:pt idx="130">
                        <c:v>276493255.29196912</c:v>
                      </c:pt>
                      <c:pt idx="131">
                        <c:v>276498412.86624908</c:v>
                      </c:pt>
                      <c:pt idx="132">
                        <c:v>275958562.76196742</c:v>
                      </c:pt>
                      <c:pt idx="133">
                        <c:v>275963720.33624756</c:v>
                      </c:pt>
                      <c:pt idx="134">
                        <c:v>276296670.35544074</c:v>
                      </c:pt>
                      <c:pt idx="135">
                        <c:v>276301827.92972082</c:v>
                      </c:pt>
                      <c:pt idx="136">
                        <c:v>276493255.29196912</c:v>
                      </c:pt>
                      <c:pt idx="137">
                        <c:v>276498412.86624908</c:v>
                      </c:pt>
                      <c:pt idx="138">
                        <c:v>276831362.88544238</c:v>
                      </c:pt>
                      <c:pt idx="139">
                        <c:v>276836520.4597224</c:v>
                      </c:pt>
                      <c:pt idx="140">
                        <c:v>276831362.88544238</c:v>
                      </c:pt>
                      <c:pt idx="141">
                        <c:v>276836520.4597224</c:v>
                      </c:pt>
                      <c:pt idx="142">
                        <c:v>277443129.68585581</c:v>
                      </c:pt>
                      <c:pt idx="143">
                        <c:v>277448287.26013583</c:v>
                      </c:pt>
                      <c:pt idx="144">
                        <c:v>276831362.88544238</c:v>
                      </c:pt>
                      <c:pt idx="145">
                        <c:v>276836520.4597224</c:v>
                      </c:pt>
                      <c:pt idx="146">
                        <c:v>277930928.59140092</c:v>
                      </c:pt>
                      <c:pt idx="147">
                        <c:v>277936086.16568094</c:v>
                      </c:pt>
                      <c:pt idx="148">
                        <c:v>277930928.59140092</c:v>
                      </c:pt>
                      <c:pt idx="149">
                        <c:v>277936086.16568094</c:v>
                      </c:pt>
                      <c:pt idx="150">
                        <c:v>277443129.68585581</c:v>
                      </c:pt>
                      <c:pt idx="151">
                        <c:v>277448287.26013583</c:v>
                      </c:pt>
                      <c:pt idx="152">
                        <c:v>277977822.21585739</c:v>
                      </c:pt>
                      <c:pt idx="153">
                        <c:v>277982979.79013729</c:v>
                      </c:pt>
                      <c:pt idx="154">
                        <c:v>277977822.21585739</c:v>
                      </c:pt>
                      <c:pt idx="155">
                        <c:v>277982979.79013729</c:v>
                      </c:pt>
                      <c:pt idx="156">
                        <c:v>277930928.59140092</c:v>
                      </c:pt>
                      <c:pt idx="157">
                        <c:v>277936086.16568094</c:v>
                      </c:pt>
                      <c:pt idx="158">
                        <c:v>277443129.68585581</c:v>
                      </c:pt>
                      <c:pt idx="159">
                        <c:v>277448287.26013583</c:v>
                      </c:pt>
                      <c:pt idx="160">
                        <c:v>278465621.12140262</c:v>
                      </c:pt>
                      <c:pt idx="161">
                        <c:v>278470778.69568259</c:v>
                      </c:pt>
                      <c:pt idx="162">
                        <c:v>278465621.12140262</c:v>
                      </c:pt>
                      <c:pt idx="163">
                        <c:v>278470778.69568259</c:v>
                      </c:pt>
                      <c:pt idx="164">
                        <c:v>277977822.21585739</c:v>
                      </c:pt>
                      <c:pt idx="165">
                        <c:v>277982979.79013729</c:v>
                      </c:pt>
                      <c:pt idx="166">
                        <c:v>278465621.12140262</c:v>
                      </c:pt>
                      <c:pt idx="167">
                        <c:v>278470778.69568259</c:v>
                      </c:pt>
                      <c:pt idx="168">
                        <c:v>282428856.14713627</c:v>
                      </c:pt>
                      <c:pt idx="169">
                        <c:v>282434013.72141618</c:v>
                      </c:pt>
                      <c:pt idx="170">
                        <c:v>282428856.14713627</c:v>
                      </c:pt>
                      <c:pt idx="171">
                        <c:v>282434013.72141618</c:v>
                      </c:pt>
                      <c:pt idx="172">
                        <c:v>283068966.30380857</c:v>
                      </c:pt>
                      <c:pt idx="173">
                        <c:v>283074123.87808859</c:v>
                      </c:pt>
                      <c:pt idx="174">
                        <c:v>282963548.67713791</c:v>
                      </c:pt>
                      <c:pt idx="175">
                        <c:v>282968706.25141799</c:v>
                      </c:pt>
                      <c:pt idx="176">
                        <c:v>282963548.67713791</c:v>
                      </c:pt>
                      <c:pt idx="177">
                        <c:v>282968706.25141799</c:v>
                      </c:pt>
                      <c:pt idx="178">
                        <c:v>282428856.14713627</c:v>
                      </c:pt>
                      <c:pt idx="179">
                        <c:v>282434013.72141618</c:v>
                      </c:pt>
                      <c:pt idx="180">
                        <c:v>283068966.30380857</c:v>
                      </c:pt>
                      <c:pt idx="181">
                        <c:v>283074123.87808859</c:v>
                      </c:pt>
                      <c:pt idx="182">
                        <c:v>283603658.83381015</c:v>
                      </c:pt>
                      <c:pt idx="183">
                        <c:v>283608816.40809017</c:v>
                      </c:pt>
                      <c:pt idx="184">
                        <c:v>283811048.27208233</c:v>
                      </c:pt>
                      <c:pt idx="185">
                        <c:v>283816205.84636229</c:v>
                      </c:pt>
                      <c:pt idx="186">
                        <c:v>283811048.27208233</c:v>
                      </c:pt>
                      <c:pt idx="187">
                        <c:v>283816205.84636229</c:v>
                      </c:pt>
                      <c:pt idx="188">
                        <c:v>283456287.8610639</c:v>
                      </c:pt>
                      <c:pt idx="189">
                        <c:v>283461445.43534392</c:v>
                      </c:pt>
                      <c:pt idx="190">
                        <c:v>282963548.67713791</c:v>
                      </c:pt>
                      <c:pt idx="191">
                        <c:v>282968706.25141799</c:v>
                      </c:pt>
                      <c:pt idx="192">
                        <c:v>283603658.83381015</c:v>
                      </c:pt>
                      <c:pt idx="193">
                        <c:v>283456287.8610639</c:v>
                      </c:pt>
                      <c:pt idx="194">
                        <c:v>283608816.40809017</c:v>
                      </c:pt>
                      <c:pt idx="195">
                        <c:v>283461445.43534392</c:v>
                      </c:pt>
                      <c:pt idx="196">
                        <c:v>283068966.30380857</c:v>
                      </c:pt>
                      <c:pt idx="197">
                        <c:v>283074123.87808859</c:v>
                      </c:pt>
                      <c:pt idx="198">
                        <c:v>283811048.27208233</c:v>
                      </c:pt>
                      <c:pt idx="199">
                        <c:v>283816205.84636229</c:v>
                      </c:pt>
                      <c:pt idx="200">
                        <c:v>284345740.80208397</c:v>
                      </c:pt>
                      <c:pt idx="201">
                        <c:v>284350898.37636393</c:v>
                      </c:pt>
                      <c:pt idx="202">
                        <c:v>283603658.83381015</c:v>
                      </c:pt>
                      <c:pt idx="203">
                        <c:v>283456287.8610639</c:v>
                      </c:pt>
                      <c:pt idx="204">
                        <c:v>283608816.40809017</c:v>
                      </c:pt>
                      <c:pt idx="205">
                        <c:v>283461445.43534392</c:v>
                      </c:pt>
                      <c:pt idx="206">
                        <c:v>283990980.3910656</c:v>
                      </c:pt>
                      <c:pt idx="207">
                        <c:v>283996137.96534556</c:v>
                      </c:pt>
                      <c:pt idx="208">
                        <c:v>284345740.80208397</c:v>
                      </c:pt>
                      <c:pt idx="209">
                        <c:v>284350898.37636393</c:v>
                      </c:pt>
                      <c:pt idx="210">
                        <c:v>284401221.97656983</c:v>
                      </c:pt>
                      <c:pt idx="211">
                        <c:v>284406379.55084974</c:v>
                      </c:pt>
                      <c:pt idx="212">
                        <c:v>283990980.3910656</c:v>
                      </c:pt>
                      <c:pt idx="213">
                        <c:v>283996137.96534556</c:v>
                      </c:pt>
                      <c:pt idx="214">
                        <c:v>284401221.97656983</c:v>
                      </c:pt>
                      <c:pt idx="215">
                        <c:v>284406379.55084974</c:v>
                      </c:pt>
                      <c:pt idx="216">
                        <c:v>284345740.80208397</c:v>
                      </c:pt>
                      <c:pt idx="217">
                        <c:v>284350898.37636393</c:v>
                      </c:pt>
                      <c:pt idx="218">
                        <c:v>283990980.3910656</c:v>
                      </c:pt>
                      <c:pt idx="219">
                        <c:v>283996137.96534556</c:v>
                      </c:pt>
                      <c:pt idx="220">
                        <c:v>284401221.97656983</c:v>
                      </c:pt>
                      <c:pt idx="221">
                        <c:v>284406379.55084974</c:v>
                      </c:pt>
                      <c:pt idx="222">
                        <c:v>284935914.50657135</c:v>
                      </c:pt>
                      <c:pt idx="223">
                        <c:v>284941072.08085144</c:v>
                      </c:pt>
                      <c:pt idx="224">
                        <c:v>284935914.50657135</c:v>
                      </c:pt>
                      <c:pt idx="225">
                        <c:v>284941072.08085144</c:v>
                      </c:pt>
                      <c:pt idx="226">
                        <c:v>285232252.80649149</c:v>
                      </c:pt>
                      <c:pt idx="227">
                        <c:v>285237410.38077146</c:v>
                      </c:pt>
                      <c:pt idx="228">
                        <c:v>285232252.80649149</c:v>
                      </c:pt>
                      <c:pt idx="229">
                        <c:v>285237410.38077146</c:v>
                      </c:pt>
                      <c:pt idx="230">
                        <c:v>284935914.50657135</c:v>
                      </c:pt>
                      <c:pt idx="231">
                        <c:v>284941072.08085144</c:v>
                      </c:pt>
                      <c:pt idx="232">
                        <c:v>285766945.33649313</c:v>
                      </c:pt>
                      <c:pt idx="233">
                        <c:v>285772102.91077316</c:v>
                      </c:pt>
                      <c:pt idx="234">
                        <c:v>285766945.33649313</c:v>
                      </c:pt>
                      <c:pt idx="235">
                        <c:v>285772102.91077316</c:v>
                      </c:pt>
                      <c:pt idx="236">
                        <c:v>285232252.80649149</c:v>
                      </c:pt>
                      <c:pt idx="237">
                        <c:v>285237410.38077146</c:v>
                      </c:pt>
                      <c:pt idx="238">
                        <c:v>285766945.33649313</c:v>
                      </c:pt>
                      <c:pt idx="239">
                        <c:v>285772102.91077316</c:v>
                      </c:pt>
                      <c:pt idx="240">
                        <c:v>287204618.63592505</c:v>
                      </c:pt>
                      <c:pt idx="241">
                        <c:v>287209776.21020496</c:v>
                      </c:pt>
                      <c:pt idx="242">
                        <c:v>287204618.63592505</c:v>
                      </c:pt>
                      <c:pt idx="243">
                        <c:v>287209776.21020496</c:v>
                      </c:pt>
                      <c:pt idx="244">
                        <c:v>287739311.16592664</c:v>
                      </c:pt>
                      <c:pt idx="245">
                        <c:v>287744468.74020672</c:v>
                      </c:pt>
                      <c:pt idx="246">
                        <c:v>287739311.16592664</c:v>
                      </c:pt>
                      <c:pt idx="247">
                        <c:v>287744468.74020672</c:v>
                      </c:pt>
                      <c:pt idx="248">
                        <c:v>287204618.63592505</c:v>
                      </c:pt>
                      <c:pt idx="249">
                        <c:v>287209776.21020496</c:v>
                      </c:pt>
                      <c:pt idx="250">
                        <c:v>287739311.16592664</c:v>
                      </c:pt>
                      <c:pt idx="251">
                        <c:v>287744468.74020672</c:v>
                      </c:pt>
                      <c:pt idx="252">
                        <c:v>290281341.65725112</c:v>
                      </c:pt>
                      <c:pt idx="253">
                        <c:v>290286499.23153114</c:v>
                      </c:pt>
                      <c:pt idx="254">
                        <c:v>290281341.65725112</c:v>
                      </c:pt>
                      <c:pt idx="255">
                        <c:v>290286499.23153114</c:v>
                      </c:pt>
                      <c:pt idx="256">
                        <c:v>290816034.18725282</c:v>
                      </c:pt>
                      <c:pt idx="257">
                        <c:v>290821191.76153272</c:v>
                      </c:pt>
                      <c:pt idx="258">
                        <c:v>290816034.18725282</c:v>
                      </c:pt>
                      <c:pt idx="259">
                        <c:v>290821191.76153272</c:v>
                      </c:pt>
                      <c:pt idx="260">
                        <c:v>290281341.65725112</c:v>
                      </c:pt>
                      <c:pt idx="261">
                        <c:v>290286499.23153114</c:v>
                      </c:pt>
                      <c:pt idx="262">
                        <c:v>290858089.42444426</c:v>
                      </c:pt>
                      <c:pt idx="263">
                        <c:v>290863246.99872434</c:v>
                      </c:pt>
                      <c:pt idx="264">
                        <c:v>290858089.42444426</c:v>
                      </c:pt>
                      <c:pt idx="265">
                        <c:v>290863246.99872434</c:v>
                      </c:pt>
                      <c:pt idx="266">
                        <c:v>290816034.18725282</c:v>
                      </c:pt>
                      <c:pt idx="267">
                        <c:v>290821191.76153272</c:v>
                      </c:pt>
                      <c:pt idx="268">
                        <c:v>291392781.95444596</c:v>
                      </c:pt>
                      <c:pt idx="269">
                        <c:v>291397939.52872598</c:v>
                      </c:pt>
                      <c:pt idx="270">
                        <c:v>291600171.39271814</c:v>
                      </c:pt>
                      <c:pt idx="271">
                        <c:v>291392781.95444596</c:v>
                      </c:pt>
                      <c:pt idx="272">
                        <c:v>291605328.96699804</c:v>
                      </c:pt>
                      <c:pt idx="273">
                        <c:v>291397939.52872598</c:v>
                      </c:pt>
                      <c:pt idx="274">
                        <c:v>290858089.42444426</c:v>
                      </c:pt>
                      <c:pt idx="275">
                        <c:v>290863246.99872434</c:v>
                      </c:pt>
                      <c:pt idx="276">
                        <c:v>291245410.98169971</c:v>
                      </c:pt>
                      <c:pt idx="277">
                        <c:v>291250568.55597973</c:v>
                      </c:pt>
                      <c:pt idx="278">
                        <c:v>291600171.39271814</c:v>
                      </c:pt>
                      <c:pt idx="279">
                        <c:v>291605328.96699804</c:v>
                      </c:pt>
                      <c:pt idx="280">
                        <c:v>291245410.98169971</c:v>
                      </c:pt>
                      <c:pt idx="281">
                        <c:v>291250568.55597973</c:v>
                      </c:pt>
                      <c:pt idx="282">
                        <c:v>292134863.92271978</c:v>
                      </c:pt>
                      <c:pt idx="283">
                        <c:v>292140021.49699974</c:v>
                      </c:pt>
                      <c:pt idx="284">
                        <c:v>291392781.95444596</c:v>
                      </c:pt>
                      <c:pt idx="285">
                        <c:v>291397939.52872598</c:v>
                      </c:pt>
                      <c:pt idx="286">
                        <c:v>291780103.51170135</c:v>
                      </c:pt>
                      <c:pt idx="287">
                        <c:v>291785261.08598131</c:v>
                      </c:pt>
                      <c:pt idx="288">
                        <c:v>292134863.92271978</c:v>
                      </c:pt>
                      <c:pt idx="289">
                        <c:v>292140021.49699974</c:v>
                      </c:pt>
                      <c:pt idx="290">
                        <c:v>291600171.39271814</c:v>
                      </c:pt>
                      <c:pt idx="291">
                        <c:v>291605328.96699804</c:v>
                      </c:pt>
                      <c:pt idx="292">
                        <c:v>291780103.51170135</c:v>
                      </c:pt>
                      <c:pt idx="293">
                        <c:v>291785261.08598131</c:v>
                      </c:pt>
                      <c:pt idx="294">
                        <c:v>291245410.98169971</c:v>
                      </c:pt>
                      <c:pt idx="295">
                        <c:v>291250568.55597973</c:v>
                      </c:pt>
                      <c:pt idx="296">
                        <c:v>292134863.92271978</c:v>
                      </c:pt>
                      <c:pt idx="297">
                        <c:v>292140021.49699974</c:v>
                      </c:pt>
                      <c:pt idx="298">
                        <c:v>292830455.25387776</c:v>
                      </c:pt>
                      <c:pt idx="299">
                        <c:v>292835612.82815784</c:v>
                      </c:pt>
                      <c:pt idx="300">
                        <c:v>291780103.51170135</c:v>
                      </c:pt>
                      <c:pt idx="301">
                        <c:v>291785261.08598131</c:v>
                      </c:pt>
                      <c:pt idx="302">
                        <c:v>292830455.25387776</c:v>
                      </c:pt>
                      <c:pt idx="303">
                        <c:v>292835612.82815784</c:v>
                      </c:pt>
                      <c:pt idx="304">
                        <c:v>292830455.25387776</c:v>
                      </c:pt>
                      <c:pt idx="305">
                        <c:v>292835612.82815784</c:v>
                      </c:pt>
                      <c:pt idx="306">
                        <c:v>293365147.78387952</c:v>
                      </c:pt>
                      <c:pt idx="307">
                        <c:v>293370305.35815942</c:v>
                      </c:pt>
                      <c:pt idx="308">
                        <c:v>293572537.22215158</c:v>
                      </c:pt>
                      <c:pt idx="309">
                        <c:v>293577694.79643154</c:v>
                      </c:pt>
                      <c:pt idx="310">
                        <c:v>293572537.22215158</c:v>
                      </c:pt>
                      <c:pt idx="311">
                        <c:v>293577694.79643154</c:v>
                      </c:pt>
                      <c:pt idx="312">
                        <c:v>293217776.81113321</c:v>
                      </c:pt>
                      <c:pt idx="313">
                        <c:v>293222934.38541311</c:v>
                      </c:pt>
                      <c:pt idx="314">
                        <c:v>293365147.78387952</c:v>
                      </c:pt>
                      <c:pt idx="315">
                        <c:v>293217776.81113321</c:v>
                      </c:pt>
                      <c:pt idx="316">
                        <c:v>293370305.35815942</c:v>
                      </c:pt>
                      <c:pt idx="317">
                        <c:v>293222934.38541311</c:v>
                      </c:pt>
                      <c:pt idx="318">
                        <c:v>294107229.75215322</c:v>
                      </c:pt>
                      <c:pt idx="319">
                        <c:v>294112387.32643324</c:v>
                      </c:pt>
                      <c:pt idx="320">
                        <c:v>294107229.75215322</c:v>
                      </c:pt>
                      <c:pt idx="321">
                        <c:v>294112387.32643324</c:v>
                      </c:pt>
                      <c:pt idx="322">
                        <c:v>293752469.34113485</c:v>
                      </c:pt>
                      <c:pt idx="323">
                        <c:v>293572537.22215158</c:v>
                      </c:pt>
                      <c:pt idx="324">
                        <c:v>293757626.91541487</c:v>
                      </c:pt>
                      <c:pt idx="325">
                        <c:v>293976914.58429271</c:v>
                      </c:pt>
                      <c:pt idx="326">
                        <c:v>293577694.79643154</c:v>
                      </c:pt>
                      <c:pt idx="327">
                        <c:v>293982072.15857279</c:v>
                      </c:pt>
                      <c:pt idx="328">
                        <c:v>293752469.34113485</c:v>
                      </c:pt>
                      <c:pt idx="329">
                        <c:v>293757626.91541487</c:v>
                      </c:pt>
                      <c:pt idx="330">
                        <c:v>293365147.78387952</c:v>
                      </c:pt>
                      <c:pt idx="331">
                        <c:v>293217776.81113321</c:v>
                      </c:pt>
                      <c:pt idx="332">
                        <c:v>293370305.35815942</c:v>
                      </c:pt>
                      <c:pt idx="333">
                        <c:v>293222934.38541311</c:v>
                      </c:pt>
                      <c:pt idx="334">
                        <c:v>293976914.58429271</c:v>
                      </c:pt>
                      <c:pt idx="335">
                        <c:v>293982072.15857279</c:v>
                      </c:pt>
                      <c:pt idx="336">
                        <c:v>294107229.75215322</c:v>
                      </c:pt>
                      <c:pt idx="337">
                        <c:v>294511607.11429447</c:v>
                      </c:pt>
                      <c:pt idx="338">
                        <c:v>294112387.32643324</c:v>
                      </c:pt>
                      <c:pt idx="339">
                        <c:v>294516764.68857437</c:v>
                      </c:pt>
                      <c:pt idx="340">
                        <c:v>293752469.34113485</c:v>
                      </c:pt>
                      <c:pt idx="341">
                        <c:v>293757626.91541487</c:v>
                      </c:pt>
                      <c:pt idx="342">
                        <c:v>294511607.11429447</c:v>
                      </c:pt>
                      <c:pt idx="343">
                        <c:v>294516764.68857437</c:v>
                      </c:pt>
                      <c:pt idx="344">
                        <c:v>293976914.58429271</c:v>
                      </c:pt>
                      <c:pt idx="345">
                        <c:v>293982072.15857279</c:v>
                      </c:pt>
                      <c:pt idx="346">
                        <c:v>294511607.11429447</c:v>
                      </c:pt>
                      <c:pt idx="347">
                        <c:v>294516764.68857437</c:v>
                      </c:pt>
                      <c:pt idx="348">
                        <c:v>298070464.77788693</c:v>
                      </c:pt>
                      <c:pt idx="349">
                        <c:v>298075622.35216689</c:v>
                      </c:pt>
                      <c:pt idx="350">
                        <c:v>298070464.77788693</c:v>
                      </c:pt>
                      <c:pt idx="351">
                        <c:v>298075622.35216689</c:v>
                      </c:pt>
                      <c:pt idx="352">
                        <c:v>298710574.93455917</c:v>
                      </c:pt>
                      <c:pt idx="353">
                        <c:v>298715732.50883919</c:v>
                      </c:pt>
                      <c:pt idx="354">
                        <c:v>298070464.77788693</c:v>
                      </c:pt>
                      <c:pt idx="355">
                        <c:v>298075622.35216689</c:v>
                      </c:pt>
                      <c:pt idx="356">
                        <c:v>298710574.93455917</c:v>
                      </c:pt>
                      <c:pt idx="357">
                        <c:v>298715732.50883919</c:v>
                      </c:pt>
                      <c:pt idx="358">
                        <c:v>298605157.30788857</c:v>
                      </c:pt>
                      <c:pt idx="359">
                        <c:v>298610314.88216847</c:v>
                      </c:pt>
                      <c:pt idx="360">
                        <c:v>298605157.30788857</c:v>
                      </c:pt>
                      <c:pt idx="361">
                        <c:v>298610314.88216847</c:v>
                      </c:pt>
                      <c:pt idx="362">
                        <c:v>299245267.46456081</c:v>
                      </c:pt>
                      <c:pt idx="363">
                        <c:v>299250425.03884083</c:v>
                      </c:pt>
                      <c:pt idx="364">
                        <c:v>299245267.46456081</c:v>
                      </c:pt>
                      <c:pt idx="365">
                        <c:v>299250425.03884083</c:v>
                      </c:pt>
                      <c:pt idx="366">
                        <c:v>298710574.93455917</c:v>
                      </c:pt>
                      <c:pt idx="367">
                        <c:v>298715732.50883919</c:v>
                      </c:pt>
                      <c:pt idx="368">
                        <c:v>298605157.30788857</c:v>
                      </c:pt>
                      <c:pt idx="369">
                        <c:v>298610314.88216847</c:v>
                      </c:pt>
                      <c:pt idx="370">
                        <c:v>299245267.46456081</c:v>
                      </c:pt>
                      <c:pt idx="371">
                        <c:v>299250425.03884083</c:v>
                      </c:pt>
                      <c:pt idx="372">
                        <c:v>300042830.60732031</c:v>
                      </c:pt>
                      <c:pt idx="373">
                        <c:v>300047988.18160045</c:v>
                      </c:pt>
                      <c:pt idx="374">
                        <c:v>299990072.75950098</c:v>
                      </c:pt>
                      <c:pt idx="375">
                        <c:v>299995230.33378094</c:v>
                      </c:pt>
                      <c:pt idx="376">
                        <c:v>299990072.75950098</c:v>
                      </c:pt>
                      <c:pt idx="377">
                        <c:v>299995230.33378094</c:v>
                      </c:pt>
                      <c:pt idx="378">
                        <c:v>300042830.60732031</c:v>
                      </c:pt>
                      <c:pt idx="379">
                        <c:v>300047988.18160045</c:v>
                      </c:pt>
                      <c:pt idx="380">
                        <c:v>300524765.28950256</c:v>
                      </c:pt>
                      <c:pt idx="381">
                        <c:v>300529922.86378264</c:v>
                      </c:pt>
                      <c:pt idx="382">
                        <c:v>300524765.28950256</c:v>
                      </c:pt>
                      <c:pt idx="383">
                        <c:v>300529922.86378264</c:v>
                      </c:pt>
                      <c:pt idx="384">
                        <c:v>300577523.13732207</c:v>
                      </c:pt>
                      <c:pt idx="385">
                        <c:v>300582680.71160203</c:v>
                      </c:pt>
                      <c:pt idx="386">
                        <c:v>299990072.75950098</c:v>
                      </c:pt>
                      <c:pt idx="387">
                        <c:v>299995230.33378094</c:v>
                      </c:pt>
                      <c:pt idx="388">
                        <c:v>300577523.13732207</c:v>
                      </c:pt>
                      <c:pt idx="389">
                        <c:v>300582680.71160203</c:v>
                      </c:pt>
                      <c:pt idx="390">
                        <c:v>300042830.60732031</c:v>
                      </c:pt>
                      <c:pt idx="391">
                        <c:v>300047988.18160045</c:v>
                      </c:pt>
                      <c:pt idx="392">
                        <c:v>300524765.28950256</c:v>
                      </c:pt>
                      <c:pt idx="393">
                        <c:v>300529922.86378264</c:v>
                      </c:pt>
                      <c:pt idx="394">
                        <c:v>300577523.13732207</c:v>
                      </c:pt>
                      <c:pt idx="395">
                        <c:v>300582680.71160203</c:v>
                      </c:pt>
                      <c:pt idx="396">
                        <c:v>301766037.70492858</c:v>
                      </c:pt>
                      <c:pt idx="397">
                        <c:v>301771195.2792086</c:v>
                      </c:pt>
                      <c:pt idx="398">
                        <c:v>301766037.70492858</c:v>
                      </c:pt>
                      <c:pt idx="399">
                        <c:v>301771195.2792086</c:v>
                      </c:pt>
                      <c:pt idx="400">
                        <c:v>302300730.23493016</c:v>
                      </c:pt>
                      <c:pt idx="401">
                        <c:v>302305887.8092103</c:v>
                      </c:pt>
                      <c:pt idx="402">
                        <c:v>302300730.23493016</c:v>
                      </c:pt>
                      <c:pt idx="403">
                        <c:v>302305887.8092103</c:v>
                      </c:pt>
                      <c:pt idx="404">
                        <c:v>301766037.70492858</c:v>
                      </c:pt>
                      <c:pt idx="405">
                        <c:v>301771195.2792086</c:v>
                      </c:pt>
                      <c:pt idx="406">
                        <c:v>302300730.23493016</c:v>
                      </c:pt>
                      <c:pt idx="407">
                        <c:v>302305887.8092103</c:v>
                      </c:pt>
                      <c:pt idx="408">
                        <c:v>303738403.53436202</c:v>
                      </c:pt>
                      <c:pt idx="409">
                        <c:v>303743561.10864204</c:v>
                      </c:pt>
                      <c:pt idx="410">
                        <c:v>303738403.53436202</c:v>
                      </c:pt>
                      <c:pt idx="411">
                        <c:v>303743561.10864204</c:v>
                      </c:pt>
                      <c:pt idx="412">
                        <c:v>303738403.53436202</c:v>
                      </c:pt>
                      <c:pt idx="413">
                        <c:v>303743561.10864204</c:v>
                      </c:pt>
                      <c:pt idx="414">
                        <c:v>304273096.06436366</c:v>
                      </c:pt>
                      <c:pt idx="415">
                        <c:v>304278253.63864362</c:v>
                      </c:pt>
                      <c:pt idx="416">
                        <c:v>304273096.06436366</c:v>
                      </c:pt>
                      <c:pt idx="417">
                        <c:v>304278253.63864362</c:v>
                      </c:pt>
                      <c:pt idx="418">
                        <c:v>304273096.06436366</c:v>
                      </c:pt>
                      <c:pt idx="419">
                        <c:v>304278253.63864362</c:v>
                      </c:pt>
                      <c:pt idx="420">
                        <c:v>306499698.05519491</c:v>
                      </c:pt>
                      <c:pt idx="421">
                        <c:v>306504855.62947494</c:v>
                      </c:pt>
                      <c:pt idx="422">
                        <c:v>306499698.05519491</c:v>
                      </c:pt>
                      <c:pt idx="423">
                        <c:v>306504855.62947494</c:v>
                      </c:pt>
                      <c:pt idx="424">
                        <c:v>307034390.58519655</c:v>
                      </c:pt>
                      <c:pt idx="425">
                        <c:v>307039548.15947664</c:v>
                      </c:pt>
                      <c:pt idx="426">
                        <c:v>307034390.58519655</c:v>
                      </c:pt>
                      <c:pt idx="427">
                        <c:v>307039548.15947664</c:v>
                      </c:pt>
                      <c:pt idx="428">
                        <c:v>306499698.05519491</c:v>
                      </c:pt>
                      <c:pt idx="429">
                        <c:v>306504855.62947494</c:v>
                      </c:pt>
                      <c:pt idx="430">
                        <c:v>307034390.58519655</c:v>
                      </c:pt>
                      <c:pt idx="431">
                        <c:v>307039548.15947664</c:v>
                      </c:pt>
                      <c:pt idx="432">
                        <c:v>307779195.88013673</c:v>
                      </c:pt>
                      <c:pt idx="433">
                        <c:v>307784353.45441669</c:v>
                      </c:pt>
                      <c:pt idx="434">
                        <c:v>308472063.88462836</c:v>
                      </c:pt>
                      <c:pt idx="435">
                        <c:v>307779195.88013673</c:v>
                      </c:pt>
                      <c:pt idx="436">
                        <c:v>308477221.45890838</c:v>
                      </c:pt>
                      <c:pt idx="437">
                        <c:v>307784353.45441669</c:v>
                      </c:pt>
                      <c:pt idx="438">
                        <c:v>308313888.41013837</c:v>
                      </c:pt>
                      <c:pt idx="439">
                        <c:v>308319045.98441833</c:v>
                      </c:pt>
                      <c:pt idx="440">
                        <c:v>308472063.88462836</c:v>
                      </c:pt>
                      <c:pt idx="441">
                        <c:v>308477221.45890838</c:v>
                      </c:pt>
                      <c:pt idx="442">
                        <c:v>308313888.41013837</c:v>
                      </c:pt>
                      <c:pt idx="443">
                        <c:v>308319045.98441833</c:v>
                      </c:pt>
                      <c:pt idx="444">
                        <c:v>307779195.88013673</c:v>
                      </c:pt>
                      <c:pt idx="445">
                        <c:v>307784353.45441669</c:v>
                      </c:pt>
                      <c:pt idx="446">
                        <c:v>309006756.41463006</c:v>
                      </c:pt>
                      <c:pt idx="447">
                        <c:v>309011913.98890996</c:v>
                      </c:pt>
                      <c:pt idx="448">
                        <c:v>309006756.41463006</c:v>
                      </c:pt>
                      <c:pt idx="449">
                        <c:v>309011913.98890996</c:v>
                      </c:pt>
                      <c:pt idx="450">
                        <c:v>308472063.88462836</c:v>
                      </c:pt>
                      <c:pt idx="451">
                        <c:v>308477221.45890838</c:v>
                      </c:pt>
                      <c:pt idx="452">
                        <c:v>308313888.41013837</c:v>
                      </c:pt>
                      <c:pt idx="453">
                        <c:v>308319045.98441833</c:v>
                      </c:pt>
                      <c:pt idx="454">
                        <c:v>309006756.41463006</c:v>
                      </c:pt>
                      <c:pt idx="455">
                        <c:v>309011913.98890996</c:v>
                      </c:pt>
                      <c:pt idx="456">
                        <c:v>309618523.21504337</c:v>
                      </c:pt>
                      <c:pt idx="457">
                        <c:v>309623680.78932339</c:v>
                      </c:pt>
                      <c:pt idx="458">
                        <c:v>309618523.21504337</c:v>
                      </c:pt>
                      <c:pt idx="459">
                        <c:v>309623680.78932339</c:v>
                      </c:pt>
                      <c:pt idx="460">
                        <c:v>309751561.70957023</c:v>
                      </c:pt>
                      <c:pt idx="461">
                        <c:v>309756719.28385019</c:v>
                      </c:pt>
                      <c:pt idx="462">
                        <c:v>309751561.70957023</c:v>
                      </c:pt>
                      <c:pt idx="463">
                        <c:v>309756719.28385019</c:v>
                      </c:pt>
                      <c:pt idx="464">
                        <c:v>309618523.21504337</c:v>
                      </c:pt>
                      <c:pt idx="465">
                        <c:v>309623680.78932339</c:v>
                      </c:pt>
                      <c:pt idx="466">
                        <c:v>310153215.74504513</c:v>
                      </c:pt>
                      <c:pt idx="467">
                        <c:v>310158373.31932497</c:v>
                      </c:pt>
                      <c:pt idx="468">
                        <c:v>310153215.74504513</c:v>
                      </c:pt>
                      <c:pt idx="469">
                        <c:v>310158373.31932497</c:v>
                      </c:pt>
                      <c:pt idx="470">
                        <c:v>310286254.23957187</c:v>
                      </c:pt>
                      <c:pt idx="471">
                        <c:v>310291411.81385195</c:v>
                      </c:pt>
                      <c:pt idx="472">
                        <c:v>310286254.23957187</c:v>
                      </c:pt>
                      <c:pt idx="473">
                        <c:v>310291411.81385195</c:v>
                      </c:pt>
                      <c:pt idx="474">
                        <c:v>309751561.70957023</c:v>
                      </c:pt>
                      <c:pt idx="475">
                        <c:v>309756719.28385019</c:v>
                      </c:pt>
                      <c:pt idx="476">
                        <c:v>310153215.74504513</c:v>
                      </c:pt>
                      <c:pt idx="477">
                        <c:v>310158373.31932497</c:v>
                      </c:pt>
                      <c:pt idx="478">
                        <c:v>310286254.23957187</c:v>
                      </c:pt>
                      <c:pt idx="479">
                        <c:v>310291411.81385195</c:v>
                      </c:pt>
                      <c:pt idx="480">
                        <c:v>315631681.39025164</c:v>
                      </c:pt>
                      <c:pt idx="481">
                        <c:v>315636838.96453166</c:v>
                      </c:pt>
                      <c:pt idx="482">
                        <c:v>315631681.39025164</c:v>
                      </c:pt>
                      <c:pt idx="483">
                        <c:v>315636838.96453166</c:v>
                      </c:pt>
                      <c:pt idx="484">
                        <c:v>316166373.92025322</c:v>
                      </c:pt>
                      <c:pt idx="485">
                        <c:v>316171531.49453324</c:v>
                      </c:pt>
                      <c:pt idx="486">
                        <c:v>316166373.92025322</c:v>
                      </c:pt>
                      <c:pt idx="487">
                        <c:v>316171531.49453324</c:v>
                      </c:pt>
                      <c:pt idx="488">
                        <c:v>315631681.39025164</c:v>
                      </c:pt>
                      <c:pt idx="489">
                        <c:v>315636838.96453166</c:v>
                      </c:pt>
                      <c:pt idx="490">
                        <c:v>316166373.92025322</c:v>
                      </c:pt>
                      <c:pt idx="491">
                        <c:v>316171531.49453324</c:v>
                      </c:pt>
                      <c:pt idx="492">
                        <c:v>317407646.33567911</c:v>
                      </c:pt>
                      <c:pt idx="493">
                        <c:v>317412803.90995914</c:v>
                      </c:pt>
                      <c:pt idx="494">
                        <c:v>317407646.33567911</c:v>
                      </c:pt>
                      <c:pt idx="495">
                        <c:v>317412803.90995914</c:v>
                      </c:pt>
                      <c:pt idx="496">
                        <c:v>317942338.86568081</c:v>
                      </c:pt>
                      <c:pt idx="497">
                        <c:v>317947496.43996078</c:v>
                      </c:pt>
                      <c:pt idx="498">
                        <c:v>317942338.86568081</c:v>
                      </c:pt>
                      <c:pt idx="499">
                        <c:v>317947496.43996078</c:v>
                      </c:pt>
                      <c:pt idx="500">
                        <c:v>317407646.33567911</c:v>
                      </c:pt>
                      <c:pt idx="501">
                        <c:v>317412803.90995914</c:v>
                      </c:pt>
                      <c:pt idx="502">
                        <c:v>317942338.86568081</c:v>
                      </c:pt>
                      <c:pt idx="503">
                        <c:v>317947496.43996078</c:v>
                      </c:pt>
                      <c:pt idx="504">
                        <c:v>319380012.16511261</c:v>
                      </c:pt>
                      <c:pt idx="505">
                        <c:v>319385169.7393927</c:v>
                      </c:pt>
                      <c:pt idx="506">
                        <c:v>319380012.16511261</c:v>
                      </c:pt>
                      <c:pt idx="507">
                        <c:v>319385169.7393927</c:v>
                      </c:pt>
                      <c:pt idx="508">
                        <c:v>319914704.69511431</c:v>
                      </c:pt>
                      <c:pt idx="509">
                        <c:v>319919862.26939428</c:v>
                      </c:pt>
                      <c:pt idx="510">
                        <c:v>319914704.69511431</c:v>
                      </c:pt>
                      <c:pt idx="511">
                        <c:v>319919862.26939428</c:v>
                      </c:pt>
                      <c:pt idx="512">
                        <c:v>319380012.16511261</c:v>
                      </c:pt>
                      <c:pt idx="513">
                        <c:v>319385169.7393927</c:v>
                      </c:pt>
                      <c:pt idx="514">
                        <c:v>319914704.69511431</c:v>
                      </c:pt>
                      <c:pt idx="515">
                        <c:v>319919862.26939428</c:v>
                      </c:pt>
                      <c:pt idx="516">
                        <c:v>323420804.51088732</c:v>
                      </c:pt>
                      <c:pt idx="517">
                        <c:v>323425962.08516747</c:v>
                      </c:pt>
                      <c:pt idx="518">
                        <c:v>323420804.51088732</c:v>
                      </c:pt>
                      <c:pt idx="519">
                        <c:v>323425962.08516747</c:v>
                      </c:pt>
                      <c:pt idx="520">
                        <c:v>323955497.04088897</c:v>
                      </c:pt>
                      <c:pt idx="521">
                        <c:v>323960654.61516911</c:v>
                      </c:pt>
                      <c:pt idx="522">
                        <c:v>323955497.04088897</c:v>
                      </c:pt>
                      <c:pt idx="523">
                        <c:v>323960654.61516911</c:v>
                      </c:pt>
                      <c:pt idx="524">
                        <c:v>323420804.51088732</c:v>
                      </c:pt>
                      <c:pt idx="525">
                        <c:v>323425962.08516747</c:v>
                      </c:pt>
                      <c:pt idx="526">
                        <c:v>323955497.04088897</c:v>
                      </c:pt>
                      <c:pt idx="527">
                        <c:v>323960654.61516911</c:v>
                      </c:pt>
                      <c:pt idx="528">
                        <c:v>325393170.34032089</c:v>
                      </c:pt>
                      <c:pt idx="529">
                        <c:v>325398327.91460085</c:v>
                      </c:pt>
                      <c:pt idx="530">
                        <c:v>325393170.34032089</c:v>
                      </c:pt>
                      <c:pt idx="531">
                        <c:v>325398327.91460085</c:v>
                      </c:pt>
                      <c:pt idx="532">
                        <c:v>325927862.87032253</c:v>
                      </c:pt>
                      <c:pt idx="533">
                        <c:v>325933020.44460249</c:v>
                      </c:pt>
                      <c:pt idx="534">
                        <c:v>325393170.34032089</c:v>
                      </c:pt>
                      <c:pt idx="535">
                        <c:v>325398327.91460085</c:v>
                      </c:pt>
                      <c:pt idx="536">
                        <c:v>325927862.87032253</c:v>
                      </c:pt>
                      <c:pt idx="537">
                        <c:v>325933020.44460249</c:v>
                      </c:pt>
                      <c:pt idx="538">
                        <c:v>325927862.87032253</c:v>
                      </c:pt>
                      <c:pt idx="539">
                        <c:v>325933020.44460249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980-4723-8452-E378CED4C81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20920.01029755026</c:v>
                      </c:pt>
                      <c:pt idx="1">
                        <c:v>20920.381317196712</c:v>
                      </c:pt>
                      <c:pt idx="2">
                        <c:v>20920.01029755026</c:v>
                      </c:pt>
                      <c:pt idx="3">
                        <c:v>20920.381317196712</c:v>
                      </c:pt>
                      <c:pt idx="4">
                        <c:v>20967.167584474995</c:v>
                      </c:pt>
                      <c:pt idx="5">
                        <c:v>20967.538604121441</c:v>
                      </c:pt>
                      <c:pt idx="6">
                        <c:v>20967.167584474995</c:v>
                      </c:pt>
                      <c:pt idx="7">
                        <c:v>20967.538604121441</c:v>
                      </c:pt>
                      <c:pt idx="8">
                        <c:v>20920.01029755026</c:v>
                      </c:pt>
                      <c:pt idx="9">
                        <c:v>20920.381317196712</c:v>
                      </c:pt>
                      <c:pt idx="10">
                        <c:v>20967.167584474995</c:v>
                      </c:pt>
                      <c:pt idx="11">
                        <c:v>20967.538604121441</c:v>
                      </c:pt>
                      <c:pt idx="12">
                        <c:v>21458.663238596222</c:v>
                      </c:pt>
                      <c:pt idx="13">
                        <c:v>21459.034258242675</c:v>
                      </c:pt>
                      <c:pt idx="14">
                        <c:v>21458.663238596222</c:v>
                      </c:pt>
                      <c:pt idx="15">
                        <c:v>21459.034258242675</c:v>
                      </c:pt>
                      <c:pt idx="16">
                        <c:v>21505.820525520961</c:v>
                      </c:pt>
                      <c:pt idx="17">
                        <c:v>21506.191545167407</c:v>
                      </c:pt>
                      <c:pt idx="18">
                        <c:v>21505.820525520961</c:v>
                      </c:pt>
                      <c:pt idx="19">
                        <c:v>21506.191545167407</c:v>
                      </c:pt>
                      <c:pt idx="20">
                        <c:v>21458.663238596222</c:v>
                      </c:pt>
                      <c:pt idx="21">
                        <c:v>21459.034258242675</c:v>
                      </c:pt>
                      <c:pt idx="22">
                        <c:v>21505.820525520961</c:v>
                      </c:pt>
                      <c:pt idx="23">
                        <c:v>21506.191545167407</c:v>
                      </c:pt>
                      <c:pt idx="24">
                        <c:v>21567.471399490805</c:v>
                      </c:pt>
                      <c:pt idx="25">
                        <c:v>21567.842419137254</c:v>
                      </c:pt>
                      <c:pt idx="26">
                        <c:v>21567.471399490805</c:v>
                      </c:pt>
                      <c:pt idx="27">
                        <c:v>21567.842419137254</c:v>
                      </c:pt>
                      <c:pt idx="28">
                        <c:v>21614.628686415537</c:v>
                      </c:pt>
                      <c:pt idx="29">
                        <c:v>21614.99970606199</c:v>
                      </c:pt>
                      <c:pt idx="30">
                        <c:v>21614.628686415537</c:v>
                      </c:pt>
                      <c:pt idx="31">
                        <c:v>21614.99970606199</c:v>
                      </c:pt>
                      <c:pt idx="32">
                        <c:v>21567.471399490805</c:v>
                      </c:pt>
                      <c:pt idx="33">
                        <c:v>21567.842419137254</c:v>
                      </c:pt>
                      <c:pt idx="34">
                        <c:v>21614.628686415537</c:v>
                      </c:pt>
                      <c:pt idx="35">
                        <c:v>21614.99970606199</c:v>
                      </c:pt>
                      <c:pt idx="36">
                        <c:v>21731.627682739061</c:v>
                      </c:pt>
                      <c:pt idx="37">
                        <c:v>21731.998702385517</c:v>
                      </c:pt>
                      <c:pt idx="38">
                        <c:v>21731.627682739061</c:v>
                      </c:pt>
                      <c:pt idx="39">
                        <c:v>21731.998702385517</c:v>
                      </c:pt>
                      <c:pt idx="40">
                        <c:v>21778.7849696638</c:v>
                      </c:pt>
                      <c:pt idx="41">
                        <c:v>21779.155989310249</c:v>
                      </c:pt>
                      <c:pt idx="42">
                        <c:v>21778.7849696638</c:v>
                      </c:pt>
                      <c:pt idx="43">
                        <c:v>21779.155989310249</c:v>
                      </c:pt>
                      <c:pt idx="44">
                        <c:v>21731.627682739061</c:v>
                      </c:pt>
                      <c:pt idx="45">
                        <c:v>21731.998702385517</c:v>
                      </c:pt>
                      <c:pt idx="46">
                        <c:v>21778.7849696638</c:v>
                      </c:pt>
                      <c:pt idx="47">
                        <c:v>21779.155989310249</c:v>
                      </c:pt>
                      <c:pt idx="48">
                        <c:v>22106.124340536771</c:v>
                      </c:pt>
                      <c:pt idx="49">
                        <c:v>22106.49536018322</c:v>
                      </c:pt>
                      <c:pt idx="50">
                        <c:v>22106.124340536771</c:v>
                      </c:pt>
                      <c:pt idx="51">
                        <c:v>22106.49536018322</c:v>
                      </c:pt>
                      <c:pt idx="52">
                        <c:v>22156.577820683753</c:v>
                      </c:pt>
                      <c:pt idx="53">
                        <c:v>22156.948840330198</c:v>
                      </c:pt>
                      <c:pt idx="54">
                        <c:v>22153.2816274615</c:v>
                      </c:pt>
                      <c:pt idx="55">
                        <c:v>22153.652647107949</c:v>
                      </c:pt>
                      <c:pt idx="56">
                        <c:v>22153.2816274615</c:v>
                      </c:pt>
                      <c:pt idx="57">
                        <c:v>22153.652647107949</c:v>
                      </c:pt>
                      <c:pt idx="58">
                        <c:v>22106.124340536771</c:v>
                      </c:pt>
                      <c:pt idx="59">
                        <c:v>22106.49536018322</c:v>
                      </c:pt>
                      <c:pt idx="60">
                        <c:v>22156.577820683753</c:v>
                      </c:pt>
                      <c:pt idx="61">
                        <c:v>22156.948840330198</c:v>
                      </c:pt>
                      <c:pt idx="62">
                        <c:v>22203.735107608481</c:v>
                      </c:pt>
                      <c:pt idx="63">
                        <c:v>22204.106127254938</c:v>
                      </c:pt>
                      <c:pt idx="64">
                        <c:v>22153.2816274615</c:v>
                      </c:pt>
                      <c:pt idx="65">
                        <c:v>22153.652647107949</c:v>
                      </c:pt>
                      <c:pt idx="66">
                        <c:v>22203.735107608481</c:v>
                      </c:pt>
                      <c:pt idx="67">
                        <c:v>22204.106127254938</c:v>
                      </c:pt>
                      <c:pt idx="68">
                        <c:v>22156.577820683753</c:v>
                      </c:pt>
                      <c:pt idx="69">
                        <c:v>22156.948840330198</c:v>
                      </c:pt>
                      <c:pt idx="70">
                        <c:v>22203.735107608481</c:v>
                      </c:pt>
                      <c:pt idx="71">
                        <c:v>22204.106127254938</c:v>
                      </c:pt>
                      <c:pt idx="72">
                        <c:v>22290.940326859007</c:v>
                      </c:pt>
                      <c:pt idx="73">
                        <c:v>22291.311346505448</c:v>
                      </c:pt>
                      <c:pt idx="74">
                        <c:v>22270.280623785024</c:v>
                      </c:pt>
                      <c:pt idx="75">
                        <c:v>22270.651643431484</c:v>
                      </c:pt>
                      <c:pt idx="76">
                        <c:v>22270.280623785024</c:v>
                      </c:pt>
                      <c:pt idx="77">
                        <c:v>22270.651643431484</c:v>
                      </c:pt>
                      <c:pt idx="78">
                        <c:v>22290.940326859007</c:v>
                      </c:pt>
                      <c:pt idx="79">
                        <c:v>22291.311346505448</c:v>
                      </c:pt>
                      <c:pt idx="80">
                        <c:v>22270.280623785024</c:v>
                      </c:pt>
                      <c:pt idx="81">
                        <c:v>22270.651643431484</c:v>
                      </c:pt>
                      <c:pt idx="82">
                        <c:v>22338.097613783739</c:v>
                      </c:pt>
                      <c:pt idx="83">
                        <c:v>22338.468633430184</c:v>
                      </c:pt>
                      <c:pt idx="84">
                        <c:v>22317.437910709763</c:v>
                      </c:pt>
                      <c:pt idx="85">
                        <c:v>22317.808930356208</c:v>
                      </c:pt>
                      <c:pt idx="86">
                        <c:v>22338.097613783739</c:v>
                      </c:pt>
                      <c:pt idx="87">
                        <c:v>22338.468633430184</c:v>
                      </c:pt>
                      <c:pt idx="88">
                        <c:v>22290.940326859007</c:v>
                      </c:pt>
                      <c:pt idx="89">
                        <c:v>22291.311346505448</c:v>
                      </c:pt>
                      <c:pt idx="90">
                        <c:v>22317.437910709763</c:v>
                      </c:pt>
                      <c:pt idx="91">
                        <c:v>22317.808930356208</c:v>
                      </c:pt>
                      <c:pt idx="92">
                        <c:v>22338.097613783739</c:v>
                      </c:pt>
                      <c:pt idx="93">
                        <c:v>22338.468633430184</c:v>
                      </c:pt>
                      <c:pt idx="94">
                        <c:v>22317.437910709763</c:v>
                      </c:pt>
                      <c:pt idx="95">
                        <c:v>22317.808930356208</c:v>
                      </c:pt>
                      <c:pt idx="96">
                        <c:v>22804.038922624302</c:v>
                      </c:pt>
                      <c:pt idx="97">
                        <c:v>22804.40994227074</c:v>
                      </c:pt>
                      <c:pt idx="98">
                        <c:v>22804.038922624302</c:v>
                      </c:pt>
                      <c:pt idx="99">
                        <c:v>22804.40994227074</c:v>
                      </c:pt>
                      <c:pt idx="100">
                        <c:v>22829.593267904966</c:v>
                      </c:pt>
                      <c:pt idx="101">
                        <c:v>22829.964287551411</c:v>
                      </c:pt>
                      <c:pt idx="102">
                        <c:v>22829.593267904966</c:v>
                      </c:pt>
                      <c:pt idx="103">
                        <c:v>22829.964287551411</c:v>
                      </c:pt>
                      <c:pt idx="104">
                        <c:v>22851.196209549027</c:v>
                      </c:pt>
                      <c:pt idx="105">
                        <c:v>22851.567229195487</c:v>
                      </c:pt>
                      <c:pt idx="106">
                        <c:v>22851.196209549027</c:v>
                      </c:pt>
                      <c:pt idx="107">
                        <c:v>22851.567229195487</c:v>
                      </c:pt>
                      <c:pt idx="108">
                        <c:v>22876.750554829701</c:v>
                      </c:pt>
                      <c:pt idx="109">
                        <c:v>22877.12157447615</c:v>
                      </c:pt>
                      <c:pt idx="110">
                        <c:v>22804.038922624302</c:v>
                      </c:pt>
                      <c:pt idx="111">
                        <c:v>22804.40994227074</c:v>
                      </c:pt>
                      <c:pt idx="112">
                        <c:v>22876.750554829701</c:v>
                      </c:pt>
                      <c:pt idx="113">
                        <c:v>22877.12157447615</c:v>
                      </c:pt>
                      <c:pt idx="114">
                        <c:v>22829.593267904966</c:v>
                      </c:pt>
                      <c:pt idx="115">
                        <c:v>22829.964287551411</c:v>
                      </c:pt>
                      <c:pt idx="116">
                        <c:v>22851.196209549027</c:v>
                      </c:pt>
                      <c:pt idx="117">
                        <c:v>22851.567229195487</c:v>
                      </c:pt>
                      <c:pt idx="118">
                        <c:v>22876.750554829701</c:v>
                      </c:pt>
                      <c:pt idx="119">
                        <c:v>22877.12157447615</c:v>
                      </c:pt>
                      <c:pt idx="120">
                        <c:v>22938.401428799549</c:v>
                      </c:pt>
                      <c:pt idx="121">
                        <c:v>22938.772448446001</c:v>
                      </c:pt>
                      <c:pt idx="122">
                        <c:v>22938.401428799549</c:v>
                      </c:pt>
                      <c:pt idx="123">
                        <c:v>22938.772448446001</c:v>
                      </c:pt>
                      <c:pt idx="124">
                        <c:v>22968.195205872558</c:v>
                      </c:pt>
                      <c:pt idx="125">
                        <c:v>22968.566225519011</c:v>
                      </c:pt>
                      <c:pt idx="126">
                        <c:v>22985.558715724281</c:v>
                      </c:pt>
                      <c:pt idx="127">
                        <c:v>22985.929735370733</c:v>
                      </c:pt>
                      <c:pt idx="128">
                        <c:v>22968.195205872558</c:v>
                      </c:pt>
                      <c:pt idx="129">
                        <c:v>22968.566225519011</c:v>
                      </c:pt>
                      <c:pt idx="130">
                        <c:v>22985.558715724281</c:v>
                      </c:pt>
                      <c:pt idx="131">
                        <c:v>22985.929735370733</c:v>
                      </c:pt>
                      <c:pt idx="132">
                        <c:v>22938.401428799549</c:v>
                      </c:pt>
                      <c:pt idx="133">
                        <c:v>22938.772448446001</c:v>
                      </c:pt>
                      <c:pt idx="134">
                        <c:v>22968.195205872558</c:v>
                      </c:pt>
                      <c:pt idx="135">
                        <c:v>22968.566225519011</c:v>
                      </c:pt>
                      <c:pt idx="136">
                        <c:v>22985.558715724281</c:v>
                      </c:pt>
                      <c:pt idx="137">
                        <c:v>22985.929735370733</c:v>
                      </c:pt>
                      <c:pt idx="138">
                        <c:v>23015.35249279729</c:v>
                      </c:pt>
                      <c:pt idx="139">
                        <c:v>23015.723512443743</c:v>
                      </c:pt>
                      <c:pt idx="140">
                        <c:v>23015.35249279729</c:v>
                      </c:pt>
                      <c:pt idx="141">
                        <c:v>23015.723512443743</c:v>
                      </c:pt>
                      <c:pt idx="142">
                        <c:v>23066.437463757306</c:v>
                      </c:pt>
                      <c:pt idx="143">
                        <c:v>23066.808483403758</c:v>
                      </c:pt>
                      <c:pt idx="144">
                        <c:v>23015.35249279729</c:v>
                      </c:pt>
                      <c:pt idx="145">
                        <c:v>23015.723512443743</c:v>
                      </c:pt>
                      <c:pt idx="146">
                        <c:v>23102.557712047808</c:v>
                      </c:pt>
                      <c:pt idx="147">
                        <c:v>23102.928731694261</c:v>
                      </c:pt>
                      <c:pt idx="148">
                        <c:v>23102.557712047808</c:v>
                      </c:pt>
                      <c:pt idx="149">
                        <c:v>23102.928731694261</c:v>
                      </c:pt>
                      <c:pt idx="150">
                        <c:v>23066.437463757306</c:v>
                      </c:pt>
                      <c:pt idx="151">
                        <c:v>23066.808483403758</c:v>
                      </c:pt>
                      <c:pt idx="152">
                        <c:v>23113.594750682038</c:v>
                      </c:pt>
                      <c:pt idx="153">
                        <c:v>23113.965770328479</c:v>
                      </c:pt>
                      <c:pt idx="154">
                        <c:v>23113.594750682038</c:v>
                      </c:pt>
                      <c:pt idx="155">
                        <c:v>23113.965770328479</c:v>
                      </c:pt>
                      <c:pt idx="156">
                        <c:v>23102.557712047808</c:v>
                      </c:pt>
                      <c:pt idx="157">
                        <c:v>23102.928731694261</c:v>
                      </c:pt>
                      <c:pt idx="158">
                        <c:v>23066.437463757306</c:v>
                      </c:pt>
                      <c:pt idx="159">
                        <c:v>23066.808483403758</c:v>
                      </c:pt>
                      <c:pt idx="160">
                        <c:v>23149.71499897254</c:v>
                      </c:pt>
                      <c:pt idx="161">
                        <c:v>23150.086018618993</c:v>
                      </c:pt>
                      <c:pt idx="162">
                        <c:v>23149.71499897254</c:v>
                      </c:pt>
                      <c:pt idx="163">
                        <c:v>23150.086018618993</c:v>
                      </c:pt>
                      <c:pt idx="164">
                        <c:v>23113.594750682038</c:v>
                      </c:pt>
                      <c:pt idx="165">
                        <c:v>23113.965770328479</c:v>
                      </c:pt>
                      <c:pt idx="166">
                        <c:v>23149.71499897254</c:v>
                      </c:pt>
                      <c:pt idx="167">
                        <c:v>23150.086018618993</c:v>
                      </c:pt>
                      <c:pt idx="168">
                        <c:v>23477.054369845511</c:v>
                      </c:pt>
                      <c:pt idx="169">
                        <c:v>23477.425389491957</c:v>
                      </c:pt>
                      <c:pt idx="170">
                        <c:v>23477.054369845511</c:v>
                      </c:pt>
                      <c:pt idx="171">
                        <c:v>23477.425389491957</c:v>
                      </c:pt>
                      <c:pt idx="172">
                        <c:v>23527.507849992497</c:v>
                      </c:pt>
                      <c:pt idx="173">
                        <c:v>23527.878869638949</c:v>
                      </c:pt>
                      <c:pt idx="174">
                        <c:v>23524.211656770243</c:v>
                      </c:pt>
                      <c:pt idx="175">
                        <c:v>23524.5826764167</c:v>
                      </c:pt>
                      <c:pt idx="176">
                        <c:v>23524.211656770243</c:v>
                      </c:pt>
                      <c:pt idx="177">
                        <c:v>23524.5826764167</c:v>
                      </c:pt>
                      <c:pt idx="178">
                        <c:v>23477.054369845511</c:v>
                      </c:pt>
                      <c:pt idx="179">
                        <c:v>23477.425389491957</c:v>
                      </c:pt>
                      <c:pt idx="180">
                        <c:v>23527.507849992497</c:v>
                      </c:pt>
                      <c:pt idx="181">
                        <c:v>23527.878869638949</c:v>
                      </c:pt>
                      <c:pt idx="182">
                        <c:v>23574.665136917225</c:v>
                      </c:pt>
                      <c:pt idx="183">
                        <c:v>23575.036156563678</c:v>
                      </c:pt>
                      <c:pt idx="184">
                        <c:v>23591.234535357566</c:v>
                      </c:pt>
                      <c:pt idx="185">
                        <c:v>23591.605555004011</c:v>
                      </c:pt>
                      <c:pt idx="186">
                        <c:v>23591.234535357566</c:v>
                      </c:pt>
                      <c:pt idx="187">
                        <c:v>23591.605555004011</c:v>
                      </c:pt>
                      <c:pt idx="188">
                        <c:v>23563.916687309316</c:v>
                      </c:pt>
                      <c:pt idx="189">
                        <c:v>23564.287706955769</c:v>
                      </c:pt>
                      <c:pt idx="190">
                        <c:v>23524.211656770243</c:v>
                      </c:pt>
                      <c:pt idx="191">
                        <c:v>23524.5826764167</c:v>
                      </c:pt>
                      <c:pt idx="192">
                        <c:v>23574.665136917225</c:v>
                      </c:pt>
                      <c:pt idx="193">
                        <c:v>23563.916687309316</c:v>
                      </c:pt>
                      <c:pt idx="194">
                        <c:v>23575.036156563678</c:v>
                      </c:pt>
                      <c:pt idx="195">
                        <c:v>23564.287706955769</c:v>
                      </c:pt>
                      <c:pt idx="196">
                        <c:v>23527.507849992497</c:v>
                      </c:pt>
                      <c:pt idx="197">
                        <c:v>23527.878869638949</c:v>
                      </c:pt>
                      <c:pt idx="198">
                        <c:v>23591.234535357566</c:v>
                      </c:pt>
                      <c:pt idx="199">
                        <c:v>23591.605555004011</c:v>
                      </c:pt>
                      <c:pt idx="200">
                        <c:v>23638.391822282301</c:v>
                      </c:pt>
                      <c:pt idx="201">
                        <c:v>23638.762841928747</c:v>
                      </c:pt>
                      <c:pt idx="202">
                        <c:v>23574.665136917225</c:v>
                      </c:pt>
                      <c:pt idx="203">
                        <c:v>23563.916687309316</c:v>
                      </c:pt>
                      <c:pt idx="204">
                        <c:v>23575.036156563678</c:v>
                      </c:pt>
                      <c:pt idx="205">
                        <c:v>23564.287706955769</c:v>
                      </c:pt>
                      <c:pt idx="206">
                        <c:v>23611.073974234045</c:v>
                      </c:pt>
                      <c:pt idx="207">
                        <c:v>23611.444993880501</c:v>
                      </c:pt>
                      <c:pt idx="208">
                        <c:v>23638.391822282301</c:v>
                      </c:pt>
                      <c:pt idx="209">
                        <c:v>23638.762841928747</c:v>
                      </c:pt>
                      <c:pt idx="210">
                        <c:v>23641.210653093778</c:v>
                      </c:pt>
                      <c:pt idx="211">
                        <c:v>23641.581672740223</c:v>
                      </c:pt>
                      <c:pt idx="212">
                        <c:v>23611.073974234045</c:v>
                      </c:pt>
                      <c:pt idx="213">
                        <c:v>23611.444993880501</c:v>
                      </c:pt>
                      <c:pt idx="214">
                        <c:v>23641.210653093778</c:v>
                      </c:pt>
                      <c:pt idx="215">
                        <c:v>23641.581672740223</c:v>
                      </c:pt>
                      <c:pt idx="216">
                        <c:v>23638.391822282301</c:v>
                      </c:pt>
                      <c:pt idx="217">
                        <c:v>23638.762841928747</c:v>
                      </c:pt>
                      <c:pt idx="218">
                        <c:v>23611.073974234045</c:v>
                      </c:pt>
                      <c:pt idx="219">
                        <c:v>23611.444993880501</c:v>
                      </c:pt>
                      <c:pt idx="220">
                        <c:v>23641.210653093778</c:v>
                      </c:pt>
                      <c:pt idx="221">
                        <c:v>23641.581672740223</c:v>
                      </c:pt>
                      <c:pt idx="222">
                        <c:v>23688.367940018503</c:v>
                      </c:pt>
                      <c:pt idx="223">
                        <c:v>23688.738959664955</c:v>
                      </c:pt>
                      <c:pt idx="224">
                        <c:v>23688.367940018503</c:v>
                      </c:pt>
                      <c:pt idx="225">
                        <c:v>23688.738959664955</c:v>
                      </c:pt>
                      <c:pt idx="226">
                        <c:v>23713.898565697848</c:v>
                      </c:pt>
                      <c:pt idx="227">
                        <c:v>23714.269585344297</c:v>
                      </c:pt>
                      <c:pt idx="228">
                        <c:v>23713.898565697848</c:v>
                      </c:pt>
                      <c:pt idx="229">
                        <c:v>23714.269585344297</c:v>
                      </c:pt>
                      <c:pt idx="230">
                        <c:v>23688.367940018503</c:v>
                      </c:pt>
                      <c:pt idx="231">
                        <c:v>23688.738959664955</c:v>
                      </c:pt>
                      <c:pt idx="232">
                        <c:v>23761.055852622583</c:v>
                      </c:pt>
                      <c:pt idx="233">
                        <c:v>23761.426872269032</c:v>
                      </c:pt>
                      <c:pt idx="234">
                        <c:v>23761.055852622583</c:v>
                      </c:pt>
                      <c:pt idx="235">
                        <c:v>23761.426872269032</c:v>
                      </c:pt>
                      <c:pt idx="236">
                        <c:v>23713.898565697848</c:v>
                      </c:pt>
                      <c:pt idx="237">
                        <c:v>23714.269585344297</c:v>
                      </c:pt>
                      <c:pt idx="238">
                        <c:v>23761.055852622583</c:v>
                      </c:pt>
                      <c:pt idx="239">
                        <c:v>23761.426872269032</c:v>
                      </c:pt>
                      <c:pt idx="240">
                        <c:v>23878.054848946111</c:v>
                      </c:pt>
                      <c:pt idx="241">
                        <c:v>23878.425868592563</c:v>
                      </c:pt>
                      <c:pt idx="242">
                        <c:v>23878.054848946111</c:v>
                      </c:pt>
                      <c:pt idx="243">
                        <c:v>23878.425868592563</c:v>
                      </c:pt>
                      <c:pt idx="244">
                        <c:v>23925.212135870843</c:v>
                      </c:pt>
                      <c:pt idx="245">
                        <c:v>23925.583155517295</c:v>
                      </c:pt>
                      <c:pt idx="246">
                        <c:v>23925.212135870843</c:v>
                      </c:pt>
                      <c:pt idx="247">
                        <c:v>23925.583155517295</c:v>
                      </c:pt>
                      <c:pt idx="248">
                        <c:v>23878.054848946111</c:v>
                      </c:pt>
                      <c:pt idx="249">
                        <c:v>23878.425868592563</c:v>
                      </c:pt>
                      <c:pt idx="250">
                        <c:v>23925.212135870843</c:v>
                      </c:pt>
                      <c:pt idx="251">
                        <c:v>23925.583155517295</c:v>
                      </c:pt>
                      <c:pt idx="252">
                        <c:v>24129.887476403535</c:v>
                      </c:pt>
                      <c:pt idx="253">
                        <c:v>24130.258496049984</c:v>
                      </c:pt>
                      <c:pt idx="254">
                        <c:v>24129.887476403535</c:v>
                      </c:pt>
                      <c:pt idx="255">
                        <c:v>24130.258496049984</c:v>
                      </c:pt>
                      <c:pt idx="256">
                        <c:v>24177.044763328264</c:v>
                      </c:pt>
                      <c:pt idx="257">
                        <c:v>24177.415782974709</c:v>
                      </c:pt>
                      <c:pt idx="258">
                        <c:v>24177.044763328264</c:v>
                      </c:pt>
                      <c:pt idx="259">
                        <c:v>24177.415782974709</c:v>
                      </c:pt>
                      <c:pt idx="260">
                        <c:v>24129.887476403535</c:v>
                      </c:pt>
                      <c:pt idx="261">
                        <c:v>24130.258496049984</c:v>
                      </c:pt>
                      <c:pt idx="262">
                        <c:v>24174.968951933039</c:v>
                      </c:pt>
                      <c:pt idx="263">
                        <c:v>24175.339971579491</c:v>
                      </c:pt>
                      <c:pt idx="264">
                        <c:v>24174.968951933039</c:v>
                      </c:pt>
                      <c:pt idx="265">
                        <c:v>24175.339971579491</c:v>
                      </c:pt>
                      <c:pt idx="266">
                        <c:v>24177.044763328264</c:v>
                      </c:pt>
                      <c:pt idx="267">
                        <c:v>24177.415782974709</c:v>
                      </c:pt>
                      <c:pt idx="268">
                        <c:v>24222.126238857778</c:v>
                      </c:pt>
                      <c:pt idx="269">
                        <c:v>24222.497258504227</c:v>
                      </c:pt>
                      <c:pt idx="270">
                        <c:v>24238.695637298115</c:v>
                      </c:pt>
                      <c:pt idx="271">
                        <c:v>24222.126238857778</c:v>
                      </c:pt>
                      <c:pt idx="272">
                        <c:v>24239.06665694456</c:v>
                      </c:pt>
                      <c:pt idx="273">
                        <c:v>24222.497258504227</c:v>
                      </c:pt>
                      <c:pt idx="274">
                        <c:v>24174.968951933039</c:v>
                      </c:pt>
                      <c:pt idx="275">
                        <c:v>24175.339971579491</c:v>
                      </c:pt>
                      <c:pt idx="276">
                        <c:v>24211.377789249869</c:v>
                      </c:pt>
                      <c:pt idx="277">
                        <c:v>24211.748808896311</c:v>
                      </c:pt>
                      <c:pt idx="278">
                        <c:v>24238.695637298115</c:v>
                      </c:pt>
                      <c:pt idx="279">
                        <c:v>24239.06665694456</c:v>
                      </c:pt>
                      <c:pt idx="280">
                        <c:v>24211.377789249869</c:v>
                      </c:pt>
                      <c:pt idx="281">
                        <c:v>24211.748808896311</c:v>
                      </c:pt>
                      <c:pt idx="282">
                        <c:v>24285.852924222847</c:v>
                      </c:pt>
                      <c:pt idx="283">
                        <c:v>24286.223943869296</c:v>
                      </c:pt>
                      <c:pt idx="284">
                        <c:v>24222.126238857778</c:v>
                      </c:pt>
                      <c:pt idx="285">
                        <c:v>24222.497258504227</c:v>
                      </c:pt>
                      <c:pt idx="286">
                        <c:v>24258.535076174598</c:v>
                      </c:pt>
                      <c:pt idx="287">
                        <c:v>24258.906095821047</c:v>
                      </c:pt>
                      <c:pt idx="288">
                        <c:v>24285.852924222847</c:v>
                      </c:pt>
                      <c:pt idx="289">
                        <c:v>24286.223943869296</c:v>
                      </c:pt>
                      <c:pt idx="290">
                        <c:v>24238.695637298115</c:v>
                      </c:pt>
                      <c:pt idx="291">
                        <c:v>24239.06665694456</c:v>
                      </c:pt>
                      <c:pt idx="292">
                        <c:v>24258.535076174598</c:v>
                      </c:pt>
                      <c:pt idx="293">
                        <c:v>24258.906095821047</c:v>
                      </c:pt>
                      <c:pt idx="294">
                        <c:v>24211.377789249869</c:v>
                      </c:pt>
                      <c:pt idx="295">
                        <c:v>24211.748808896311</c:v>
                      </c:pt>
                      <c:pt idx="296">
                        <c:v>24285.852924222847</c:v>
                      </c:pt>
                      <c:pt idx="297">
                        <c:v>24286.223943869296</c:v>
                      </c:pt>
                      <c:pt idx="298">
                        <c:v>24339.125235181302</c:v>
                      </c:pt>
                      <c:pt idx="299">
                        <c:v>24339.496254827751</c:v>
                      </c:pt>
                      <c:pt idx="300">
                        <c:v>24258.535076174598</c:v>
                      </c:pt>
                      <c:pt idx="301">
                        <c:v>24258.906095821047</c:v>
                      </c:pt>
                      <c:pt idx="302">
                        <c:v>24339.125235181302</c:v>
                      </c:pt>
                      <c:pt idx="303">
                        <c:v>24339.496254827751</c:v>
                      </c:pt>
                      <c:pt idx="304">
                        <c:v>24339.125235181302</c:v>
                      </c:pt>
                      <c:pt idx="305">
                        <c:v>24339.496254827751</c:v>
                      </c:pt>
                      <c:pt idx="306">
                        <c:v>24386.282522106041</c:v>
                      </c:pt>
                      <c:pt idx="307">
                        <c:v>24386.653541752486</c:v>
                      </c:pt>
                      <c:pt idx="308">
                        <c:v>24402.851920546374</c:v>
                      </c:pt>
                      <c:pt idx="309">
                        <c:v>24403.222940192816</c:v>
                      </c:pt>
                      <c:pt idx="310">
                        <c:v>24402.851920546374</c:v>
                      </c:pt>
                      <c:pt idx="311">
                        <c:v>24403.222940192816</c:v>
                      </c:pt>
                      <c:pt idx="312">
                        <c:v>24375.534072498129</c:v>
                      </c:pt>
                      <c:pt idx="313">
                        <c:v>24375.905092144571</c:v>
                      </c:pt>
                      <c:pt idx="314">
                        <c:v>24386.282522106041</c:v>
                      </c:pt>
                      <c:pt idx="315">
                        <c:v>24375.534072498129</c:v>
                      </c:pt>
                      <c:pt idx="316">
                        <c:v>24386.653541752486</c:v>
                      </c:pt>
                      <c:pt idx="317">
                        <c:v>24375.905092144571</c:v>
                      </c:pt>
                      <c:pt idx="318">
                        <c:v>24450.009207471106</c:v>
                      </c:pt>
                      <c:pt idx="319">
                        <c:v>24450.380227117555</c:v>
                      </c:pt>
                      <c:pt idx="320">
                        <c:v>24450.009207471106</c:v>
                      </c:pt>
                      <c:pt idx="321">
                        <c:v>24450.380227117555</c:v>
                      </c:pt>
                      <c:pt idx="322">
                        <c:v>24422.691359422861</c:v>
                      </c:pt>
                      <c:pt idx="323">
                        <c:v>24402.851920546374</c:v>
                      </c:pt>
                      <c:pt idx="324">
                        <c:v>24423.06237906931</c:v>
                      </c:pt>
                      <c:pt idx="325">
                        <c:v>24437.367493066045</c:v>
                      </c:pt>
                      <c:pt idx="326">
                        <c:v>24403.222940192816</c:v>
                      </c:pt>
                      <c:pt idx="327">
                        <c:v>24437.738512712491</c:v>
                      </c:pt>
                      <c:pt idx="328">
                        <c:v>24422.691359422861</c:v>
                      </c:pt>
                      <c:pt idx="329">
                        <c:v>24423.06237906931</c:v>
                      </c:pt>
                      <c:pt idx="330">
                        <c:v>24386.282522106041</c:v>
                      </c:pt>
                      <c:pt idx="331">
                        <c:v>24375.534072498129</c:v>
                      </c:pt>
                      <c:pt idx="332">
                        <c:v>24386.653541752486</c:v>
                      </c:pt>
                      <c:pt idx="333">
                        <c:v>24375.905092144571</c:v>
                      </c:pt>
                      <c:pt idx="334">
                        <c:v>24437.367493066045</c:v>
                      </c:pt>
                      <c:pt idx="335">
                        <c:v>24437.738512712491</c:v>
                      </c:pt>
                      <c:pt idx="336">
                        <c:v>24450.009207471106</c:v>
                      </c:pt>
                      <c:pt idx="337">
                        <c:v>24484.524779990781</c:v>
                      </c:pt>
                      <c:pt idx="338">
                        <c:v>24450.380227117555</c:v>
                      </c:pt>
                      <c:pt idx="339">
                        <c:v>24484.895799637226</c:v>
                      </c:pt>
                      <c:pt idx="340">
                        <c:v>24422.691359422861</c:v>
                      </c:pt>
                      <c:pt idx="341">
                        <c:v>24423.06237906931</c:v>
                      </c:pt>
                      <c:pt idx="342">
                        <c:v>24484.524779990781</c:v>
                      </c:pt>
                      <c:pt idx="343">
                        <c:v>24484.895799637226</c:v>
                      </c:pt>
                      <c:pt idx="344">
                        <c:v>24437.367493066045</c:v>
                      </c:pt>
                      <c:pt idx="345">
                        <c:v>24437.738512712491</c:v>
                      </c:pt>
                      <c:pt idx="346">
                        <c:v>24484.524779990781</c:v>
                      </c:pt>
                      <c:pt idx="347">
                        <c:v>24484.895799637226</c:v>
                      </c:pt>
                      <c:pt idx="348">
                        <c:v>24777.348578344081</c:v>
                      </c:pt>
                      <c:pt idx="349">
                        <c:v>24777.71959799053</c:v>
                      </c:pt>
                      <c:pt idx="350">
                        <c:v>24777.348578344081</c:v>
                      </c:pt>
                      <c:pt idx="351">
                        <c:v>24777.71959799053</c:v>
                      </c:pt>
                      <c:pt idx="352">
                        <c:v>24827.802058491059</c:v>
                      </c:pt>
                      <c:pt idx="353">
                        <c:v>24828.173078137512</c:v>
                      </c:pt>
                      <c:pt idx="354">
                        <c:v>24777.348578344081</c:v>
                      </c:pt>
                      <c:pt idx="355">
                        <c:v>24777.71959799053</c:v>
                      </c:pt>
                      <c:pt idx="356">
                        <c:v>24827.802058491059</c:v>
                      </c:pt>
                      <c:pt idx="357">
                        <c:v>24828.173078137512</c:v>
                      </c:pt>
                      <c:pt idx="358">
                        <c:v>24824.505865268813</c:v>
                      </c:pt>
                      <c:pt idx="359">
                        <c:v>24824.876884915258</c:v>
                      </c:pt>
                      <c:pt idx="360">
                        <c:v>24824.505865268813</c:v>
                      </c:pt>
                      <c:pt idx="361">
                        <c:v>24824.876884915258</c:v>
                      </c:pt>
                      <c:pt idx="362">
                        <c:v>24874.959345415791</c:v>
                      </c:pt>
                      <c:pt idx="363">
                        <c:v>24875.330365062244</c:v>
                      </c:pt>
                      <c:pt idx="364">
                        <c:v>24874.959345415791</c:v>
                      </c:pt>
                      <c:pt idx="365">
                        <c:v>24875.330365062244</c:v>
                      </c:pt>
                      <c:pt idx="366">
                        <c:v>24827.802058491059</c:v>
                      </c:pt>
                      <c:pt idx="367">
                        <c:v>24828.173078137512</c:v>
                      </c:pt>
                      <c:pt idx="368">
                        <c:v>24824.505865268813</c:v>
                      </c:pt>
                      <c:pt idx="369">
                        <c:v>24824.876884915258</c:v>
                      </c:pt>
                      <c:pt idx="370">
                        <c:v>24874.959345415791</c:v>
                      </c:pt>
                      <c:pt idx="371">
                        <c:v>24875.330365062244</c:v>
                      </c:pt>
                      <c:pt idx="372">
                        <c:v>24941.504861592333</c:v>
                      </c:pt>
                      <c:pt idx="373">
                        <c:v>24941.875881238793</c:v>
                      </c:pt>
                      <c:pt idx="374">
                        <c:v>24934.84671661806</c:v>
                      </c:pt>
                      <c:pt idx="375">
                        <c:v>24935.217736264512</c:v>
                      </c:pt>
                      <c:pt idx="376">
                        <c:v>24934.84671661806</c:v>
                      </c:pt>
                      <c:pt idx="377">
                        <c:v>24935.217736264512</c:v>
                      </c:pt>
                      <c:pt idx="378">
                        <c:v>24941.504861592333</c:v>
                      </c:pt>
                      <c:pt idx="379">
                        <c:v>24941.875881238793</c:v>
                      </c:pt>
                      <c:pt idx="380">
                        <c:v>24982.004003542788</c:v>
                      </c:pt>
                      <c:pt idx="381">
                        <c:v>24982.375023189245</c:v>
                      </c:pt>
                      <c:pt idx="382">
                        <c:v>24982.004003542788</c:v>
                      </c:pt>
                      <c:pt idx="383">
                        <c:v>24982.375023189245</c:v>
                      </c:pt>
                      <c:pt idx="384">
                        <c:v>24988.66214851708</c:v>
                      </c:pt>
                      <c:pt idx="385">
                        <c:v>24989.033168163522</c:v>
                      </c:pt>
                      <c:pt idx="386">
                        <c:v>24934.84671661806</c:v>
                      </c:pt>
                      <c:pt idx="387">
                        <c:v>24935.217736264512</c:v>
                      </c:pt>
                      <c:pt idx="388">
                        <c:v>24988.66214851708</c:v>
                      </c:pt>
                      <c:pt idx="389">
                        <c:v>24989.033168163522</c:v>
                      </c:pt>
                      <c:pt idx="390">
                        <c:v>24941.504861592333</c:v>
                      </c:pt>
                      <c:pt idx="391">
                        <c:v>24941.875881238793</c:v>
                      </c:pt>
                      <c:pt idx="392">
                        <c:v>24982.004003542788</c:v>
                      </c:pt>
                      <c:pt idx="393">
                        <c:v>24982.375023189245</c:v>
                      </c:pt>
                      <c:pt idx="394">
                        <c:v>24988.66214851708</c:v>
                      </c:pt>
                      <c:pt idx="395">
                        <c:v>24989.033168163522</c:v>
                      </c:pt>
                      <c:pt idx="396">
                        <c:v>25084.828595006595</c:v>
                      </c:pt>
                      <c:pt idx="397">
                        <c:v>25085.199614653047</c:v>
                      </c:pt>
                      <c:pt idx="398">
                        <c:v>25084.828595006595</c:v>
                      </c:pt>
                      <c:pt idx="399">
                        <c:v>25085.199614653047</c:v>
                      </c:pt>
                      <c:pt idx="400">
                        <c:v>25131.985881931323</c:v>
                      </c:pt>
                      <c:pt idx="401">
                        <c:v>25132.356901577783</c:v>
                      </c:pt>
                      <c:pt idx="402">
                        <c:v>25131.985881931323</c:v>
                      </c:pt>
                      <c:pt idx="403">
                        <c:v>25132.356901577783</c:v>
                      </c:pt>
                      <c:pt idx="404">
                        <c:v>25084.828595006595</c:v>
                      </c:pt>
                      <c:pt idx="405">
                        <c:v>25085.199614653047</c:v>
                      </c:pt>
                      <c:pt idx="406">
                        <c:v>25131.985881931323</c:v>
                      </c:pt>
                      <c:pt idx="407">
                        <c:v>25132.356901577783</c:v>
                      </c:pt>
                      <c:pt idx="408">
                        <c:v>25248.984878254851</c:v>
                      </c:pt>
                      <c:pt idx="409">
                        <c:v>25249.355897901307</c:v>
                      </c:pt>
                      <c:pt idx="410">
                        <c:v>25248.984878254851</c:v>
                      </c:pt>
                      <c:pt idx="411">
                        <c:v>25249.355897901307</c:v>
                      </c:pt>
                      <c:pt idx="412">
                        <c:v>25248.984878254851</c:v>
                      </c:pt>
                      <c:pt idx="413">
                        <c:v>25249.355897901307</c:v>
                      </c:pt>
                      <c:pt idx="414">
                        <c:v>25296.142165179583</c:v>
                      </c:pt>
                      <c:pt idx="415">
                        <c:v>25296.513184826032</c:v>
                      </c:pt>
                      <c:pt idx="416">
                        <c:v>25296.142165179583</c:v>
                      </c:pt>
                      <c:pt idx="417">
                        <c:v>25296.513184826032</c:v>
                      </c:pt>
                      <c:pt idx="418">
                        <c:v>25296.142165179583</c:v>
                      </c:pt>
                      <c:pt idx="419">
                        <c:v>25296.513184826032</c:v>
                      </c:pt>
                      <c:pt idx="420">
                        <c:v>25475.263160431608</c:v>
                      </c:pt>
                      <c:pt idx="421">
                        <c:v>25475.634180078057</c:v>
                      </c:pt>
                      <c:pt idx="422">
                        <c:v>25475.263160431608</c:v>
                      </c:pt>
                      <c:pt idx="423">
                        <c:v>25475.634180078057</c:v>
                      </c:pt>
                      <c:pt idx="424">
                        <c:v>25522.420447356337</c:v>
                      </c:pt>
                      <c:pt idx="425">
                        <c:v>25522.791467002793</c:v>
                      </c:pt>
                      <c:pt idx="426">
                        <c:v>25522.420447356337</c:v>
                      </c:pt>
                      <c:pt idx="427">
                        <c:v>25522.791467002793</c:v>
                      </c:pt>
                      <c:pt idx="428">
                        <c:v>25475.263160431608</c:v>
                      </c:pt>
                      <c:pt idx="429">
                        <c:v>25475.634180078057</c:v>
                      </c:pt>
                      <c:pt idx="430">
                        <c:v>25522.420447356337</c:v>
                      </c:pt>
                      <c:pt idx="431">
                        <c:v>25522.791467002793</c:v>
                      </c:pt>
                      <c:pt idx="432">
                        <c:v>25582.307818558609</c:v>
                      </c:pt>
                      <c:pt idx="433">
                        <c:v>25582.678838205054</c:v>
                      </c:pt>
                      <c:pt idx="434">
                        <c:v>25639.419443679864</c:v>
                      </c:pt>
                      <c:pt idx="435">
                        <c:v>25582.307818558609</c:v>
                      </c:pt>
                      <c:pt idx="436">
                        <c:v>25639.790463326317</c:v>
                      </c:pt>
                      <c:pt idx="437">
                        <c:v>25582.678838205054</c:v>
                      </c:pt>
                      <c:pt idx="438">
                        <c:v>25629.465105483338</c:v>
                      </c:pt>
                      <c:pt idx="439">
                        <c:v>25629.836125129787</c:v>
                      </c:pt>
                      <c:pt idx="440">
                        <c:v>25639.419443679864</c:v>
                      </c:pt>
                      <c:pt idx="441">
                        <c:v>25639.790463326317</c:v>
                      </c:pt>
                      <c:pt idx="442">
                        <c:v>25629.465105483338</c:v>
                      </c:pt>
                      <c:pt idx="443">
                        <c:v>25629.836125129787</c:v>
                      </c:pt>
                      <c:pt idx="444">
                        <c:v>25582.307818558609</c:v>
                      </c:pt>
                      <c:pt idx="445">
                        <c:v>25582.678838205054</c:v>
                      </c:pt>
                      <c:pt idx="446">
                        <c:v>25686.576730604596</c:v>
                      </c:pt>
                      <c:pt idx="447">
                        <c:v>25686.947750251042</c:v>
                      </c:pt>
                      <c:pt idx="448">
                        <c:v>25686.576730604596</c:v>
                      </c:pt>
                      <c:pt idx="449">
                        <c:v>25686.947750251042</c:v>
                      </c:pt>
                      <c:pt idx="450">
                        <c:v>25639.419443679864</c:v>
                      </c:pt>
                      <c:pt idx="451">
                        <c:v>25639.790463326317</c:v>
                      </c:pt>
                      <c:pt idx="452">
                        <c:v>25629.465105483338</c:v>
                      </c:pt>
                      <c:pt idx="453">
                        <c:v>25629.836125129787</c:v>
                      </c:pt>
                      <c:pt idx="454">
                        <c:v>25686.576730604596</c:v>
                      </c:pt>
                      <c:pt idx="455">
                        <c:v>25686.947750251042</c:v>
                      </c:pt>
                      <c:pt idx="456">
                        <c:v>25737.661701564608</c:v>
                      </c:pt>
                      <c:pt idx="457">
                        <c:v>25738.032721211064</c:v>
                      </c:pt>
                      <c:pt idx="458">
                        <c:v>25737.661701564608</c:v>
                      </c:pt>
                      <c:pt idx="459">
                        <c:v>25738.032721211064</c:v>
                      </c:pt>
                      <c:pt idx="460">
                        <c:v>25746.464101806865</c:v>
                      </c:pt>
                      <c:pt idx="461">
                        <c:v>25746.835121453318</c:v>
                      </c:pt>
                      <c:pt idx="462">
                        <c:v>25746.464101806865</c:v>
                      </c:pt>
                      <c:pt idx="463">
                        <c:v>25746.835121453318</c:v>
                      </c:pt>
                      <c:pt idx="464">
                        <c:v>25737.661701564608</c:v>
                      </c:pt>
                      <c:pt idx="465">
                        <c:v>25738.032721211064</c:v>
                      </c:pt>
                      <c:pt idx="466">
                        <c:v>25784.818988489347</c:v>
                      </c:pt>
                      <c:pt idx="467">
                        <c:v>25785.190008135789</c:v>
                      </c:pt>
                      <c:pt idx="468">
                        <c:v>25784.818988489347</c:v>
                      </c:pt>
                      <c:pt idx="469">
                        <c:v>25785.190008135789</c:v>
                      </c:pt>
                      <c:pt idx="470">
                        <c:v>25793.621388731601</c:v>
                      </c:pt>
                      <c:pt idx="471">
                        <c:v>25793.992408378053</c:v>
                      </c:pt>
                      <c:pt idx="472">
                        <c:v>25793.621388731601</c:v>
                      </c:pt>
                      <c:pt idx="473">
                        <c:v>25793.992408378053</c:v>
                      </c:pt>
                      <c:pt idx="474">
                        <c:v>25746.464101806865</c:v>
                      </c:pt>
                      <c:pt idx="475">
                        <c:v>25746.835121453318</c:v>
                      </c:pt>
                      <c:pt idx="476">
                        <c:v>25784.818988489347</c:v>
                      </c:pt>
                      <c:pt idx="477">
                        <c:v>25785.190008135789</c:v>
                      </c:pt>
                      <c:pt idx="478">
                        <c:v>25793.621388731601</c:v>
                      </c:pt>
                      <c:pt idx="479">
                        <c:v>25793.992408378053</c:v>
                      </c:pt>
                      <c:pt idx="480">
                        <c:v>26235.140925116626</c:v>
                      </c:pt>
                      <c:pt idx="481">
                        <c:v>26235.511944763079</c:v>
                      </c:pt>
                      <c:pt idx="482">
                        <c:v>26235.140925116626</c:v>
                      </c:pt>
                      <c:pt idx="483">
                        <c:v>26235.511944763079</c:v>
                      </c:pt>
                      <c:pt idx="484">
                        <c:v>26282.298212041358</c:v>
                      </c:pt>
                      <c:pt idx="485">
                        <c:v>26282.669231687811</c:v>
                      </c:pt>
                      <c:pt idx="486">
                        <c:v>26282.298212041358</c:v>
                      </c:pt>
                      <c:pt idx="487">
                        <c:v>26282.669231687811</c:v>
                      </c:pt>
                      <c:pt idx="488">
                        <c:v>26235.140925116626</c:v>
                      </c:pt>
                      <c:pt idx="489">
                        <c:v>26235.511944763079</c:v>
                      </c:pt>
                      <c:pt idx="490">
                        <c:v>26282.298212041358</c:v>
                      </c:pt>
                      <c:pt idx="491">
                        <c:v>26282.669231687811</c:v>
                      </c:pt>
                      <c:pt idx="492">
                        <c:v>26385.122803505157</c:v>
                      </c:pt>
                      <c:pt idx="493">
                        <c:v>26385.493823151606</c:v>
                      </c:pt>
                      <c:pt idx="494">
                        <c:v>26385.122803505157</c:v>
                      </c:pt>
                      <c:pt idx="495">
                        <c:v>26385.493823151606</c:v>
                      </c:pt>
                      <c:pt idx="496">
                        <c:v>26432.280090429893</c:v>
                      </c:pt>
                      <c:pt idx="497">
                        <c:v>26432.651110076338</c:v>
                      </c:pt>
                      <c:pt idx="498">
                        <c:v>26432.280090429893</c:v>
                      </c:pt>
                      <c:pt idx="499">
                        <c:v>26432.651110076338</c:v>
                      </c:pt>
                      <c:pt idx="500">
                        <c:v>26385.122803505157</c:v>
                      </c:pt>
                      <c:pt idx="501">
                        <c:v>26385.493823151606</c:v>
                      </c:pt>
                      <c:pt idx="502">
                        <c:v>26432.280090429893</c:v>
                      </c:pt>
                      <c:pt idx="503">
                        <c:v>26432.651110076338</c:v>
                      </c:pt>
                      <c:pt idx="504">
                        <c:v>26549.27908675342</c:v>
                      </c:pt>
                      <c:pt idx="505">
                        <c:v>26549.650106399873</c:v>
                      </c:pt>
                      <c:pt idx="506">
                        <c:v>26549.27908675342</c:v>
                      </c:pt>
                      <c:pt idx="507">
                        <c:v>26549.650106399873</c:v>
                      </c:pt>
                      <c:pt idx="508">
                        <c:v>26596.436373678149</c:v>
                      </c:pt>
                      <c:pt idx="509">
                        <c:v>26596.807393324601</c:v>
                      </c:pt>
                      <c:pt idx="510">
                        <c:v>26596.436373678149</c:v>
                      </c:pt>
                      <c:pt idx="511">
                        <c:v>26596.807393324601</c:v>
                      </c:pt>
                      <c:pt idx="512">
                        <c:v>26549.27908675342</c:v>
                      </c:pt>
                      <c:pt idx="513">
                        <c:v>26549.650106399873</c:v>
                      </c:pt>
                      <c:pt idx="514">
                        <c:v>26596.436373678149</c:v>
                      </c:pt>
                      <c:pt idx="515">
                        <c:v>26596.807393324601</c:v>
                      </c:pt>
                      <c:pt idx="516">
                        <c:v>26882.602027057164</c:v>
                      </c:pt>
                      <c:pt idx="517">
                        <c:v>26882.973046703632</c:v>
                      </c:pt>
                      <c:pt idx="518">
                        <c:v>26882.602027057164</c:v>
                      </c:pt>
                      <c:pt idx="519">
                        <c:v>26882.973046703632</c:v>
                      </c:pt>
                      <c:pt idx="520">
                        <c:v>26929.759313981904</c:v>
                      </c:pt>
                      <c:pt idx="521">
                        <c:v>26930.13033362836</c:v>
                      </c:pt>
                      <c:pt idx="522">
                        <c:v>26929.759313981904</c:v>
                      </c:pt>
                      <c:pt idx="523">
                        <c:v>26930.13033362836</c:v>
                      </c:pt>
                      <c:pt idx="524">
                        <c:v>26882.602027057164</c:v>
                      </c:pt>
                      <c:pt idx="525">
                        <c:v>26882.973046703632</c:v>
                      </c:pt>
                      <c:pt idx="526">
                        <c:v>26929.759313981904</c:v>
                      </c:pt>
                      <c:pt idx="527">
                        <c:v>26930.13033362836</c:v>
                      </c:pt>
                      <c:pt idx="528">
                        <c:v>27046.758310305431</c:v>
                      </c:pt>
                      <c:pt idx="529">
                        <c:v>27047.129329951884</c:v>
                      </c:pt>
                      <c:pt idx="530">
                        <c:v>27046.758310305431</c:v>
                      </c:pt>
                      <c:pt idx="531">
                        <c:v>27047.129329951884</c:v>
                      </c:pt>
                      <c:pt idx="532">
                        <c:v>27093.915597230171</c:v>
                      </c:pt>
                      <c:pt idx="533">
                        <c:v>27094.286616876609</c:v>
                      </c:pt>
                      <c:pt idx="534">
                        <c:v>27046.758310305431</c:v>
                      </c:pt>
                      <c:pt idx="535">
                        <c:v>27047.129329951884</c:v>
                      </c:pt>
                      <c:pt idx="536">
                        <c:v>27093.915597230171</c:v>
                      </c:pt>
                      <c:pt idx="537">
                        <c:v>27094.286616876609</c:v>
                      </c:pt>
                      <c:pt idx="538">
                        <c:v>27093.915597230171</c:v>
                      </c:pt>
                      <c:pt idx="539">
                        <c:v>27094.286616876609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6980-4723-8452-E378CED4C81A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0.99994003945903942</c:v>
                      </c:pt>
                      <c:pt idx="2">
                        <c:v>0.99658203537090084</c:v>
                      </c:pt>
                      <c:pt idx="3">
                        <c:v>0.99652480913884656</c:v>
                      </c:pt>
                      <c:pt idx="4">
                        <c:v>0.99151241098795417</c:v>
                      </c:pt>
                      <c:pt idx="5">
                        <c:v>0.99145263521993332</c:v>
                      </c:pt>
                      <c:pt idx="6">
                        <c:v>0.99081654486799131</c:v>
                      </c:pt>
                      <c:pt idx="7">
                        <c:v>0.99075685777207934</c:v>
                      </c:pt>
                      <c:pt idx="8">
                        <c:v>0.99055818603507928</c:v>
                      </c:pt>
                      <c:pt idx="9">
                        <c:v>0.99050098554004795</c:v>
                      </c:pt>
                      <c:pt idx="10">
                        <c:v>0.98487338278489478</c:v>
                      </c:pt>
                      <c:pt idx="11">
                        <c:v>0.98481436798113697</c:v>
                      </c:pt>
                      <c:pt idx="12">
                        <c:v>0.91215975168085928</c:v>
                      </c:pt>
                      <c:pt idx="13">
                        <c:v>0.9120998436768607</c:v>
                      </c:pt>
                      <c:pt idx="14">
                        <c:v>0.90883251293861922</c:v>
                      </c:pt>
                      <c:pt idx="15">
                        <c:v>0.90877262908667211</c:v>
                      </c:pt>
                      <c:pt idx="16">
                        <c:v>0.90628708544750036</c:v>
                      </c:pt>
                      <c:pt idx="17">
                        <c:v>0.90622716932518832</c:v>
                      </c:pt>
                      <c:pt idx="18">
                        <c:v>0.90296347052691028</c:v>
                      </c:pt>
                      <c:pt idx="19">
                        <c:v>0.90290357476424687</c:v>
                      </c:pt>
                      <c:pt idx="20">
                        <c:v>0.9027775199818846</c:v>
                      </c:pt>
                      <c:pt idx="21">
                        <c:v>0.90271768824891763</c:v>
                      </c:pt>
                      <c:pt idx="22">
                        <c:v>0.89691558217080236</c:v>
                      </c:pt>
                      <c:pt idx="23">
                        <c:v>0.89685573150749542</c:v>
                      </c:pt>
                      <c:pt idx="24">
                        <c:v>0.89389279892845164</c:v>
                      </c:pt>
                      <c:pt idx="25">
                        <c:v>0.89383289281264255</c:v>
                      </c:pt>
                      <c:pt idx="26">
                        <c:v>0.89317901152295232</c:v>
                      </c:pt>
                      <c:pt idx="27">
                        <c:v>0.89311910940264772</c:v>
                      </c:pt>
                      <c:pt idx="28">
                        <c:v>0.88802059020559621</c:v>
                      </c:pt>
                      <c:pt idx="29">
                        <c:v>0.88796067705544757</c:v>
                      </c:pt>
                      <c:pt idx="30">
                        <c:v>0.88730742504207416</c:v>
                      </c:pt>
                      <c:pt idx="31">
                        <c:v>0.88724751532107748</c:v>
                      </c:pt>
                      <c:pt idx="32">
                        <c:v>0.88713564182979276</c:v>
                      </c:pt>
                      <c:pt idx="33">
                        <c:v>0.88707577830391759</c:v>
                      </c:pt>
                      <c:pt idx="34">
                        <c:v>0.88126963340921838</c:v>
                      </c:pt>
                      <c:pt idx="35">
                        <c:v>0.88120975737644802</c:v>
                      </c:pt>
                      <c:pt idx="36">
                        <c:v>0.86644398104214992</c:v>
                      </c:pt>
                      <c:pt idx="37">
                        <c:v>0.86638407716496613</c:v>
                      </c:pt>
                      <c:pt idx="38">
                        <c:v>0.8630912615389621</c:v>
                      </c:pt>
                      <c:pt idx="39">
                        <c:v>0.86303137310801237</c:v>
                      </c:pt>
                      <c:pt idx="40">
                        <c:v>0.86057225957329686</c:v>
                      </c:pt>
                      <c:pt idx="41">
                        <c:v>0.86051234986202818</c:v>
                      </c:pt>
                      <c:pt idx="42">
                        <c:v>0.85722187114956561</c:v>
                      </c:pt>
                      <c:pt idx="43">
                        <c:v>0.85716197512650005</c:v>
                      </c:pt>
                      <c:pt idx="44">
                        <c:v>0.85682687453053608</c:v>
                      </c:pt>
                      <c:pt idx="45">
                        <c:v>0.85676701906613006</c:v>
                      </c:pt>
                      <c:pt idx="46">
                        <c:v>0.850962100005624</c:v>
                      </c:pt>
                      <c:pt idx="47">
                        <c:v>0.85090223361885131</c:v>
                      </c:pt>
                      <c:pt idx="48">
                        <c:v>0.80605267206980613</c:v>
                      </c:pt>
                      <c:pt idx="49">
                        <c:v>0.80599276429134348</c:v>
                      </c:pt>
                      <c:pt idx="50">
                        <c:v>0.8053136240647647</c:v>
                      </c:pt>
                      <c:pt idx="51">
                        <c:v>0.80525371823412328</c:v>
                      </c:pt>
                      <c:pt idx="52">
                        <c:v>0.80131121377484416</c:v>
                      </c:pt>
                      <c:pt idx="53">
                        <c:v>0.80125129685597252</c:v>
                      </c:pt>
                      <c:pt idx="54">
                        <c:v>0.80018050473720481</c:v>
                      </c:pt>
                      <c:pt idx="55">
                        <c:v>0.80012059348645148</c:v>
                      </c:pt>
                      <c:pt idx="56">
                        <c:v>0.79944176597143501</c:v>
                      </c:pt>
                      <c:pt idx="57">
                        <c:v>0.79938185648041338</c:v>
                      </c:pt>
                      <c:pt idx="58">
                        <c:v>0.79906232790757858</c:v>
                      </c:pt>
                      <c:pt idx="59">
                        <c:v>0.79900244030540246</c:v>
                      </c:pt>
                      <c:pt idx="60">
                        <c:v>0.79796457261234599</c:v>
                      </c:pt>
                      <c:pt idx="61">
                        <c:v>0.7979046632767598</c:v>
                      </c:pt>
                      <c:pt idx="62">
                        <c:v>0.79543757387302372</c:v>
                      </c:pt>
                      <c:pt idx="63">
                        <c:v>0.79537765457500775</c:v>
                      </c:pt>
                      <c:pt idx="64">
                        <c:v>0.79319320277308558</c:v>
                      </c:pt>
                      <c:pt idx="65">
                        <c:v>0.79313330989405062</c:v>
                      </c:pt>
                      <c:pt idx="66">
                        <c:v>0.79209220138673442</c:v>
                      </c:pt>
                      <c:pt idx="67">
                        <c:v>0.79203228889921717</c:v>
                      </c:pt>
                      <c:pt idx="68">
                        <c:v>0.79171576196329463</c:v>
                      </c:pt>
                      <c:pt idx="69">
                        <c:v>0.79165586918940101</c:v>
                      </c:pt>
                      <c:pt idx="70">
                        <c:v>0.78584592340169401</c:v>
                      </c:pt>
                      <c:pt idx="71">
                        <c:v>0.78578602599155567</c:v>
                      </c:pt>
                      <c:pt idx="72">
                        <c:v>0.78177073310591805</c:v>
                      </c:pt>
                      <c:pt idx="73">
                        <c:v>0.78171081250834473</c:v>
                      </c:pt>
                      <c:pt idx="74">
                        <c:v>0.78121329426469166</c:v>
                      </c:pt>
                      <c:pt idx="75">
                        <c:v>0.78115338204237472</c:v>
                      </c:pt>
                      <c:pt idx="76">
                        <c:v>0.78047463903286829</c:v>
                      </c:pt>
                      <c:pt idx="77">
                        <c:v>0.7804147283306434</c:v>
                      </c:pt>
                      <c:pt idx="78">
                        <c:v>0.77842609675293828</c:v>
                      </c:pt>
                      <c:pt idx="79">
                        <c:v>0.77836618205988239</c:v>
                      </c:pt>
                      <c:pt idx="80">
                        <c:v>0.77422746736854631</c:v>
                      </c:pt>
                      <c:pt idx="81">
                        <c:v>0.7741675710124658</c:v>
                      </c:pt>
                      <c:pt idx="82">
                        <c:v>0.77329095884458965</c:v>
                      </c:pt>
                      <c:pt idx="83">
                        <c:v>0.77323104067864934</c:v>
                      </c:pt>
                      <c:pt idx="84">
                        <c:v>0.77273209106895213</c:v>
                      </c:pt>
                      <c:pt idx="85">
                        <c:v>0.77267218133763738</c:v>
                      </c:pt>
                      <c:pt idx="86">
                        <c:v>0.77255288729567428</c:v>
                      </c:pt>
                      <c:pt idx="87">
                        <c:v>0.77249297036670295</c:v>
                      </c:pt>
                      <c:pt idx="88">
                        <c:v>0.77218179404157339</c:v>
                      </c:pt>
                      <c:pt idx="89">
                        <c:v>0.77212189252719432</c:v>
                      </c:pt>
                      <c:pt idx="90">
                        <c:v>0.76935738164824918</c:v>
                      </c:pt>
                      <c:pt idx="91">
                        <c:v>0.76929747908683666</c:v>
                      </c:pt>
                      <c:pt idx="92">
                        <c:v>0.76631069054191336</c:v>
                      </c:pt>
                      <c:pt idx="93">
                        <c:v>0.76625078557677617</c:v>
                      </c:pt>
                      <c:pt idx="94">
                        <c:v>0.76288974421607558</c:v>
                      </c:pt>
                      <c:pt idx="95">
                        <c:v>0.76282985727901997</c:v>
                      </c:pt>
                      <c:pt idx="96">
                        <c:v>0.69520496599873682</c:v>
                      </c:pt>
                      <c:pt idx="97">
                        <c:v>0.69514505250764147</c:v>
                      </c:pt>
                      <c:pt idx="98">
                        <c:v>0.6944409805202072</c:v>
                      </c:pt>
                      <c:pt idx="99">
                        <c:v>0.69438106787912068</c:v>
                      </c:pt>
                      <c:pt idx="100">
                        <c:v>0.69393208748396107</c:v>
                      </c:pt>
                      <c:pt idx="101">
                        <c:v>0.69387217103556642</c:v>
                      </c:pt>
                      <c:pt idx="102">
                        <c:v>0.69056068733139941</c:v>
                      </c:pt>
                      <c:pt idx="103">
                        <c:v>0.69050077428864598</c:v>
                      </c:pt>
                      <c:pt idx="104">
                        <c:v>0.68933203584177016</c:v>
                      </c:pt>
                      <c:pt idx="105">
                        <c:v>0.68927212104032742</c:v>
                      </c:pt>
                      <c:pt idx="106">
                        <c:v>0.6885681926288022</c:v>
                      </c:pt>
                      <c:pt idx="107">
                        <c:v>0.68850827859039287</c:v>
                      </c:pt>
                      <c:pt idx="108">
                        <c:v>0.68805864710016129</c:v>
                      </c:pt>
                      <c:pt idx="109">
                        <c:v>0.68799872970859832</c:v>
                      </c:pt>
                      <c:pt idx="110">
                        <c:v>0.68798178430549883</c:v>
                      </c:pt>
                      <c:pt idx="111">
                        <c:v>0.68792187980080277</c:v>
                      </c:pt>
                      <c:pt idx="112">
                        <c:v>0.68468783960618196</c:v>
                      </c:pt>
                      <c:pt idx="113">
                        <c:v>0.68462792524696858</c:v>
                      </c:pt>
                      <c:pt idx="114">
                        <c:v>0.68410186174227317</c:v>
                      </c:pt>
                      <c:pt idx="115">
                        <c:v>0.68404195651932409</c:v>
                      </c:pt>
                      <c:pt idx="116">
                        <c:v>0.68211026511333372</c:v>
                      </c:pt>
                      <c:pt idx="117">
                        <c:v>0.68205035846661688</c:v>
                      </c:pt>
                      <c:pt idx="118">
                        <c:v>0.67823023974536378</c:v>
                      </c:pt>
                      <c:pt idx="119">
                        <c:v>0.67817033247734704</c:v>
                      </c:pt>
                      <c:pt idx="120">
                        <c:v>0.67566574319222905</c:v>
                      </c:pt>
                      <c:pt idx="121">
                        <c:v>0.67560582761232135</c:v>
                      </c:pt>
                      <c:pt idx="122">
                        <c:v>0.67490198168856097</c:v>
                      </c:pt>
                      <c:pt idx="123">
                        <c:v>0.67484206676267333</c:v>
                      </c:pt>
                      <c:pt idx="124">
                        <c:v>0.67036473137620289</c:v>
                      </c:pt>
                      <c:pt idx="125">
                        <c:v>0.6703048165099561</c:v>
                      </c:pt>
                      <c:pt idx="126">
                        <c:v>0.66979247469426273</c:v>
                      </c:pt>
                      <c:pt idx="127">
                        <c:v>0.66973255825178568</c:v>
                      </c:pt>
                      <c:pt idx="128">
                        <c:v>0.66960089664970646</c:v>
                      </c:pt>
                      <c:pt idx="129">
                        <c:v>0.66954098243536886</c:v>
                      </c:pt>
                      <c:pt idx="130">
                        <c:v>0.66902882938598318</c:v>
                      </c:pt>
                      <c:pt idx="131">
                        <c:v>0.66896891351962984</c:v>
                      </c:pt>
                      <c:pt idx="132">
                        <c:v>0.6684449885769046</c:v>
                      </c:pt>
                      <c:pt idx="133">
                        <c:v>0.66838508007517072</c:v>
                      </c:pt>
                      <c:pt idx="134">
                        <c:v>0.66314342027631268</c:v>
                      </c:pt>
                      <c:pt idx="135">
                        <c:v>0.66308351244121277</c:v>
                      </c:pt>
                      <c:pt idx="136">
                        <c:v>0.66257288135450898</c:v>
                      </c:pt>
                      <c:pt idx="137">
                        <c:v>0.66251297124485153</c:v>
                      </c:pt>
                      <c:pt idx="138">
                        <c:v>0.66188402561389259</c:v>
                      </c:pt>
                      <c:pt idx="139">
                        <c:v>0.66182411190307733</c:v>
                      </c:pt>
                      <c:pt idx="140">
                        <c:v>0.65848607522802105</c:v>
                      </c:pt>
                      <c:pt idx="141">
                        <c:v>0.65842616457002268</c:v>
                      </c:pt>
                      <c:pt idx="142">
                        <c:v>0.65332633494149039</c:v>
                      </c:pt>
                      <c:pt idx="143">
                        <c:v>0.65326642154028713</c:v>
                      </c:pt>
                      <c:pt idx="144">
                        <c:v>0.65181079107077122</c:v>
                      </c:pt>
                      <c:pt idx="145">
                        <c:v>0.65175088757315314</c:v>
                      </c:pt>
                      <c:pt idx="146">
                        <c:v>0.65082521938627347</c:v>
                      </c:pt>
                      <c:pt idx="147">
                        <c:v>0.65076530322630088</c:v>
                      </c:pt>
                      <c:pt idx="148">
                        <c:v>0.6500615512732153</c:v>
                      </c:pt>
                      <c:pt idx="149">
                        <c:v>0.65000163559273749</c:v>
                      </c:pt>
                      <c:pt idx="150">
                        <c:v>0.64992829153314147</c:v>
                      </c:pt>
                      <c:pt idx="151">
                        <c:v>0.64986838103530464</c:v>
                      </c:pt>
                      <c:pt idx="152">
                        <c:v>0.64484540393451018</c:v>
                      </c:pt>
                      <c:pt idx="153">
                        <c:v>0.64478549155060783</c:v>
                      </c:pt>
                      <c:pt idx="154">
                        <c:v>0.64405586786555824</c:v>
                      </c:pt>
                      <c:pt idx="155">
                        <c:v>0.64399595611634852</c:v>
                      </c:pt>
                      <c:pt idx="156">
                        <c:v>0.64360576701290484</c:v>
                      </c:pt>
                      <c:pt idx="157">
                        <c:v>0.64354585620903015</c:v>
                      </c:pt>
                      <c:pt idx="158">
                        <c:v>0.64325306762048828</c:v>
                      </c:pt>
                      <c:pt idx="159">
                        <c:v>0.64319316395094051</c:v>
                      </c:pt>
                      <c:pt idx="160">
                        <c:v>0.64234481432948953</c:v>
                      </c:pt>
                      <c:pt idx="161">
                        <c:v>0.6422848991438338</c:v>
                      </c:pt>
                      <c:pt idx="162">
                        <c:v>0.63894766324521612</c:v>
                      </c:pt>
                      <c:pt idx="163">
                        <c:v>0.63888775034958922</c:v>
                      </c:pt>
                      <c:pt idx="164">
                        <c:v>0.63738164735536251</c:v>
                      </c:pt>
                      <c:pt idx="165">
                        <c:v>0.63732174179021195</c:v>
                      </c:pt>
                      <c:pt idx="166">
                        <c:v>0.6322743310895621</c:v>
                      </c:pt>
                      <c:pt idx="167">
                        <c:v>0.63221442380456094</c:v>
                      </c:pt>
                      <c:pt idx="168">
                        <c:v>0.59043381804250272</c:v>
                      </c:pt>
                      <c:pt idx="169">
                        <c:v>0.5903739034363592</c:v>
                      </c:pt>
                      <c:pt idx="170">
                        <c:v>0.58703671213238318</c:v>
                      </c:pt>
                      <c:pt idx="171">
                        <c:v>0.58697679867409103</c:v>
                      </c:pt>
                      <c:pt idx="172">
                        <c:v>0.58308371434481188</c:v>
                      </c:pt>
                      <c:pt idx="173">
                        <c:v>0.58302379965701234</c:v>
                      </c:pt>
                      <c:pt idx="174">
                        <c:v>0.58195320329392397</c:v>
                      </c:pt>
                      <c:pt idx="175">
                        <c:v>0.58189328922293793</c:v>
                      </c:pt>
                      <c:pt idx="176">
                        <c:v>0.58116386606174708</c:v>
                      </c:pt>
                      <c:pt idx="177">
                        <c:v>0.58110395222601396</c:v>
                      </c:pt>
                      <c:pt idx="178">
                        <c:v>0.58036463485200951</c:v>
                      </c:pt>
                      <c:pt idx="179">
                        <c:v>0.58030472462440374</c:v>
                      </c:pt>
                      <c:pt idx="180">
                        <c:v>0.57968677228621202</c:v>
                      </c:pt>
                      <c:pt idx="181">
                        <c:v>0.57962685848055429</c:v>
                      </c:pt>
                      <c:pt idx="182">
                        <c:v>0.57721063670287376</c:v>
                      </c:pt>
                      <c:pt idx="183">
                        <c:v>0.57715072204922846</c:v>
                      </c:pt>
                      <c:pt idx="184">
                        <c:v>0.57639683736891134</c:v>
                      </c:pt>
                      <c:pt idx="185">
                        <c:v>0.57633692263456937</c:v>
                      </c:pt>
                      <c:pt idx="186">
                        <c:v>0.57563317939345526</c:v>
                      </c:pt>
                      <c:pt idx="187">
                        <c:v>0.57557326471503367</c:v>
                      </c:pt>
                      <c:pt idx="188">
                        <c:v>0.57460160573133634</c:v>
                      </c:pt>
                      <c:pt idx="189">
                        <c:v>0.57454169197037641</c:v>
                      </c:pt>
                      <c:pt idx="190">
                        <c:v>0.57449227875598941</c:v>
                      </c:pt>
                      <c:pt idx="191">
                        <c:v>0.57443236762403549</c:v>
                      </c:pt>
                      <c:pt idx="192">
                        <c:v>0.57381387478510948</c:v>
                      </c:pt>
                      <c:pt idx="193">
                        <c:v>0.57381222786497621</c:v>
                      </c:pt>
                      <c:pt idx="194">
                        <c:v>0.57375396075245444</c:v>
                      </c:pt>
                      <c:pt idx="195">
                        <c:v>0.57375231433017693</c:v>
                      </c:pt>
                      <c:pt idx="196">
                        <c:v>0.57301512681492739</c:v>
                      </c:pt>
                      <c:pt idx="197">
                        <c:v>0.57295521570951347</c:v>
                      </c:pt>
                      <c:pt idx="198">
                        <c:v>0.56917858155872336</c:v>
                      </c:pt>
                      <c:pt idx="199">
                        <c:v>0.56911866803449063</c:v>
                      </c:pt>
                      <c:pt idx="200">
                        <c:v>0.56791658343753593</c:v>
                      </c:pt>
                      <c:pt idx="201">
                        <c:v>0.56785666911557298</c:v>
                      </c:pt>
                      <c:pt idx="202">
                        <c:v>0.56714265134273667</c:v>
                      </c:pt>
                      <c:pt idx="203">
                        <c:v>0.56714044046422452</c:v>
                      </c:pt>
                      <c:pt idx="204">
                        <c:v>0.56708273949275945</c:v>
                      </c:pt>
                      <c:pt idx="205">
                        <c:v>0.56708052954413979</c:v>
                      </c:pt>
                      <c:pt idx="206">
                        <c:v>0.56612079670835269</c:v>
                      </c:pt>
                      <c:pt idx="207">
                        <c:v>0.56606088338623717</c:v>
                      </c:pt>
                      <c:pt idx="208">
                        <c:v>0.56451981768416326</c:v>
                      </c:pt>
                      <c:pt idx="209">
                        <c:v>0.56445990374468813</c:v>
                      </c:pt>
                      <c:pt idx="210">
                        <c:v>0.56298597853964094</c:v>
                      </c:pt>
                      <c:pt idx="211">
                        <c:v>0.56292606474547102</c:v>
                      </c:pt>
                      <c:pt idx="212">
                        <c:v>0.56269761267256468</c:v>
                      </c:pt>
                      <c:pt idx="213">
                        <c:v>0.56263770044806161</c:v>
                      </c:pt>
                      <c:pt idx="214">
                        <c:v>0.56219662026772388</c:v>
                      </c:pt>
                      <c:pt idx="215">
                        <c:v>0.56213670662574455</c:v>
                      </c:pt>
                      <c:pt idx="216">
                        <c:v>0.55784875682426416</c:v>
                      </c:pt>
                      <c:pt idx="217">
                        <c:v>0.55778884458576583</c:v>
                      </c:pt>
                      <c:pt idx="218">
                        <c:v>0.55580973203429107</c:v>
                      </c:pt>
                      <c:pt idx="219">
                        <c:v>0.55574982299369369</c:v>
                      </c:pt>
                      <c:pt idx="220">
                        <c:v>0.5555251494193264</c:v>
                      </c:pt>
                      <c:pt idx="221">
                        <c:v>0.55546523775677159</c:v>
                      </c:pt>
                      <c:pt idx="222">
                        <c:v>0.5545052124010158</c:v>
                      </c:pt>
                      <c:pt idx="223">
                        <c:v>0.55444529896626715</c:v>
                      </c:pt>
                      <c:pt idx="224">
                        <c:v>0.55108214934533661</c:v>
                      </c:pt>
                      <c:pt idx="225">
                        <c:v>0.55102223668712536</c:v>
                      </c:pt>
                      <c:pt idx="226">
                        <c:v>0.54721966056364024</c:v>
                      </c:pt>
                      <c:pt idx="227">
                        <c:v>0.54715974785863952</c:v>
                      </c:pt>
                      <c:pt idx="228">
                        <c:v>0.54640470235807037</c:v>
                      </c:pt>
                      <c:pt idx="229">
                        <c:v>0.54634478986538837</c:v>
                      </c:pt>
                      <c:pt idx="230">
                        <c:v>0.54419472212474462</c:v>
                      </c:pt>
                      <c:pt idx="231">
                        <c:v>0.54413481199459235</c:v>
                      </c:pt>
                      <c:pt idx="232">
                        <c:v>0.54134695525925258</c:v>
                      </c:pt>
                      <c:pt idx="233">
                        <c:v>0.5412870422764342</c:v>
                      </c:pt>
                      <c:pt idx="234">
                        <c:v>0.5405320280456144</c:v>
                      </c:pt>
                      <c:pt idx="235">
                        <c:v>0.54047211521443328</c:v>
                      </c:pt>
                      <c:pt idx="236">
                        <c:v>0.53951724990935879</c:v>
                      </c:pt>
                      <c:pt idx="237">
                        <c:v>0.53945733992524447</c:v>
                      </c:pt>
                      <c:pt idx="238">
                        <c:v>0.53364488770442964</c:v>
                      </c:pt>
                      <c:pt idx="239">
                        <c:v>0.53358497686805173</c:v>
                      </c:pt>
                      <c:pt idx="240">
                        <c:v>0.51977145052859597</c:v>
                      </c:pt>
                      <c:pt idx="241">
                        <c:v>0.51971153786373103</c:v>
                      </c:pt>
                      <c:pt idx="242">
                        <c:v>0.51632269752715421</c:v>
                      </c:pt>
                      <c:pt idx="243">
                        <c:v>0.51626278550807037</c:v>
                      </c:pt>
                      <c:pt idx="244">
                        <c:v>0.51389876298942339</c:v>
                      </c:pt>
                      <c:pt idx="245">
                        <c:v>0.51383885015563868</c:v>
                      </c:pt>
                      <c:pt idx="246">
                        <c:v>0.51045007717819468</c:v>
                      </c:pt>
                      <c:pt idx="247">
                        <c:v>0.51039016473835974</c:v>
                      </c:pt>
                      <c:pt idx="248">
                        <c:v>0.50922054596331257</c:v>
                      </c:pt>
                      <c:pt idx="249">
                        <c:v>0.5091606362665152</c:v>
                      </c:pt>
                      <c:pt idx="250">
                        <c:v>0.50334813389615063</c:v>
                      </c:pt>
                      <c:pt idx="251">
                        <c:v>0.50328822326108524</c:v>
                      </c:pt>
                      <c:pt idx="252">
                        <c:v>0.48855915040830994</c:v>
                      </c:pt>
                      <c:pt idx="253">
                        <c:v>0.48849923941729551</c:v>
                      </c:pt>
                      <c:pt idx="254">
                        <c:v>0.48776965037508946</c:v>
                      </c:pt>
                      <c:pt idx="255">
                        <c:v>0.48770973913314736</c:v>
                      </c:pt>
                      <c:pt idx="256">
                        <c:v>0.48268672161025911</c:v>
                      </c:pt>
                      <c:pt idx="257">
                        <c:v>0.48262681146001468</c:v>
                      </c:pt>
                      <c:pt idx="258">
                        <c:v>0.48189719249958762</c:v>
                      </c:pt>
                      <c:pt idx="259">
                        <c:v>0.48183728204068688</c:v>
                      </c:pt>
                      <c:pt idx="260">
                        <c:v>0.48109797674708749</c:v>
                      </c:pt>
                      <c:pt idx="261">
                        <c:v>0.48103806404392085</c:v>
                      </c:pt>
                      <c:pt idx="262">
                        <c:v>0.4795865457637381</c:v>
                      </c:pt>
                      <c:pt idx="263">
                        <c:v>0.47952663466396006</c:v>
                      </c:pt>
                      <c:pt idx="264">
                        <c:v>0.47616314109586622</c:v>
                      </c:pt>
                      <c:pt idx="265">
                        <c:v>0.47610322901395724</c:v>
                      </c:pt>
                      <c:pt idx="266">
                        <c:v>0.47522531949888724</c:v>
                      </c:pt>
                      <c:pt idx="267">
                        <c:v>0.47516540709010724</c:v>
                      </c:pt>
                      <c:pt idx="268">
                        <c:v>0.47110559805959734</c:v>
                      </c:pt>
                      <c:pt idx="269">
                        <c:v>0.47104568679296693</c:v>
                      </c:pt>
                      <c:pt idx="270">
                        <c:v>0.47029282951551926</c:v>
                      </c:pt>
                      <c:pt idx="271">
                        <c:v>0.47029058637073462</c:v>
                      </c:pt>
                      <c:pt idx="272">
                        <c:v>0.47023291907703713</c:v>
                      </c:pt>
                      <c:pt idx="273">
                        <c:v>0.47023067483841763</c:v>
                      </c:pt>
                      <c:pt idx="274">
                        <c:v>0.46927644756990461</c:v>
                      </c:pt>
                      <c:pt idx="275">
                        <c:v>0.46921653445793393</c:v>
                      </c:pt>
                      <c:pt idx="276">
                        <c:v>0.46849512466383686</c:v>
                      </c:pt>
                      <c:pt idx="277">
                        <c:v>0.46843521211731387</c:v>
                      </c:pt>
                      <c:pt idx="278">
                        <c:v>0.46686927537573703</c:v>
                      </c:pt>
                      <c:pt idx="279">
                        <c:v>0.46680936371378434</c:v>
                      </c:pt>
                      <c:pt idx="280">
                        <c:v>0.46504648834840645</c:v>
                      </c:pt>
                      <c:pt idx="281">
                        <c:v>0.46498657525175385</c:v>
                      </c:pt>
                      <c:pt idx="282">
                        <c:v>0.46442051512020255</c:v>
                      </c:pt>
                      <c:pt idx="283">
                        <c:v>0.46436060561029702</c:v>
                      </c:pt>
                      <c:pt idx="284">
                        <c:v>0.46340369363263878</c:v>
                      </c:pt>
                      <c:pt idx="285">
                        <c:v>0.46334378056323483</c:v>
                      </c:pt>
                      <c:pt idx="286">
                        <c:v>0.46262250313053588</c:v>
                      </c:pt>
                      <c:pt idx="287">
                        <c:v>0.46256259099488822</c:v>
                      </c:pt>
                      <c:pt idx="288">
                        <c:v>0.46099679446483971</c:v>
                      </c:pt>
                      <c:pt idx="289">
                        <c:v>0.460936883476735</c:v>
                      </c:pt>
                      <c:pt idx="290">
                        <c:v>0.45998244996736731</c:v>
                      </c:pt>
                      <c:pt idx="291">
                        <c:v>0.45992253679312162</c:v>
                      </c:pt>
                      <c:pt idx="292">
                        <c:v>0.45917375548812372</c:v>
                      </c:pt>
                      <c:pt idx="293">
                        <c:v>0.45911384254733839</c:v>
                      </c:pt>
                      <c:pt idx="294">
                        <c:v>0.45794560937735157</c:v>
                      </c:pt>
                      <c:pt idx="295">
                        <c:v>0.45788569616549502</c:v>
                      </c:pt>
                      <c:pt idx="296">
                        <c:v>0.45410970077809343</c:v>
                      </c:pt>
                      <c:pt idx="297">
                        <c:v>0.45404978776582994</c:v>
                      </c:pt>
                      <c:pt idx="298">
                        <c:v>0.45213862268291266</c:v>
                      </c:pt>
                      <c:pt idx="299">
                        <c:v>0.45207871217998319</c:v>
                      </c:pt>
                      <c:pt idx="300">
                        <c:v>0.45207271923902964</c:v>
                      </c:pt>
                      <c:pt idx="301">
                        <c:v>0.45201280566087387</c:v>
                      </c:pt>
                      <c:pt idx="302">
                        <c:v>0.45132354944570657</c:v>
                      </c:pt>
                      <c:pt idx="303">
                        <c:v>0.45126363858969082</c:v>
                      </c:pt>
                      <c:pt idx="304">
                        <c:v>0.44443643521297632</c:v>
                      </c:pt>
                      <c:pt idx="305">
                        <c:v>0.44437652209120809</c:v>
                      </c:pt>
                      <c:pt idx="306">
                        <c:v>0.44365754271711499</c:v>
                      </c:pt>
                      <c:pt idx="307">
                        <c:v>0.44359763187759282</c:v>
                      </c:pt>
                      <c:pt idx="308">
                        <c:v>0.44284494903975724</c:v>
                      </c:pt>
                      <c:pt idx="309">
                        <c:v>0.44278503924533735</c:v>
                      </c:pt>
                      <c:pt idx="310">
                        <c:v>0.4420298280257744</c:v>
                      </c:pt>
                      <c:pt idx="311">
                        <c:v>0.44196991781840672</c:v>
                      </c:pt>
                      <c:pt idx="312">
                        <c:v>0.44104690709818911</c:v>
                      </c:pt>
                      <c:pt idx="313">
                        <c:v>0.44098699447369105</c:v>
                      </c:pt>
                      <c:pt idx="314">
                        <c:v>0.44020847584960643</c:v>
                      </c:pt>
                      <c:pt idx="315">
                        <c:v>0.44020649492362607</c:v>
                      </c:pt>
                      <c:pt idx="316">
                        <c:v>0.44014856361998239</c:v>
                      </c:pt>
                      <c:pt idx="317">
                        <c:v>0.44014658204372203</c:v>
                      </c:pt>
                      <c:pt idx="318">
                        <c:v>0.43697277499166798</c:v>
                      </c:pt>
                      <c:pt idx="319">
                        <c:v>0.43691286626035897</c:v>
                      </c:pt>
                      <c:pt idx="320">
                        <c:v>0.43615759448632802</c:v>
                      </c:pt>
                      <c:pt idx="321">
                        <c:v>0.43609768527903203</c:v>
                      </c:pt>
                      <c:pt idx="322">
                        <c:v>0.43517428750385173</c:v>
                      </c:pt>
                      <c:pt idx="323">
                        <c:v>0.43514243859202612</c:v>
                      </c:pt>
                      <c:pt idx="324">
                        <c:v>0.43511437540518033</c:v>
                      </c:pt>
                      <c:pt idx="325">
                        <c:v>0.43509982995248409</c:v>
                      </c:pt>
                      <c:pt idx="326">
                        <c:v>0.43508252561846739</c:v>
                      </c:pt>
                      <c:pt idx="327">
                        <c:v>0.43503991918528323</c:v>
                      </c:pt>
                      <c:pt idx="328">
                        <c:v>0.43433382807639653</c:v>
                      </c:pt>
                      <c:pt idx="329">
                        <c:v>0.43427391565810247</c:v>
                      </c:pt>
                      <c:pt idx="330">
                        <c:v>0.43310712113907424</c:v>
                      </c:pt>
                      <c:pt idx="331">
                        <c:v>0.43310570360902473</c:v>
                      </c:pt>
                      <c:pt idx="332">
                        <c:v>0.43304720708487104</c:v>
                      </c:pt>
                      <c:pt idx="333">
                        <c:v>0.43304578936168858</c:v>
                      </c:pt>
                      <c:pt idx="334">
                        <c:v>0.43165073942101162</c:v>
                      </c:pt>
                      <c:pt idx="335">
                        <c:v>0.43159082714377139</c:v>
                      </c:pt>
                      <c:pt idx="336">
                        <c:v>0.42926975302567155</c:v>
                      </c:pt>
                      <c:pt idx="337">
                        <c:v>0.42922752094545757</c:v>
                      </c:pt>
                      <c:pt idx="338">
                        <c:v>0.42920984052067046</c:v>
                      </c:pt>
                      <c:pt idx="339">
                        <c:v>0.42916761110672075</c:v>
                      </c:pt>
                      <c:pt idx="340">
                        <c:v>0.42723269342239117</c:v>
                      </c:pt>
                      <c:pt idx="341">
                        <c:v>0.4271727790972043</c:v>
                      </c:pt>
                      <c:pt idx="342">
                        <c:v>0.42577818520060862</c:v>
                      </c:pt>
                      <c:pt idx="343">
                        <c:v>0.42571827358294034</c:v>
                      </c:pt>
                      <c:pt idx="344">
                        <c:v>0.42454955545217721</c:v>
                      </c:pt>
                      <c:pt idx="345">
                        <c:v>0.42448964111858928</c:v>
                      </c:pt>
                      <c:pt idx="346">
                        <c:v>0.4186765705358258</c:v>
                      </c:pt>
                      <c:pt idx="347">
                        <c:v>0.41861665631191253</c:v>
                      </c:pt>
                      <c:pt idx="348">
                        <c:v>0.38506411972934751</c:v>
                      </c:pt>
                      <c:pt idx="349">
                        <c:v>0.38500421497158005</c:v>
                      </c:pt>
                      <c:pt idx="350">
                        <c:v>0.38424863258203207</c:v>
                      </c:pt>
                      <c:pt idx="351">
                        <c:v>0.3841887270553932</c:v>
                      </c:pt>
                      <c:pt idx="352">
                        <c:v>0.37771556429199932</c:v>
                      </c:pt>
                      <c:pt idx="353">
                        <c:v>0.37765566136110734</c:v>
                      </c:pt>
                      <c:pt idx="354">
                        <c:v>0.37735905090621197</c:v>
                      </c:pt>
                      <c:pt idx="355">
                        <c:v>0.37729913967175388</c:v>
                      </c:pt>
                      <c:pt idx="356">
                        <c:v>0.37689996646932811</c:v>
                      </c:pt>
                      <c:pt idx="357">
                        <c:v>0.37684006269385645</c:v>
                      </c:pt>
                      <c:pt idx="358">
                        <c:v>0.37658257157923442</c:v>
                      </c:pt>
                      <c:pt idx="359">
                        <c:v>0.3765226660499647</c:v>
                      </c:pt>
                      <c:pt idx="360">
                        <c:v>0.37313201913534161</c:v>
                      </c:pt>
                      <c:pt idx="361">
                        <c:v>0.37307211044341049</c:v>
                      </c:pt>
                      <c:pt idx="362">
                        <c:v>0.37184451037465255</c:v>
                      </c:pt>
                      <c:pt idx="363">
                        <c:v>0.37178460950986558</c:v>
                      </c:pt>
                      <c:pt idx="364">
                        <c:v>0.37102879026143981</c:v>
                      </c:pt>
                      <c:pt idx="365">
                        <c:v>0.37096888847613441</c:v>
                      </c:pt>
                      <c:pt idx="366">
                        <c:v>0.37000953886245369</c:v>
                      </c:pt>
                      <c:pt idx="367">
                        <c:v>0.36994962874626031</c:v>
                      </c:pt>
                      <c:pt idx="368">
                        <c:v>0.36602911262630877</c:v>
                      </c:pt>
                      <c:pt idx="369">
                        <c:v>0.36596919859569871</c:v>
                      </c:pt>
                      <c:pt idx="370">
                        <c:v>0.36413738404898149</c:v>
                      </c:pt>
                      <c:pt idx="371">
                        <c:v>0.36407747528369577</c:v>
                      </c:pt>
                      <c:pt idx="372">
                        <c:v>0.35761613404005943</c:v>
                      </c:pt>
                      <c:pt idx="373">
                        <c:v>0.35755623004508613</c:v>
                      </c:pt>
                      <c:pt idx="374">
                        <c:v>0.35637717198784397</c:v>
                      </c:pt>
                      <c:pt idx="375">
                        <c:v>0.35631726582153184</c:v>
                      </c:pt>
                      <c:pt idx="376">
                        <c:v>0.35553624858952909</c:v>
                      </c:pt>
                      <c:pt idx="377">
                        <c:v>0.35547634155483504</c:v>
                      </c:pt>
                      <c:pt idx="378">
                        <c:v>0.35416513741022476</c:v>
                      </c:pt>
                      <c:pt idx="379">
                        <c:v>0.3541052297547207</c:v>
                      </c:pt>
                      <c:pt idx="380">
                        <c:v>0.35050566860360372</c:v>
                      </c:pt>
                      <c:pt idx="381">
                        <c:v>0.35044576431452168</c:v>
                      </c:pt>
                      <c:pt idx="382">
                        <c:v>0.34966460956557671</c:v>
                      </c:pt>
                      <c:pt idx="383">
                        <c:v>0.34960470432488316</c:v>
                      </c:pt>
                      <c:pt idx="384">
                        <c:v>0.34913442790907095</c:v>
                      </c:pt>
                      <c:pt idx="385">
                        <c:v>0.34907452293577573</c:v>
                      </c:pt>
                      <c:pt idx="386">
                        <c:v>0.34843253923618389</c:v>
                      </c:pt>
                      <c:pt idx="387">
                        <c:v>0.34837262579878758</c:v>
                      </c:pt>
                      <c:pt idx="388">
                        <c:v>0.34829340954669247</c:v>
                      </c:pt>
                      <c:pt idx="389">
                        <c:v>0.34823350363305794</c:v>
                      </c:pt>
                      <c:pt idx="390">
                        <c:v>0.34706182498494786</c:v>
                      </c:pt>
                      <c:pt idx="391">
                        <c:v>0.34700191103328187</c:v>
                      </c:pt>
                      <c:pt idx="392">
                        <c:v>0.34255981909116334</c:v>
                      </c:pt>
                      <c:pt idx="393">
                        <c:v>0.34249990675017927</c:v>
                      </c:pt>
                      <c:pt idx="394">
                        <c:v>0.34118902000317558</c:v>
                      </c:pt>
                      <c:pt idx="395">
                        <c:v>0.34112910709469574</c:v>
                      </c:pt>
                      <c:pt idx="396">
                        <c:v>0.32899344055198593</c:v>
                      </c:pt>
                      <c:pt idx="397">
                        <c:v>0.32893353157906585</c:v>
                      </c:pt>
                      <c:pt idx="398">
                        <c:v>0.32812724268341892</c:v>
                      </c:pt>
                      <c:pt idx="399">
                        <c:v>0.32806733276322914</c:v>
                      </c:pt>
                      <c:pt idx="400">
                        <c:v>0.32312152469509703</c:v>
                      </c:pt>
                      <c:pt idx="401">
                        <c:v>0.32306161752541301</c:v>
                      </c:pt>
                      <c:pt idx="402">
                        <c:v>0.32225516841724883</c:v>
                      </c:pt>
                      <c:pt idx="403">
                        <c:v>0.32219526020590639</c:v>
                      </c:pt>
                      <c:pt idx="404">
                        <c:v>0.32081095235745455</c:v>
                      </c:pt>
                      <c:pt idx="405">
                        <c:v>0.32075103557769791</c:v>
                      </c:pt>
                      <c:pt idx="406">
                        <c:v>0.31493762014615589</c:v>
                      </c:pt>
                      <c:pt idx="407">
                        <c:v>0.31487770428853568</c:v>
                      </c:pt>
                      <c:pt idx="408">
                        <c:v>0.30415473011596172</c:v>
                      </c:pt>
                      <c:pt idx="409">
                        <c:v>0.30409482425481676</c:v>
                      </c:pt>
                      <c:pt idx="410">
                        <c:v>0.30328826562610195</c:v>
                      </c:pt>
                      <c:pt idx="411">
                        <c:v>0.30322835856932501</c:v>
                      </c:pt>
                      <c:pt idx="412">
                        <c:v>0.29597031020517506</c:v>
                      </c:pt>
                      <c:pt idx="413">
                        <c:v>0.29591039430348515</c:v>
                      </c:pt>
                      <c:pt idx="414">
                        <c:v>0.29567304383823961</c:v>
                      </c:pt>
                      <c:pt idx="415">
                        <c:v>0.29561313649902199</c:v>
                      </c:pt>
                      <c:pt idx="416">
                        <c:v>0.29217219568750402</c:v>
                      </c:pt>
                      <c:pt idx="417">
                        <c:v>0.29211228365553454</c:v>
                      </c:pt>
                      <c:pt idx="418">
                        <c:v>0.28464362724116204</c:v>
                      </c:pt>
                      <c:pt idx="419">
                        <c:v>0.28458370703283953</c:v>
                      </c:pt>
                      <c:pt idx="420">
                        <c:v>0.27161256063396821</c:v>
                      </c:pt>
                      <c:pt idx="421">
                        <c:v>0.27155266539492195</c:v>
                      </c:pt>
                      <c:pt idx="422">
                        <c:v>0.26813354910181098</c:v>
                      </c:pt>
                      <c:pt idx="423">
                        <c:v>0.26807364722062438</c:v>
                      </c:pt>
                      <c:pt idx="424">
                        <c:v>0.2657428960092304</c:v>
                      </c:pt>
                      <c:pt idx="425">
                        <c:v>0.2656830044883855</c:v>
                      </c:pt>
                      <c:pt idx="426">
                        <c:v>0.26226285109329306</c:v>
                      </c:pt>
                      <c:pt idx="427">
                        <c:v>0.26220295238138952</c:v>
                      </c:pt>
                      <c:pt idx="428">
                        <c:v>0.26081279965511878</c:v>
                      </c:pt>
                      <c:pt idx="429">
                        <c:v>0.2607528856981684</c:v>
                      </c:pt>
                      <c:pt idx="430">
                        <c:v>0.25494005611145582</c:v>
                      </c:pt>
                      <c:pt idx="431">
                        <c:v>0.25488014418610594</c:v>
                      </c:pt>
                      <c:pt idx="432">
                        <c:v>0.25027152175695944</c:v>
                      </c:pt>
                      <c:pt idx="433">
                        <c:v>0.25021161991256502</c:v>
                      </c:pt>
                      <c:pt idx="434">
                        <c:v>0.24677797598671947</c:v>
                      </c:pt>
                      <c:pt idx="435">
                        <c:v>0.24676906581226818</c:v>
                      </c:pt>
                      <c:pt idx="436">
                        <c:v>0.24671808827490771</c:v>
                      </c:pt>
                      <c:pt idx="437">
                        <c:v>0.24670915722805187</c:v>
                      </c:pt>
                      <c:pt idx="438">
                        <c:v>0.24440086557924967</c:v>
                      </c:pt>
                      <c:pt idx="439">
                        <c:v>0.24434096718740803</c:v>
                      </c:pt>
                      <c:pt idx="440">
                        <c:v>0.2432969150238348</c:v>
                      </c:pt>
                      <c:pt idx="441">
                        <c:v>0.24323701908619685</c:v>
                      </c:pt>
                      <c:pt idx="442">
                        <c:v>0.24089729394581474</c:v>
                      </c:pt>
                      <c:pt idx="443">
                        <c:v>0.24083738819618469</c:v>
                      </c:pt>
                      <c:pt idx="444">
                        <c:v>0.23923913590527227</c:v>
                      </c:pt>
                      <c:pt idx="445">
                        <c:v>0.23917921530419747</c:v>
                      </c:pt>
                      <c:pt idx="446">
                        <c:v>0.23829491290982527</c:v>
                      </c:pt>
                      <c:pt idx="447">
                        <c:v>0.23823502326391463</c:v>
                      </c:pt>
                      <c:pt idx="448">
                        <c:v>0.23742720934215214</c:v>
                      </c:pt>
                      <c:pt idx="449">
                        <c:v>0.23736731753715928</c:v>
                      </c:pt>
                      <c:pt idx="450">
                        <c:v>0.23597285635600398</c:v>
                      </c:pt>
                      <c:pt idx="451">
                        <c:v>0.23591294525142611</c:v>
                      </c:pt>
                      <c:pt idx="452">
                        <c:v>0.23336513768373784</c:v>
                      </c:pt>
                      <c:pt idx="453">
                        <c:v>0.23330521862458981</c:v>
                      </c:pt>
                      <c:pt idx="454">
                        <c:v>0.23010065607738672</c:v>
                      </c:pt>
                      <c:pt idx="455">
                        <c:v>0.23004074771737423</c:v>
                      </c:pt>
                      <c:pt idx="456">
                        <c:v>0.22973713969618531</c:v>
                      </c:pt>
                      <c:pt idx="457">
                        <c:v>0.22967725055510643</c:v>
                      </c:pt>
                      <c:pt idx="458">
                        <c:v>0.22886938745902097</c:v>
                      </c:pt>
                      <c:pt idx="459">
                        <c:v>0.22880949604758391</c:v>
                      </c:pt>
                      <c:pt idx="460">
                        <c:v>0.22543492272029544</c:v>
                      </c:pt>
                      <c:pt idx="461">
                        <c:v>0.225375027290179</c:v>
                      </c:pt>
                      <c:pt idx="462">
                        <c:v>0.22193054876095156</c:v>
                      </c:pt>
                      <c:pt idx="463">
                        <c:v>0.22187064486034822</c:v>
                      </c:pt>
                      <c:pt idx="464">
                        <c:v>0.22154280508104515</c:v>
                      </c:pt>
                      <c:pt idx="465">
                        <c:v>0.22148289628836043</c:v>
                      </c:pt>
                      <c:pt idx="466">
                        <c:v>0.22125406520025614</c:v>
                      </c:pt>
                      <c:pt idx="467">
                        <c:v>0.22119417383410306</c:v>
                      </c:pt>
                      <c:pt idx="468">
                        <c:v>0.21774843520387194</c:v>
                      </c:pt>
                      <c:pt idx="469">
                        <c:v>0.21768853471934352</c:v>
                      </c:pt>
                      <c:pt idx="470">
                        <c:v>0.21695224852384531</c:v>
                      </c:pt>
                      <c:pt idx="471">
                        <c:v>0.21689235068801258</c:v>
                      </c:pt>
                      <c:pt idx="472">
                        <c:v>0.21605960867180571</c:v>
                      </c:pt>
                      <c:pt idx="473">
                        <c:v>0.21599970855778777</c:v>
                      </c:pt>
                      <c:pt idx="474">
                        <c:v>0.21439780797898311</c:v>
                      </c:pt>
                      <c:pt idx="475">
                        <c:v>0.21433788874056942</c:v>
                      </c:pt>
                      <c:pt idx="476">
                        <c:v>0.21021308297847613</c:v>
                      </c:pt>
                      <c:pt idx="477">
                        <c:v>0.21015316576885004</c:v>
                      </c:pt>
                      <c:pt idx="478">
                        <c:v>0.2085241335046282</c:v>
                      </c:pt>
                      <c:pt idx="479">
                        <c:v>0.20846421644113533</c:v>
                      </c:pt>
                      <c:pt idx="480">
                        <c:v>0.15103178557752106</c:v>
                      </c:pt>
                      <c:pt idx="481">
                        <c:v>0.15097192921640032</c:v>
                      </c:pt>
                      <c:pt idx="482">
                        <c:v>0.14751749423177216</c:v>
                      </c:pt>
                      <c:pt idx="483">
                        <c:v>0.1474576199318027</c:v>
                      </c:pt>
                      <c:pt idx="484">
                        <c:v>0.14516847623581458</c:v>
                      </c:pt>
                      <c:pt idx="485">
                        <c:v>0.14510863182143302</c:v>
                      </c:pt>
                      <c:pt idx="486">
                        <c:v>0.14165151829297645</c:v>
                      </c:pt>
                      <c:pt idx="487">
                        <c:v>0.14159165407477051</c:v>
                      </c:pt>
                      <c:pt idx="488">
                        <c:v>0.13996921750444327</c:v>
                      </c:pt>
                      <c:pt idx="489">
                        <c:v>0.13990930965165771</c:v>
                      </c:pt>
                      <c:pt idx="490">
                        <c:v>0.13409781763099707</c:v>
                      </c:pt>
                      <c:pt idx="491">
                        <c:v>0.13403791586254168</c:v>
                      </c:pt>
                      <c:pt idx="492">
                        <c:v>0.12363922387425166</c:v>
                      </c:pt>
                      <c:pt idx="493">
                        <c:v>0.12357936053396892</c:v>
                      </c:pt>
                      <c:pt idx="494">
                        <c:v>0.12010128191712374</c:v>
                      </c:pt>
                      <c:pt idx="495">
                        <c:v>0.12004139710353698</c:v>
                      </c:pt>
                      <c:pt idx="496">
                        <c:v>0.11777515910760344</c:v>
                      </c:pt>
                      <c:pt idx="497">
                        <c:v>0.11771530958175616</c:v>
                      </c:pt>
                      <c:pt idx="498">
                        <c:v>0.11423390060393636</c:v>
                      </c:pt>
                      <c:pt idx="499">
                        <c:v>0.1141740268429951</c:v>
                      </c:pt>
                      <c:pt idx="500">
                        <c:v>0.11234777627695092</c:v>
                      </c:pt>
                      <c:pt idx="501">
                        <c:v>0.11228785312301923</c:v>
                      </c:pt>
                      <c:pt idx="502">
                        <c:v>0.10647368843815198</c:v>
                      </c:pt>
                      <c:pt idx="503">
                        <c:v>0.10641377041931223</c:v>
                      </c:pt>
                      <c:pt idx="504">
                        <c:v>9.8816750877279702E-2</c:v>
                      </c:pt>
                      <c:pt idx="505">
                        <c:v>9.8756922511554143E-2</c:v>
                      </c:pt>
                      <c:pt idx="506">
                        <c:v>9.5271231503891843E-2</c:v>
                      </c:pt>
                      <c:pt idx="507">
                        <c:v>9.5211371661137398E-2</c:v>
                      </c:pt>
                      <c:pt idx="508">
                        <c:v>9.0330732340760611E-2</c:v>
                      </c:pt>
                      <c:pt idx="509">
                        <c:v>9.0270900712030575E-2</c:v>
                      </c:pt>
                      <c:pt idx="510">
                        <c:v>8.940808011307172E-2</c:v>
                      </c:pt>
                      <c:pt idx="511">
                        <c:v>8.934823932341561E-2</c:v>
                      </c:pt>
                      <c:pt idx="512">
                        <c:v>8.7506291294248736E-2</c:v>
                      </c:pt>
                      <c:pt idx="513">
                        <c:v>8.7446374245728264E-2</c:v>
                      </c:pt>
                      <c:pt idx="514">
                        <c:v>8.1633604178513536E-2</c:v>
                      </c:pt>
                      <c:pt idx="515">
                        <c:v>8.1573695863904019E-2</c:v>
                      </c:pt>
                      <c:pt idx="516">
                        <c:v>4.4991337541378018E-2</c:v>
                      </c:pt>
                      <c:pt idx="517">
                        <c:v>4.4931704445351696E-2</c:v>
                      </c:pt>
                      <c:pt idx="518">
                        <c:v>4.4060809301741305E-2</c:v>
                      </c:pt>
                      <c:pt idx="519">
                        <c:v>4.4001150373006899E-2</c:v>
                      </c:pt>
                      <c:pt idx="520">
                        <c:v>3.9164205790561644E-2</c:v>
                      </c:pt>
                      <c:pt idx="521">
                        <c:v>3.9104707102819172E-2</c:v>
                      </c:pt>
                      <c:pt idx="522">
                        <c:v>3.8230160746490466E-2</c:v>
                      </c:pt>
                      <c:pt idx="523">
                        <c:v>3.817062985832452E-2</c:v>
                      </c:pt>
                      <c:pt idx="524">
                        <c:v>3.6235284482484441E-2</c:v>
                      </c:pt>
                      <c:pt idx="525">
                        <c:v>3.6175420393648024E-2</c:v>
                      </c:pt>
                      <c:pt idx="526">
                        <c:v>3.0373895150022985E-2</c:v>
                      </c:pt>
                      <c:pt idx="527">
                        <c:v>3.0314089741776538E-2</c:v>
                      </c:pt>
                      <c:pt idx="528">
                        <c:v>2.0351104929225417E-2</c:v>
                      </c:pt>
                      <c:pt idx="529">
                        <c:v>2.0292463725425942E-2</c:v>
                      </c:pt>
                      <c:pt idx="530">
                        <c:v>1.940566630589589E-2</c:v>
                      </c:pt>
                      <c:pt idx="531">
                        <c:v>1.9346967969126543E-2</c:v>
                      </c:pt>
                      <c:pt idx="532">
                        <c:v>1.1993300039127542E-2</c:v>
                      </c:pt>
                      <c:pt idx="533">
                        <c:v>1.1936101486216041E-2</c:v>
                      </c:pt>
                      <c:pt idx="534">
                        <c:v>1.1443801428766503E-2</c:v>
                      </c:pt>
                      <c:pt idx="535">
                        <c:v>1.1384394572330344E-2</c:v>
                      </c:pt>
                      <c:pt idx="536">
                        <c:v>8.313488414244884E-3</c:v>
                      </c:pt>
                      <c:pt idx="537">
                        <c:v>8.2562862523246159E-3</c:v>
                      </c:pt>
                      <c:pt idx="538">
                        <c:v>5.996054095855678E-5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6980-4723-8452-E378CED4C81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0.99993315298739638</c:v>
                      </c:pt>
                      <c:pt idx="2">
                        <c:v>0.99907488730932281</c:v>
                      </c:pt>
                      <c:pt idx="3">
                        <c:v>0.99905712523122148</c:v>
                      </c:pt>
                      <c:pt idx="4">
                        <c:v>0.99744698539700172</c:v>
                      </c:pt>
                      <c:pt idx="5">
                        <c:v>0.99743058108853067</c:v>
                      </c:pt>
                      <c:pt idx="6">
                        <c:v>0.9926049088855261</c:v>
                      </c:pt>
                      <c:pt idx="7">
                        <c:v>0.99254425334245278</c:v>
                      </c:pt>
                      <c:pt idx="8">
                        <c:v>0.992538457355846</c:v>
                      </c:pt>
                      <c:pt idx="9">
                        <c:v>0.99247794038107784</c:v>
                      </c:pt>
                      <c:pt idx="10">
                        <c:v>0.99186643419433917</c:v>
                      </c:pt>
                      <c:pt idx="11">
                        <c:v>0.99180253349462089</c:v>
                      </c:pt>
                      <c:pt idx="12">
                        <c:v>0.91282462404882014</c:v>
                      </c:pt>
                      <c:pt idx="13">
                        <c:v>0.9127579219659302</c:v>
                      </c:pt>
                      <c:pt idx="14">
                        <c:v>0.91257503102015258</c:v>
                      </c:pt>
                      <c:pt idx="15">
                        <c:v>0.91250835266992358</c:v>
                      </c:pt>
                      <c:pt idx="16">
                        <c:v>0.91210100747685363</c:v>
                      </c:pt>
                      <c:pt idx="17">
                        <c:v>0.91203438974129403</c:v>
                      </c:pt>
                      <c:pt idx="18">
                        <c:v>0.90562967910035996</c:v>
                      </c:pt>
                      <c:pt idx="19">
                        <c:v>0.90556297579490996</c:v>
                      </c:pt>
                      <c:pt idx="20">
                        <c:v>0.90538388789209034</c:v>
                      </c:pt>
                      <c:pt idx="21">
                        <c:v>0.90531720338533284</c:v>
                      </c:pt>
                      <c:pt idx="22">
                        <c:v>0.90491849570546756</c:v>
                      </c:pt>
                      <c:pt idx="23">
                        <c:v>0.90485186042432686</c:v>
                      </c:pt>
                      <c:pt idx="24">
                        <c:v>0.89506340104994042</c:v>
                      </c:pt>
                      <c:pt idx="25">
                        <c:v>0.89501039077484745</c:v>
                      </c:pt>
                      <c:pt idx="26">
                        <c:v>0.89499669874562626</c:v>
                      </c:pt>
                      <c:pt idx="27">
                        <c:v>0.89494369224117631</c:v>
                      </c:pt>
                      <c:pt idx="28">
                        <c:v>0.89454997067873898</c:v>
                      </c:pt>
                      <c:pt idx="29">
                        <c:v>0.89448331288424909</c:v>
                      </c:pt>
                      <c:pt idx="30">
                        <c:v>0.88786903732539901</c:v>
                      </c:pt>
                      <c:pt idx="31">
                        <c:v>0.88781666085179023</c:v>
                      </c:pt>
                      <c:pt idx="32">
                        <c:v>0.88780233361970828</c:v>
                      </c:pt>
                      <c:pt idx="33">
                        <c:v>0.88774996021268548</c:v>
                      </c:pt>
                      <c:pt idx="34">
                        <c:v>0.88736248412513896</c:v>
                      </c:pt>
                      <c:pt idx="35">
                        <c:v>0.88729581723144635</c:v>
                      </c:pt>
                      <c:pt idx="36">
                        <c:v>0.86844109994516006</c:v>
                      </c:pt>
                      <c:pt idx="37">
                        <c:v>0.8683744000704956</c:v>
                      </c:pt>
                      <c:pt idx="38">
                        <c:v>0.86818958688930137</c:v>
                      </c:pt>
                      <c:pt idx="39">
                        <c:v>0.86812290238186862</c:v>
                      </c:pt>
                      <c:pt idx="40">
                        <c:v>0.86770655078832681</c:v>
                      </c:pt>
                      <c:pt idx="41">
                        <c:v>0.86763990328595597</c:v>
                      </c:pt>
                      <c:pt idx="42">
                        <c:v>0.86124724668590447</c:v>
                      </c:pt>
                      <c:pt idx="43">
                        <c:v>0.861180545230251</c:v>
                      </c:pt>
                      <c:pt idx="44">
                        <c:v>0.86099822433137219</c:v>
                      </c:pt>
                      <c:pt idx="45">
                        <c:v>0.86093153591443849</c:v>
                      </c:pt>
                      <c:pt idx="46">
                        <c:v>0.86052067821663392</c:v>
                      </c:pt>
                      <c:pt idx="47">
                        <c:v>0.86045402167690932</c:v>
                      </c:pt>
                      <c:pt idx="48">
                        <c:v>0.80788815301767236</c:v>
                      </c:pt>
                      <c:pt idx="49">
                        <c:v>0.80783348266478128</c:v>
                      </c:pt>
                      <c:pt idx="50">
                        <c:v>0.80782144994113547</c:v>
                      </c:pt>
                      <c:pt idx="51">
                        <c:v>0.80776678141964497</c:v>
                      </c:pt>
                      <c:pt idx="52">
                        <c:v>0.80736517528125096</c:v>
                      </c:pt>
                      <c:pt idx="53">
                        <c:v>0.80729849249174568</c:v>
                      </c:pt>
                      <c:pt idx="54">
                        <c:v>0.80069386354759176</c:v>
                      </c:pt>
                      <c:pt idx="55">
                        <c:v>0.80063950968224129</c:v>
                      </c:pt>
                      <c:pt idx="56">
                        <c:v>0.80062715966177866</c:v>
                      </c:pt>
                      <c:pt idx="57">
                        <c:v>0.80057280739461734</c:v>
                      </c:pt>
                      <c:pt idx="58">
                        <c:v>0.8001741836257521</c:v>
                      </c:pt>
                      <c:pt idx="59">
                        <c:v>0.80010749763328792</c:v>
                      </c:pt>
                      <c:pt idx="60">
                        <c:v>0.79965265251720308</c:v>
                      </c:pt>
                      <c:pt idx="61">
                        <c:v>0.79958593883616713</c:v>
                      </c:pt>
                      <c:pt idx="62">
                        <c:v>0.79940730843331875</c:v>
                      </c:pt>
                      <c:pt idx="63">
                        <c:v>0.79934060149464403</c:v>
                      </c:pt>
                      <c:pt idx="64">
                        <c:v>0.79894160589736918</c:v>
                      </c:pt>
                      <c:pt idx="65">
                        <c:v>0.79887491532667676</c:v>
                      </c:pt>
                      <c:pt idx="66">
                        <c:v>0.79245704553789065</c:v>
                      </c:pt>
                      <c:pt idx="67">
                        <c:v>0.79239033220861621</c:v>
                      </c:pt>
                      <c:pt idx="68">
                        <c:v>0.79221294159838063</c:v>
                      </c:pt>
                      <c:pt idx="69">
                        <c:v>0.79214623410108764</c:v>
                      </c:pt>
                      <c:pt idx="70">
                        <c:v>0.7917499431673497</c:v>
                      </c:pt>
                      <c:pt idx="71">
                        <c:v>0.79168325010955487</c:v>
                      </c:pt>
                      <c:pt idx="72">
                        <c:v>0.78145831240503183</c:v>
                      </c:pt>
                      <c:pt idx="73">
                        <c:v>0.78140403448852425</c:v>
                      </c:pt>
                      <c:pt idx="74">
                        <c:v>0.78139160528669138</c:v>
                      </c:pt>
                      <c:pt idx="75">
                        <c:v>0.781337328742569</c:v>
                      </c:pt>
                      <c:pt idx="76">
                        <c:v>0.78094010062603125</c:v>
                      </c:pt>
                      <c:pt idx="77">
                        <c:v>0.7808734088359548</c:v>
                      </c:pt>
                      <c:pt idx="78">
                        <c:v>0.77788561463470851</c:v>
                      </c:pt>
                      <c:pt idx="79">
                        <c:v>0.77781889707088514</c:v>
                      </c:pt>
                      <c:pt idx="80">
                        <c:v>0.77764215777528156</c:v>
                      </c:pt>
                      <c:pt idx="81">
                        <c:v>0.77757544515513666</c:v>
                      </c:pt>
                      <c:pt idx="82">
                        <c:v>0.77718110325221579</c:v>
                      </c:pt>
                      <c:pt idx="83">
                        <c:v>0.77711440300603873</c:v>
                      </c:pt>
                      <c:pt idx="84">
                        <c:v>0.77407198024089163</c:v>
                      </c:pt>
                      <c:pt idx="85">
                        <c:v>0.77400527735348079</c:v>
                      </c:pt>
                      <c:pt idx="86">
                        <c:v>0.77382222711236925</c:v>
                      </c:pt>
                      <c:pt idx="87">
                        <c:v>0.77375553104370032</c:v>
                      </c:pt>
                      <c:pt idx="88">
                        <c:v>0.77333681763111584</c:v>
                      </c:pt>
                      <c:pt idx="89">
                        <c:v>0.77327013783652898</c:v>
                      </c:pt>
                      <c:pt idx="90">
                        <c:v>0.77050074379395084</c:v>
                      </c:pt>
                      <c:pt idx="91">
                        <c:v>0.7704470185695389</c:v>
                      </c:pt>
                      <c:pt idx="92">
                        <c:v>0.77043403025230905</c:v>
                      </c:pt>
                      <c:pt idx="93">
                        <c:v>0.77038030605819363</c:v>
                      </c:pt>
                      <c:pt idx="94">
                        <c:v>0.7699881162964104</c:v>
                      </c:pt>
                      <c:pt idx="95">
                        <c:v>0.76992141466111474</c:v>
                      </c:pt>
                      <c:pt idx="96">
                        <c:v>0.69471698299343887</c:v>
                      </c:pt>
                      <c:pt idx="97">
                        <c:v>0.69466096598801208</c:v>
                      </c:pt>
                      <c:pt idx="98">
                        <c:v>0.69465027308580418</c:v>
                      </c:pt>
                      <c:pt idx="99">
                        <c:v>0.69459425683516451</c:v>
                      </c:pt>
                      <c:pt idx="100">
                        <c:v>0.69418445633897197</c:v>
                      </c:pt>
                      <c:pt idx="101">
                        <c:v>0.69411775499985695</c:v>
                      </c:pt>
                      <c:pt idx="102">
                        <c:v>0.69071179265095239</c:v>
                      </c:pt>
                      <c:pt idx="103">
                        <c:v>0.6906450799905024</c:v>
                      </c:pt>
                      <c:pt idx="104">
                        <c:v>0.69046526446614187</c:v>
                      </c:pt>
                      <c:pt idx="105">
                        <c:v>0.69039855470457612</c:v>
                      </c:pt>
                      <c:pt idx="106">
                        <c:v>0.68998912950055613</c:v>
                      </c:pt>
                      <c:pt idx="107">
                        <c:v>0.68992242720523256</c:v>
                      </c:pt>
                      <c:pt idx="108">
                        <c:v>0.6875220510538419</c:v>
                      </c:pt>
                      <c:pt idx="109">
                        <c:v>0.68746617297196622</c:v>
                      </c:pt>
                      <c:pt idx="110">
                        <c:v>0.68745534115504614</c:v>
                      </c:pt>
                      <c:pt idx="111">
                        <c:v>0.687399463724785</c:v>
                      </c:pt>
                      <c:pt idx="112">
                        <c:v>0.68699098751158238</c:v>
                      </c:pt>
                      <c:pt idx="113">
                        <c:v>0.68692428515810744</c:v>
                      </c:pt>
                      <c:pt idx="114">
                        <c:v>0.68351639537799203</c:v>
                      </c:pt>
                      <c:pt idx="115">
                        <c:v>0.6834496831153517</c:v>
                      </c:pt>
                      <c:pt idx="116">
                        <c:v>0.68327042702836038</c:v>
                      </c:pt>
                      <c:pt idx="117">
                        <c:v>0.68320371722932116</c:v>
                      </c:pt>
                      <c:pt idx="118">
                        <c:v>0.6827955645086965</c:v>
                      </c:pt>
                      <c:pt idx="119">
                        <c:v>0.68272886127974597</c:v>
                      </c:pt>
                      <c:pt idx="120">
                        <c:v>0.67295113152497799</c:v>
                      </c:pt>
                      <c:pt idx="121">
                        <c:v>0.67289532470244184</c:v>
                      </c:pt>
                      <c:pt idx="122">
                        <c:v>0.67288441941440946</c:v>
                      </c:pt>
                      <c:pt idx="123">
                        <c:v>0.67282861313451492</c:v>
                      </c:pt>
                      <c:pt idx="124">
                        <c:v>0.67242103643217965</c:v>
                      </c:pt>
                      <c:pt idx="125">
                        <c:v>0.67235433074847284</c:v>
                      </c:pt>
                      <c:pt idx="126">
                        <c:v>0.66828632215721662</c:v>
                      </c:pt>
                      <c:pt idx="127">
                        <c:v>0.6682304489358194</c:v>
                      </c:pt>
                      <c:pt idx="128">
                        <c:v>0.66821961126897889</c:v>
                      </c:pt>
                      <c:pt idx="129">
                        <c:v>0.66816373859897749</c:v>
                      </c:pt>
                      <c:pt idx="130">
                        <c:v>0.6677556929113887</c:v>
                      </c:pt>
                      <c:pt idx="131">
                        <c:v>0.66768898850628033</c:v>
                      </c:pt>
                      <c:pt idx="132">
                        <c:v>0.66575590921323191</c:v>
                      </c:pt>
                      <c:pt idx="133">
                        <c:v>0.66570020999485036</c:v>
                      </c:pt>
                      <c:pt idx="134">
                        <c:v>0.66568919742351251</c:v>
                      </c:pt>
                      <c:pt idx="135">
                        <c:v>0.66563349865732646</c:v>
                      </c:pt>
                      <c:pt idx="136">
                        <c:v>0.66522696724589747</c:v>
                      </c:pt>
                      <c:pt idx="137">
                        <c:v>0.66516026099016168</c:v>
                      </c:pt>
                      <c:pt idx="138">
                        <c:v>0.66090054400868647</c:v>
                      </c:pt>
                      <c:pt idx="139">
                        <c:v>0.66083383504254989</c:v>
                      </c:pt>
                      <c:pt idx="140">
                        <c:v>0.66065112663731984</c:v>
                      </c:pt>
                      <c:pt idx="141">
                        <c:v>0.6605844204320328</c:v>
                      </c:pt>
                      <c:pt idx="142">
                        <c:v>0.66015786966833379</c:v>
                      </c:pt>
                      <c:pt idx="143">
                        <c:v>0.66009117065749501</c:v>
                      </c:pt>
                      <c:pt idx="144">
                        <c:v>0.65263421504542762</c:v>
                      </c:pt>
                      <c:pt idx="145">
                        <c:v>0.65256750639581085</c:v>
                      </c:pt>
                      <c:pt idx="146">
                        <c:v>0.65238470623837863</c:v>
                      </c:pt>
                      <c:pt idx="147">
                        <c:v>0.65231800023629627</c:v>
                      </c:pt>
                      <c:pt idx="148">
                        <c:v>0.6518914908433554</c:v>
                      </c:pt>
                      <c:pt idx="149">
                        <c:v>0.65182479175663777</c:v>
                      </c:pt>
                      <c:pt idx="150">
                        <c:v>0.64652021672747639</c:v>
                      </c:pt>
                      <c:pt idx="151">
                        <c:v>0.64646449225625213</c:v>
                      </c:pt>
                      <c:pt idx="152">
                        <c:v>0.64645350447970917</c:v>
                      </c:pt>
                      <c:pt idx="153">
                        <c:v>0.64639778037566564</c:v>
                      </c:pt>
                      <c:pt idx="154">
                        <c:v>0.64599139097134817</c:v>
                      </c:pt>
                      <c:pt idx="155">
                        <c:v>0.64592468336306041</c:v>
                      </c:pt>
                      <c:pt idx="156">
                        <c:v>0.64524818949484741</c:v>
                      </c:pt>
                      <c:pt idx="157">
                        <c:v>0.64519022834804207</c:v>
                      </c:pt>
                      <c:pt idx="158">
                        <c:v>0.64518148254192431</c:v>
                      </c:pt>
                      <c:pt idx="159">
                        <c:v>0.64512352197131473</c:v>
                      </c:pt>
                      <c:pt idx="160">
                        <c:v>0.64469811557283396</c:v>
                      </c:pt>
                      <c:pt idx="161">
                        <c:v>0.64463141530426793</c:v>
                      </c:pt>
                      <c:pt idx="162">
                        <c:v>0.63913472512757274</c:v>
                      </c:pt>
                      <c:pt idx="163">
                        <c:v>0.63906801445884431</c:v>
                      </c:pt>
                      <c:pt idx="164">
                        <c:v>0.63888606836977624</c:v>
                      </c:pt>
                      <c:pt idx="165">
                        <c:v>0.63881935962856551</c:v>
                      </c:pt>
                      <c:pt idx="166">
                        <c:v>0.6383948606527976</c:v>
                      </c:pt>
                      <c:pt idx="167">
                        <c:v>0.63832815733433357</c:v>
                      </c:pt>
                      <c:pt idx="168">
                        <c:v>0.58596717601507353</c:v>
                      </c:pt>
                      <c:pt idx="169">
                        <c:v>0.58590046560311038</c:v>
                      </c:pt>
                      <c:pt idx="170">
                        <c:v>0.58571854031334669</c:v>
                      </c:pt>
                      <c:pt idx="171">
                        <c:v>0.58565183075576577</c:v>
                      </c:pt>
                      <c:pt idx="172">
                        <c:v>0.58522859723009168</c:v>
                      </c:pt>
                      <c:pt idx="173">
                        <c:v>0.58516189076643721</c:v>
                      </c:pt>
                      <c:pt idx="174">
                        <c:v>0.57858147571266672</c:v>
                      </c:pt>
                      <c:pt idx="175">
                        <c:v>0.57852369738854159</c:v>
                      </c:pt>
                      <c:pt idx="176">
                        <c:v>0.5785147661319644</c:v>
                      </c:pt>
                      <c:pt idx="177">
                        <c:v>0.57845698797643585</c:v>
                      </c:pt>
                      <c:pt idx="178">
                        <c:v>0.57803426059452867</c:v>
                      </c:pt>
                      <c:pt idx="179">
                        <c:v>0.57796755364175034</c:v>
                      </c:pt>
                      <c:pt idx="180">
                        <c:v>0.57754000911503334</c:v>
                      </c:pt>
                      <c:pt idx="181">
                        <c:v>0.5774732983717582</c:v>
                      </c:pt>
                      <c:pt idx="182">
                        <c:v>0.57729150180011846</c:v>
                      </c:pt>
                      <c:pt idx="183">
                        <c:v>0.5772247916196741</c:v>
                      </c:pt>
                      <c:pt idx="184">
                        <c:v>0.57680198753539069</c:v>
                      </c:pt>
                      <c:pt idx="185">
                        <c:v>0.57673527985355733</c:v>
                      </c:pt>
                      <c:pt idx="186">
                        <c:v>0.57194025955574479</c:v>
                      </c:pt>
                      <c:pt idx="187">
                        <c:v>0.57188244434574653</c:v>
                      </c:pt>
                      <c:pt idx="188">
                        <c:v>0.57187355002974793</c:v>
                      </c:pt>
                      <c:pt idx="189">
                        <c:v>0.57181573499044058</c:v>
                      </c:pt>
                      <c:pt idx="190">
                        <c:v>0.57139280165945883</c:v>
                      </c:pt>
                      <c:pt idx="191">
                        <c:v>0.57132609476853902</c:v>
                      </c:pt>
                      <c:pt idx="192">
                        <c:v>0.5703450045730839</c:v>
                      </c:pt>
                      <c:pt idx="193">
                        <c:v>0.5702782944159801</c:v>
                      </c:pt>
                      <c:pt idx="194">
                        <c:v>0.57009663626452056</c:v>
                      </c:pt>
                      <c:pt idx="195">
                        <c:v>0.57002992636322647</c:v>
                      </c:pt>
                      <c:pt idx="196">
                        <c:v>0.56960754235636712</c:v>
                      </c:pt>
                      <c:pt idx="197">
                        <c:v>0.56954083433357061</c:v>
                      </c:pt>
                      <c:pt idx="198">
                        <c:v>0.56772136835109521</c:v>
                      </c:pt>
                      <c:pt idx="199">
                        <c:v>0.56766561602836485</c:v>
                      </c:pt>
                      <c:pt idx="200">
                        <c:v>0.56765465829561756</c:v>
                      </c:pt>
                      <c:pt idx="201">
                        <c:v>0.56759890591951778</c:v>
                      </c:pt>
                      <c:pt idx="202">
                        <c:v>0.5671935212339958</c:v>
                      </c:pt>
                      <c:pt idx="203">
                        <c:v>0.56712681162608669</c:v>
                      </c:pt>
                      <c:pt idx="204">
                        <c:v>0.56455437976012124</c:v>
                      </c:pt>
                      <c:pt idx="205">
                        <c:v>0.56448767092809571</c:v>
                      </c:pt>
                      <c:pt idx="206">
                        <c:v>0.564303320445254</c:v>
                      </c:pt>
                      <c:pt idx="207">
                        <c:v>0.5642366125887659</c:v>
                      </c:pt>
                      <c:pt idx="208">
                        <c:v>0.56379689227911134</c:v>
                      </c:pt>
                      <c:pt idx="209">
                        <c:v>0.56373018782388484</c:v>
                      </c:pt>
                      <c:pt idx="210">
                        <c:v>0.56033595340900522</c:v>
                      </c:pt>
                      <c:pt idx="211">
                        <c:v>0.56026924390502408</c:v>
                      </c:pt>
                      <c:pt idx="212">
                        <c:v>0.56008755946405786</c:v>
                      </c:pt>
                      <c:pt idx="213">
                        <c:v>0.56002084996547752</c:v>
                      </c:pt>
                      <c:pt idx="214">
                        <c:v>0.55959862109544156</c:v>
                      </c:pt>
                      <c:pt idx="215">
                        <c:v>0.55953191296230409</c:v>
                      </c:pt>
                      <c:pt idx="216">
                        <c:v>0.5593458199778808</c:v>
                      </c:pt>
                      <c:pt idx="217">
                        <c:v>0.55928801915873383</c:v>
                      </c:pt>
                      <c:pt idx="218">
                        <c:v>0.55927911035260969</c:v>
                      </c:pt>
                      <c:pt idx="219">
                        <c:v>0.55922130962649663</c:v>
                      </c:pt>
                      <c:pt idx="220">
                        <c:v>0.55879868985251546</c:v>
                      </c:pt>
                      <c:pt idx="221">
                        <c:v>0.55873198210853692</c:v>
                      </c:pt>
                      <c:pt idx="222">
                        <c:v>0.55195998151796588</c:v>
                      </c:pt>
                      <c:pt idx="223">
                        <c:v>0.55189327244159136</c:v>
                      </c:pt>
                      <c:pt idx="224">
                        <c:v>0.5517090344305382</c:v>
                      </c:pt>
                      <c:pt idx="225">
                        <c:v>0.55164232598970198</c:v>
                      </c:pt>
                      <c:pt idx="226">
                        <c:v>0.55120310234765424</c:v>
                      </c:pt>
                      <c:pt idx="227">
                        <c:v>0.55113639659954172</c:v>
                      </c:pt>
                      <c:pt idx="228">
                        <c:v>0.54769813990455873</c:v>
                      </c:pt>
                      <c:pt idx="229">
                        <c:v>0.54763835104982606</c:v>
                      </c:pt>
                      <c:pt idx="230">
                        <c:v>0.54763143149666205</c:v>
                      </c:pt>
                      <c:pt idx="231">
                        <c:v>0.54757164284196091</c:v>
                      </c:pt>
                      <c:pt idx="232">
                        <c:v>0.54713236285587064</c:v>
                      </c:pt>
                      <c:pt idx="233">
                        <c:v>0.54706565738930091</c:v>
                      </c:pt>
                      <c:pt idx="234">
                        <c:v>0.54050341311770711</c:v>
                      </c:pt>
                      <c:pt idx="235">
                        <c:v>0.54044365534540972</c:v>
                      </c:pt>
                      <c:pt idx="236">
                        <c:v>0.54043670466819682</c:v>
                      </c:pt>
                      <c:pt idx="237">
                        <c:v>0.54037694702323502</c:v>
                      </c:pt>
                      <c:pt idx="238">
                        <c:v>0.53993804127063771</c:v>
                      </c:pt>
                      <c:pt idx="239">
                        <c:v>0.53987133506783413</c:v>
                      </c:pt>
                      <c:pt idx="240">
                        <c:v>0.52107644155425581</c:v>
                      </c:pt>
                      <c:pt idx="241">
                        <c:v>0.52100973310942056</c:v>
                      </c:pt>
                      <c:pt idx="242">
                        <c:v>0.52082338487923241</c:v>
                      </c:pt>
                      <c:pt idx="243">
                        <c:v>0.52075667716963736</c:v>
                      </c:pt>
                      <c:pt idx="244">
                        <c:v>0.52030182234606881</c:v>
                      </c:pt>
                      <c:pt idx="245">
                        <c:v>0.52023511760316477</c:v>
                      </c:pt>
                      <c:pt idx="246">
                        <c:v>0.51388174136618026</c:v>
                      </c:pt>
                      <c:pt idx="247">
                        <c:v>0.5138150328192943</c:v>
                      </c:pt>
                      <c:pt idx="248">
                        <c:v>0.5136287699300004</c:v>
                      </c:pt>
                      <c:pt idx="249">
                        <c:v>0.51356206181598318</c:v>
                      </c:pt>
                      <c:pt idx="250">
                        <c:v>0.51310753733639047</c:v>
                      </c:pt>
                      <c:pt idx="251">
                        <c:v>0.51304083156249736</c:v>
                      </c:pt>
                      <c:pt idx="252">
                        <c:v>0.4805484266311037</c:v>
                      </c:pt>
                      <c:pt idx="253">
                        <c:v>0.48049045325226131</c:v>
                      </c:pt>
                      <c:pt idx="254">
                        <c:v>0.48048172019941437</c:v>
                      </c:pt>
                      <c:pt idx="255">
                        <c:v>0.48042374649899611</c:v>
                      </c:pt>
                      <c:pt idx="256">
                        <c:v>0.48000082173052766</c:v>
                      </c:pt>
                      <c:pt idx="257">
                        <c:v>0.47993411322430357</c:v>
                      </c:pt>
                      <c:pt idx="258">
                        <c:v>0.47335408638599713</c:v>
                      </c:pt>
                      <c:pt idx="259">
                        <c:v>0.47329606801976432</c:v>
                      </c:pt>
                      <c:pt idx="260">
                        <c:v>0.47328738080161464</c:v>
                      </c:pt>
                      <c:pt idx="261">
                        <c:v>0.47322936204354565</c:v>
                      </c:pt>
                      <c:pt idx="262">
                        <c:v>0.47280615917664309</c:v>
                      </c:pt>
                      <c:pt idx="263">
                        <c:v>0.47279650199515083</c:v>
                      </c:pt>
                      <c:pt idx="264">
                        <c:v>0.47273945085727709</c:v>
                      </c:pt>
                      <c:pt idx="265">
                        <c:v>0.47272979549487337</c:v>
                      </c:pt>
                      <c:pt idx="266">
                        <c:v>0.47254513801497866</c:v>
                      </c:pt>
                      <c:pt idx="267">
                        <c:v>0.47247843035300885</c:v>
                      </c:pt>
                      <c:pt idx="268">
                        <c:v>0.47204001911685772</c:v>
                      </c:pt>
                      <c:pt idx="269">
                        <c:v>0.47197331050010383</c:v>
                      </c:pt>
                      <c:pt idx="270">
                        <c:v>0.46700435847870603</c:v>
                      </c:pt>
                      <c:pt idx="271">
                        <c:v>0.46693765007489491</c:v>
                      </c:pt>
                      <c:pt idx="272">
                        <c:v>0.46675144226168763</c:v>
                      </c:pt>
                      <c:pt idx="273">
                        <c:v>0.46668473337420052</c:v>
                      </c:pt>
                      <c:pt idx="274">
                        <c:v>0.46623135468304072</c:v>
                      </c:pt>
                      <c:pt idx="275">
                        <c:v>0.4661646462655048</c:v>
                      </c:pt>
                      <c:pt idx="276">
                        <c:v>0.46541045180318685</c:v>
                      </c:pt>
                      <c:pt idx="277">
                        <c:v>0.46535058915909316</c:v>
                      </c:pt>
                      <c:pt idx="278">
                        <c:v>0.46534374490765068</c:v>
                      </c:pt>
                      <c:pt idx="279">
                        <c:v>0.46528388195572112</c:v>
                      </c:pt>
                      <c:pt idx="280">
                        <c:v>0.46484525460967208</c:v>
                      </c:pt>
                      <c:pt idx="281">
                        <c:v>0.46477854584297107</c:v>
                      </c:pt>
                      <c:pt idx="282">
                        <c:v>0.46278777708317209</c:v>
                      </c:pt>
                      <c:pt idx="283">
                        <c:v>0.46272107119725675</c:v>
                      </c:pt>
                      <c:pt idx="284">
                        <c:v>0.4625362408814096</c:v>
                      </c:pt>
                      <c:pt idx="285">
                        <c:v>0.4624695335719185</c:v>
                      </c:pt>
                      <c:pt idx="286">
                        <c:v>0.46203098470991166</c:v>
                      </c:pt>
                      <c:pt idx="287">
                        <c:v>0.46196427592933959</c:v>
                      </c:pt>
                      <c:pt idx="288">
                        <c:v>0.45980973834664135</c:v>
                      </c:pt>
                      <c:pt idx="289">
                        <c:v>0.4597430301673201</c:v>
                      </c:pt>
                      <c:pt idx="290">
                        <c:v>0.45955670678474519</c:v>
                      </c:pt>
                      <c:pt idx="291">
                        <c:v>0.45948999781597849</c:v>
                      </c:pt>
                      <c:pt idx="292">
                        <c:v>0.45903653820506302</c:v>
                      </c:pt>
                      <c:pt idx="293">
                        <c:v>0.45896982908579204</c:v>
                      </c:pt>
                      <c:pt idx="294">
                        <c:v>0.45559353681439879</c:v>
                      </c:pt>
                      <c:pt idx="295">
                        <c:v>0.45552683176224396</c:v>
                      </c:pt>
                      <c:pt idx="296">
                        <c:v>0.45534177900926676</c:v>
                      </c:pt>
                      <c:pt idx="297">
                        <c:v>0.45527507222268176</c:v>
                      </c:pt>
                      <c:pt idx="298">
                        <c:v>0.45483622576395755</c:v>
                      </c:pt>
                      <c:pt idx="299">
                        <c:v>0.45476951689036638</c:v>
                      </c:pt>
                      <c:pt idx="300">
                        <c:v>0.44617505115731709</c:v>
                      </c:pt>
                      <c:pt idx="301">
                        <c:v>0.44611512677823062</c:v>
                      </c:pt>
                      <c:pt idx="302">
                        <c:v>0.4461083453089385</c:v>
                      </c:pt>
                      <c:pt idx="303">
                        <c:v>0.44604842053918192</c:v>
                      </c:pt>
                      <c:pt idx="304">
                        <c:v>0.44560957700214238</c:v>
                      </c:pt>
                      <c:pt idx="305">
                        <c:v>0.44554286852100117</c:v>
                      </c:pt>
                      <c:pt idx="306">
                        <c:v>0.4403826511491537</c:v>
                      </c:pt>
                      <c:pt idx="307">
                        <c:v>0.44032100701096183</c:v>
                      </c:pt>
                      <c:pt idx="308">
                        <c:v>0.44031594264855967</c:v>
                      </c:pt>
                      <c:pt idx="309">
                        <c:v>0.44025429827903473</c:v>
                      </c:pt>
                      <c:pt idx="310">
                        <c:v>0.43980109261007383</c:v>
                      </c:pt>
                      <c:pt idx="311">
                        <c:v>0.43973438306029738</c:v>
                      </c:pt>
                      <c:pt idx="312">
                        <c:v>0.43878887970441099</c:v>
                      </c:pt>
                      <c:pt idx="313">
                        <c:v>0.43872217318259354</c:v>
                      </c:pt>
                      <c:pt idx="314">
                        <c:v>0.43853551067898711</c:v>
                      </c:pt>
                      <c:pt idx="315">
                        <c:v>0.43846880272805699</c:v>
                      </c:pt>
                      <c:pt idx="316">
                        <c:v>0.43801511791909714</c:v>
                      </c:pt>
                      <c:pt idx="317">
                        <c:v>0.43794840853841099</c:v>
                      </c:pt>
                      <c:pt idx="318">
                        <c:v>0.43616635703750262</c:v>
                      </c:pt>
                      <c:pt idx="319">
                        <c:v>0.43610637871576291</c:v>
                      </c:pt>
                      <c:pt idx="320">
                        <c:v>0.43609965173254905</c:v>
                      </c:pt>
                      <c:pt idx="321">
                        <c:v>0.43603967295449214</c:v>
                      </c:pt>
                      <c:pt idx="322">
                        <c:v>0.43560053391668047</c:v>
                      </c:pt>
                      <c:pt idx="323">
                        <c:v>0.43553382537340252</c:v>
                      </c:pt>
                      <c:pt idx="324">
                        <c:v>0.43318803376306553</c:v>
                      </c:pt>
                      <c:pt idx="325">
                        <c:v>0.43312634067641725</c:v>
                      </c:pt>
                      <c:pt idx="326">
                        <c:v>0.43312132542925047</c:v>
                      </c:pt>
                      <c:pt idx="327">
                        <c:v>0.4330596320340882</c:v>
                      </c:pt>
                      <c:pt idx="328">
                        <c:v>0.43260613430921657</c:v>
                      </c:pt>
                      <c:pt idx="329">
                        <c:v>0.43253942420906899</c:v>
                      </c:pt>
                      <c:pt idx="330">
                        <c:v>0.43052252420726927</c:v>
                      </c:pt>
                      <c:pt idx="331">
                        <c:v>0.43045581771975061</c:v>
                      </c:pt>
                      <c:pt idx="332">
                        <c:v>0.43026913798281885</c:v>
                      </c:pt>
                      <c:pt idx="333">
                        <c:v>0.430202429973851</c:v>
                      </c:pt>
                      <c:pt idx="334">
                        <c:v>0.42974890271876631</c:v>
                      </c:pt>
                      <c:pt idx="335">
                        <c:v>0.42968219310997824</c:v>
                      </c:pt>
                      <c:pt idx="336">
                        <c:v>0.42897224048661214</c:v>
                      </c:pt>
                      <c:pt idx="337">
                        <c:v>0.42891218829763927</c:v>
                      </c:pt>
                      <c:pt idx="338">
                        <c:v>0.42890553598335351</c:v>
                      </c:pt>
                      <c:pt idx="339">
                        <c:v>0.42884548326020688</c:v>
                      </c:pt>
                      <c:pt idx="340">
                        <c:v>0.42840583423323542</c:v>
                      </c:pt>
                      <c:pt idx="341">
                        <c:v>0.42833912576797301</c:v>
                      </c:pt>
                      <c:pt idx="342">
                        <c:v>0.42332824328514779</c:v>
                      </c:pt>
                      <c:pt idx="343">
                        <c:v>0.42326153738530203</c:v>
                      </c:pt>
                      <c:pt idx="344">
                        <c:v>0.42307458072346382</c:v>
                      </c:pt>
                      <c:pt idx="345">
                        <c:v>0.42300787297475229</c:v>
                      </c:pt>
                      <c:pt idx="346">
                        <c:v>0.42255394059778456</c:v>
                      </c:pt>
                      <c:pt idx="347">
                        <c:v>0.42248723059403437</c:v>
                      </c:pt>
                      <c:pt idx="348">
                        <c:v>0.37580707214267806</c:v>
                      </c:pt>
                      <c:pt idx="349">
                        <c:v>0.37574669842913527</c:v>
                      </c:pt>
                      <c:pt idx="350">
                        <c:v>0.37574037195583998</c:v>
                      </c:pt>
                      <c:pt idx="351">
                        <c:v>0.37567999740732855</c:v>
                      </c:pt>
                      <c:pt idx="352">
                        <c:v>0.37523855577141096</c:v>
                      </c:pt>
                      <c:pt idx="353">
                        <c:v>0.37517184892424466</c:v>
                      </c:pt>
                      <c:pt idx="354">
                        <c:v>0.36842041235355694</c:v>
                      </c:pt>
                      <c:pt idx="355">
                        <c:v>0.36835371059984728</c:v>
                      </c:pt>
                      <c:pt idx="356">
                        <c:v>0.36816545990648109</c:v>
                      </c:pt>
                      <c:pt idx="357">
                        <c:v>0.36809875485742644</c:v>
                      </c:pt>
                      <c:pt idx="358">
                        <c:v>0.3676435388918789</c:v>
                      </c:pt>
                      <c:pt idx="359">
                        <c:v>0.36757682883954951</c:v>
                      </c:pt>
                      <c:pt idx="360">
                        <c:v>0.36738153671875623</c:v>
                      </c:pt>
                      <c:pt idx="361">
                        <c:v>0.36732103663754212</c:v>
                      </c:pt>
                      <c:pt idx="362">
                        <c:v>0.36731483920412239</c:v>
                      </c:pt>
                      <c:pt idx="363">
                        <c:v>0.36725433819642173</c:v>
                      </c:pt>
                      <c:pt idx="364">
                        <c:v>0.36681198287456179</c:v>
                      </c:pt>
                      <c:pt idx="365">
                        <c:v>0.36674527786680255</c:v>
                      </c:pt>
                      <c:pt idx="366">
                        <c:v>0.36018862725286388</c:v>
                      </c:pt>
                      <c:pt idx="367">
                        <c:v>0.36012797795530432</c:v>
                      </c:pt>
                      <c:pt idx="368">
                        <c:v>0.36012193125471931</c:v>
                      </c:pt>
                      <c:pt idx="369">
                        <c:v>0.36006128093091722</c:v>
                      </c:pt>
                      <c:pt idx="370">
                        <c:v>0.35961779912790276</c:v>
                      </c:pt>
                      <c:pt idx="371">
                        <c:v>0.35955109472345698</c:v>
                      </c:pt>
                      <c:pt idx="372">
                        <c:v>0.34983066045157485</c:v>
                      </c:pt>
                      <c:pt idx="373">
                        <c:v>0.34976848378381586</c:v>
                      </c:pt>
                      <c:pt idx="374">
                        <c:v>0.34976395930490517</c:v>
                      </c:pt>
                      <c:pt idx="375">
                        <c:v>0.34970178174842659</c:v>
                      </c:pt>
                      <c:pt idx="376">
                        <c:v>0.34924578590772232</c:v>
                      </c:pt>
                      <c:pt idx="377">
                        <c:v>0.34918553422479559</c:v>
                      </c:pt>
                      <c:pt idx="378">
                        <c:v>0.34917907779339002</c:v>
                      </c:pt>
                      <c:pt idx="379">
                        <c:v>0.34911883465416038</c:v>
                      </c:pt>
                      <c:pt idx="380">
                        <c:v>0.34893013149594115</c:v>
                      </c:pt>
                      <c:pt idx="381">
                        <c:v>0.3488634281303834</c:v>
                      </c:pt>
                      <c:pt idx="382">
                        <c:v>0.34840782212331928</c:v>
                      </c:pt>
                      <c:pt idx="383">
                        <c:v>0.34834111284922831</c:v>
                      </c:pt>
                      <c:pt idx="384">
                        <c:v>0.34263719744508286</c:v>
                      </c:pt>
                      <c:pt idx="385">
                        <c:v>0.34257486677628951</c:v>
                      </c:pt>
                      <c:pt idx="386">
                        <c:v>0.34257049739433659</c:v>
                      </c:pt>
                      <c:pt idx="387">
                        <c:v>0.34250816573037129</c:v>
                      </c:pt>
                      <c:pt idx="388">
                        <c:v>0.34205102183256259</c:v>
                      </c:pt>
                      <c:pt idx="389">
                        <c:v>0.3419843138467108</c:v>
                      </c:pt>
                      <c:pt idx="390">
                        <c:v>0.34179873821443696</c:v>
                      </c:pt>
                      <c:pt idx="391">
                        <c:v>0.34173645294952049</c:v>
                      </c:pt>
                      <c:pt idx="392">
                        <c:v>0.34173203671958441</c:v>
                      </c:pt>
                      <c:pt idx="393">
                        <c:v>0.34166975047934434</c:v>
                      </c:pt>
                      <c:pt idx="394">
                        <c:v>0.34121301244435204</c:v>
                      </c:pt>
                      <c:pt idx="395">
                        <c:v>0.34114630320743439</c:v>
                      </c:pt>
                      <c:pt idx="396">
                        <c:v>0.32558670279557378</c:v>
                      </c:pt>
                      <c:pt idx="397">
                        <c:v>0.32552287191257262</c:v>
                      </c:pt>
                      <c:pt idx="398">
                        <c:v>0.325519998113528</c:v>
                      </c:pt>
                      <c:pt idx="399">
                        <c:v>0.32545616632419083</c:v>
                      </c:pt>
                      <c:pt idx="400">
                        <c:v>0.32498696542606603</c:v>
                      </c:pt>
                      <c:pt idx="401">
                        <c:v>0.3249202538597511</c:v>
                      </c:pt>
                      <c:pt idx="402">
                        <c:v>0.31839281060360825</c:v>
                      </c:pt>
                      <c:pt idx="403">
                        <c:v>0.31832881073307279</c:v>
                      </c:pt>
                      <c:pt idx="404">
                        <c:v>0.3183261066500625</c:v>
                      </c:pt>
                      <c:pt idx="405">
                        <c:v>0.3182621057554183</c:v>
                      </c:pt>
                      <c:pt idx="406">
                        <c:v>0.31779165794879033</c:v>
                      </c:pt>
                      <c:pt idx="407">
                        <c:v>0.31772494605178914</c:v>
                      </c:pt>
                      <c:pt idx="408">
                        <c:v>0.29915755831193963</c:v>
                      </c:pt>
                      <c:pt idx="409">
                        <c:v>0.29909345097487156</c:v>
                      </c:pt>
                      <c:pt idx="410">
                        <c:v>0.29909085660251289</c:v>
                      </c:pt>
                      <c:pt idx="411">
                        <c:v>0.29902674808823315</c:v>
                      </c:pt>
                      <c:pt idx="412">
                        <c:v>0.2985559216451204</c:v>
                      </c:pt>
                      <c:pt idx="413">
                        <c:v>0.29848921071690454</c:v>
                      </c:pt>
                      <c:pt idx="414">
                        <c:v>0.29177083658756564</c:v>
                      </c:pt>
                      <c:pt idx="415">
                        <c:v>0.29170413217715341</c:v>
                      </c:pt>
                      <c:pt idx="416">
                        <c:v>0.2915129016951073</c:v>
                      </c:pt>
                      <c:pt idx="417">
                        <c:v>0.29144619287184931</c:v>
                      </c:pt>
                      <c:pt idx="418">
                        <c:v>0.29096391297519314</c:v>
                      </c:pt>
                      <c:pt idx="419">
                        <c:v>0.29089719741564096</c:v>
                      </c:pt>
                      <c:pt idx="420">
                        <c:v>0.26244908449920762</c:v>
                      </c:pt>
                      <c:pt idx="421">
                        <c:v>0.26238239548162073</c:v>
                      </c:pt>
                      <c:pt idx="422">
                        <c:v>0.26218918643668182</c:v>
                      </c:pt>
                      <c:pt idx="423">
                        <c:v>0.26212249053490538</c:v>
                      </c:pt>
                      <c:pt idx="424">
                        <c:v>0.26164890110818084</c:v>
                      </c:pt>
                      <c:pt idx="425">
                        <c:v>0.26158219381276593</c:v>
                      </c:pt>
                      <c:pt idx="426">
                        <c:v>0.25525758966071488</c:v>
                      </c:pt>
                      <c:pt idx="427">
                        <c:v>0.25519090307194142</c:v>
                      </c:pt>
                      <c:pt idx="428">
                        <c:v>0.25499650769668158</c:v>
                      </c:pt>
                      <c:pt idx="429">
                        <c:v>0.25492981347305987</c:v>
                      </c:pt>
                      <c:pt idx="430">
                        <c:v>0.2544540668453717</c:v>
                      </c:pt>
                      <c:pt idx="431">
                        <c:v>0.25438735979223598</c:v>
                      </c:pt>
                      <c:pt idx="432">
                        <c:v>0.24489557993082903</c:v>
                      </c:pt>
                      <c:pt idx="433">
                        <c:v>0.24482888382807089</c:v>
                      </c:pt>
                      <c:pt idx="434">
                        <c:v>0.24463604299273503</c:v>
                      </c:pt>
                      <c:pt idx="435">
                        <c:v>0.24456934037126429</c:v>
                      </c:pt>
                      <c:pt idx="436">
                        <c:v>0.2440858709374534</c:v>
                      </c:pt>
                      <c:pt idx="437">
                        <c:v>0.24401915798516768</c:v>
                      </c:pt>
                      <c:pt idx="438">
                        <c:v>0.23770294996289543</c:v>
                      </c:pt>
                      <c:pt idx="439">
                        <c:v>0.23763625560186896</c:v>
                      </c:pt>
                      <c:pt idx="440">
                        <c:v>0.23744221190588685</c:v>
                      </c:pt>
                      <c:pt idx="441">
                        <c:v>0.23737551022558537</c:v>
                      </c:pt>
                      <c:pt idx="442">
                        <c:v>0.23688985841952451</c:v>
                      </c:pt>
                      <c:pt idx="443">
                        <c:v>0.23682314487796108</c:v>
                      </c:pt>
                      <c:pt idx="444">
                        <c:v>0.23602436164047297</c:v>
                      </c:pt>
                      <c:pt idx="445">
                        <c:v>0.2359576807800004</c:v>
                      </c:pt>
                      <c:pt idx="446">
                        <c:v>0.23576219997699013</c:v>
                      </c:pt>
                      <c:pt idx="447">
                        <c:v>0.2356955103160725</c:v>
                      </c:pt>
                      <c:pt idx="448">
                        <c:v>0.23521850266299738</c:v>
                      </c:pt>
                      <c:pt idx="449">
                        <c:v>0.2351517981903985</c:v>
                      </c:pt>
                      <c:pt idx="450">
                        <c:v>0.22863606786631738</c:v>
                      </c:pt>
                      <c:pt idx="451">
                        <c:v>0.22857061206475796</c:v>
                      </c:pt>
                      <c:pt idx="452">
                        <c:v>0.22856938301767474</c:v>
                      </c:pt>
                      <c:pt idx="453">
                        <c:v>0.2285039248950852</c:v>
                      </c:pt>
                      <c:pt idx="454">
                        <c:v>0.22802420705821178</c:v>
                      </c:pt>
                      <c:pt idx="455">
                        <c:v>0.22795750325678302</c:v>
                      </c:pt>
                      <c:pt idx="456">
                        <c:v>0.22036964327133365</c:v>
                      </c:pt>
                      <c:pt idx="457">
                        <c:v>0.22030413956856532</c:v>
                      </c:pt>
                      <c:pt idx="458">
                        <c:v>0.22030295874989736</c:v>
                      </c:pt>
                      <c:pt idx="459">
                        <c:v>0.2202374526118854</c:v>
                      </c:pt>
                      <c:pt idx="460">
                        <c:v>0.2197577206559819</c:v>
                      </c:pt>
                      <c:pt idx="461">
                        <c:v>0.21969101630705132</c:v>
                      </c:pt>
                      <c:pt idx="462">
                        <c:v>0.21846861865326103</c:v>
                      </c:pt>
                      <c:pt idx="463">
                        <c:v>0.21840192919072776</c:v>
                      </c:pt>
                      <c:pt idx="464">
                        <c:v>0.21820706624867309</c:v>
                      </c:pt>
                      <c:pt idx="465">
                        <c:v>0.21814036829694222</c:v>
                      </c:pt>
                      <c:pt idx="466">
                        <c:v>0.2176541870245374</c:v>
                      </c:pt>
                      <c:pt idx="467">
                        <c:v>0.21758747532680969</c:v>
                      </c:pt>
                      <c:pt idx="468">
                        <c:v>0.21298146572080437</c:v>
                      </c:pt>
                      <c:pt idx="469">
                        <c:v>0.2129147766805119</c:v>
                      </c:pt>
                      <c:pt idx="470">
                        <c:v>0.21271848995653464</c:v>
                      </c:pt>
                      <c:pt idx="471">
                        <c:v>0.21265179150882549</c:v>
                      </c:pt>
                      <c:pt idx="472">
                        <c:v>0.21216291940879581</c:v>
                      </c:pt>
                      <c:pt idx="473">
                        <c:v>0.212096205444021</c:v>
                      </c:pt>
                      <c:pt idx="474">
                        <c:v>0.21108081788164165</c:v>
                      </c:pt>
                      <c:pt idx="475">
                        <c:v>0.21101412385607463</c:v>
                      </c:pt>
                      <c:pt idx="476">
                        <c:v>0.21101410940974094</c:v>
                      </c:pt>
                      <c:pt idx="477">
                        <c:v>0.21094741309000864</c:v>
                      </c:pt>
                      <c:pt idx="478">
                        <c:v>0.21045846508755611</c:v>
                      </c:pt>
                      <c:pt idx="479">
                        <c:v>0.21039175305314881</c:v>
                      </c:pt>
                      <c:pt idx="480">
                        <c:v>0.1396967267628251</c:v>
                      </c:pt>
                      <c:pt idx="481">
                        <c:v>0.13963008201776408</c:v>
                      </c:pt>
                      <c:pt idx="482">
                        <c:v>0.13942392698732112</c:v>
                      </c:pt>
                      <c:pt idx="483">
                        <c:v>0.13935726148738337</c:v>
                      </c:pt>
                      <c:pt idx="484">
                        <c:v>0.13885496317442272</c:v>
                      </c:pt>
                      <c:pt idx="485">
                        <c:v>0.13878826341790335</c:v>
                      </c:pt>
                      <c:pt idx="486">
                        <c:v>0.13251275591106959</c:v>
                      </c:pt>
                      <c:pt idx="487">
                        <c:v>0.13244612198664854</c:v>
                      </c:pt>
                      <c:pt idx="488">
                        <c:v>0.13223655929972683</c:v>
                      </c:pt>
                      <c:pt idx="489">
                        <c:v>0.13216990144894417</c:v>
                      </c:pt>
                      <c:pt idx="490">
                        <c:v>0.13166144653238962</c:v>
                      </c:pt>
                      <c:pt idx="491">
                        <c:v>0.13159474867329873</c:v>
                      </c:pt>
                      <c:pt idx="492">
                        <c:v>0.1154429799271757</c:v>
                      </c:pt>
                      <c:pt idx="493">
                        <c:v>0.11537632345844401</c:v>
                      </c:pt>
                      <c:pt idx="494">
                        <c:v>0.11517064542175727</c:v>
                      </c:pt>
                      <c:pt idx="495">
                        <c:v>0.11510396526162521</c:v>
                      </c:pt>
                      <c:pt idx="496">
                        <c:v>0.11459622421510109</c:v>
                      </c:pt>
                      <c:pt idx="497">
                        <c:v>0.11452950799271001</c:v>
                      </c:pt>
                      <c:pt idx="498">
                        <c:v>0.10825814115464494</c:v>
                      </c:pt>
                      <c:pt idx="499">
                        <c:v>0.10819149613286962</c:v>
                      </c:pt>
                      <c:pt idx="500">
                        <c:v>0.10798175632164786</c:v>
                      </c:pt>
                      <c:pt idx="501">
                        <c:v>0.10791508313380682</c:v>
                      </c:pt>
                      <c:pt idx="502">
                        <c:v>0.10740024090291572</c:v>
                      </c:pt>
                      <c:pt idx="503">
                        <c:v>0.1073335238869835</c:v>
                      </c:pt>
                      <c:pt idx="504">
                        <c:v>8.9032475481790552E-2</c:v>
                      </c:pt>
                      <c:pt idx="505">
                        <c:v>8.8965861042315894E-2</c:v>
                      </c:pt>
                      <c:pt idx="506">
                        <c:v>8.8750894921054216E-2</c:v>
                      </c:pt>
                      <c:pt idx="507">
                        <c:v>8.8684241912753245E-2</c:v>
                      </c:pt>
                      <c:pt idx="508">
                        <c:v>8.8164364898831574E-2</c:v>
                      </c:pt>
                      <c:pt idx="509">
                        <c:v>8.809765362291104E-2</c:v>
                      </c:pt>
                      <c:pt idx="510">
                        <c:v>8.1641119196587536E-2</c:v>
                      </c:pt>
                      <c:pt idx="511">
                        <c:v>8.1574493835982156E-2</c:v>
                      </c:pt>
                      <c:pt idx="512">
                        <c:v>8.1567198310971992E-2</c:v>
                      </c:pt>
                      <c:pt idx="513">
                        <c:v>8.1500561411571415E-2</c:v>
                      </c:pt>
                      <c:pt idx="514">
                        <c:v>8.0969801894141852E-2</c:v>
                      </c:pt>
                      <c:pt idx="515">
                        <c:v>8.0903091503594135E-2</c:v>
                      </c:pt>
                      <c:pt idx="516">
                        <c:v>3.4850642444620272E-2</c:v>
                      </c:pt>
                      <c:pt idx="517">
                        <c:v>3.4784364682639235E-2</c:v>
                      </c:pt>
                      <c:pt idx="518">
                        <c:v>3.4764008705518996E-2</c:v>
                      </c:pt>
                      <c:pt idx="519">
                        <c:v>3.469767947443396E-2</c:v>
                      </c:pt>
                      <c:pt idx="520">
                        <c:v>3.4098120161862658E-2</c:v>
                      </c:pt>
                      <c:pt idx="521">
                        <c:v>3.4031480371356393E-2</c:v>
                      </c:pt>
                      <c:pt idx="522">
                        <c:v>2.773140656495483E-2</c:v>
                      </c:pt>
                      <c:pt idx="523">
                        <c:v>2.7665429445742719E-2</c:v>
                      </c:pt>
                      <c:pt idx="524">
                        <c:v>2.7636400398526474E-2</c:v>
                      </c:pt>
                      <c:pt idx="525">
                        <c:v>2.7570339089202311E-2</c:v>
                      </c:pt>
                      <c:pt idx="526">
                        <c:v>2.6915860451752854E-2</c:v>
                      </c:pt>
                      <c:pt idx="527">
                        <c:v>2.6849274613928057E-2</c:v>
                      </c:pt>
                      <c:pt idx="528">
                        <c:v>8.9777326291494049E-3</c:v>
                      </c:pt>
                      <c:pt idx="529">
                        <c:v>8.9169979485066945E-3</c:v>
                      </c:pt>
                      <c:pt idx="530">
                        <c:v>8.823673608645102E-3</c:v>
                      </c:pt>
                      <c:pt idx="531">
                        <c:v>8.7623219461946504E-3</c:v>
                      </c:pt>
                      <c:pt idx="532">
                        <c:v>7.7403907203595851E-3</c:v>
                      </c:pt>
                      <c:pt idx="533">
                        <c:v>7.6747422102341027E-3</c:v>
                      </c:pt>
                      <c:pt idx="534">
                        <c:v>3.2423968356821713E-3</c:v>
                      </c:pt>
                      <c:pt idx="535">
                        <c:v>3.2261367998911547E-3</c:v>
                      </c:pt>
                      <c:pt idx="536">
                        <c:v>2.249397285335109E-3</c:v>
                      </c:pt>
                      <c:pt idx="537">
                        <c:v>2.2328884939921199E-3</c:v>
                      </c:pt>
                      <c:pt idx="538">
                        <c:v>6.6847012602194454E-5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6980-4723-8452-E378CED4C81A}"/>
                  </c:ext>
                </c:extLst>
              </c15:ser>
            </c15:filteredLineSeries>
          </c:ext>
        </c:extLst>
      </c:lineChart>
      <c:catAx>
        <c:axId val="270470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472248"/>
        <c:crosses val="autoZero"/>
        <c:auto val="1"/>
        <c:lblAlgn val="ctr"/>
        <c:lblOffset val="100"/>
        <c:noMultiLvlLbl val="0"/>
      </c:catAx>
      <c:valAx>
        <c:axId val="27047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47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20920.01029755026</c:v>
                </c:pt>
                <c:pt idx="1">
                  <c:v>20920.381317196712</c:v>
                </c:pt>
                <c:pt idx="2">
                  <c:v>20920.01029755026</c:v>
                </c:pt>
                <c:pt idx="3">
                  <c:v>20920.381317196712</c:v>
                </c:pt>
                <c:pt idx="4">
                  <c:v>20967.167584474995</c:v>
                </c:pt>
                <c:pt idx="5">
                  <c:v>20967.538604121441</c:v>
                </c:pt>
                <c:pt idx="6">
                  <c:v>20967.167584474995</c:v>
                </c:pt>
                <c:pt idx="7">
                  <c:v>20967.538604121441</c:v>
                </c:pt>
                <c:pt idx="8">
                  <c:v>20920.01029755026</c:v>
                </c:pt>
                <c:pt idx="9">
                  <c:v>20920.381317196712</c:v>
                </c:pt>
                <c:pt idx="10">
                  <c:v>20967.167584474995</c:v>
                </c:pt>
                <c:pt idx="11">
                  <c:v>20967.538604121441</c:v>
                </c:pt>
                <c:pt idx="12">
                  <c:v>21458.663238596222</c:v>
                </c:pt>
                <c:pt idx="13">
                  <c:v>21459.034258242675</c:v>
                </c:pt>
                <c:pt idx="14">
                  <c:v>21458.663238596222</c:v>
                </c:pt>
                <c:pt idx="15">
                  <c:v>21459.034258242675</c:v>
                </c:pt>
                <c:pt idx="16">
                  <c:v>21505.820525520961</c:v>
                </c:pt>
                <c:pt idx="17">
                  <c:v>21506.191545167407</c:v>
                </c:pt>
                <c:pt idx="18">
                  <c:v>21505.820525520961</c:v>
                </c:pt>
                <c:pt idx="19">
                  <c:v>21506.191545167407</c:v>
                </c:pt>
                <c:pt idx="20">
                  <c:v>21458.663238596222</c:v>
                </c:pt>
                <c:pt idx="21">
                  <c:v>21459.034258242675</c:v>
                </c:pt>
                <c:pt idx="22">
                  <c:v>21505.820525520961</c:v>
                </c:pt>
                <c:pt idx="23">
                  <c:v>21506.191545167407</c:v>
                </c:pt>
                <c:pt idx="24">
                  <c:v>21567.471399490805</c:v>
                </c:pt>
                <c:pt idx="25">
                  <c:v>21567.842419137254</c:v>
                </c:pt>
                <c:pt idx="26">
                  <c:v>21567.471399490805</c:v>
                </c:pt>
                <c:pt idx="27">
                  <c:v>21567.842419137254</c:v>
                </c:pt>
                <c:pt idx="28">
                  <c:v>21614.628686415537</c:v>
                </c:pt>
                <c:pt idx="29">
                  <c:v>21614.99970606199</c:v>
                </c:pt>
                <c:pt idx="30">
                  <c:v>21614.628686415537</c:v>
                </c:pt>
                <c:pt idx="31">
                  <c:v>21614.99970606199</c:v>
                </c:pt>
                <c:pt idx="32">
                  <c:v>21567.471399490805</c:v>
                </c:pt>
                <c:pt idx="33">
                  <c:v>21567.842419137254</c:v>
                </c:pt>
                <c:pt idx="34">
                  <c:v>21614.628686415537</c:v>
                </c:pt>
                <c:pt idx="35">
                  <c:v>21614.99970606199</c:v>
                </c:pt>
                <c:pt idx="36">
                  <c:v>21731.627682739061</c:v>
                </c:pt>
                <c:pt idx="37">
                  <c:v>21731.998702385517</c:v>
                </c:pt>
                <c:pt idx="38">
                  <c:v>21731.627682739061</c:v>
                </c:pt>
                <c:pt idx="39">
                  <c:v>21731.998702385517</c:v>
                </c:pt>
                <c:pt idx="40">
                  <c:v>21778.7849696638</c:v>
                </c:pt>
                <c:pt idx="41">
                  <c:v>21779.155989310249</c:v>
                </c:pt>
                <c:pt idx="42">
                  <c:v>21778.7849696638</c:v>
                </c:pt>
                <c:pt idx="43">
                  <c:v>21779.155989310249</c:v>
                </c:pt>
                <c:pt idx="44">
                  <c:v>21731.627682739061</c:v>
                </c:pt>
                <c:pt idx="45">
                  <c:v>21731.998702385517</c:v>
                </c:pt>
                <c:pt idx="46">
                  <c:v>21778.7849696638</c:v>
                </c:pt>
                <c:pt idx="47">
                  <c:v>21779.155989310249</c:v>
                </c:pt>
                <c:pt idx="48">
                  <c:v>22106.124340536771</c:v>
                </c:pt>
                <c:pt idx="49">
                  <c:v>22106.49536018322</c:v>
                </c:pt>
                <c:pt idx="50">
                  <c:v>22106.124340536771</c:v>
                </c:pt>
                <c:pt idx="51">
                  <c:v>22106.49536018322</c:v>
                </c:pt>
                <c:pt idx="52">
                  <c:v>22156.577820683753</c:v>
                </c:pt>
                <c:pt idx="53">
                  <c:v>22156.948840330198</c:v>
                </c:pt>
                <c:pt idx="54">
                  <c:v>22153.2816274615</c:v>
                </c:pt>
                <c:pt idx="55">
                  <c:v>22153.652647107949</c:v>
                </c:pt>
                <c:pt idx="56">
                  <c:v>22153.2816274615</c:v>
                </c:pt>
                <c:pt idx="57">
                  <c:v>22153.652647107949</c:v>
                </c:pt>
                <c:pt idx="58">
                  <c:v>22106.124340536771</c:v>
                </c:pt>
                <c:pt idx="59">
                  <c:v>22106.49536018322</c:v>
                </c:pt>
                <c:pt idx="60">
                  <c:v>22156.577820683753</c:v>
                </c:pt>
                <c:pt idx="61">
                  <c:v>22156.948840330198</c:v>
                </c:pt>
                <c:pt idx="62">
                  <c:v>22203.735107608481</c:v>
                </c:pt>
                <c:pt idx="63">
                  <c:v>22204.106127254938</c:v>
                </c:pt>
                <c:pt idx="64">
                  <c:v>22153.2816274615</c:v>
                </c:pt>
                <c:pt idx="65">
                  <c:v>22153.652647107949</c:v>
                </c:pt>
                <c:pt idx="66">
                  <c:v>22203.735107608481</c:v>
                </c:pt>
                <c:pt idx="67">
                  <c:v>22204.106127254938</c:v>
                </c:pt>
                <c:pt idx="68">
                  <c:v>22156.577820683753</c:v>
                </c:pt>
                <c:pt idx="69">
                  <c:v>22156.948840330198</c:v>
                </c:pt>
                <c:pt idx="70">
                  <c:v>22203.735107608481</c:v>
                </c:pt>
                <c:pt idx="71">
                  <c:v>22204.106127254938</c:v>
                </c:pt>
                <c:pt idx="72">
                  <c:v>22290.940326859007</c:v>
                </c:pt>
                <c:pt idx="73">
                  <c:v>22291.311346505448</c:v>
                </c:pt>
                <c:pt idx="74">
                  <c:v>22270.280623785024</c:v>
                </c:pt>
                <c:pt idx="75">
                  <c:v>22270.651643431484</c:v>
                </c:pt>
                <c:pt idx="76">
                  <c:v>22270.280623785024</c:v>
                </c:pt>
                <c:pt idx="77">
                  <c:v>22270.651643431484</c:v>
                </c:pt>
                <c:pt idx="78">
                  <c:v>22290.940326859007</c:v>
                </c:pt>
                <c:pt idx="79">
                  <c:v>22291.311346505448</c:v>
                </c:pt>
                <c:pt idx="80">
                  <c:v>22270.280623785024</c:v>
                </c:pt>
                <c:pt idx="81">
                  <c:v>22270.651643431484</c:v>
                </c:pt>
                <c:pt idx="82">
                  <c:v>22338.097613783739</c:v>
                </c:pt>
                <c:pt idx="83">
                  <c:v>22338.468633430184</c:v>
                </c:pt>
                <c:pt idx="84">
                  <c:v>22317.437910709763</c:v>
                </c:pt>
                <c:pt idx="85">
                  <c:v>22317.808930356208</c:v>
                </c:pt>
                <c:pt idx="86">
                  <c:v>22338.097613783739</c:v>
                </c:pt>
                <c:pt idx="87">
                  <c:v>22338.468633430184</c:v>
                </c:pt>
                <c:pt idx="88">
                  <c:v>22290.940326859007</c:v>
                </c:pt>
                <c:pt idx="89">
                  <c:v>22291.311346505448</c:v>
                </c:pt>
                <c:pt idx="90">
                  <c:v>22317.437910709763</c:v>
                </c:pt>
                <c:pt idx="91">
                  <c:v>22317.808930356208</c:v>
                </c:pt>
                <c:pt idx="92">
                  <c:v>22338.097613783739</c:v>
                </c:pt>
                <c:pt idx="93">
                  <c:v>22338.468633430184</c:v>
                </c:pt>
                <c:pt idx="94">
                  <c:v>22317.437910709763</c:v>
                </c:pt>
                <c:pt idx="95">
                  <c:v>22317.808930356208</c:v>
                </c:pt>
                <c:pt idx="96">
                  <c:v>22804.038922624302</c:v>
                </c:pt>
                <c:pt idx="97">
                  <c:v>22804.40994227074</c:v>
                </c:pt>
                <c:pt idx="98">
                  <c:v>22804.038922624302</c:v>
                </c:pt>
                <c:pt idx="99">
                  <c:v>22804.40994227074</c:v>
                </c:pt>
                <c:pt idx="100">
                  <c:v>22829.593267904966</c:v>
                </c:pt>
                <c:pt idx="101">
                  <c:v>22829.964287551411</c:v>
                </c:pt>
                <c:pt idx="102">
                  <c:v>22829.593267904966</c:v>
                </c:pt>
                <c:pt idx="103">
                  <c:v>22829.964287551411</c:v>
                </c:pt>
                <c:pt idx="104">
                  <c:v>22851.196209549027</c:v>
                </c:pt>
                <c:pt idx="105">
                  <c:v>22851.567229195487</c:v>
                </c:pt>
                <c:pt idx="106">
                  <c:v>22851.196209549027</c:v>
                </c:pt>
                <c:pt idx="107">
                  <c:v>22851.567229195487</c:v>
                </c:pt>
                <c:pt idx="108">
                  <c:v>22876.750554829701</c:v>
                </c:pt>
                <c:pt idx="109">
                  <c:v>22877.12157447615</c:v>
                </c:pt>
                <c:pt idx="110">
                  <c:v>22804.038922624302</c:v>
                </c:pt>
                <c:pt idx="111">
                  <c:v>22804.40994227074</c:v>
                </c:pt>
                <c:pt idx="112">
                  <c:v>22876.750554829701</c:v>
                </c:pt>
                <c:pt idx="113">
                  <c:v>22877.12157447615</c:v>
                </c:pt>
                <c:pt idx="114">
                  <c:v>22829.593267904966</c:v>
                </c:pt>
                <c:pt idx="115">
                  <c:v>22829.964287551411</c:v>
                </c:pt>
                <c:pt idx="116">
                  <c:v>22851.196209549027</c:v>
                </c:pt>
                <c:pt idx="117">
                  <c:v>22851.567229195487</c:v>
                </c:pt>
                <c:pt idx="118">
                  <c:v>22876.750554829701</c:v>
                </c:pt>
                <c:pt idx="119">
                  <c:v>22877.12157447615</c:v>
                </c:pt>
                <c:pt idx="120">
                  <c:v>22938.401428799549</c:v>
                </c:pt>
                <c:pt idx="121">
                  <c:v>22938.772448446001</c:v>
                </c:pt>
                <c:pt idx="122">
                  <c:v>22938.401428799549</c:v>
                </c:pt>
                <c:pt idx="123">
                  <c:v>22938.772448446001</c:v>
                </c:pt>
                <c:pt idx="124">
                  <c:v>22968.195205872558</c:v>
                </c:pt>
                <c:pt idx="125">
                  <c:v>22968.566225519011</c:v>
                </c:pt>
                <c:pt idx="126">
                  <c:v>22985.558715724281</c:v>
                </c:pt>
                <c:pt idx="127">
                  <c:v>22985.929735370733</c:v>
                </c:pt>
                <c:pt idx="128">
                  <c:v>22968.195205872558</c:v>
                </c:pt>
                <c:pt idx="129">
                  <c:v>22968.566225519011</c:v>
                </c:pt>
                <c:pt idx="130">
                  <c:v>22985.558715724281</c:v>
                </c:pt>
                <c:pt idx="131">
                  <c:v>22985.929735370733</c:v>
                </c:pt>
                <c:pt idx="132">
                  <c:v>22938.401428799549</c:v>
                </c:pt>
                <c:pt idx="133">
                  <c:v>22938.772448446001</c:v>
                </c:pt>
                <c:pt idx="134">
                  <c:v>22968.195205872558</c:v>
                </c:pt>
                <c:pt idx="135">
                  <c:v>22968.566225519011</c:v>
                </c:pt>
                <c:pt idx="136">
                  <c:v>22985.558715724281</c:v>
                </c:pt>
                <c:pt idx="137">
                  <c:v>22985.929735370733</c:v>
                </c:pt>
                <c:pt idx="138">
                  <c:v>23015.35249279729</c:v>
                </c:pt>
                <c:pt idx="139">
                  <c:v>23015.723512443743</c:v>
                </c:pt>
                <c:pt idx="140">
                  <c:v>23015.35249279729</c:v>
                </c:pt>
                <c:pt idx="141">
                  <c:v>23015.723512443743</c:v>
                </c:pt>
                <c:pt idx="142">
                  <c:v>23066.437463757306</c:v>
                </c:pt>
                <c:pt idx="143">
                  <c:v>23066.808483403758</c:v>
                </c:pt>
                <c:pt idx="144">
                  <c:v>23015.35249279729</c:v>
                </c:pt>
                <c:pt idx="145">
                  <c:v>23015.723512443743</c:v>
                </c:pt>
                <c:pt idx="146">
                  <c:v>23102.557712047808</c:v>
                </c:pt>
                <c:pt idx="147">
                  <c:v>23102.928731694261</c:v>
                </c:pt>
                <c:pt idx="148">
                  <c:v>23102.557712047808</c:v>
                </c:pt>
                <c:pt idx="149">
                  <c:v>23102.928731694261</c:v>
                </c:pt>
                <c:pt idx="150">
                  <c:v>23066.437463757306</c:v>
                </c:pt>
                <c:pt idx="151">
                  <c:v>23066.808483403758</c:v>
                </c:pt>
                <c:pt idx="152">
                  <c:v>23113.594750682038</c:v>
                </c:pt>
                <c:pt idx="153">
                  <c:v>23113.965770328479</c:v>
                </c:pt>
                <c:pt idx="154">
                  <c:v>23113.594750682038</c:v>
                </c:pt>
                <c:pt idx="155">
                  <c:v>23113.965770328479</c:v>
                </c:pt>
                <c:pt idx="156">
                  <c:v>23102.557712047808</c:v>
                </c:pt>
                <c:pt idx="157">
                  <c:v>23102.928731694261</c:v>
                </c:pt>
                <c:pt idx="158">
                  <c:v>23066.437463757306</c:v>
                </c:pt>
                <c:pt idx="159">
                  <c:v>23066.808483403758</c:v>
                </c:pt>
                <c:pt idx="160">
                  <c:v>23149.71499897254</c:v>
                </c:pt>
                <c:pt idx="161">
                  <c:v>23150.086018618993</c:v>
                </c:pt>
                <c:pt idx="162">
                  <c:v>23149.71499897254</c:v>
                </c:pt>
                <c:pt idx="163">
                  <c:v>23150.086018618993</c:v>
                </c:pt>
                <c:pt idx="164">
                  <c:v>23113.594750682038</c:v>
                </c:pt>
                <c:pt idx="165">
                  <c:v>23113.965770328479</c:v>
                </c:pt>
                <c:pt idx="166">
                  <c:v>23149.71499897254</c:v>
                </c:pt>
                <c:pt idx="167">
                  <c:v>23150.086018618993</c:v>
                </c:pt>
                <c:pt idx="168">
                  <c:v>23477.054369845511</c:v>
                </c:pt>
                <c:pt idx="169">
                  <c:v>23477.425389491957</c:v>
                </c:pt>
                <c:pt idx="170">
                  <c:v>23477.054369845511</c:v>
                </c:pt>
                <c:pt idx="171">
                  <c:v>23477.425389491957</c:v>
                </c:pt>
                <c:pt idx="172">
                  <c:v>23527.507849992497</c:v>
                </c:pt>
                <c:pt idx="173">
                  <c:v>23527.878869638949</c:v>
                </c:pt>
                <c:pt idx="174">
                  <c:v>23524.211656770243</c:v>
                </c:pt>
                <c:pt idx="175">
                  <c:v>23524.5826764167</c:v>
                </c:pt>
                <c:pt idx="176">
                  <c:v>23524.211656770243</c:v>
                </c:pt>
                <c:pt idx="177">
                  <c:v>23524.5826764167</c:v>
                </c:pt>
                <c:pt idx="178">
                  <c:v>23477.054369845511</c:v>
                </c:pt>
                <c:pt idx="179">
                  <c:v>23477.425389491957</c:v>
                </c:pt>
                <c:pt idx="180">
                  <c:v>23527.507849992497</c:v>
                </c:pt>
                <c:pt idx="181">
                  <c:v>23527.878869638949</c:v>
                </c:pt>
                <c:pt idx="182">
                  <c:v>23574.665136917225</c:v>
                </c:pt>
                <c:pt idx="183">
                  <c:v>23575.036156563678</c:v>
                </c:pt>
                <c:pt idx="184">
                  <c:v>23591.234535357566</c:v>
                </c:pt>
                <c:pt idx="185">
                  <c:v>23591.605555004011</c:v>
                </c:pt>
                <c:pt idx="186">
                  <c:v>23591.234535357566</c:v>
                </c:pt>
                <c:pt idx="187">
                  <c:v>23591.605555004011</c:v>
                </c:pt>
                <c:pt idx="188">
                  <c:v>23563.916687309316</c:v>
                </c:pt>
                <c:pt idx="189">
                  <c:v>23564.287706955769</c:v>
                </c:pt>
                <c:pt idx="190">
                  <c:v>23524.211656770243</c:v>
                </c:pt>
                <c:pt idx="191">
                  <c:v>23524.5826764167</c:v>
                </c:pt>
                <c:pt idx="192">
                  <c:v>23574.665136917225</c:v>
                </c:pt>
                <c:pt idx="193">
                  <c:v>23563.916687309316</c:v>
                </c:pt>
                <c:pt idx="194">
                  <c:v>23575.036156563678</c:v>
                </c:pt>
                <c:pt idx="195">
                  <c:v>23564.287706955769</c:v>
                </c:pt>
                <c:pt idx="196">
                  <c:v>23527.507849992497</c:v>
                </c:pt>
                <c:pt idx="197">
                  <c:v>23527.878869638949</c:v>
                </c:pt>
                <c:pt idx="198">
                  <c:v>23591.234535357566</c:v>
                </c:pt>
                <c:pt idx="199">
                  <c:v>23591.605555004011</c:v>
                </c:pt>
                <c:pt idx="200">
                  <c:v>23638.391822282301</c:v>
                </c:pt>
                <c:pt idx="201">
                  <c:v>23638.762841928747</c:v>
                </c:pt>
                <c:pt idx="202">
                  <c:v>23574.665136917225</c:v>
                </c:pt>
                <c:pt idx="203">
                  <c:v>23563.916687309316</c:v>
                </c:pt>
                <c:pt idx="204">
                  <c:v>23575.036156563678</c:v>
                </c:pt>
                <c:pt idx="205">
                  <c:v>23564.287706955769</c:v>
                </c:pt>
                <c:pt idx="206">
                  <c:v>23611.073974234045</c:v>
                </c:pt>
                <c:pt idx="207">
                  <c:v>23611.444993880501</c:v>
                </c:pt>
                <c:pt idx="208">
                  <c:v>23638.391822282301</c:v>
                </c:pt>
                <c:pt idx="209">
                  <c:v>23638.762841928747</c:v>
                </c:pt>
                <c:pt idx="210">
                  <c:v>23641.210653093778</c:v>
                </c:pt>
                <c:pt idx="211">
                  <c:v>23641.581672740223</c:v>
                </c:pt>
                <c:pt idx="212">
                  <c:v>23611.073974234045</c:v>
                </c:pt>
                <c:pt idx="213">
                  <c:v>23611.444993880501</c:v>
                </c:pt>
                <c:pt idx="214">
                  <c:v>23641.210653093778</c:v>
                </c:pt>
                <c:pt idx="215">
                  <c:v>23641.581672740223</c:v>
                </c:pt>
                <c:pt idx="216">
                  <c:v>23638.391822282301</c:v>
                </c:pt>
                <c:pt idx="217">
                  <c:v>23638.762841928747</c:v>
                </c:pt>
                <c:pt idx="218">
                  <c:v>23611.073974234045</c:v>
                </c:pt>
                <c:pt idx="219">
                  <c:v>23611.444993880501</c:v>
                </c:pt>
                <c:pt idx="220">
                  <c:v>23641.210653093778</c:v>
                </c:pt>
                <c:pt idx="221">
                  <c:v>23641.581672740223</c:v>
                </c:pt>
                <c:pt idx="222">
                  <c:v>23688.367940018503</c:v>
                </c:pt>
                <c:pt idx="223">
                  <c:v>23688.738959664955</c:v>
                </c:pt>
                <c:pt idx="224">
                  <c:v>23688.367940018503</c:v>
                </c:pt>
                <c:pt idx="225">
                  <c:v>23688.738959664955</c:v>
                </c:pt>
                <c:pt idx="226">
                  <c:v>23713.898565697848</c:v>
                </c:pt>
                <c:pt idx="227">
                  <c:v>23714.269585344297</c:v>
                </c:pt>
                <c:pt idx="228">
                  <c:v>23713.898565697848</c:v>
                </c:pt>
                <c:pt idx="229">
                  <c:v>23714.269585344297</c:v>
                </c:pt>
                <c:pt idx="230">
                  <c:v>23688.367940018503</c:v>
                </c:pt>
                <c:pt idx="231">
                  <c:v>23688.738959664955</c:v>
                </c:pt>
                <c:pt idx="232">
                  <c:v>23761.055852622583</c:v>
                </c:pt>
                <c:pt idx="233">
                  <c:v>23761.426872269032</c:v>
                </c:pt>
                <c:pt idx="234">
                  <c:v>23761.055852622583</c:v>
                </c:pt>
                <c:pt idx="235">
                  <c:v>23761.426872269032</c:v>
                </c:pt>
                <c:pt idx="236">
                  <c:v>23713.898565697848</c:v>
                </c:pt>
                <c:pt idx="237">
                  <c:v>23714.269585344297</c:v>
                </c:pt>
                <c:pt idx="238">
                  <c:v>23761.055852622583</c:v>
                </c:pt>
                <c:pt idx="239">
                  <c:v>23761.426872269032</c:v>
                </c:pt>
                <c:pt idx="240">
                  <c:v>23878.054848946111</c:v>
                </c:pt>
                <c:pt idx="241">
                  <c:v>23878.425868592563</c:v>
                </c:pt>
                <c:pt idx="242">
                  <c:v>23878.054848946111</c:v>
                </c:pt>
                <c:pt idx="243">
                  <c:v>23878.425868592563</c:v>
                </c:pt>
                <c:pt idx="244">
                  <c:v>23925.212135870843</c:v>
                </c:pt>
                <c:pt idx="245">
                  <c:v>23925.583155517295</c:v>
                </c:pt>
                <c:pt idx="246">
                  <c:v>23925.212135870843</c:v>
                </c:pt>
                <c:pt idx="247">
                  <c:v>23925.583155517295</c:v>
                </c:pt>
                <c:pt idx="248">
                  <c:v>23878.054848946111</c:v>
                </c:pt>
                <c:pt idx="249">
                  <c:v>23878.425868592563</c:v>
                </c:pt>
                <c:pt idx="250">
                  <c:v>23925.212135870843</c:v>
                </c:pt>
                <c:pt idx="251">
                  <c:v>23925.583155517295</c:v>
                </c:pt>
                <c:pt idx="252">
                  <c:v>24129.887476403535</c:v>
                </c:pt>
                <c:pt idx="253">
                  <c:v>24130.258496049984</c:v>
                </c:pt>
                <c:pt idx="254">
                  <c:v>24129.887476403535</c:v>
                </c:pt>
                <c:pt idx="255">
                  <c:v>24130.258496049984</c:v>
                </c:pt>
                <c:pt idx="256">
                  <c:v>24177.044763328264</c:v>
                </c:pt>
                <c:pt idx="257">
                  <c:v>24177.415782974709</c:v>
                </c:pt>
                <c:pt idx="258">
                  <c:v>24177.044763328264</c:v>
                </c:pt>
                <c:pt idx="259">
                  <c:v>24177.415782974709</c:v>
                </c:pt>
                <c:pt idx="260">
                  <c:v>24129.887476403535</c:v>
                </c:pt>
                <c:pt idx="261">
                  <c:v>24130.258496049984</c:v>
                </c:pt>
                <c:pt idx="262">
                  <c:v>24174.968951933039</c:v>
                </c:pt>
                <c:pt idx="263">
                  <c:v>24175.339971579491</c:v>
                </c:pt>
                <c:pt idx="264">
                  <c:v>24174.968951933039</c:v>
                </c:pt>
                <c:pt idx="265">
                  <c:v>24175.339971579491</c:v>
                </c:pt>
                <c:pt idx="266">
                  <c:v>24177.044763328264</c:v>
                </c:pt>
                <c:pt idx="267">
                  <c:v>24177.415782974709</c:v>
                </c:pt>
                <c:pt idx="268">
                  <c:v>24222.126238857778</c:v>
                </c:pt>
                <c:pt idx="269">
                  <c:v>24222.497258504227</c:v>
                </c:pt>
                <c:pt idx="270">
                  <c:v>24238.695637298115</c:v>
                </c:pt>
                <c:pt idx="271">
                  <c:v>24222.126238857778</c:v>
                </c:pt>
                <c:pt idx="272">
                  <c:v>24239.06665694456</c:v>
                </c:pt>
                <c:pt idx="273">
                  <c:v>24222.497258504227</c:v>
                </c:pt>
                <c:pt idx="274">
                  <c:v>24174.968951933039</c:v>
                </c:pt>
                <c:pt idx="275">
                  <c:v>24175.339971579491</c:v>
                </c:pt>
                <c:pt idx="276">
                  <c:v>24211.377789249869</c:v>
                </c:pt>
                <c:pt idx="277">
                  <c:v>24211.748808896311</c:v>
                </c:pt>
                <c:pt idx="278">
                  <c:v>24238.695637298115</c:v>
                </c:pt>
                <c:pt idx="279">
                  <c:v>24239.06665694456</c:v>
                </c:pt>
                <c:pt idx="280">
                  <c:v>24211.377789249869</c:v>
                </c:pt>
                <c:pt idx="281">
                  <c:v>24211.748808896311</c:v>
                </c:pt>
                <c:pt idx="282">
                  <c:v>24285.852924222847</c:v>
                </c:pt>
                <c:pt idx="283">
                  <c:v>24286.223943869296</c:v>
                </c:pt>
                <c:pt idx="284">
                  <c:v>24222.126238857778</c:v>
                </c:pt>
                <c:pt idx="285">
                  <c:v>24222.497258504227</c:v>
                </c:pt>
                <c:pt idx="286">
                  <c:v>24258.535076174598</c:v>
                </c:pt>
                <c:pt idx="287">
                  <c:v>24258.906095821047</c:v>
                </c:pt>
                <c:pt idx="288">
                  <c:v>24285.852924222847</c:v>
                </c:pt>
                <c:pt idx="289">
                  <c:v>24286.223943869296</c:v>
                </c:pt>
                <c:pt idx="290">
                  <c:v>24238.695637298115</c:v>
                </c:pt>
                <c:pt idx="291">
                  <c:v>24239.06665694456</c:v>
                </c:pt>
                <c:pt idx="292">
                  <c:v>24258.535076174598</c:v>
                </c:pt>
                <c:pt idx="293">
                  <c:v>24258.906095821047</c:v>
                </c:pt>
                <c:pt idx="294">
                  <c:v>24211.377789249869</c:v>
                </c:pt>
                <c:pt idx="295">
                  <c:v>24211.748808896311</c:v>
                </c:pt>
                <c:pt idx="296">
                  <c:v>24285.852924222847</c:v>
                </c:pt>
                <c:pt idx="297">
                  <c:v>24286.223943869296</c:v>
                </c:pt>
                <c:pt idx="298">
                  <c:v>24339.125235181302</c:v>
                </c:pt>
                <c:pt idx="299">
                  <c:v>24339.496254827751</c:v>
                </c:pt>
                <c:pt idx="300">
                  <c:v>24258.535076174598</c:v>
                </c:pt>
                <c:pt idx="301">
                  <c:v>24258.906095821047</c:v>
                </c:pt>
                <c:pt idx="302">
                  <c:v>24339.125235181302</c:v>
                </c:pt>
                <c:pt idx="303">
                  <c:v>24339.496254827751</c:v>
                </c:pt>
                <c:pt idx="304">
                  <c:v>24339.125235181302</c:v>
                </c:pt>
                <c:pt idx="305">
                  <c:v>24339.496254827751</c:v>
                </c:pt>
                <c:pt idx="306">
                  <c:v>24386.282522106041</c:v>
                </c:pt>
                <c:pt idx="307">
                  <c:v>24386.653541752486</c:v>
                </c:pt>
                <c:pt idx="308">
                  <c:v>24402.851920546374</c:v>
                </c:pt>
                <c:pt idx="309">
                  <c:v>24403.222940192816</c:v>
                </c:pt>
                <c:pt idx="310">
                  <c:v>24402.851920546374</c:v>
                </c:pt>
                <c:pt idx="311">
                  <c:v>24403.222940192816</c:v>
                </c:pt>
                <c:pt idx="312">
                  <c:v>24375.534072498129</c:v>
                </c:pt>
                <c:pt idx="313">
                  <c:v>24375.905092144571</c:v>
                </c:pt>
                <c:pt idx="314">
                  <c:v>24386.282522106041</c:v>
                </c:pt>
                <c:pt idx="315">
                  <c:v>24375.534072498129</c:v>
                </c:pt>
                <c:pt idx="316">
                  <c:v>24386.653541752486</c:v>
                </c:pt>
                <c:pt idx="317">
                  <c:v>24375.905092144571</c:v>
                </c:pt>
                <c:pt idx="318">
                  <c:v>24450.009207471106</c:v>
                </c:pt>
                <c:pt idx="319">
                  <c:v>24450.380227117555</c:v>
                </c:pt>
                <c:pt idx="320">
                  <c:v>24450.009207471106</c:v>
                </c:pt>
                <c:pt idx="321">
                  <c:v>24450.380227117555</c:v>
                </c:pt>
                <c:pt idx="322">
                  <c:v>24422.691359422861</c:v>
                </c:pt>
                <c:pt idx="323">
                  <c:v>24402.851920546374</c:v>
                </c:pt>
                <c:pt idx="324">
                  <c:v>24423.06237906931</c:v>
                </c:pt>
                <c:pt idx="325">
                  <c:v>24437.367493066045</c:v>
                </c:pt>
                <c:pt idx="326">
                  <c:v>24403.222940192816</c:v>
                </c:pt>
                <c:pt idx="327">
                  <c:v>24437.738512712491</c:v>
                </c:pt>
                <c:pt idx="328">
                  <c:v>24422.691359422861</c:v>
                </c:pt>
                <c:pt idx="329">
                  <c:v>24423.06237906931</c:v>
                </c:pt>
                <c:pt idx="330">
                  <c:v>24386.282522106041</c:v>
                </c:pt>
                <c:pt idx="331">
                  <c:v>24375.534072498129</c:v>
                </c:pt>
                <c:pt idx="332">
                  <c:v>24386.653541752486</c:v>
                </c:pt>
                <c:pt idx="333">
                  <c:v>24375.905092144571</c:v>
                </c:pt>
                <c:pt idx="334">
                  <c:v>24437.367493066045</c:v>
                </c:pt>
                <c:pt idx="335">
                  <c:v>24437.738512712491</c:v>
                </c:pt>
                <c:pt idx="336">
                  <c:v>24450.009207471106</c:v>
                </c:pt>
                <c:pt idx="337">
                  <c:v>24484.524779990781</c:v>
                </c:pt>
                <c:pt idx="338">
                  <c:v>24450.380227117555</c:v>
                </c:pt>
                <c:pt idx="339">
                  <c:v>24484.895799637226</c:v>
                </c:pt>
                <c:pt idx="340">
                  <c:v>24422.691359422861</c:v>
                </c:pt>
                <c:pt idx="341">
                  <c:v>24423.06237906931</c:v>
                </c:pt>
                <c:pt idx="342">
                  <c:v>24484.524779990781</c:v>
                </c:pt>
                <c:pt idx="343">
                  <c:v>24484.895799637226</c:v>
                </c:pt>
                <c:pt idx="344">
                  <c:v>24437.367493066045</c:v>
                </c:pt>
                <c:pt idx="345">
                  <c:v>24437.738512712491</c:v>
                </c:pt>
                <c:pt idx="346">
                  <c:v>24484.524779990781</c:v>
                </c:pt>
                <c:pt idx="347">
                  <c:v>24484.895799637226</c:v>
                </c:pt>
                <c:pt idx="348">
                  <c:v>24777.348578344081</c:v>
                </c:pt>
                <c:pt idx="349">
                  <c:v>24777.71959799053</c:v>
                </c:pt>
                <c:pt idx="350">
                  <c:v>24777.348578344081</c:v>
                </c:pt>
                <c:pt idx="351">
                  <c:v>24777.71959799053</c:v>
                </c:pt>
                <c:pt idx="352">
                  <c:v>24827.802058491059</c:v>
                </c:pt>
                <c:pt idx="353">
                  <c:v>24828.173078137512</c:v>
                </c:pt>
                <c:pt idx="354">
                  <c:v>24777.348578344081</c:v>
                </c:pt>
                <c:pt idx="355">
                  <c:v>24777.71959799053</c:v>
                </c:pt>
                <c:pt idx="356">
                  <c:v>24827.802058491059</c:v>
                </c:pt>
                <c:pt idx="357">
                  <c:v>24828.173078137512</c:v>
                </c:pt>
                <c:pt idx="358">
                  <c:v>24824.505865268813</c:v>
                </c:pt>
                <c:pt idx="359">
                  <c:v>24824.876884915258</c:v>
                </c:pt>
                <c:pt idx="360">
                  <c:v>24824.505865268813</c:v>
                </c:pt>
                <c:pt idx="361">
                  <c:v>24824.876884915258</c:v>
                </c:pt>
                <c:pt idx="362">
                  <c:v>24874.959345415791</c:v>
                </c:pt>
                <c:pt idx="363">
                  <c:v>24875.330365062244</c:v>
                </c:pt>
                <c:pt idx="364">
                  <c:v>24874.959345415791</c:v>
                </c:pt>
                <c:pt idx="365">
                  <c:v>24875.330365062244</c:v>
                </c:pt>
                <c:pt idx="366">
                  <c:v>24827.802058491059</c:v>
                </c:pt>
                <c:pt idx="367">
                  <c:v>24828.173078137512</c:v>
                </c:pt>
                <c:pt idx="368">
                  <c:v>24824.505865268813</c:v>
                </c:pt>
                <c:pt idx="369">
                  <c:v>24824.876884915258</c:v>
                </c:pt>
                <c:pt idx="370">
                  <c:v>24874.959345415791</c:v>
                </c:pt>
                <c:pt idx="371">
                  <c:v>24875.330365062244</c:v>
                </c:pt>
                <c:pt idx="372">
                  <c:v>24941.504861592333</c:v>
                </c:pt>
                <c:pt idx="373">
                  <c:v>24941.875881238793</c:v>
                </c:pt>
                <c:pt idx="374">
                  <c:v>24934.84671661806</c:v>
                </c:pt>
                <c:pt idx="375">
                  <c:v>24935.217736264512</c:v>
                </c:pt>
                <c:pt idx="376">
                  <c:v>24934.84671661806</c:v>
                </c:pt>
                <c:pt idx="377">
                  <c:v>24935.217736264512</c:v>
                </c:pt>
                <c:pt idx="378">
                  <c:v>24941.504861592333</c:v>
                </c:pt>
                <c:pt idx="379">
                  <c:v>24941.875881238793</c:v>
                </c:pt>
                <c:pt idx="380">
                  <c:v>24982.004003542788</c:v>
                </c:pt>
                <c:pt idx="381">
                  <c:v>24982.375023189245</c:v>
                </c:pt>
                <c:pt idx="382">
                  <c:v>24982.004003542788</c:v>
                </c:pt>
                <c:pt idx="383">
                  <c:v>24982.375023189245</c:v>
                </c:pt>
                <c:pt idx="384">
                  <c:v>24988.66214851708</c:v>
                </c:pt>
                <c:pt idx="385">
                  <c:v>24989.033168163522</c:v>
                </c:pt>
                <c:pt idx="386">
                  <c:v>24934.84671661806</c:v>
                </c:pt>
                <c:pt idx="387">
                  <c:v>24935.217736264512</c:v>
                </c:pt>
                <c:pt idx="388">
                  <c:v>24988.66214851708</c:v>
                </c:pt>
                <c:pt idx="389">
                  <c:v>24989.033168163522</c:v>
                </c:pt>
                <c:pt idx="390">
                  <c:v>24941.504861592333</c:v>
                </c:pt>
                <c:pt idx="391">
                  <c:v>24941.875881238793</c:v>
                </c:pt>
                <c:pt idx="392">
                  <c:v>24982.004003542788</c:v>
                </c:pt>
                <c:pt idx="393">
                  <c:v>24982.375023189245</c:v>
                </c:pt>
                <c:pt idx="394">
                  <c:v>24988.66214851708</c:v>
                </c:pt>
                <c:pt idx="395">
                  <c:v>24989.033168163522</c:v>
                </c:pt>
                <c:pt idx="396">
                  <c:v>25084.828595006595</c:v>
                </c:pt>
                <c:pt idx="397">
                  <c:v>25085.199614653047</c:v>
                </c:pt>
                <c:pt idx="398">
                  <c:v>25084.828595006595</c:v>
                </c:pt>
                <c:pt idx="399">
                  <c:v>25085.199614653047</c:v>
                </c:pt>
                <c:pt idx="400">
                  <c:v>25131.985881931323</c:v>
                </c:pt>
                <c:pt idx="401">
                  <c:v>25132.356901577783</c:v>
                </c:pt>
                <c:pt idx="402">
                  <c:v>25131.985881931323</c:v>
                </c:pt>
                <c:pt idx="403">
                  <c:v>25132.356901577783</c:v>
                </c:pt>
                <c:pt idx="404">
                  <c:v>25084.828595006595</c:v>
                </c:pt>
                <c:pt idx="405">
                  <c:v>25085.199614653047</c:v>
                </c:pt>
                <c:pt idx="406">
                  <c:v>25131.985881931323</c:v>
                </c:pt>
                <c:pt idx="407">
                  <c:v>25132.356901577783</c:v>
                </c:pt>
                <c:pt idx="408">
                  <c:v>25248.984878254851</c:v>
                </c:pt>
                <c:pt idx="409">
                  <c:v>25249.355897901307</c:v>
                </c:pt>
                <c:pt idx="410">
                  <c:v>25248.984878254851</c:v>
                </c:pt>
                <c:pt idx="411">
                  <c:v>25249.355897901307</c:v>
                </c:pt>
                <c:pt idx="412">
                  <c:v>25248.984878254851</c:v>
                </c:pt>
                <c:pt idx="413">
                  <c:v>25249.355897901307</c:v>
                </c:pt>
                <c:pt idx="414">
                  <c:v>25296.142165179583</c:v>
                </c:pt>
                <c:pt idx="415">
                  <c:v>25296.513184826032</c:v>
                </c:pt>
                <c:pt idx="416">
                  <c:v>25296.142165179583</c:v>
                </c:pt>
                <c:pt idx="417">
                  <c:v>25296.513184826032</c:v>
                </c:pt>
                <c:pt idx="418">
                  <c:v>25296.142165179583</c:v>
                </c:pt>
                <c:pt idx="419">
                  <c:v>25296.513184826032</c:v>
                </c:pt>
                <c:pt idx="420">
                  <c:v>25475.263160431608</c:v>
                </c:pt>
                <c:pt idx="421">
                  <c:v>25475.634180078057</c:v>
                </c:pt>
                <c:pt idx="422">
                  <c:v>25475.263160431608</c:v>
                </c:pt>
                <c:pt idx="423">
                  <c:v>25475.634180078057</c:v>
                </c:pt>
                <c:pt idx="424">
                  <c:v>25522.420447356337</c:v>
                </c:pt>
                <c:pt idx="425">
                  <c:v>25522.791467002793</c:v>
                </c:pt>
                <c:pt idx="426">
                  <c:v>25522.420447356337</c:v>
                </c:pt>
                <c:pt idx="427">
                  <c:v>25522.791467002793</c:v>
                </c:pt>
                <c:pt idx="428">
                  <c:v>25475.263160431608</c:v>
                </c:pt>
                <c:pt idx="429">
                  <c:v>25475.634180078057</c:v>
                </c:pt>
                <c:pt idx="430">
                  <c:v>25522.420447356337</c:v>
                </c:pt>
                <c:pt idx="431">
                  <c:v>25522.791467002793</c:v>
                </c:pt>
                <c:pt idx="432">
                  <c:v>25582.307818558609</c:v>
                </c:pt>
                <c:pt idx="433">
                  <c:v>25582.678838205054</c:v>
                </c:pt>
                <c:pt idx="434">
                  <c:v>25639.419443679864</c:v>
                </c:pt>
                <c:pt idx="435">
                  <c:v>25582.307818558609</c:v>
                </c:pt>
                <c:pt idx="436">
                  <c:v>25639.790463326317</c:v>
                </c:pt>
                <c:pt idx="437">
                  <c:v>25582.678838205054</c:v>
                </c:pt>
                <c:pt idx="438">
                  <c:v>25629.465105483338</c:v>
                </c:pt>
                <c:pt idx="439">
                  <c:v>25629.836125129787</c:v>
                </c:pt>
                <c:pt idx="440">
                  <c:v>25639.419443679864</c:v>
                </c:pt>
                <c:pt idx="441">
                  <c:v>25639.790463326317</c:v>
                </c:pt>
                <c:pt idx="442">
                  <c:v>25629.465105483338</c:v>
                </c:pt>
                <c:pt idx="443">
                  <c:v>25629.836125129787</c:v>
                </c:pt>
                <c:pt idx="444">
                  <c:v>25582.307818558609</c:v>
                </c:pt>
                <c:pt idx="445">
                  <c:v>25582.678838205054</c:v>
                </c:pt>
                <c:pt idx="446">
                  <c:v>25686.576730604596</c:v>
                </c:pt>
                <c:pt idx="447">
                  <c:v>25686.947750251042</c:v>
                </c:pt>
                <c:pt idx="448">
                  <c:v>25686.576730604596</c:v>
                </c:pt>
                <c:pt idx="449">
                  <c:v>25686.947750251042</c:v>
                </c:pt>
                <c:pt idx="450">
                  <c:v>25639.419443679864</c:v>
                </c:pt>
                <c:pt idx="451">
                  <c:v>25639.790463326317</c:v>
                </c:pt>
                <c:pt idx="452">
                  <c:v>25629.465105483338</c:v>
                </c:pt>
                <c:pt idx="453">
                  <c:v>25629.836125129787</c:v>
                </c:pt>
                <c:pt idx="454">
                  <c:v>25686.576730604596</c:v>
                </c:pt>
                <c:pt idx="455">
                  <c:v>25686.947750251042</c:v>
                </c:pt>
                <c:pt idx="456">
                  <c:v>25737.661701564608</c:v>
                </c:pt>
                <c:pt idx="457">
                  <c:v>25738.032721211064</c:v>
                </c:pt>
                <c:pt idx="458">
                  <c:v>25737.661701564608</c:v>
                </c:pt>
                <c:pt idx="459">
                  <c:v>25738.032721211064</c:v>
                </c:pt>
                <c:pt idx="460">
                  <c:v>25746.464101806865</c:v>
                </c:pt>
                <c:pt idx="461">
                  <c:v>25746.835121453318</c:v>
                </c:pt>
                <c:pt idx="462">
                  <c:v>25746.464101806865</c:v>
                </c:pt>
                <c:pt idx="463">
                  <c:v>25746.835121453318</c:v>
                </c:pt>
                <c:pt idx="464">
                  <c:v>25737.661701564608</c:v>
                </c:pt>
                <c:pt idx="465">
                  <c:v>25738.032721211064</c:v>
                </c:pt>
                <c:pt idx="466">
                  <c:v>25784.818988489347</c:v>
                </c:pt>
                <c:pt idx="467">
                  <c:v>25785.190008135789</c:v>
                </c:pt>
                <c:pt idx="468">
                  <c:v>25784.818988489347</c:v>
                </c:pt>
                <c:pt idx="469">
                  <c:v>25785.190008135789</c:v>
                </c:pt>
                <c:pt idx="470">
                  <c:v>25793.621388731601</c:v>
                </c:pt>
                <c:pt idx="471">
                  <c:v>25793.992408378053</c:v>
                </c:pt>
                <c:pt idx="472">
                  <c:v>25793.621388731601</c:v>
                </c:pt>
                <c:pt idx="473">
                  <c:v>25793.992408378053</c:v>
                </c:pt>
                <c:pt idx="474">
                  <c:v>25746.464101806865</c:v>
                </c:pt>
                <c:pt idx="475">
                  <c:v>25746.835121453318</c:v>
                </c:pt>
                <c:pt idx="476">
                  <c:v>25784.818988489347</c:v>
                </c:pt>
                <c:pt idx="477">
                  <c:v>25785.190008135789</c:v>
                </c:pt>
                <c:pt idx="478">
                  <c:v>25793.621388731601</c:v>
                </c:pt>
                <c:pt idx="479">
                  <c:v>25793.992408378053</c:v>
                </c:pt>
                <c:pt idx="480">
                  <c:v>26235.140925116626</c:v>
                </c:pt>
                <c:pt idx="481">
                  <c:v>26235.511944763079</c:v>
                </c:pt>
                <c:pt idx="482">
                  <c:v>26235.140925116626</c:v>
                </c:pt>
                <c:pt idx="483">
                  <c:v>26235.511944763079</c:v>
                </c:pt>
                <c:pt idx="484">
                  <c:v>26282.298212041358</c:v>
                </c:pt>
                <c:pt idx="485">
                  <c:v>26282.669231687811</c:v>
                </c:pt>
                <c:pt idx="486">
                  <c:v>26282.298212041358</c:v>
                </c:pt>
                <c:pt idx="487">
                  <c:v>26282.669231687811</c:v>
                </c:pt>
                <c:pt idx="488">
                  <c:v>26235.140925116626</c:v>
                </c:pt>
                <c:pt idx="489">
                  <c:v>26235.511944763079</c:v>
                </c:pt>
                <c:pt idx="490">
                  <c:v>26282.298212041358</c:v>
                </c:pt>
                <c:pt idx="491">
                  <c:v>26282.669231687811</c:v>
                </c:pt>
                <c:pt idx="492">
                  <c:v>26385.122803505157</c:v>
                </c:pt>
                <c:pt idx="493">
                  <c:v>26385.493823151606</c:v>
                </c:pt>
                <c:pt idx="494">
                  <c:v>26385.122803505157</c:v>
                </c:pt>
                <c:pt idx="495">
                  <c:v>26385.493823151606</c:v>
                </c:pt>
                <c:pt idx="496">
                  <c:v>26432.280090429893</c:v>
                </c:pt>
                <c:pt idx="497">
                  <c:v>26432.651110076338</c:v>
                </c:pt>
                <c:pt idx="498">
                  <c:v>26432.280090429893</c:v>
                </c:pt>
                <c:pt idx="499">
                  <c:v>26432.651110076338</c:v>
                </c:pt>
                <c:pt idx="500">
                  <c:v>26385.122803505157</c:v>
                </c:pt>
                <c:pt idx="501">
                  <c:v>26385.493823151606</c:v>
                </c:pt>
                <c:pt idx="502">
                  <c:v>26432.280090429893</c:v>
                </c:pt>
                <c:pt idx="503">
                  <c:v>26432.651110076338</c:v>
                </c:pt>
                <c:pt idx="504">
                  <c:v>26549.27908675342</c:v>
                </c:pt>
                <c:pt idx="505">
                  <c:v>26549.650106399873</c:v>
                </c:pt>
                <c:pt idx="506">
                  <c:v>26549.27908675342</c:v>
                </c:pt>
                <c:pt idx="507">
                  <c:v>26549.650106399873</c:v>
                </c:pt>
                <c:pt idx="508">
                  <c:v>26596.436373678149</c:v>
                </c:pt>
                <c:pt idx="509">
                  <c:v>26596.807393324601</c:v>
                </c:pt>
                <c:pt idx="510">
                  <c:v>26596.436373678149</c:v>
                </c:pt>
                <c:pt idx="511">
                  <c:v>26596.807393324601</c:v>
                </c:pt>
                <c:pt idx="512">
                  <c:v>26549.27908675342</c:v>
                </c:pt>
                <c:pt idx="513">
                  <c:v>26549.650106399873</c:v>
                </c:pt>
                <c:pt idx="514">
                  <c:v>26596.436373678149</c:v>
                </c:pt>
                <c:pt idx="515">
                  <c:v>26596.807393324601</c:v>
                </c:pt>
                <c:pt idx="516">
                  <c:v>26882.602027057164</c:v>
                </c:pt>
                <c:pt idx="517">
                  <c:v>26882.973046703632</c:v>
                </c:pt>
                <c:pt idx="518">
                  <c:v>26882.602027057164</c:v>
                </c:pt>
                <c:pt idx="519">
                  <c:v>26882.973046703632</c:v>
                </c:pt>
                <c:pt idx="520">
                  <c:v>26929.759313981904</c:v>
                </c:pt>
                <c:pt idx="521">
                  <c:v>26930.13033362836</c:v>
                </c:pt>
                <c:pt idx="522">
                  <c:v>26929.759313981904</c:v>
                </c:pt>
                <c:pt idx="523">
                  <c:v>26930.13033362836</c:v>
                </c:pt>
                <c:pt idx="524">
                  <c:v>26882.602027057164</c:v>
                </c:pt>
                <c:pt idx="525">
                  <c:v>26882.973046703632</c:v>
                </c:pt>
                <c:pt idx="526">
                  <c:v>26929.759313981904</c:v>
                </c:pt>
                <c:pt idx="527">
                  <c:v>26930.13033362836</c:v>
                </c:pt>
                <c:pt idx="528">
                  <c:v>27046.758310305431</c:v>
                </c:pt>
                <c:pt idx="529">
                  <c:v>27047.129329951884</c:v>
                </c:pt>
                <c:pt idx="530">
                  <c:v>27046.758310305431</c:v>
                </c:pt>
                <c:pt idx="531">
                  <c:v>27047.129329951884</c:v>
                </c:pt>
                <c:pt idx="532">
                  <c:v>27093.915597230171</c:v>
                </c:pt>
                <c:pt idx="533">
                  <c:v>27094.286616876609</c:v>
                </c:pt>
                <c:pt idx="534">
                  <c:v>27046.758310305431</c:v>
                </c:pt>
                <c:pt idx="535">
                  <c:v>27047.129329951884</c:v>
                </c:pt>
                <c:pt idx="536">
                  <c:v>27093.915597230171</c:v>
                </c:pt>
                <c:pt idx="537">
                  <c:v>27094.286616876609</c:v>
                </c:pt>
                <c:pt idx="538">
                  <c:v>27093.915597230171</c:v>
                </c:pt>
                <c:pt idx="539">
                  <c:v>27094.286616876609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6-4CBE-9CEE-CBA7CFC84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970016"/>
        <c:axId val="5219762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9B6-4CBE-9CEE-CBA7CFC8490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251635654.74289462</c:v>
                      </c:pt>
                      <c:pt idx="1">
                        <c:v>251640812.31717467</c:v>
                      </c:pt>
                      <c:pt idx="2">
                        <c:v>251635654.74289462</c:v>
                      </c:pt>
                      <c:pt idx="3">
                        <c:v>251640812.31717467</c:v>
                      </c:pt>
                      <c:pt idx="4">
                        <c:v>252170347.27289641</c:v>
                      </c:pt>
                      <c:pt idx="5">
                        <c:v>252175504.84717631</c:v>
                      </c:pt>
                      <c:pt idx="6">
                        <c:v>252170347.27289641</c:v>
                      </c:pt>
                      <c:pt idx="7">
                        <c:v>252175504.84717631</c:v>
                      </c:pt>
                      <c:pt idx="8">
                        <c:v>251635654.74289462</c:v>
                      </c:pt>
                      <c:pt idx="9">
                        <c:v>251640812.31717467</c:v>
                      </c:pt>
                      <c:pt idx="10">
                        <c:v>252170347.27289641</c:v>
                      </c:pt>
                      <c:pt idx="11">
                        <c:v>252175504.84717631</c:v>
                      </c:pt>
                      <c:pt idx="12">
                        <c:v>258105948.1280635</c:v>
                      </c:pt>
                      <c:pt idx="13">
                        <c:v>258111105.70234346</c:v>
                      </c:pt>
                      <c:pt idx="14">
                        <c:v>258105948.1280635</c:v>
                      </c:pt>
                      <c:pt idx="15">
                        <c:v>258111105.70234346</c:v>
                      </c:pt>
                      <c:pt idx="16">
                        <c:v>258640640.6580652</c:v>
                      </c:pt>
                      <c:pt idx="17">
                        <c:v>258645798.23234513</c:v>
                      </c:pt>
                      <c:pt idx="18">
                        <c:v>258640640.6580652</c:v>
                      </c:pt>
                      <c:pt idx="19">
                        <c:v>258645798.23234513</c:v>
                      </c:pt>
                      <c:pt idx="20">
                        <c:v>258105948.1280635</c:v>
                      </c:pt>
                      <c:pt idx="21">
                        <c:v>258111105.70234346</c:v>
                      </c:pt>
                      <c:pt idx="22">
                        <c:v>258640640.6580652</c:v>
                      </c:pt>
                      <c:pt idx="23">
                        <c:v>258645798.23234513</c:v>
                      </c:pt>
                      <c:pt idx="24">
                        <c:v>259424777.8635304</c:v>
                      </c:pt>
                      <c:pt idx="25">
                        <c:v>259429935.43781042</c:v>
                      </c:pt>
                      <c:pt idx="26">
                        <c:v>259424777.8635304</c:v>
                      </c:pt>
                      <c:pt idx="27">
                        <c:v>259429935.43781042</c:v>
                      </c:pt>
                      <c:pt idx="28">
                        <c:v>259959470.3935321</c:v>
                      </c:pt>
                      <c:pt idx="29">
                        <c:v>259964627.96781212</c:v>
                      </c:pt>
                      <c:pt idx="30">
                        <c:v>259959470.3935321</c:v>
                      </c:pt>
                      <c:pt idx="31">
                        <c:v>259964627.96781212</c:v>
                      </c:pt>
                      <c:pt idx="32">
                        <c:v>259424777.8635304</c:v>
                      </c:pt>
                      <c:pt idx="33">
                        <c:v>259429935.43781042</c:v>
                      </c:pt>
                      <c:pt idx="34">
                        <c:v>259959470.3935321</c:v>
                      </c:pt>
                      <c:pt idx="35">
                        <c:v>259964627.96781212</c:v>
                      </c:pt>
                      <c:pt idx="36">
                        <c:v>261397143.69296387</c:v>
                      </c:pt>
                      <c:pt idx="37">
                        <c:v>261402301.26724392</c:v>
                      </c:pt>
                      <c:pt idx="38">
                        <c:v>261397143.69296387</c:v>
                      </c:pt>
                      <c:pt idx="39">
                        <c:v>261402301.26724392</c:v>
                      </c:pt>
                      <c:pt idx="40">
                        <c:v>261931836.22296557</c:v>
                      </c:pt>
                      <c:pt idx="41">
                        <c:v>261936993.79724556</c:v>
                      </c:pt>
                      <c:pt idx="42">
                        <c:v>261931836.22296557</c:v>
                      </c:pt>
                      <c:pt idx="43">
                        <c:v>261936993.79724556</c:v>
                      </c:pt>
                      <c:pt idx="44">
                        <c:v>261397143.69296387</c:v>
                      </c:pt>
                      <c:pt idx="45">
                        <c:v>261402301.26724392</c:v>
                      </c:pt>
                      <c:pt idx="46">
                        <c:v>261931836.22296557</c:v>
                      </c:pt>
                      <c:pt idx="47">
                        <c:v>261936993.79724556</c:v>
                      </c:pt>
                      <c:pt idx="48">
                        <c:v>265895071.24869925</c:v>
                      </c:pt>
                      <c:pt idx="49">
                        <c:v>265900228.82297921</c:v>
                      </c:pt>
                      <c:pt idx="50">
                        <c:v>265895071.24869925</c:v>
                      </c:pt>
                      <c:pt idx="51">
                        <c:v>265900228.82297921</c:v>
                      </c:pt>
                      <c:pt idx="52">
                        <c:v>266535181.40537149</c:v>
                      </c:pt>
                      <c:pt idx="53">
                        <c:v>266540338.97965148</c:v>
                      </c:pt>
                      <c:pt idx="54">
                        <c:v>266429763.77870083</c:v>
                      </c:pt>
                      <c:pt idx="55">
                        <c:v>266434921.35298085</c:v>
                      </c:pt>
                      <c:pt idx="56">
                        <c:v>266429763.77870083</c:v>
                      </c:pt>
                      <c:pt idx="57">
                        <c:v>266434921.35298085</c:v>
                      </c:pt>
                      <c:pt idx="58">
                        <c:v>265895071.24869925</c:v>
                      </c:pt>
                      <c:pt idx="59">
                        <c:v>265900228.82297921</c:v>
                      </c:pt>
                      <c:pt idx="60">
                        <c:v>266535181.40537149</c:v>
                      </c:pt>
                      <c:pt idx="61">
                        <c:v>266540338.97965148</c:v>
                      </c:pt>
                      <c:pt idx="62">
                        <c:v>267069873.93537313</c:v>
                      </c:pt>
                      <c:pt idx="63">
                        <c:v>267075031.50965318</c:v>
                      </c:pt>
                      <c:pt idx="64">
                        <c:v>266429763.77870083</c:v>
                      </c:pt>
                      <c:pt idx="65">
                        <c:v>266434921.35298085</c:v>
                      </c:pt>
                      <c:pt idx="66">
                        <c:v>267069873.93537313</c:v>
                      </c:pt>
                      <c:pt idx="67">
                        <c:v>267075031.50965318</c:v>
                      </c:pt>
                      <c:pt idx="68">
                        <c:v>266535181.40537149</c:v>
                      </c:pt>
                      <c:pt idx="69">
                        <c:v>266540338.97965148</c:v>
                      </c:pt>
                      <c:pt idx="70">
                        <c:v>267069873.93537313</c:v>
                      </c:pt>
                      <c:pt idx="71">
                        <c:v>267075031.50965318</c:v>
                      </c:pt>
                      <c:pt idx="72">
                        <c:v>268169439.64133173</c:v>
                      </c:pt>
                      <c:pt idx="73">
                        <c:v>268174597.21561164</c:v>
                      </c:pt>
                      <c:pt idx="74">
                        <c:v>267867437.07813266</c:v>
                      </c:pt>
                      <c:pt idx="75">
                        <c:v>267872594.65241271</c:v>
                      </c:pt>
                      <c:pt idx="76">
                        <c:v>267867437.07813266</c:v>
                      </c:pt>
                      <c:pt idx="77">
                        <c:v>267872594.65241271</c:v>
                      </c:pt>
                      <c:pt idx="78">
                        <c:v>268169439.64133173</c:v>
                      </c:pt>
                      <c:pt idx="79">
                        <c:v>268174597.21561164</c:v>
                      </c:pt>
                      <c:pt idx="80">
                        <c:v>267867437.07813266</c:v>
                      </c:pt>
                      <c:pt idx="81">
                        <c:v>267872594.65241271</c:v>
                      </c:pt>
                      <c:pt idx="82">
                        <c:v>268704132.17133343</c:v>
                      </c:pt>
                      <c:pt idx="83">
                        <c:v>268709289.74561334</c:v>
                      </c:pt>
                      <c:pt idx="84">
                        <c:v>268402129.60813436</c:v>
                      </c:pt>
                      <c:pt idx="85">
                        <c:v>268407287.18241438</c:v>
                      </c:pt>
                      <c:pt idx="86">
                        <c:v>268704132.17133343</c:v>
                      </c:pt>
                      <c:pt idx="87">
                        <c:v>268709289.74561334</c:v>
                      </c:pt>
                      <c:pt idx="88">
                        <c:v>268169439.64133173</c:v>
                      </c:pt>
                      <c:pt idx="89">
                        <c:v>268174597.21561164</c:v>
                      </c:pt>
                      <c:pt idx="90">
                        <c:v>268402129.60813436</c:v>
                      </c:pt>
                      <c:pt idx="91">
                        <c:v>268407287.18241438</c:v>
                      </c:pt>
                      <c:pt idx="92">
                        <c:v>268704132.17133343</c:v>
                      </c:pt>
                      <c:pt idx="93">
                        <c:v>268709289.74561334</c:v>
                      </c:pt>
                      <c:pt idx="94">
                        <c:v>268402129.60813436</c:v>
                      </c:pt>
                      <c:pt idx="95">
                        <c:v>268407287.18241438</c:v>
                      </c:pt>
                      <c:pt idx="96">
                        <c:v>274324304.52600735</c:v>
                      </c:pt>
                      <c:pt idx="97">
                        <c:v>274329462.1002872</c:v>
                      </c:pt>
                      <c:pt idx="98">
                        <c:v>274324304.52600735</c:v>
                      </c:pt>
                      <c:pt idx="99">
                        <c:v>274329462.1002872</c:v>
                      </c:pt>
                      <c:pt idx="100">
                        <c:v>274639733.02650052</c:v>
                      </c:pt>
                      <c:pt idx="101">
                        <c:v>274644890.60078049</c:v>
                      </c:pt>
                      <c:pt idx="102">
                        <c:v>274639733.02650052</c:v>
                      </c:pt>
                      <c:pt idx="103">
                        <c:v>274644890.60078049</c:v>
                      </c:pt>
                      <c:pt idx="104">
                        <c:v>274858997.05600888</c:v>
                      </c:pt>
                      <c:pt idx="105">
                        <c:v>274864154.63028902</c:v>
                      </c:pt>
                      <c:pt idx="106">
                        <c:v>274858997.05600888</c:v>
                      </c:pt>
                      <c:pt idx="107">
                        <c:v>274864154.63028902</c:v>
                      </c:pt>
                      <c:pt idx="108">
                        <c:v>275174425.55650216</c:v>
                      </c:pt>
                      <c:pt idx="109">
                        <c:v>275179583.13078219</c:v>
                      </c:pt>
                      <c:pt idx="110">
                        <c:v>274324304.52600735</c:v>
                      </c:pt>
                      <c:pt idx="111">
                        <c:v>274329462.1002872</c:v>
                      </c:pt>
                      <c:pt idx="112">
                        <c:v>275174425.55650216</c:v>
                      </c:pt>
                      <c:pt idx="113">
                        <c:v>275179583.13078219</c:v>
                      </c:pt>
                      <c:pt idx="114">
                        <c:v>274639733.02650052</c:v>
                      </c:pt>
                      <c:pt idx="115">
                        <c:v>274644890.60078049</c:v>
                      </c:pt>
                      <c:pt idx="116">
                        <c:v>274858997.05600888</c:v>
                      </c:pt>
                      <c:pt idx="117">
                        <c:v>274864154.63028902</c:v>
                      </c:pt>
                      <c:pt idx="118">
                        <c:v>275174425.55650216</c:v>
                      </c:pt>
                      <c:pt idx="119">
                        <c:v>275179583.13078219</c:v>
                      </c:pt>
                      <c:pt idx="120">
                        <c:v>275958562.76196742</c:v>
                      </c:pt>
                      <c:pt idx="121">
                        <c:v>275963720.33624756</c:v>
                      </c:pt>
                      <c:pt idx="122">
                        <c:v>275958562.76196742</c:v>
                      </c:pt>
                      <c:pt idx="123">
                        <c:v>275963720.33624756</c:v>
                      </c:pt>
                      <c:pt idx="124">
                        <c:v>276296670.35544074</c:v>
                      </c:pt>
                      <c:pt idx="125">
                        <c:v>276301827.92972082</c:v>
                      </c:pt>
                      <c:pt idx="126">
                        <c:v>276493255.29196912</c:v>
                      </c:pt>
                      <c:pt idx="127">
                        <c:v>276498412.86624908</c:v>
                      </c:pt>
                      <c:pt idx="128">
                        <c:v>276296670.35544074</c:v>
                      </c:pt>
                      <c:pt idx="129">
                        <c:v>276301827.92972082</c:v>
                      </c:pt>
                      <c:pt idx="130">
                        <c:v>276493255.29196912</c:v>
                      </c:pt>
                      <c:pt idx="131">
                        <c:v>276498412.86624908</c:v>
                      </c:pt>
                      <c:pt idx="132">
                        <c:v>275958562.76196742</c:v>
                      </c:pt>
                      <c:pt idx="133">
                        <c:v>275963720.33624756</c:v>
                      </c:pt>
                      <c:pt idx="134">
                        <c:v>276296670.35544074</c:v>
                      </c:pt>
                      <c:pt idx="135">
                        <c:v>276301827.92972082</c:v>
                      </c:pt>
                      <c:pt idx="136">
                        <c:v>276493255.29196912</c:v>
                      </c:pt>
                      <c:pt idx="137">
                        <c:v>276498412.86624908</c:v>
                      </c:pt>
                      <c:pt idx="138">
                        <c:v>276831362.88544238</c:v>
                      </c:pt>
                      <c:pt idx="139">
                        <c:v>276836520.4597224</c:v>
                      </c:pt>
                      <c:pt idx="140">
                        <c:v>276831362.88544238</c:v>
                      </c:pt>
                      <c:pt idx="141">
                        <c:v>276836520.4597224</c:v>
                      </c:pt>
                      <c:pt idx="142">
                        <c:v>277443129.68585581</c:v>
                      </c:pt>
                      <c:pt idx="143">
                        <c:v>277448287.26013583</c:v>
                      </c:pt>
                      <c:pt idx="144">
                        <c:v>276831362.88544238</c:v>
                      </c:pt>
                      <c:pt idx="145">
                        <c:v>276836520.4597224</c:v>
                      </c:pt>
                      <c:pt idx="146">
                        <c:v>277930928.59140092</c:v>
                      </c:pt>
                      <c:pt idx="147">
                        <c:v>277936086.16568094</c:v>
                      </c:pt>
                      <c:pt idx="148">
                        <c:v>277930928.59140092</c:v>
                      </c:pt>
                      <c:pt idx="149">
                        <c:v>277936086.16568094</c:v>
                      </c:pt>
                      <c:pt idx="150">
                        <c:v>277443129.68585581</c:v>
                      </c:pt>
                      <c:pt idx="151">
                        <c:v>277448287.26013583</c:v>
                      </c:pt>
                      <c:pt idx="152">
                        <c:v>277977822.21585739</c:v>
                      </c:pt>
                      <c:pt idx="153">
                        <c:v>277982979.79013729</c:v>
                      </c:pt>
                      <c:pt idx="154">
                        <c:v>277977822.21585739</c:v>
                      </c:pt>
                      <c:pt idx="155">
                        <c:v>277982979.79013729</c:v>
                      </c:pt>
                      <c:pt idx="156">
                        <c:v>277930928.59140092</c:v>
                      </c:pt>
                      <c:pt idx="157">
                        <c:v>277936086.16568094</c:v>
                      </c:pt>
                      <c:pt idx="158">
                        <c:v>277443129.68585581</c:v>
                      </c:pt>
                      <c:pt idx="159">
                        <c:v>277448287.26013583</c:v>
                      </c:pt>
                      <c:pt idx="160">
                        <c:v>278465621.12140262</c:v>
                      </c:pt>
                      <c:pt idx="161">
                        <c:v>278470778.69568259</c:v>
                      </c:pt>
                      <c:pt idx="162">
                        <c:v>278465621.12140262</c:v>
                      </c:pt>
                      <c:pt idx="163">
                        <c:v>278470778.69568259</c:v>
                      </c:pt>
                      <c:pt idx="164">
                        <c:v>277977822.21585739</c:v>
                      </c:pt>
                      <c:pt idx="165">
                        <c:v>277982979.79013729</c:v>
                      </c:pt>
                      <c:pt idx="166">
                        <c:v>278465621.12140262</c:v>
                      </c:pt>
                      <c:pt idx="167">
                        <c:v>278470778.69568259</c:v>
                      </c:pt>
                      <c:pt idx="168">
                        <c:v>282428856.14713627</c:v>
                      </c:pt>
                      <c:pt idx="169">
                        <c:v>282434013.72141618</c:v>
                      </c:pt>
                      <c:pt idx="170">
                        <c:v>282428856.14713627</c:v>
                      </c:pt>
                      <c:pt idx="171">
                        <c:v>282434013.72141618</c:v>
                      </c:pt>
                      <c:pt idx="172">
                        <c:v>283068966.30380857</c:v>
                      </c:pt>
                      <c:pt idx="173">
                        <c:v>283074123.87808859</c:v>
                      </c:pt>
                      <c:pt idx="174">
                        <c:v>282963548.67713791</c:v>
                      </c:pt>
                      <c:pt idx="175">
                        <c:v>282968706.25141799</c:v>
                      </c:pt>
                      <c:pt idx="176">
                        <c:v>282963548.67713791</c:v>
                      </c:pt>
                      <c:pt idx="177">
                        <c:v>282968706.25141799</c:v>
                      </c:pt>
                      <c:pt idx="178">
                        <c:v>282428856.14713627</c:v>
                      </c:pt>
                      <c:pt idx="179">
                        <c:v>282434013.72141618</c:v>
                      </c:pt>
                      <c:pt idx="180">
                        <c:v>283068966.30380857</c:v>
                      </c:pt>
                      <c:pt idx="181">
                        <c:v>283074123.87808859</c:v>
                      </c:pt>
                      <c:pt idx="182">
                        <c:v>283603658.83381015</c:v>
                      </c:pt>
                      <c:pt idx="183">
                        <c:v>283608816.40809017</c:v>
                      </c:pt>
                      <c:pt idx="184">
                        <c:v>283811048.27208233</c:v>
                      </c:pt>
                      <c:pt idx="185">
                        <c:v>283816205.84636229</c:v>
                      </c:pt>
                      <c:pt idx="186">
                        <c:v>283811048.27208233</c:v>
                      </c:pt>
                      <c:pt idx="187">
                        <c:v>283816205.84636229</c:v>
                      </c:pt>
                      <c:pt idx="188">
                        <c:v>283456287.8610639</c:v>
                      </c:pt>
                      <c:pt idx="189">
                        <c:v>283461445.43534392</c:v>
                      </c:pt>
                      <c:pt idx="190">
                        <c:v>282963548.67713791</c:v>
                      </c:pt>
                      <c:pt idx="191">
                        <c:v>282968706.25141799</c:v>
                      </c:pt>
                      <c:pt idx="192">
                        <c:v>283603658.83381015</c:v>
                      </c:pt>
                      <c:pt idx="193">
                        <c:v>283456287.8610639</c:v>
                      </c:pt>
                      <c:pt idx="194">
                        <c:v>283608816.40809017</c:v>
                      </c:pt>
                      <c:pt idx="195">
                        <c:v>283461445.43534392</c:v>
                      </c:pt>
                      <c:pt idx="196">
                        <c:v>283068966.30380857</c:v>
                      </c:pt>
                      <c:pt idx="197">
                        <c:v>283074123.87808859</c:v>
                      </c:pt>
                      <c:pt idx="198">
                        <c:v>283811048.27208233</c:v>
                      </c:pt>
                      <c:pt idx="199">
                        <c:v>283816205.84636229</c:v>
                      </c:pt>
                      <c:pt idx="200">
                        <c:v>284345740.80208397</c:v>
                      </c:pt>
                      <c:pt idx="201">
                        <c:v>284350898.37636393</c:v>
                      </c:pt>
                      <c:pt idx="202">
                        <c:v>283603658.83381015</c:v>
                      </c:pt>
                      <c:pt idx="203">
                        <c:v>283456287.8610639</c:v>
                      </c:pt>
                      <c:pt idx="204">
                        <c:v>283608816.40809017</c:v>
                      </c:pt>
                      <c:pt idx="205">
                        <c:v>283461445.43534392</c:v>
                      </c:pt>
                      <c:pt idx="206">
                        <c:v>283990980.3910656</c:v>
                      </c:pt>
                      <c:pt idx="207">
                        <c:v>283996137.96534556</c:v>
                      </c:pt>
                      <c:pt idx="208">
                        <c:v>284345740.80208397</c:v>
                      </c:pt>
                      <c:pt idx="209">
                        <c:v>284350898.37636393</c:v>
                      </c:pt>
                      <c:pt idx="210">
                        <c:v>284401221.97656983</c:v>
                      </c:pt>
                      <c:pt idx="211">
                        <c:v>284406379.55084974</c:v>
                      </c:pt>
                      <c:pt idx="212">
                        <c:v>283990980.3910656</c:v>
                      </c:pt>
                      <c:pt idx="213">
                        <c:v>283996137.96534556</c:v>
                      </c:pt>
                      <c:pt idx="214">
                        <c:v>284401221.97656983</c:v>
                      </c:pt>
                      <c:pt idx="215">
                        <c:v>284406379.55084974</c:v>
                      </c:pt>
                      <c:pt idx="216">
                        <c:v>284345740.80208397</c:v>
                      </c:pt>
                      <c:pt idx="217">
                        <c:v>284350898.37636393</c:v>
                      </c:pt>
                      <c:pt idx="218">
                        <c:v>283990980.3910656</c:v>
                      </c:pt>
                      <c:pt idx="219">
                        <c:v>283996137.96534556</c:v>
                      </c:pt>
                      <c:pt idx="220">
                        <c:v>284401221.97656983</c:v>
                      </c:pt>
                      <c:pt idx="221">
                        <c:v>284406379.55084974</c:v>
                      </c:pt>
                      <c:pt idx="222">
                        <c:v>284935914.50657135</c:v>
                      </c:pt>
                      <c:pt idx="223">
                        <c:v>284941072.08085144</c:v>
                      </c:pt>
                      <c:pt idx="224">
                        <c:v>284935914.50657135</c:v>
                      </c:pt>
                      <c:pt idx="225">
                        <c:v>284941072.08085144</c:v>
                      </c:pt>
                      <c:pt idx="226">
                        <c:v>285232252.80649149</c:v>
                      </c:pt>
                      <c:pt idx="227">
                        <c:v>285237410.38077146</c:v>
                      </c:pt>
                      <c:pt idx="228">
                        <c:v>285232252.80649149</c:v>
                      </c:pt>
                      <c:pt idx="229">
                        <c:v>285237410.38077146</c:v>
                      </c:pt>
                      <c:pt idx="230">
                        <c:v>284935914.50657135</c:v>
                      </c:pt>
                      <c:pt idx="231">
                        <c:v>284941072.08085144</c:v>
                      </c:pt>
                      <c:pt idx="232">
                        <c:v>285766945.33649313</c:v>
                      </c:pt>
                      <c:pt idx="233">
                        <c:v>285772102.91077316</c:v>
                      </c:pt>
                      <c:pt idx="234">
                        <c:v>285766945.33649313</c:v>
                      </c:pt>
                      <c:pt idx="235">
                        <c:v>285772102.91077316</c:v>
                      </c:pt>
                      <c:pt idx="236">
                        <c:v>285232252.80649149</c:v>
                      </c:pt>
                      <c:pt idx="237">
                        <c:v>285237410.38077146</c:v>
                      </c:pt>
                      <c:pt idx="238">
                        <c:v>285766945.33649313</c:v>
                      </c:pt>
                      <c:pt idx="239">
                        <c:v>285772102.91077316</c:v>
                      </c:pt>
                      <c:pt idx="240">
                        <c:v>287204618.63592505</c:v>
                      </c:pt>
                      <c:pt idx="241">
                        <c:v>287209776.21020496</c:v>
                      </c:pt>
                      <c:pt idx="242">
                        <c:v>287204618.63592505</c:v>
                      </c:pt>
                      <c:pt idx="243">
                        <c:v>287209776.21020496</c:v>
                      </c:pt>
                      <c:pt idx="244">
                        <c:v>287739311.16592664</c:v>
                      </c:pt>
                      <c:pt idx="245">
                        <c:v>287744468.74020672</c:v>
                      </c:pt>
                      <c:pt idx="246">
                        <c:v>287739311.16592664</c:v>
                      </c:pt>
                      <c:pt idx="247">
                        <c:v>287744468.74020672</c:v>
                      </c:pt>
                      <c:pt idx="248">
                        <c:v>287204618.63592505</c:v>
                      </c:pt>
                      <c:pt idx="249">
                        <c:v>287209776.21020496</c:v>
                      </c:pt>
                      <c:pt idx="250">
                        <c:v>287739311.16592664</c:v>
                      </c:pt>
                      <c:pt idx="251">
                        <c:v>287744468.74020672</c:v>
                      </c:pt>
                      <c:pt idx="252">
                        <c:v>290281341.65725112</c:v>
                      </c:pt>
                      <c:pt idx="253">
                        <c:v>290286499.23153114</c:v>
                      </c:pt>
                      <c:pt idx="254">
                        <c:v>290281341.65725112</c:v>
                      </c:pt>
                      <c:pt idx="255">
                        <c:v>290286499.23153114</c:v>
                      </c:pt>
                      <c:pt idx="256">
                        <c:v>290816034.18725282</c:v>
                      </c:pt>
                      <c:pt idx="257">
                        <c:v>290821191.76153272</c:v>
                      </c:pt>
                      <c:pt idx="258">
                        <c:v>290816034.18725282</c:v>
                      </c:pt>
                      <c:pt idx="259">
                        <c:v>290821191.76153272</c:v>
                      </c:pt>
                      <c:pt idx="260">
                        <c:v>290281341.65725112</c:v>
                      </c:pt>
                      <c:pt idx="261">
                        <c:v>290286499.23153114</c:v>
                      </c:pt>
                      <c:pt idx="262">
                        <c:v>290858089.42444426</c:v>
                      </c:pt>
                      <c:pt idx="263">
                        <c:v>290863246.99872434</c:v>
                      </c:pt>
                      <c:pt idx="264">
                        <c:v>290858089.42444426</c:v>
                      </c:pt>
                      <c:pt idx="265">
                        <c:v>290863246.99872434</c:v>
                      </c:pt>
                      <c:pt idx="266">
                        <c:v>290816034.18725282</c:v>
                      </c:pt>
                      <c:pt idx="267">
                        <c:v>290821191.76153272</c:v>
                      </c:pt>
                      <c:pt idx="268">
                        <c:v>291392781.95444596</c:v>
                      </c:pt>
                      <c:pt idx="269">
                        <c:v>291397939.52872598</c:v>
                      </c:pt>
                      <c:pt idx="270">
                        <c:v>291600171.39271814</c:v>
                      </c:pt>
                      <c:pt idx="271">
                        <c:v>291392781.95444596</c:v>
                      </c:pt>
                      <c:pt idx="272">
                        <c:v>291605328.96699804</c:v>
                      </c:pt>
                      <c:pt idx="273">
                        <c:v>291397939.52872598</c:v>
                      </c:pt>
                      <c:pt idx="274">
                        <c:v>290858089.42444426</c:v>
                      </c:pt>
                      <c:pt idx="275">
                        <c:v>290863246.99872434</c:v>
                      </c:pt>
                      <c:pt idx="276">
                        <c:v>291245410.98169971</c:v>
                      </c:pt>
                      <c:pt idx="277">
                        <c:v>291250568.55597973</c:v>
                      </c:pt>
                      <c:pt idx="278">
                        <c:v>291600171.39271814</c:v>
                      </c:pt>
                      <c:pt idx="279">
                        <c:v>291605328.96699804</c:v>
                      </c:pt>
                      <c:pt idx="280">
                        <c:v>291245410.98169971</c:v>
                      </c:pt>
                      <c:pt idx="281">
                        <c:v>291250568.55597973</c:v>
                      </c:pt>
                      <c:pt idx="282">
                        <c:v>292134863.92271978</c:v>
                      </c:pt>
                      <c:pt idx="283">
                        <c:v>292140021.49699974</c:v>
                      </c:pt>
                      <c:pt idx="284">
                        <c:v>291392781.95444596</c:v>
                      </c:pt>
                      <c:pt idx="285">
                        <c:v>291397939.52872598</c:v>
                      </c:pt>
                      <c:pt idx="286">
                        <c:v>291780103.51170135</c:v>
                      </c:pt>
                      <c:pt idx="287">
                        <c:v>291785261.08598131</c:v>
                      </c:pt>
                      <c:pt idx="288">
                        <c:v>292134863.92271978</c:v>
                      </c:pt>
                      <c:pt idx="289">
                        <c:v>292140021.49699974</c:v>
                      </c:pt>
                      <c:pt idx="290">
                        <c:v>291600171.39271814</c:v>
                      </c:pt>
                      <c:pt idx="291">
                        <c:v>291605328.96699804</c:v>
                      </c:pt>
                      <c:pt idx="292">
                        <c:v>291780103.51170135</c:v>
                      </c:pt>
                      <c:pt idx="293">
                        <c:v>291785261.08598131</c:v>
                      </c:pt>
                      <c:pt idx="294">
                        <c:v>291245410.98169971</c:v>
                      </c:pt>
                      <c:pt idx="295">
                        <c:v>291250568.55597973</c:v>
                      </c:pt>
                      <c:pt idx="296">
                        <c:v>292134863.92271978</c:v>
                      </c:pt>
                      <c:pt idx="297">
                        <c:v>292140021.49699974</c:v>
                      </c:pt>
                      <c:pt idx="298">
                        <c:v>292830455.25387776</c:v>
                      </c:pt>
                      <c:pt idx="299">
                        <c:v>292835612.82815784</c:v>
                      </c:pt>
                      <c:pt idx="300">
                        <c:v>291780103.51170135</c:v>
                      </c:pt>
                      <c:pt idx="301">
                        <c:v>291785261.08598131</c:v>
                      </c:pt>
                      <c:pt idx="302">
                        <c:v>292830455.25387776</c:v>
                      </c:pt>
                      <c:pt idx="303">
                        <c:v>292835612.82815784</c:v>
                      </c:pt>
                      <c:pt idx="304">
                        <c:v>292830455.25387776</c:v>
                      </c:pt>
                      <c:pt idx="305">
                        <c:v>292835612.82815784</c:v>
                      </c:pt>
                      <c:pt idx="306">
                        <c:v>293365147.78387952</c:v>
                      </c:pt>
                      <c:pt idx="307">
                        <c:v>293370305.35815942</c:v>
                      </c:pt>
                      <c:pt idx="308">
                        <c:v>293572537.22215158</c:v>
                      </c:pt>
                      <c:pt idx="309">
                        <c:v>293577694.79643154</c:v>
                      </c:pt>
                      <c:pt idx="310">
                        <c:v>293572537.22215158</c:v>
                      </c:pt>
                      <c:pt idx="311">
                        <c:v>293577694.79643154</c:v>
                      </c:pt>
                      <c:pt idx="312">
                        <c:v>293217776.81113321</c:v>
                      </c:pt>
                      <c:pt idx="313">
                        <c:v>293222934.38541311</c:v>
                      </c:pt>
                      <c:pt idx="314">
                        <c:v>293365147.78387952</c:v>
                      </c:pt>
                      <c:pt idx="315">
                        <c:v>293217776.81113321</c:v>
                      </c:pt>
                      <c:pt idx="316">
                        <c:v>293370305.35815942</c:v>
                      </c:pt>
                      <c:pt idx="317">
                        <c:v>293222934.38541311</c:v>
                      </c:pt>
                      <c:pt idx="318">
                        <c:v>294107229.75215322</c:v>
                      </c:pt>
                      <c:pt idx="319">
                        <c:v>294112387.32643324</c:v>
                      </c:pt>
                      <c:pt idx="320">
                        <c:v>294107229.75215322</c:v>
                      </c:pt>
                      <c:pt idx="321">
                        <c:v>294112387.32643324</c:v>
                      </c:pt>
                      <c:pt idx="322">
                        <c:v>293752469.34113485</c:v>
                      </c:pt>
                      <c:pt idx="323">
                        <c:v>293572537.22215158</c:v>
                      </c:pt>
                      <c:pt idx="324">
                        <c:v>293757626.91541487</c:v>
                      </c:pt>
                      <c:pt idx="325">
                        <c:v>293976914.58429271</c:v>
                      </c:pt>
                      <c:pt idx="326">
                        <c:v>293577694.79643154</c:v>
                      </c:pt>
                      <c:pt idx="327">
                        <c:v>293982072.15857279</c:v>
                      </c:pt>
                      <c:pt idx="328">
                        <c:v>293752469.34113485</c:v>
                      </c:pt>
                      <c:pt idx="329">
                        <c:v>293757626.91541487</c:v>
                      </c:pt>
                      <c:pt idx="330">
                        <c:v>293365147.78387952</c:v>
                      </c:pt>
                      <c:pt idx="331">
                        <c:v>293217776.81113321</c:v>
                      </c:pt>
                      <c:pt idx="332">
                        <c:v>293370305.35815942</c:v>
                      </c:pt>
                      <c:pt idx="333">
                        <c:v>293222934.38541311</c:v>
                      </c:pt>
                      <c:pt idx="334">
                        <c:v>293976914.58429271</c:v>
                      </c:pt>
                      <c:pt idx="335">
                        <c:v>293982072.15857279</c:v>
                      </c:pt>
                      <c:pt idx="336">
                        <c:v>294107229.75215322</c:v>
                      </c:pt>
                      <c:pt idx="337">
                        <c:v>294511607.11429447</c:v>
                      </c:pt>
                      <c:pt idx="338">
                        <c:v>294112387.32643324</c:v>
                      </c:pt>
                      <c:pt idx="339">
                        <c:v>294516764.68857437</c:v>
                      </c:pt>
                      <c:pt idx="340">
                        <c:v>293752469.34113485</c:v>
                      </c:pt>
                      <c:pt idx="341">
                        <c:v>293757626.91541487</c:v>
                      </c:pt>
                      <c:pt idx="342">
                        <c:v>294511607.11429447</c:v>
                      </c:pt>
                      <c:pt idx="343">
                        <c:v>294516764.68857437</c:v>
                      </c:pt>
                      <c:pt idx="344">
                        <c:v>293976914.58429271</c:v>
                      </c:pt>
                      <c:pt idx="345">
                        <c:v>293982072.15857279</c:v>
                      </c:pt>
                      <c:pt idx="346">
                        <c:v>294511607.11429447</c:v>
                      </c:pt>
                      <c:pt idx="347">
                        <c:v>294516764.68857437</c:v>
                      </c:pt>
                      <c:pt idx="348">
                        <c:v>298070464.77788693</c:v>
                      </c:pt>
                      <c:pt idx="349">
                        <c:v>298075622.35216689</c:v>
                      </c:pt>
                      <c:pt idx="350">
                        <c:v>298070464.77788693</c:v>
                      </c:pt>
                      <c:pt idx="351">
                        <c:v>298075622.35216689</c:v>
                      </c:pt>
                      <c:pt idx="352">
                        <c:v>298710574.93455917</c:v>
                      </c:pt>
                      <c:pt idx="353">
                        <c:v>298715732.50883919</c:v>
                      </c:pt>
                      <c:pt idx="354">
                        <c:v>298070464.77788693</c:v>
                      </c:pt>
                      <c:pt idx="355">
                        <c:v>298075622.35216689</c:v>
                      </c:pt>
                      <c:pt idx="356">
                        <c:v>298710574.93455917</c:v>
                      </c:pt>
                      <c:pt idx="357">
                        <c:v>298715732.50883919</c:v>
                      </c:pt>
                      <c:pt idx="358">
                        <c:v>298605157.30788857</c:v>
                      </c:pt>
                      <c:pt idx="359">
                        <c:v>298610314.88216847</c:v>
                      </c:pt>
                      <c:pt idx="360">
                        <c:v>298605157.30788857</c:v>
                      </c:pt>
                      <c:pt idx="361">
                        <c:v>298610314.88216847</c:v>
                      </c:pt>
                      <c:pt idx="362">
                        <c:v>299245267.46456081</c:v>
                      </c:pt>
                      <c:pt idx="363">
                        <c:v>299250425.03884083</c:v>
                      </c:pt>
                      <c:pt idx="364">
                        <c:v>299245267.46456081</c:v>
                      </c:pt>
                      <c:pt idx="365">
                        <c:v>299250425.03884083</c:v>
                      </c:pt>
                      <c:pt idx="366">
                        <c:v>298710574.93455917</c:v>
                      </c:pt>
                      <c:pt idx="367">
                        <c:v>298715732.50883919</c:v>
                      </c:pt>
                      <c:pt idx="368">
                        <c:v>298605157.30788857</c:v>
                      </c:pt>
                      <c:pt idx="369">
                        <c:v>298610314.88216847</c:v>
                      </c:pt>
                      <c:pt idx="370">
                        <c:v>299245267.46456081</c:v>
                      </c:pt>
                      <c:pt idx="371">
                        <c:v>299250425.03884083</c:v>
                      </c:pt>
                      <c:pt idx="372">
                        <c:v>300042830.60732031</c:v>
                      </c:pt>
                      <c:pt idx="373">
                        <c:v>300047988.18160045</c:v>
                      </c:pt>
                      <c:pt idx="374">
                        <c:v>299990072.75950098</c:v>
                      </c:pt>
                      <c:pt idx="375">
                        <c:v>299995230.33378094</c:v>
                      </c:pt>
                      <c:pt idx="376">
                        <c:v>299990072.75950098</c:v>
                      </c:pt>
                      <c:pt idx="377">
                        <c:v>299995230.33378094</c:v>
                      </c:pt>
                      <c:pt idx="378">
                        <c:v>300042830.60732031</c:v>
                      </c:pt>
                      <c:pt idx="379">
                        <c:v>300047988.18160045</c:v>
                      </c:pt>
                      <c:pt idx="380">
                        <c:v>300524765.28950256</c:v>
                      </c:pt>
                      <c:pt idx="381">
                        <c:v>300529922.86378264</c:v>
                      </c:pt>
                      <c:pt idx="382">
                        <c:v>300524765.28950256</c:v>
                      </c:pt>
                      <c:pt idx="383">
                        <c:v>300529922.86378264</c:v>
                      </c:pt>
                      <c:pt idx="384">
                        <c:v>300577523.13732207</c:v>
                      </c:pt>
                      <c:pt idx="385">
                        <c:v>300582680.71160203</c:v>
                      </c:pt>
                      <c:pt idx="386">
                        <c:v>299990072.75950098</c:v>
                      </c:pt>
                      <c:pt idx="387">
                        <c:v>299995230.33378094</c:v>
                      </c:pt>
                      <c:pt idx="388">
                        <c:v>300577523.13732207</c:v>
                      </c:pt>
                      <c:pt idx="389">
                        <c:v>300582680.71160203</c:v>
                      </c:pt>
                      <c:pt idx="390">
                        <c:v>300042830.60732031</c:v>
                      </c:pt>
                      <c:pt idx="391">
                        <c:v>300047988.18160045</c:v>
                      </c:pt>
                      <c:pt idx="392">
                        <c:v>300524765.28950256</c:v>
                      </c:pt>
                      <c:pt idx="393">
                        <c:v>300529922.86378264</c:v>
                      </c:pt>
                      <c:pt idx="394">
                        <c:v>300577523.13732207</c:v>
                      </c:pt>
                      <c:pt idx="395">
                        <c:v>300582680.71160203</c:v>
                      </c:pt>
                      <c:pt idx="396">
                        <c:v>301766037.70492858</c:v>
                      </c:pt>
                      <c:pt idx="397">
                        <c:v>301771195.2792086</c:v>
                      </c:pt>
                      <c:pt idx="398">
                        <c:v>301766037.70492858</c:v>
                      </c:pt>
                      <c:pt idx="399">
                        <c:v>301771195.2792086</c:v>
                      </c:pt>
                      <c:pt idx="400">
                        <c:v>302300730.23493016</c:v>
                      </c:pt>
                      <c:pt idx="401">
                        <c:v>302305887.8092103</c:v>
                      </c:pt>
                      <c:pt idx="402">
                        <c:v>302300730.23493016</c:v>
                      </c:pt>
                      <c:pt idx="403">
                        <c:v>302305887.8092103</c:v>
                      </c:pt>
                      <c:pt idx="404">
                        <c:v>301766037.70492858</c:v>
                      </c:pt>
                      <c:pt idx="405">
                        <c:v>301771195.2792086</c:v>
                      </c:pt>
                      <c:pt idx="406">
                        <c:v>302300730.23493016</c:v>
                      </c:pt>
                      <c:pt idx="407">
                        <c:v>302305887.8092103</c:v>
                      </c:pt>
                      <c:pt idx="408">
                        <c:v>303738403.53436202</c:v>
                      </c:pt>
                      <c:pt idx="409">
                        <c:v>303743561.10864204</c:v>
                      </c:pt>
                      <c:pt idx="410">
                        <c:v>303738403.53436202</c:v>
                      </c:pt>
                      <c:pt idx="411">
                        <c:v>303743561.10864204</c:v>
                      </c:pt>
                      <c:pt idx="412">
                        <c:v>303738403.53436202</c:v>
                      </c:pt>
                      <c:pt idx="413">
                        <c:v>303743561.10864204</c:v>
                      </c:pt>
                      <c:pt idx="414">
                        <c:v>304273096.06436366</c:v>
                      </c:pt>
                      <c:pt idx="415">
                        <c:v>304278253.63864362</c:v>
                      </c:pt>
                      <c:pt idx="416">
                        <c:v>304273096.06436366</c:v>
                      </c:pt>
                      <c:pt idx="417">
                        <c:v>304278253.63864362</c:v>
                      </c:pt>
                      <c:pt idx="418">
                        <c:v>304273096.06436366</c:v>
                      </c:pt>
                      <c:pt idx="419">
                        <c:v>304278253.63864362</c:v>
                      </c:pt>
                      <c:pt idx="420">
                        <c:v>306499698.05519491</c:v>
                      </c:pt>
                      <c:pt idx="421">
                        <c:v>306504855.62947494</c:v>
                      </c:pt>
                      <c:pt idx="422">
                        <c:v>306499698.05519491</c:v>
                      </c:pt>
                      <c:pt idx="423">
                        <c:v>306504855.62947494</c:v>
                      </c:pt>
                      <c:pt idx="424">
                        <c:v>307034390.58519655</c:v>
                      </c:pt>
                      <c:pt idx="425">
                        <c:v>307039548.15947664</c:v>
                      </c:pt>
                      <c:pt idx="426">
                        <c:v>307034390.58519655</c:v>
                      </c:pt>
                      <c:pt idx="427">
                        <c:v>307039548.15947664</c:v>
                      </c:pt>
                      <c:pt idx="428">
                        <c:v>306499698.05519491</c:v>
                      </c:pt>
                      <c:pt idx="429">
                        <c:v>306504855.62947494</c:v>
                      </c:pt>
                      <c:pt idx="430">
                        <c:v>307034390.58519655</c:v>
                      </c:pt>
                      <c:pt idx="431">
                        <c:v>307039548.15947664</c:v>
                      </c:pt>
                      <c:pt idx="432">
                        <c:v>307779195.88013673</c:v>
                      </c:pt>
                      <c:pt idx="433">
                        <c:v>307784353.45441669</c:v>
                      </c:pt>
                      <c:pt idx="434">
                        <c:v>308472063.88462836</c:v>
                      </c:pt>
                      <c:pt idx="435">
                        <c:v>307779195.88013673</c:v>
                      </c:pt>
                      <c:pt idx="436">
                        <c:v>308477221.45890838</c:v>
                      </c:pt>
                      <c:pt idx="437">
                        <c:v>307784353.45441669</c:v>
                      </c:pt>
                      <c:pt idx="438">
                        <c:v>308313888.41013837</c:v>
                      </c:pt>
                      <c:pt idx="439">
                        <c:v>308319045.98441833</c:v>
                      </c:pt>
                      <c:pt idx="440">
                        <c:v>308472063.88462836</c:v>
                      </c:pt>
                      <c:pt idx="441">
                        <c:v>308477221.45890838</c:v>
                      </c:pt>
                      <c:pt idx="442">
                        <c:v>308313888.41013837</c:v>
                      </c:pt>
                      <c:pt idx="443">
                        <c:v>308319045.98441833</c:v>
                      </c:pt>
                      <c:pt idx="444">
                        <c:v>307779195.88013673</c:v>
                      </c:pt>
                      <c:pt idx="445">
                        <c:v>307784353.45441669</c:v>
                      </c:pt>
                      <c:pt idx="446">
                        <c:v>309006756.41463006</c:v>
                      </c:pt>
                      <c:pt idx="447">
                        <c:v>309011913.98890996</c:v>
                      </c:pt>
                      <c:pt idx="448">
                        <c:v>309006756.41463006</c:v>
                      </c:pt>
                      <c:pt idx="449">
                        <c:v>309011913.98890996</c:v>
                      </c:pt>
                      <c:pt idx="450">
                        <c:v>308472063.88462836</c:v>
                      </c:pt>
                      <c:pt idx="451">
                        <c:v>308477221.45890838</c:v>
                      </c:pt>
                      <c:pt idx="452">
                        <c:v>308313888.41013837</c:v>
                      </c:pt>
                      <c:pt idx="453">
                        <c:v>308319045.98441833</c:v>
                      </c:pt>
                      <c:pt idx="454">
                        <c:v>309006756.41463006</c:v>
                      </c:pt>
                      <c:pt idx="455">
                        <c:v>309011913.98890996</c:v>
                      </c:pt>
                      <c:pt idx="456">
                        <c:v>309618523.21504337</c:v>
                      </c:pt>
                      <c:pt idx="457">
                        <c:v>309623680.78932339</c:v>
                      </c:pt>
                      <c:pt idx="458">
                        <c:v>309618523.21504337</c:v>
                      </c:pt>
                      <c:pt idx="459">
                        <c:v>309623680.78932339</c:v>
                      </c:pt>
                      <c:pt idx="460">
                        <c:v>309751561.70957023</c:v>
                      </c:pt>
                      <c:pt idx="461">
                        <c:v>309756719.28385019</c:v>
                      </c:pt>
                      <c:pt idx="462">
                        <c:v>309751561.70957023</c:v>
                      </c:pt>
                      <c:pt idx="463">
                        <c:v>309756719.28385019</c:v>
                      </c:pt>
                      <c:pt idx="464">
                        <c:v>309618523.21504337</c:v>
                      </c:pt>
                      <c:pt idx="465">
                        <c:v>309623680.78932339</c:v>
                      </c:pt>
                      <c:pt idx="466">
                        <c:v>310153215.74504513</c:v>
                      </c:pt>
                      <c:pt idx="467">
                        <c:v>310158373.31932497</c:v>
                      </c:pt>
                      <c:pt idx="468">
                        <c:v>310153215.74504513</c:v>
                      </c:pt>
                      <c:pt idx="469">
                        <c:v>310158373.31932497</c:v>
                      </c:pt>
                      <c:pt idx="470">
                        <c:v>310286254.23957187</c:v>
                      </c:pt>
                      <c:pt idx="471">
                        <c:v>310291411.81385195</c:v>
                      </c:pt>
                      <c:pt idx="472">
                        <c:v>310286254.23957187</c:v>
                      </c:pt>
                      <c:pt idx="473">
                        <c:v>310291411.81385195</c:v>
                      </c:pt>
                      <c:pt idx="474">
                        <c:v>309751561.70957023</c:v>
                      </c:pt>
                      <c:pt idx="475">
                        <c:v>309756719.28385019</c:v>
                      </c:pt>
                      <c:pt idx="476">
                        <c:v>310153215.74504513</c:v>
                      </c:pt>
                      <c:pt idx="477">
                        <c:v>310158373.31932497</c:v>
                      </c:pt>
                      <c:pt idx="478">
                        <c:v>310286254.23957187</c:v>
                      </c:pt>
                      <c:pt idx="479">
                        <c:v>310291411.81385195</c:v>
                      </c:pt>
                      <c:pt idx="480">
                        <c:v>315631681.39025164</c:v>
                      </c:pt>
                      <c:pt idx="481">
                        <c:v>315636838.96453166</c:v>
                      </c:pt>
                      <c:pt idx="482">
                        <c:v>315631681.39025164</c:v>
                      </c:pt>
                      <c:pt idx="483">
                        <c:v>315636838.96453166</c:v>
                      </c:pt>
                      <c:pt idx="484">
                        <c:v>316166373.92025322</c:v>
                      </c:pt>
                      <c:pt idx="485">
                        <c:v>316171531.49453324</c:v>
                      </c:pt>
                      <c:pt idx="486">
                        <c:v>316166373.92025322</c:v>
                      </c:pt>
                      <c:pt idx="487">
                        <c:v>316171531.49453324</c:v>
                      </c:pt>
                      <c:pt idx="488">
                        <c:v>315631681.39025164</c:v>
                      </c:pt>
                      <c:pt idx="489">
                        <c:v>315636838.96453166</c:v>
                      </c:pt>
                      <c:pt idx="490">
                        <c:v>316166373.92025322</c:v>
                      </c:pt>
                      <c:pt idx="491">
                        <c:v>316171531.49453324</c:v>
                      </c:pt>
                      <c:pt idx="492">
                        <c:v>317407646.33567911</c:v>
                      </c:pt>
                      <c:pt idx="493">
                        <c:v>317412803.90995914</c:v>
                      </c:pt>
                      <c:pt idx="494">
                        <c:v>317407646.33567911</c:v>
                      </c:pt>
                      <c:pt idx="495">
                        <c:v>317412803.90995914</c:v>
                      </c:pt>
                      <c:pt idx="496">
                        <c:v>317942338.86568081</c:v>
                      </c:pt>
                      <c:pt idx="497">
                        <c:v>317947496.43996078</c:v>
                      </c:pt>
                      <c:pt idx="498">
                        <c:v>317942338.86568081</c:v>
                      </c:pt>
                      <c:pt idx="499">
                        <c:v>317947496.43996078</c:v>
                      </c:pt>
                      <c:pt idx="500">
                        <c:v>317407646.33567911</c:v>
                      </c:pt>
                      <c:pt idx="501">
                        <c:v>317412803.90995914</c:v>
                      </c:pt>
                      <c:pt idx="502">
                        <c:v>317942338.86568081</c:v>
                      </c:pt>
                      <c:pt idx="503">
                        <c:v>317947496.43996078</c:v>
                      </c:pt>
                      <c:pt idx="504">
                        <c:v>319380012.16511261</c:v>
                      </c:pt>
                      <c:pt idx="505">
                        <c:v>319385169.7393927</c:v>
                      </c:pt>
                      <c:pt idx="506">
                        <c:v>319380012.16511261</c:v>
                      </c:pt>
                      <c:pt idx="507">
                        <c:v>319385169.7393927</c:v>
                      </c:pt>
                      <c:pt idx="508">
                        <c:v>319914704.69511431</c:v>
                      </c:pt>
                      <c:pt idx="509">
                        <c:v>319919862.26939428</c:v>
                      </c:pt>
                      <c:pt idx="510">
                        <c:v>319914704.69511431</c:v>
                      </c:pt>
                      <c:pt idx="511">
                        <c:v>319919862.26939428</c:v>
                      </c:pt>
                      <c:pt idx="512">
                        <c:v>319380012.16511261</c:v>
                      </c:pt>
                      <c:pt idx="513">
                        <c:v>319385169.7393927</c:v>
                      </c:pt>
                      <c:pt idx="514">
                        <c:v>319914704.69511431</c:v>
                      </c:pt>
                      <c:pt idx="515">
                        <c:v>319919862.26939428</c:v>
                      </c:pt>
                      <c:pt idx="516">
                        <c:v>323420804.51088732</c:v>
                      </c:pt>
                      <c:pt idx="517">
                        <c:v>323425962.08516747</c:v>
                      </c:pt>
                      <c:pt idx="518">
                        <c:v>323420804.51088732</c:v>
                      </c:pt>
                      <c:pt idx="519">
                        <c:v>323425962.08516747</c:v>
                      </c:pt>
                      <c:pt idx="520">
                        <c:v>323955497.04088897</c:v>
                      </c:pt>
                      <c:pt idx="521">
                        <c:v>323960654.61516911</c:v>
                      </c:pt>
                      <c:pt idx="522">
                        <c:v>323955497.04088897</c:v>
                      </c:pt>
                      <c:pt idx="523">
                        <c:v>323960654.61516911</c:v>
                      </c:pt>
                      <c:pt idx="524">
                        <c:v>323420804.51088732</c:v>
                      </c:pt>
                      <c:pt idx="525">
                        <c:v>323425962.08516747</c:v>
                      </c:pt>
                      <c:pt idx="526">
                        <c:v>323955497.04088897</c:v>
                      </c:pt>
                      <c:pt idx="527">
                        <c:v>323960654.61516911</c:v>
                      </c:pt>
                      <c:pt idx="528">
                        <c:v>325393170.34032089</c:v>
                      </c:pt>
                      <c:pt idx="529">
                        <c:v>325398327.91460085</c:v>
                      </c:pt>
                      <c:pt idx="530">
                        <c:v>325393170.34032089</c:v>
                      </c:pt>
                      <c:pt idx="531">
                        <c:v>325398327.91460085</c:v>
                      </c:pt>
                      <c:pt idx="532">
                        <c:v>325927862.87032253</c:v>
                      </c:pt>
                      <c:pt idx="533">
                        <c:v>325933020.44460249</c:v>
                      </c:pt>
                      <c:pt idx="534">
                        <c:v>325393170.34032089</c:v>
                      </c:pt>
                      <c:pt idx="535">
                        <c:v>325398327.91460085</c:v>
                      </c:pt>
                      <c:pt idx="536">
                        <c:v>325927862.87032253</c:v>
                      </c:pt>
                      <c:pt idx="537">
                        <c:v>325933020.44460249</c:v>
                      </c:pt>
                      <c:pt idx="538">
                        <c:v>325927862.87032253</c:v>
                      </c:pt>
                      <c:pt idx="539">
                        <c:v>325933020.44460249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9B6-4CBE-9CEE-CBA7CFC8490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2201.4532913871776</c:v>
                      </c:pt>
                      <c:pt idx="1">
                        <c:v>2201.4926885686777</c:v>
                      </c:pt>
                      <c:pt idx="2">
                        <c:v>2203.8086913871775</c:v>
                      </c:pt>
                      <c:pt idx="3">
                        <c:v>2203.8480885686781</c:v>
                      </c:pt>
                      <c:pt idx="4">
                        <c:v>2207.1486830868444</c:v>
                      </c:pt>
                      <c:pt idx="5">
                        <c:v>2207.1880802683445</c:v>
                      </c:pt>
                      <c:pt idx="6">
                        <c:v>2207.6400830868442</c:v>
                      </c:pt>
                      <c:pt idx="7">
                        <c:v>2207.6794802683444</c:v>
                      </c:pt>
                      <c:pt idx="8">
                        <c:v>2207.9612913871774</c:v>
                      </c:pt>
                      <c:pt idx="9">
                        <c:v>2208.000688568678</c:v>
                      </c:pt>
                      <c:pt idx="10">
                        <c:v>2211.7926830868446</c:v>
                      </c:pt>
                      <c:pt idx="11">
                        <c:v>2211.8320802683443</c:v>
                      </c:pt>
                      <c:pt idx="12">
                        <c:v>2259.8455629302512</c:v>
                      </c:pt>
                      <c:pt idx="13">
                        <c:v>2259.8849601117513</c:v>
                      </c:pt>
                      <c:pt idx="14">
                        <c:v>2262.2191629302511</c:v>
                      </c:pt>
                      <c:pt idx="15">
                        <c:v>2262.2585601117512</c:v>
                      </c:pt>
                      <c:pt idx="16">
                        <c:v>2263.6769546299179</c:v>
                      </c:pt>
                      <c:pt idx="17">
                        <c:v>2263.7163518114176</c:v>
                      </c:pt>
                      <c:pt idx="18">
                        <c:v>2266.0505546299182</c:v>
                      </c:pt>
                      <c:pt idx="19">
                        <c:v>2266.0899518114174</c:v>
                      </c:pt>
                      <c:pt idx="20">
                        <c:v>2266.525562930251</c:v>
                      </c:pt>
                      <c:pt idx="21">
                        <c:v>2266.5649601117511</c:v>
                      </c:pt>
                      <c:pt idx="22">
                        <c:v>2270.3569546299182</c:v>
                      </c:pt>
                      <c:pt idx="23">
                        <c:v>2270.3963518114174</c:v>
                      </c:pt>
                      <c:pt idx="24">
                        <c:v>2272.0077797351837</c:v>
                      </c:pt>
                      <c:pt idx="25">
                        <c:v>2272.0471769166838</c:v>
                      </c:pt>
                      <c:pt idx="26">
                        <c:v>2272.5173797351836</c:v>
                      </c:pt>
                      <c:pt idx="27">
                        <c:v>2272.5567769166837</c:v>
                      </c:pt>
                      <c:pt idx="28">
                        <c:v>2275.8391714348509</c:v>
                      </c:pt>
                      <c:pt idx="29">
                        <c:v>2275.8785686163505</c:v>
                      </c:pt>
                      <c:pt idx="30">
                        <c:v>2276.3487714348507</c:v>
                      </c:pt>
                      <c:pt idx="31">
                        <c:v>2276.3881686163509</c:v>
                      </c:pt>
                      <c:pt idx="32">
                        <c:v>2276.8237797351835</c:v>
                      </c:pt>
                      <c:pt idx="33">
                        <c:v>2276.8631769166836</c:v>
                      </c:pt>
                      <c:pt idx="34">
                        <c:v>2280.6551714348507</c:v>
                      </c:pt>
                      <c:pt idx="35">
                        <c:v>2280.6945686163508</c:v>
                      </c:pt>
                      <c:pt idx="36">
                        <c:v>2290.2877274127541</c:v>
                      </c:pt>
                      <c:pt idx="37">
                        <c:v>2290.3271245942547</c:v>
                      </c:pt>
                      <c:pt idx="38">
                        <c:v>2292.6795274127539</c:v>
                      </c:pt>
                      <c:pt idx="39">
                        <c:v>2292.7189245942545</c:v>
                      </c:pt>
                      <c:pt idx="40">
                        <c:v>2294.1191191124217</c:v>
                      </c:pt>
                      <c:pt idx="41">
                        <c:v>2294.1585162939214</c:v>
                      </c:pt>
                      <c:pt idx="42">
                        <c:v>2296.5109191124216</c:v>
                      </c:pt>
                      <c:pt idx="43">
                        <c:v>2296.5503162939217</c:v>
                      </c:pt>
                      <c:pt idx="44">
                        <c:v>2297.1397274127539</c:v>
                      </c:pt>
                      <c:pt idx="45">
                        <c:v>2297.1791245942545</c:v>
                      </c:pt>
                      <c:pt idx="46">
                        <c:v>2300.9711191124215</c:v>
                      </c:pt>
                      <c:pt idx="47">
                        <c:v>2301.0105162939217</c:v>
                      </c:pt>
                      <c:pt idx="48">
                        <c:v>2330.4000512782577</c:v>
                      </c:pt>
                      <c:pt idx="49">
                        <c:v>2330.4394484597574</c:v>
                      </c:pt>
                      <c:pt idx="50">
                        <c:v>2330.927851278258</c:v>
                      </c:pt>
                      <c:pt idx="51">
                        <c:v>2330.9672484597572</c:v>
                      </c:pt>
                      <c:pt idx="52">
                        <c:v>2333.3586135744849</c:v>
                      </c:pt>
                      <c:pt idx="53">
                        <c:v>2333.3980107559846</c:v>
                      </c:pt>
                      <c:pt idx="54">
                        <c:v>2334.2314429779235</c:v>
                      </c:pt>
                      <c:pt idx="55">
                        <c:v>2334.2708401594232</c:v>
                      </c:pt>
                      <c:pt idx="56">
                        <c:v>2334.7592429779233</c:v>
                      </c:pt>
                      <c:pt idx="57">
                        <c:v>2334.7986401594235</c:v>
                      </c:pt>
                      <c:pt idx="58">
                        <c:v>2335.388051278258</c:v>
                      </c:pt>
                      <c:pt idx="59">
                        <c:v>2335.4274484597572</c:v>
                      </c:pt>
                      <c:pt idx="60">
                        <c:v>2335.7504135744848</c:v>
                      </c:pt>
                      <c:pt idx="61">
                        <c:v>2335.7898107559849</c:v>
                      </c:pt>
                      <c:pt idx="62">
                        <c:v>2337.1900052741507</c:v>
                      </c:pt>
                      <c:pt idx="63">
                        <c:v>2337.2294024556513</c:v>
                      </c:pt>
                      <c:pt idx="64">
                        <c:v>2339.2194429779233</c:v>
                      </c:pt>
                      <c:pt idx="65">
                        <c:v>2339.2588401594235</c:v>
                      </c:pt>
                      <c:pt idx="66">
                        <c:v>2339.5818052741511</c:v>
                      </c:pt>
                      <c:pt idx="67">
                        <c:v>2339.6212024556512</c:v>
                      </c:pt>
                      <c:pt idx="68">
                        <c:v>2340.2106135744848</c:v>
                      </c:pt>
                      <c:pt idx="69">
                        <c:v>2340.2500107559849</c:v>
                      </c:pt>
                      <c:pt idx="70">
                        <c:v>2344.0420052741511</c:v>
                      </c:pt>
                      <c:pt idx="71">
                        <c:v>2344.0814024556512</c:v>
                      </c:pt>
                      <c:pt idx="72">
                        <c:v>2346.2171208974869</c:v>
                      </c:pt>
                      <c:pt idx="73">
                        <c:v>2346.2565180789857</c:v>
                      </c:pt>
                      <c:pt idx="74">
                        <c:v>2346.8159989558276</c:v>
                      </c:pt>
                      <c:pt idx="75">
                        <c:v>2346.8553961373282</c:v>
                      </c:pt>
                      <c:pt idx="76">
                        <c:v>2347.3437989558279</c:v>
                      </c:pt>
                      <c:pt idx="77">
                        <c:v>2347.383196137328</c:v>
                      </c:pt>
                      <c:pt idx="78">
                        <c:v>2348.6089208974868</c:v>
                      </c:pt>
                      <c:pt idx="79">
                        <c:v>2348.6483180789855</c:v>
                      </c:pt>
                      <c:pt idx="80">
                        <c:v>2351.8039989558279</c:v>
                      </c:pt>
                      <c:pt idx="81">
                        <c:v>2351.843396137328</c:v>
                      </c:pt>
                      <c:pt idx="82">
                        <c:v>2351.9125125971532</c:v>
                      </c:pt>
                      <c:pt idx="83">
                        <c:v>2351.9519097786529</c:v>
                      </c:pt>
                      <c:pt idx="84">
                        <c:v>2352.5113906554948</c:v>
                      </c:pt>
                      <c:pt idx="85">
                        <c:v>2352.5507878369949</c:v>
                      </c:pt>
                      <c:pt idx="86">
                        <c:v>2352.440312597153</c:v>
                      </c:pt>
                      <c:pt idx="87">
                        <c:v>2352.4797097786527</c:v>
                      </c:pt>
                      <c:pt idx="88">
                        <c:v>2353.0691208974868</c:v>
                      </c:pt>
                      <c:pt idx="89">
                        <c:v>2353.1085180789855</c:v>
                      </c:pt>
                      <c:pt idx="90">
                        <c:v>2354.9213906554946</c:v>
                      </c:pt>
                      <c:pt idx="91">
                        <c:v>2354.9607878369952</c:v>
                      </c:pt>
                      <c:pt idx="92">
                        <c:v>2356.900512597153</c:v>
                      </c:pt>
                      <c:pt idx="93">
                        <c:v>2356.9399097786527</c:v>
                      </c:pt>
                      <c:pt idx="94">
                        <c:v>2359.5353906554947</c:v>
                      </c:pt>
                      <c:pt idx="95">
                        <c:v>2359.5747878369953</c:v>
                      </c:pt>
                      <c:pt idx="96">
                        <c:v>2403.9131019224915</c:v>
                      </c:pt>
                      <c:pt idx="97">
                        <c:v>2403.9524991039907</c:v>
                      </c:pt>
                      <c:pt idx="98">
                        <c:v>2404.4591019224918</c:v>
                      </c:pt>
                      <c:pt idx="99">
                        <c:v>2404.4984991039905</c:v>
                      </c:pt>
                      <c:pt idx="100">
                        <c:v>2404.6093924405595</c:v>
                      </c:pt>
                      <c:pt idx="101">
                        <c:v>2404.6487896220592</c:v>
                      </c:pt>
                      <c:pt idx="102">
                        <c:v>2407.0193924405594</c:v>
                      </c:pt>
                      <c:pt idx="103">
                        <c:v>2407.0587896220595</c:v>
                      </c:pt>
                      <c:pt idx="104">
                        <c:v>2407.7444936221577</c:v>
                      </c:pt>
                      <c:pt idx="105">
                        <c:v>2407.7838908036579</c:v>
                      </c:pt>
                      <c:pt idx="106">
                        <c:v>2408.2904936221576</c:v>
                      </c:pt>
                      <c:pt idx="107">
                        <c:v>2408.3298908036581</c:v>
                      </c:pt>
                      <c:pt idx="108">
                        <c:v>2408.4407841402262</c:v>
                      </c:pt>
                      <c:pt idx="109">
                        <c:v>2408.4801813217264</c:v>
                      </c:pt>
                      <c:pt idx="110">
                        <c:v>2409.0731019224913</c:v>
                      </c:pt>
                      <c:pt idx="111">
                        <c:v>2409.1124991039906</c:v>
                      </c:pt>
                      <c:pt idx="112">
                        <c:v>2410.8507841402266</c:v>
                      </c:pt>
                      <c:pt idx="113">
                        <c:v>2410.8901813217262</c:v>
                      </c:pt>
                      <c:pt idx="114">
                        <c:v>2411.6333924405594</c:v>
                      </c:pt>
                      <c:pt idx="115">
                        <c:v>2411.6727896220596</c:v>
                      </c:pt>
                      <c:pt idx="116">
                        <c:v>2412.9044936221576</c:v>
                      </c:pt>
                      <c:pt idx="117">
                        <c:v>2412.9438908036582</c:v>
                      </c:pt>
                      <c:pt idx="118">
                        <c:v>2415.4647841402266</c:v>
                      </c:pt>
                      <c:pt idx="119">
                        <c:v>2415.5041813217263</c:v>
                      </c:pt>
                      <c:pt idx="120">
                        <c:v>2416.7716092454925</c:v>
                      </c:pt>
                      <c:pt idx="121">
                        <c:v>2416.8110064269931</c:v>
                      </c:pt>
                      <c:pt idx="122">
                        <c:v>2417.3176092454923</c:v>
                      </c:pt>
                      <c:pt idx="123">
                        <c:v>2417.3570064269929</c:v>
                      </c:pt>
                      <c:pt idx="124">
                        <c:v>2420.3290496000614</c:v>
                      </c:pt>
                      <c:pt idx="125">
                        <c:v>2420.3684467815619</c:v>
                      </c:pt>
                      <c:pt idx="126">
                        <c:v>2420.6030009451592</c:v>
                      </c:pt>
                      <c:pt idx="127">
                        <c:v>2420.6423981266594</c:v>
                      </c:pt>
                      <c:pt idx="128">
                        <c:v>2420.8750496000616</c:v>
                      </c:pt>
                      <c:pt idx="129">
                        <c:v>2420.9144467815618</c:v>
                      </c:pt>
                      <c:pt idx="130">
                        <c:v>2421.1490009451595</c:v>
                      </c:pt>
                      <c:pt idx="131">
                        <c:v>2421.1883981266592</c:v>
                      </c:pt>
                      <c:pt idx="132">
                        <c:v>2421.9316092454924</c:v>
                      </c:pt>
                      <c:pt idx="133">
                        <c:v>2421.971006426993</c:v>
                      </c:pt>
                      <c:pt idx="134">
                        <c:v>2425.4890496000612</c:v>
                      </c:pt>
                      <c:pt idx="135">
                        <c:v>2425.5284467815618</c:v>
                      </c:pt>
                      <c:pt idx="136">
                        <c:v>2425.7630009451595</c:v>
                      </c:pt>
                      <c:pt idx="137">
                        <c:v>2425.8023981266592</c:v>
                      </c:pt>
                      <c:pt idx="138">
                        <c:v>2426.0244412997286</c:v>
                      </c:pt>
                      <c:pt idx="139">
                        <c:v>2426.0638384812287</c:v>
                      </c:pt>
                      <c:pt idx="140">
                        <c:v>2428.4526412997284</c:v>
                      </c:pt>
                      <c:pt idx="141">
                        <c:v>2428.492038481229</c:v>
                      </c:pt>
                      <c:pt idx="142">
                        <c:v>2431.7256465785208</c:v>
                      </c:pt>
                      <c:pt idx="143">
                        <c:v>2431.7650437600209</c:v>
                      </c:pt>
                      <c:pt idx="144">
                        <c:v>2433.2204412997285</c:v>
                      </c:pt>
                      <c:pt idx="145">
                        <c:v>2433.2598384812291</c:v>
                      </c:pt>
                      <c:pt idx="146">
                        <c:v>2433.1875569230633</c:v>
                      </c:pt>
                      <c:pt idx="147">
                        <c:v>2433.2269541045639</c:v>
                      </c:pt>
                      <c:pt idx="148">
                        <c:v>2433.7335569230631</c:v>
                      </c:pt>
                      <c:pt idx="149">
                        <c:v>2433.7729541045637</c:v>
                      </c:pt>
                      <c:pt idx="150">
                        <c:v>2434.1538465785206</c:v>
                      </c:pt>
                      <c:pt idx="151">
                        <c:v>2434.1932437600208</c:v>
                      </c:pt>
                      <c:pt idx="152">
                        <c:v>2437.4210382781862</c:v>
                      </c:pt>
                      <c:pt idx="153">
                        <c:v>2437.4604354596859</c:v>
                      </c:pt>
                      <c:pt idx="154">
                        <c:v>2437.9852382781864</c:v>
                      </c:pt>
                      <c:pt idx="155">
                        <c:v>2438.0246354596857</c:v>
                      </c:pt>
                      <c:pt idx="156">
                        <c:v>2438.3475569230632</c:v>
                      </c:pt>
                      <c:pt idx="157">
                        <c:v>2438.3869541045638</c:v>
                      </c:pt>
                      <c:pt idx="158">
                        <c:v>2438.9216465785207</c:v>
                      </c:pt>
                      <c:pt idx="159">
                        <c:v>2438.9610437600209</c:v>
                      </c:pt>
                      <c:pt idx="160">
                        <c:v>2438.8829486227296</c:v>
                      </c:pt>
                      <c:pt idx="161">
                        <c:v>2438.9223458042297</c:v>
                      </c:pt>
                      <c:pt idx="162">
                        <c:v>2441.3111486227299</c:v>
                      </c:pt>
                      <c:pt idx="163">
                        <c:v>2441.3505458042296</c:v>
                      </c:pt>
                      <c:pt idx="164">
                        <c:v>2442.7530382781865</c:v>
                      </c:pt>
                      <c:pt idx="165">
                        <c:v>2442.7924354596857</c:v>
                      </c:pt>
                      <c:pt idx="166">
                        <c:v>2446.07894862273</c:v>
                      </c:pt>
                      <c:pt idx="167">
                        <c:v>2446.1183458042296</c:v>
                      </c:pt>
                      <c:pt idx="168">
                        <c:v>2473.299880788566</c:v>
                      </c:pt>
                      <c:pt idx="169">
                        <c:v>2473.3392779700657</c:v>
                      </c:pt>
                      <c:pt idx="170">
                        <c:v>2475.7280807885663</c:v>
                      </c:pt>
                      <c:pt idx="171">
                        <c:v>2475.7674779700656</c:v>
                      </c:pt>
                      <c:pt idx="172">
                        <c:v>2478.1224430847938</c:v>
                      </c:pt>
                      <c:pt idx="173">
                        <c:v>2478.1618402662939</c:v>
                      </c:pt>
                      <c:pt idx="174">
                        <c:v>2478.9952724882328</c:v>
                      </c:pt>
                      <c:pt idx="175">
                        <c:v>2479.0346696697329</c:v>
                      </c:pt>
                      <c:pt idx="176">
                        <c:v>2479.5594724882326</c:v>
                      </c:pt>
                      <c:pt idx="177">
                        <c:v>2479.5988696697332</c:v>
                      </c:pt>
                      <c:pt idx="178">
                        <c:v>2480.495880788566</c:v>
                      </c:pt>
                      <c:pt idx="179">
                        <c:v>2480.5352779700656</c:v>
                      </c:pt>
                      <c:pt idx="180">
                        <c:v>2480.5506430847936</c:v>
                      </c:pt>
                      <c:pt idx="181">
                        <c:v>2480.5900402662942</c:v>
                      </c:pt>
                      <c:pt idx="182">
                        <c:v>2481.9538347844591</c:v>
                      </c:pt>
                      <c:pt idx="183">
                        <c:v>2481.9932319659597</c:v>
                      </c:pt>
                      <c:pt idx="184">
                        <c:v>2482.3952619770744</c:v>
                      </c:pt>
                      <c:pt idx="185">
                        <c:v>2482.434659158574</c:v>
                      </c:pt>
                      <c:pt idx="186">
                        <c:v>2482.9412619770742</c:v>
                      </c:pt>
                      <c:pt idx="187">
                        <c:v>2482.9806591585743</c:v>
                      </c:pt>
                      <c:pt idx="188">
                        <c:v>2483.9171140385879</c:v>
                      </c:pt>
                      <c:pt idx="189">
                        <c:v>2483.9565112200885</c:v>
                      </c:pt>
                      <c:pt idx="190">
                        <c:v>2484.3272724882327</c:v>
                      </c:pt>
                      <c:pt idx="191">
                        <c:v>2484.3666696697333</c:v>
                      </c:pt>
                      <c:pt idx="192">
                        <c:v>2484.3820347844589</c:v>
                      </c:pt>
                      <c:pt idx="193">
                        <c:v>2484.4813140385882</c:v>
                      </c:pt>
                      <c:pt idx="194">
                        <c:v>2484.4214319659595</c:v>
                      </c:pt>
                      <c:pt idx="195">
                        <c:v>2484.5207112200883</c:v>
                      </c:pt>
                      <c:pt idx="196">
                        <c:v>2485.3184430847937</c:v>
                      </c:pt>
                      <c:pt idx="197">
                        <c:v>2485.3578402662938</c:v>
                      </c:pt>
                      <c:pt idx="198">
                        <c:v>2487.5552619770742</c:v>
                      </c:pt>
                      <c:pt idx="199">
                        <c:v>2487.5946591585739</c:v>
                      </c:pt>
                      <c:pt idx="200">
                        <c:v>2488.0906536767416</c:v>
                      </c:pt>
                      <c:pt idx="201">
                        <c:v>2488.1300508582412</c:v>
                      </c:pt>
                      <c:pt idx="202">
                        <c:v>2489.149834784459</c:v>
                      </c:pt>
                      <c:pt idx="203">
                        <c:v>2489.2491140385882</c:v>
                      </c:pt>
                      <c:pt idx="204">
                        <c:v>2489.1892319659596</c:v>
                      </c:pt>
                      <c:pt idx="205">
                        <c:v>2489.2885112200884</c:v>
                      </c:pt>
                      <c:pt idx="206">
                        <c:v>2489.6125057382546</c:v>
                      </c:pt>
                      <c:pt idx="207">
                        <c:v>2489.6519029197543</c:v>
                      </c:pt>
                      <c:pt idx="208">
                        <c:v>2490.5188536767414</c:v>
                      </c:pt>
                      <c:pt idx="209">
                        <c:v>2490.5582508582411</c:v>
                      </c:pt>
                      <c:pt idx="210">
                        <c:v>2491.5798284661373</c:v>
                      </c:pt>
                      <c:pt idx="211">
                        <c:v>2491.619225647637</c:v>
                      </c:pt>
                      <c:pt idx="212">
                        <c:v>2492.0589057382545</c:v>
                      </c:pt>
                      <c:pt idx="213">
                        <c:v>2492.0983029197546</c:v>
                      </c:pt>
                      <c:pt idx="214">
                        <c:v>2492.1440284661376</c:v>
                      </c:pt>
                      <c:pt idx="215">
                        <c:v>2492.1834256476368</c:v>
                      </c:pt>
                      <c:pt idx="216">
                        <c:v>2495.2866536767415</c:v>
                      </c:pt>
                      <c:pt idx="217">
                        <c:v>2495.3260508582412</c:v>
                      </c:pt>
                      <c:pt idx="218">
                        <c:v>2496.9805057382546</c:v>
                      </c:pt>
                      <c:pt idx="219">
                        <c:v>2497.0199029197547</c:v>
                      </c:pt>
                      <c:pt idx="220">
                        <c:v>2496.9118284661372</c:v>
                      </c:pt>
                      <c:pt idx="221">
                        <c:v>2496.9512256476369</c:v>
                      </c:pt>
                      <c:pt idx="222">
                        <c:v>2497.2752201658031</c:v>
                      </c:pt>
                      <c:pt idx="223">
                        <c:v>2497.3146173473033</c:v>
                      </c:pt>
                      <c:pt idx="224">
                        <c:v>2499.721620165803</c:v>
                      </c:pt>
                      <c:pt idx="225">
                        <c:v>2499.7610173473036</c:v>
                      </c:pt>
                      <c:pt idx="226">
                        <c:v>2502.2801349265264</c:v>
                      </c:pt>
                      <c:pt idx="227">
                        <c:v>2502.3195321080261</c:v>
                      </c:pt>
                      <c:pt idx="228">
                        <c:v>2502.8625349265267</c:v>
                      </c:pt>
                      <c:pt idx="229">
                        <c:v>2502.9019321080259</c:v>
                      </c:pt>
                      <c:pt idx="230">
                        <c:v>2504.6432201658031</c:v>
                      </c:pt>
                      <c:pt idx="231">
                        <c:v>2504.6826173473032</c:v>
                      </c:pt>
                      <c:pt idx="232">
                        <c:v>2506.1115266261932</c:v>
                      </c:pt>
                      <c:pt idx="233">
                        <c:v>2506.1509238076928</c:v>
                      </c:pt>
                      <c:pt idx="234">
                        <c:v>2506.6939266261929</c:v>
                      </c:pt>
                      <c:pt idx="235">
                        <c:v>2506.7333238076931</c:v>
                      </c:pt>
                      <c:pt idx="236">
                        <c:v>2507.7841349265263</c:v>
                      </c:pt>
                      <c:pt idx="237">
                        <c:v>2507.823532108026</c:v>
                      </c:pt>
                      <c:pt idx="238">
                        <c:v>2511.6155266261931</c:v>
                      </c:pt>
                      <c:pt idx="239">
                        <c:v>2511.6549238076932</c:v>
                      </c:pt>
                      <c:pt idx="240">
                        <c:v>2520.5600826040973</c:v>
                      </c:pt>
                      <c:pt idx="241">
                        <c:v>2520.5994797855969</c:v>
                      </c:pt>
                      <c:pt idx="242">
                        <c:v>2523.0246826040975</c:v>
                      </c:pt>
                      <c:pt idx="243">
                        <c:v>2523.0640797855967</c:v>
                      </c:pt>
                      <c:pt idx="244">
                        <c:v>2524.391474303764</c:v>
                      </c:pt>
                      <c:pt idx="245">
                        <c:v>2524.4308714852641</c:v>
                      </c:pt>
                      <c:pt idx="246">
                        <c:v>2526.8560743037638</c:v>
                      </c:pt>
                      <c:pt idx="247">
                        <c:v>2526.8954714852644</c:v>
                      </c:pt>
                      <c:pt idx="248">
                        <c:v>2528.1000826040972</c:v>
                      </c:pt>
                      <c:pt idx="249">
                        <c:v>2528.1394797855969</c:v>
                      </c:pt>
                      <c:pt idx="250">
                        <c:v>2531.9314743037639</c:v>
                      </c:pt>
                      <c:pt idx="251">
                        <c:v>2531.9708714852645</c:v>
                      </c:pt>
                      <c:pt idx="252">
                        <c:v>2540.7875335201484</c:v>
                      </c:pt>
                      <c:pt idx="253">
                        <c:v>2540.8269307016481</c:v>
                      </c:pt>
                      <c:pt idx="254">
                        <c:v>2541.3517335201482</c:v>
                      </c:pt>
                      <c:pt idx="255">
                        <c:v>2541.3911307016483</c:v>
                      </c:pt>
                      <c:pt idx="256">
                        <c:v>2544.6189252198146</c:v>
                      </c:pt>
                      <c:pt idx="257">
                        <c:v>2544.6583224013148</c:v>
                      </c:pt>
                      <c:pt idx="258">
                        <c:v>2545.1831252198149</c:v>
                      </c:pt>
                      <c:pt idx="259">
                        <c:v>2545.2225224013146</c:v>
                      </c:pt>
                      <c:pt idx="260">
                        <c:v>2546.1195335201483</c:v>
                      </c:pt>
                      <c:pt idx="261">
                        <c:v>2546.1589307016484</c:v>
                      </c:pt>
                      <c:pt idx="262">
                        <c:v>2546.8129314327994</c:v>
                      </c:pt>
                      <c:pt idx="263">
                        <c:v>2546.8523286142999</c:v>
                      </c:pt>
                      <c:pt idx="264">
                        <c:v>2549.2593314327992</c:v>
                      </c:pt>
                      <c:pt idx="265">
                        <c:v>2549.2987286142998</c:v>
                      </c:pt>
                      <c:pt idx="266">
                        <c:v>2549.950925219815</c:v>
                      </c:pt>
                      <c:pt idx="267">
                        <c:v>2549.9903224013146</c:v>
                      </c:pt>
                      <c:pt idx="268">
                        <c:v>2552.508323132467</c:v>
                      </c:pt>
                      <c:pt idx="269">
                        <c:v>2552.5477203139667</c:v>
                      </c:pt>
                      <c:pt idx="270">
                        <c:v>2552.9497503250814</c:v>
                      </c:pt>
                      <c:pt idx="271">
                        <c:v>2553.0907231324668</c:v>
                      </c:pt>
                      <c:pt idx="272">
                        <c:v>2552.9891475065815</c:v>
                      </c:pt>
                      <c:pt idx="273">
                        <c:v>2553.1301203139669</c:v>
                      </c:pt>
                      <c:pt idx="274">
                        <c:v>2554.1809314327993</c:v>
                      </c:pt>
                      <c:pt idx="275">
                        <c:v>2554.2203286142999</c:v>
                      </c:pt>
                      <c:pt idx="276">
                        <c:v>2554.4716023865949</c:v>
                      </c:pt>
                      <c:pt idx="277">
                        <c:v>2554.5109995680946</c:v>
                      </c:pt>
                      <c:pt idx="278">
                        <c:v>2555.3961503250812</c:v>
                      </c:pt>
                      <c:pt idx="279">
                        <c:v>2555.4355475065813</c:v>
                      </c:pt>
                      <c:pt idx="280">
                        <c:v>2556.9362023865947</c:v>
                      </c:pt>
                      <c:pt idx="281">
                        <c:v>2556.9755995680948</c:v>
                      </c:pt>
                      <c:pt idx="282">
                        <c:v>2556.7811420247476</c:v>
                      </c:pt>
                      <c:pt idx="283">
                        <c:v>2556.8205392062473</c:v>
                      </c:pt>
                      <c:pt idx="284">
                        <c:v>2558.0123231324669</c:v>
                      </c:pt>
                      <c:pt idx="285">
                        <c:v>2558.0517203139666</c:v>
                      </c:pt>
                      <c:pt idx="286">
                        <c:v>2558.3029940862607</c:v>
                      </c:pt>
                      <c:pt idx="287">
                        <c:v>2558.3423912677608</c:v>
                      </c:pt>
                      <c:pt idx="288">
                        <c:v>2559.2275420247479</c:v>
                      </c:pt>
                      <c:pt idx="289">
                        <c:v>2559.2669392062471</c:v>
                      </c:pt>
                      <c:pt idx="290">
                        <c:v>2560.3177503250813</c:v>
                      </c:pt>
                      <c:pt idx="291">
                        <c:v>2560.3571475065814</c:v>
                      </c:pt>
                      <c:pt idx="292">
                        <c:v>2560.7675940862609</c:v>
                      </c:pt>
                      <c:pt idx="293">
                        <c:v>2560.8069912677606</c:v>
                      </c:pt>
                      <c:pt idx="294">
                        <c:v>2562.0116023865949</c:v>
                      </c:pt>
                      <c:pt idx="295">
                        <c:v>2562.0509995680945</c:v>
                      </c:pt>
                      <c:pt idx="296">
                        <c:v>2564.149142024748</c:v>
                      </c:pt>
                      <c:pt idx="297">
                        <c:v>2564.1885392062472</c:v>
                      </c:pt>
                      <c:pt idx="298">
                        <c:v>2565.0928791103706</c:v>
                      </c:pt>
                      <c:pt idx="299">
                        <c:v>2565.1322762918708</c:v>
                      </c:pt>
                      <c:pt idx="300">
                        <c:v>2565.8429940862607</c:v>
                      </c:pt>
                      <c:pt idx="301">
                        <c:v>2565.8823912677608</c:v>
                      </c:pt>
                      <c:pt idx="302">
                        <c:v>2565.6752791103704</c:v>
                      </c:pt>
                      <c:pt idx="303">
                        <c:v>2565.7146762918705</c:v>
                      </c:pt>
                      <c:pt idx="304">
                        <c:v>2570.5968791103705</c:v>
                      </c:pt>
                      <c:pt idx="305">
                        <c:v>2570.6362762918707</c:v>
                      </c:pt>
                      <c:pt idx="306">
                        <c:v>2570.7882708100378</c:v>
                      </c:pt>
                      <c:pt idx="307">
                        <c:v>2570.8276679915371</c:v>
                      </c:pt>
                      <c:pt idx="308">
                        <c:v>2571.2296980026522</c:v>
                      </c:pt>
                      <c:pt idx="309">
                        <c:v>2571.2690951841519</c:v>
                      </c:pt>
                      <c:pt idx="310">
                        <c:v>2571.812098002652</c:v>
                      </c:pt>
                      <c:pt idx="311">
                        <c:v>2571.8514951841516</c:v>
                      </c:pt>
                      <c:pt idx="312">
                        <c:v>2572.7515500641657</c:v>
                      </c:pt>
                      <c:pt idx="313">
                        <c:v>2572.7909472456649</c:v>
                      </c:pt>
                      <c:pt idx="314">
                        <c:v>2573.2528708100376</c:v>
                      </c:pt>
                      <c:pt idx="315">
                        <c:v>2573.3521500641655</c:v>
                      </c:pt>
                      <c:pt idx="316">
                        <c:v>2573.2922679915373</c:v>
                      </c:pt>
                      <c:pt idx="317">
                        <c:v>2573.3915472456652</c:v>
                      </c:pt>
                      <c:pt idx="318">
                        <c:v>2575.061089702318</c:v>
                      </c:pt>
                      <c:pt idx="319">
                        <c:v>2575.1004868838181</c:v>
                      </c:pt>
                      <c:pt idx="320">
                        <c:v>2575.6434897023182</c:v>
                      </c:pt>
                      <c:pt idx="321">
                        <c:v>2575.6828868838184</c:v>
                      </c:pt>
                      <c:pt idx="322">
                        <c:v>2576.582941763832</c:v>
                      </c:pt>
                      <c:pt idx="323">
                        <c:v>2576.7336980026521</c:v>
                      </c:pt>
                      <c:pt idx="324">
                        <c:v>2576.6223389453321</c:v>
                      </c:pt>
                      <c:pt idx="325">
                        <c:v>2576.4894760888287</c:v>
                      </c:pt>
                      <c:pt idx="326">
                        <c:v>2576.7730951841518</c:v>
                      </c:pt>
                      <c:pt idx="327">
                        <c:v>2576.5288732703284</c:v>
                      </c:pt>
                      <c:pt idx="328">
                        <c:v>2577.1835417638322</c:v>
                      </c:pt>
                      <c:pt idx="329">
                        <c:v>2577.2229389453319</c:v>
                      </c:pt>
                      <c:pt idx="330">
                        <c:v>2578.3282708100378</c:v>
                      </c:pt>
                      <c:pt idx="331">
                        <c:v>2578.4275500641656</c:v>
                      </c:pt>
                      <c:pt idx="332">
                        <c:v>2578.367667991537</c:v>
                      </c:pt>
                      <c:pt idx="333">
                        <c:v>2578.4669472456649</c:v>
                      </c:pt>
                      <c:pt idx="334">
                        <c:v>2578.9540760888285</c:v>
                      </c:pt>
                      <c:pt idx="335">
                        <c:v>2578.9934732703286</c:v>
                      </c:pt>
                      <c:pt idx="336">
                        <c:v>2580.5650897023183</c:v>
                      </c:pt>
                      <c:pt idx="337">
                        <c:v>2580.320867788495</c:v>
                      </c:pt>
                      <c:pt idx="338">
                        <c:v>2580.604486883818</c:v>
                      </c:pt>
                      <c:pt idx="339">
                        <c:v>2580.3602649699947</c:v>
                      </c:pt>
                      <c:pt idx="340">
                        <c:v>2582.2589417638319</c:v>
                      </c:pt>
                      <c:pt idx="341">
                        <c:v>2582.298338945332</c:v>
                      </c:pt>
                      <c:pt idx="342">
                        <c:v>2582.7854677884952</c:v>
                      </c:pt>
                      <c:pt idx="343">
                        <c:v>2582.8248649699945</c:v>
                      </c:pt>
                      <c:pt idx="344">
                        <c:v>2584.0294760888287</c:v>
                      </c:pt>
                      <c:pt idx="345">
                        <c:v>2584.0688732703284</c:v>
                      </c:pt>
                      <c:pt idx="346">
                        <c:v>2587.8608677884949</c:v>
                      </c:pt>
                      <c:pt idx="347">
                        <c:v>2587.9002649699946</c:v>
                      </c:pt>
                      <c:pt idx="348">
                        <c:v>2609.4780218681549</c:v>
                      </c:pt>
                      <c:pt idx="349">
                        <c:v>2609.517419049655</c:v>
                      </c:pt>
                      <c:pt idx="350">
                        <c:v>2610.0604218681551</c:v>
                      </c:pt>
                      <c:pt idx="351">
                        <c:v>2610.0998190496548</c:v>
                      </c:pt>
                      <c:pt idx="352">
                        <c:v>2614.3005841643817</c:v>
                      </c:pt>
                      <c:pt idx="353">
                        <c:v>2614.3399813458818</c:v>
                      </c:pt>
                      <c:pt idx="354">
                        <c:v>2614.9820218681548</c:v>
                      </c:pt>
                      <c:pt idx="355">
                        <c:v>2615.0214190496549</c:v>
                      </c:pt>
                      <c:pt idx="356">
                        <c:v>2614.8829841643815</c:v>
                      </c:pt>
                      <c:pt idx="357">
                        <c:v>2614.9223813458821</c:v>
                      </c:pt>
                      <c:pt idx="358">
                        <c:v>2615.1734135678216</c:v>
                      </c:pt>
                      <c:pt idx="359">
                        <c:v>2615.2128107493209</c:v>
                      </c:pt>
                      <c:pt idx="360">
                        <c:v>2617.6380135678214</c:v>
                      </c:pt>
                      <c:pt idx="361">
                        <c:v>2617.6774107493211</c:v>
                      </c:pt>
                      <c:pt idx="362">
                        <c:v>2618.1319758640484</c:v>
                      </c:pt>
                      <c:pt idx="363">
                        <c:v>2618.1713730455485</c:v>
                      </c:pt>
                      <c:pt idx="364">
                        <c:v>2618.7143758640486</c:v>
                      </c:pt>
                      <c:pt idx="365">
                        <c:v>2618.7537730455483</c:v>
                      </c:pt>
                      <c:pt idx="366">
                        <c:v>2619.8045841643816</c:v>
                      </c:pt>
                      <c:pt idx="367">
                        <c:v>2619.8439813458817</c:v>
                      </c:pt>
                      <c:pt idx="368">
                        <c:v>2622.7134135678216</c:v>
                      </c:pt>
                      <c:pt idx="369">
                        <c:v>2622.7528107493208</c:v>
                      </c:pt>
                      <c:pt idx="370">
                        <c:v>2623.6359758640483</c:v>
                      </c:pt>
                      <c:pt idx="371">
                        <c:v>2623.6753730455484</c:v>
                      </c:pt>
                      <c:pt idx="372">
                        <c:v>2627.7579695457248</c:v>
                      </c:pt>
                      <c:pt idx="373">
                        <c:v>2627.7973667272258</c:v>
                      </c:pt>
                      <c:pt idx="374">
                        <c:v>2628.6809435488967</c:v>
                      </c:pt>
                      <c:pt idx="375">
                        <c:v>2628.7203407303969</c:v>
                      </c:pt>
                      <c:pt idx="376">
                        <c:v>2629.2815435488969</c:v>
                      </c:pt>
                      <c:pt idx="377">
                        <c:v>2629.3209407303966</c:v>
                      </c:pt>
                      <c:pt idx="378">
                        <c:v>2630.222569545725</c:v>
                      </c:pt>
                      <c:pt idx="379">
                        <c:v>2630.2619667272256</c:v>
                      </c:pt>
                      <c:pt idx="380">
                        <c:v>2632.512335248563</c:v>
                      </c:pt>
                      <c:pt idx="381">
                        <c:v>2632.5517324300631</c:v>
                      </c:pt>
                      <c:pt idx="382">
                        <c:v>2633.1129352485627</c:v>
                      </c:pt>
                      <c:pt idx="383">
                        <c:v>2633.1523324300633</c:v>
                      </c:pt>
                      <c:pt idx="384">
                        <c:v>2633.4533612453924</c:v>
                      </c:pt>
                      <c:pt idx="385">
                        <c:v>2633.4927584268917</c:v>
                      </c:pt>
                      <c:pt idx="386">
                        <c:v>2634.3569435488967</c:v>
                      </c:pt>
                      <c:pt idx="387">
                        <c:v>2634.3963407303968</c:v>
                      </c:pt>
                      <c:pt idx="388">
                        <c:v>2634.0539612453922</c:v>
                      </c:pt>
                      <c:pt idx="389">
                        <c:v>2634.0933584268919</c:v>
                      </c:pt>
                      <c:pt idx="390">
                        <c:v>2635.2979695457248</c:v>
                      </c:pt>
                      <c:pt idx="391">
                        <c:v>2635.3373667272258</c:v>
                      </c:pt>
                      <c:pt idx="392">
                        <c:v>2638.1883352485629</c:v>
                      </c:pt>
                      <c:pt idx="393">
                        <c:v>2638.227732430063</c:v>
                      </c:pt>
                      <c:pt idx="394">
                        <c:v>2639.1293612453924</c:v>
                      </c:pt>
                      <c:pt idx="395">
                        <c:v>2639.1687584268916</c:v>
                      </c:pt>
                      <c:pt idx="396">
                        <c:v>2647.0439644368353</c:v>
                      </c:pt>
                      <c:pt idx="397">
                        <c:v>2647.0833616183354</c:v>
                      </c:pt>
                      <c:pt idx="398">
                        <c:v>2647.6627644368355</c:v>
                      </c:pt>
                      <c:pt idx="399">
                        <c:v>2647.7021616183351</c:v>
                      </c:pt>
                      <c:pt idx="400">
                        <c:v>2650.875356136502</c:v>
                      </c:pt>
                      <c:pt idx="401">
                        <c:v>2650.9147533180026</c:v>
                      </c:pt>
                      <c:pt idx="402">
                        <c:v>2651.4941561365017</c:v>
                      </c:pt>
                      <c:pt idx="403">
                        <c:v>2651.5335533180028</c:v>
                      </c:pt>
                      <c:pt idx="404">
                        <c:v>2652.8919644368352</c:v>
                      </c:pt>
                      <c:pt idx="405">
                        <c:v>2652.9313616183354</c:v>
                      </c:pt>
                      <c:pt idx="406">
                        <c:v>2656.7233561365019</c:v>
                      </c:pt>
                      <c:pt idx="407">
                        <c:v>2656.7627533180025</c:v>
                      </c:pt>
                      <c:pt idx="408">
                        <c:v>2663.4599121144056</c:v>
                      </c:pt>
                      <c:pt idx="409">
                        <c:v>2663.4993092959062</c:v>
                      </c:pt>
                      <c:pt idx="410">
                        <c:v>2664.0787121144058</c:v>
                      </c:pt>
                      <c:pt idx="411">
                        <c:v>2664.1181092959059</c:v>
                      </c:pt>
                      <c:pt idx="412">
                        <c:v>2669.3079121144056</c:v>
                      </c:pt>
                      <c:pt idx="413">
                        <c:v>2669.3473092959061</c:v>
                      </c:pt>
                      <c:pt idx="414">
                        <c:v>2669.1553038140723</c:v>
                      </c:pt>
                      <c:pt idx="415">
                        <c:v>2669.194700995572</c:v>
                      </c:pt>
                      <c:pt idx="416">
                        <c:v>2671.6563038140721</c:v>
                      </c:pt>
                      <c:pt idx="417">
                        <c:v>2671.6957009955722</c:v>
                      </c:pt>
                      <c:pt idx="418">
                        <c:v>2677.0393038140724</c:v>
                      </c:pt>
                      <c:pt idx="419">
                        <c:v>2677.078700995572</c:v>
                      </c:pt>
                      <c:pt idx="420">
                        <c:v>2684.8550725123882</c:v>
                      </c:pt>
                      <c:pt idx="421">
                        <c:v>2684.8944696938888</c:v>
                      </c:pt>
                      <c:pt idx="422">
                        <c:v>2687.337872512388</c:v>
                      </c:pt>
                      <c:pt idx="423">
                        <c:v>2687.3772696938886</c:v>
                      </c:pt>
                      <c:pt idx="424">
                        <c:v>2688.6864642120549</c:v>
                      </c:pt>
                      <c:pt idx="425">
                        <c:v>2688.7258613935551</c:v>
                      </c:pt>
                      <c:pt idx="426">
                        <c:v>2691.1692642120547</c:v>
                      </c:pt>
                      <c:pt idx="427">
                        <c:v>2691.2086613935553</c:v>
                      </c:pt>
                      <c:pt idx="428">
                        <c:v>2692.5670725123882</c:v>
                      </c:pt>
                      <c:pt idx="429">
                        <c:v>2692.6064696938888</c:v>
                      </c:pt>
                      <c:pt idx="430">
                        <c:v>2696.3984642120549</c:v>
                      </c:pt>
                      <c:pt idx="431">
                        <c:v>2696.4378613935551</c:v>
                      </c:pt>
                      <c:pt idx="432">
                        <c:v>2699.2354318969033</c:v>
                      </c:pt>
                      <c:pt idx="433">
                        <c:v>2699.2748290784029</c:v>
                      </c:pt>
                      <c:pt idx="434">
                        <c:v>2701.2710201899586</c:v>
                      </c:pt>
                      <c:pt idx="435">
                        <c:v>2701.736431896903</c:v>
                      </c:pt>
                      <c:pt idx="436">
                        <c:v>2701.3104173714587</c:v>
                      </c:pt>
                      <c:pt idx="437">
                        <c:v>2701.7758290784031</c:v>
                      </c:pt>
                      <c:pt idx="438">
                        <c:v>2703.0668235965695</c:v>
                      </c:pt>
                      <c:pt idx="439">
                        <c:v>2703.1062207780697</c:v>
                      </c:pt>
                      <c:pt idx="440">
                        <c:v>2703.7538201899588</c:v>
                      </c:pt>
                      <c:pt idx="441">
                        <c:v>2703.7932173714585</c:v>
                      </c:pt>
                      <c:pt idx="442">
                        <c:v>2705.5678235965697</c:v>
                      </c:pt>
                      <c:pt idx="443">
                        <c:v>2705.6072207780694</c:v>
                      </c:pt>
                      <c:pt idx="444">
                        <c:v>2707.1194318969028</c:v>
                      </c:pt>
                      <c:pt idx="445">
                        <c:v>2707.158829078403</c:v>
                      </c:pt>
                      <c:pt idx="446">
                        <c:v>2706.9664118896249</c:v>
                      </c:pt>
                      <c:pt idx="447">
                        <c:v>2707.0058090711245</c:v>
                      </c:pt>
                      <c:pt idx="448">
                        <c:v>2707.585211889625</c:v>
                      </c:pt>
                      <c:pt idx="449">
                        <c:v>2707.6246090711247</c:v>
                      </c:pt>
                      <c:pt idx="450">
                        <c:v>2708.9830201899586</c:v>
                      </c:pt>
                      <c:pt idx="451">
                        <c:v>2709.0224173714587</c:v>
                      </c:pt>
                      <c:pt idx="452">
                        <c:v>2710.9508235965695</c:v>
                      </c:pt>
                      <c:pt idx="453">
                        <c:v>2710.9902207780697</c:v>
                      </c:pt>
                      <c:pt idx="454">
                        <c:v>2712.8144118896253</c:v>
                      </c:pt>
                      <c:pt idx="455">
                        <c:v>2712.8538090711245</c:v>
                      </c:pt>
                      <c:pt idx="456">
                        <c:v>2712.6676171684167</c:v>
                      </c:pt>
                      <c:pt idx="457">
                        <c:v>2712.7070143499168</c:v>
                      </c:pt>
                      <c:pt idx="458">
                        <c:v>2713.2864171684164</c:v>
                      </c:pt>
                      <c:pt idx="459">
                        <c:v>2713.325814349917</c:v>
                      </c:pt>
                      <c:pt idx="460">
                        <c:v>2715.6513795744745</c:v>
                      </c:pt>
                      <c:pt idx="461">
                        <c:v>2715.6907767559742</c:v>
                      </c:pt>
                      <c:pt idx="462">
                        <c:v>2718.1523795744743</c:v>
                      </c:pt>
                      <c:pt idx="463">
                        <c:v>2718.1917767559744</c:v>
                      </c:pt>
                      <c:pt idx="464">
                        <c:v>2718.5156171684166</c:v>
                      </c:pt>
                      <c:pt idx="465">
                        <c:v>2718.5550143499167</c:v>
                      </c:pt>
                      <c:pt idx="466">
                        <c:v>2718.3630088680843</c:v>
                      </c:pt>
                      <c:pt idx="467">
                        <c:v>2718.4024060495835</c:v>
                      </c:pt>
                      <c:pt idx="468">
                        <c:v>2720.8640088680845</c:v>
                      </c:pt>
                      <c:pt idx="469">
                        <c:v>2720.9034060495833</c:v>
                      </c:pt>
                      <c:pt idx="470">
                        <c:v>2721.3467712741403</c:v>
                      </c:pt>
                      <c:pt idx="471">
                        <c:v>2721.3861684556409</c:v>
                      </c:pt>
                      <c:pt idx="472">
                        <c:v>2721.9837712741405</c:v>
                      </c:pt>
                      <c:pt idx="473">
                        <c:v>2722.0231684556406</c:v>
                      </c:pt>
                      <c:pt idx="474">
                        <c:v>2723.5353795744745</c:v>
                      </c:pt>
                      <c:pt idx="475">
                        <c:v>2723.5747767559742</c:v>
                      </c:pt>
                      <c:pt idx="476">
                        <c:v>2726.2470088680843</c:v>
                      </c:pt>
                      <c:pt idx="477">
                        <c:v>2726.2864060495835</c:v>
                      </c:pt>
                      <c:pt idx="478">
                        <c:v>2727.3667712741403</c:v>
                      </c:pt>
                      <c:pt idx="479">
                        <c:v>2727.4061684556409</c:v>
                      </c:pt>
                      <c:pt idx="480">
                        <c:v>2764.8590846284856</c:v>
                      </c:pt>
                      <c:pt idx="481">
                        <c:v>2764.8984818099857</c:v>
                      </c:pt>
                      <c:pt idx="482">
                        <c:v>2767.3600846284858</c:v>
                      </c:pt>
                      <c:pt idx="483">
                        <c:v>2767.3994818099854</c:v>
                      </c:pt>
                      <c:pt idx="484">
                        <c:v>2768.6904763281518</c:v>
                      </c:pt>
                      <c:pt idx="485">
                        <c:v>2768.729873509652</c:v>
                      </c:pt>
                      <c:pt idx="486">
                        <c:v>2771.1914763281516</c:v>
                      </c:pt>
                      <c:pt idx="487">
                        <c:v>2771.2308735096522</c:v>
                      </c:pt>
                      <c:pt idx="488">
                        <c:v>2772.7430846284856</c:v>
                      </c:pt>
                      <c:pt idx="489">
                        <c:v>2772.7824818099857</c:v>
                      </c:pt>
                      <c:pt idx="490">
                        <c:v>2776.5744763281518</c:v>
                      </c:pt>
                      <c:pt idx="491">
                        <c:v>2776.613873509652</c:v>
                      </c:pt>
                      <c:pt idx="492">
                        <c:v>2783.2221055164232</c:v>
                      </c:pt>
                      <c:pt idx="493">
                        <c:v>2783.2615026979233</c:v>
                      </c:pt>
                      <c:pt idx="494">
                        <c:v>2785.7413055164234</c:v>
                      </c:pt>
                      <c:pt idx="495">
                        <c:v>2785.7807026979231</c:v>
                      </c:pt>
                      <c:pt idx="496">
                        <c:v>2787.0534972160904</c:v>
                      </c:pt>
                      <c:pt idx="497">
                        <c:v>2787.09289439759</c:v>
                      </c:pt>
                      <c:pt idx="498">
                        <c:v>2789.5726972160901</c:v>
                      </c:pt>
                      <c:pt idx="499">
                        <c:v>2789.6120943975902</c:v>
                      </c:pt>
                      <c:pt idx="500">
                        <c:v>2791.2781055164232</c:v>
                      </c:pt>
                      <c:pt idx="501">
                        <c:v>2791.3175026979234</c:v>
                      </c:pt>
                      <c:pt idx="502">
                        <c:v>2795.1094972160904</c:v>
                      </c:pt>
                      <c:pt idx="503">
                        <c:v>2795.1488943975901</c:v>
                      </c:pt>
                      <c:pt idx="504">
                        <c:v>2799.638053193994</c:v>
                      </c:pt>
                      <c:pt idx="505">
                        <c:v>2799.6774503754946</c:v>
                      </c:pt>
                      <c:pt idx="506">
                        <c:v>2802.1572531939942</c:v>
                      </c:pt>
                      <c:pt idx="507">
                        <c:v>2802.1966503754943</c:v>
                      </c:pt>
                      <c:pt idx="508">
                        <c:v>2805.3334448936607</c:v>
                      </c:pt>
                      <c:pt idx="509">
                        <c:v>2805.3728420751604</c:v>
                      </c:pt>
                      <c:pt idx="510">
                        <c:v>2805.9886448936604</c:v>
                      </c:pt>
                      <c:pt idx="511">
                        <c:v>2806.0280420751606</c:v>
                      </c:pt>
                      <c:pt idx="512">
                        <c:v>2807.694053193994</c:v>
                      </c:pt>
                      <c:pt idx="513">
                        <c:v>2807.7334503754946</c:v>
                      </c:pt>
                      <c:pt idx="514">
                        <c:v>2811.5254448936607</c:v>
                      </c:pt>
                      <c:pt idx="515">
                        <c:v>2811.5648420751604</c:v>
                      </c:pt>
                      <c:pt idx="516">
                        <c:v>2835.4135729764917</c:v>
                      </c:pt>
                      <c:pt idx="517">
                        <c:v>2835.4529701579927</c:v>
                      </c:pt>
                      <c:pt idx="518">
                        <c:v>2836.0687729764913</c:v>
                      </c:pt>
                      <c:pt idx="519">
                        <c:v>2836.1081701579928</c:v>
                      </c:pt>
                      <c:pt idx="520">
                        <c:v>2839.2449646761584</c:v>
                      </c:pt>
                      <c:pt idx="521">
                        <c:v>2839.2843618576594</c:v>
                      </c:pt>
                      <c:pt idx="522">
                        <c:v>2839.9001646761585</c:v>
                      </c:pt>
                      <c:pt idx="523">
                        <c:v>2839.9395618576596</c:v>
                      </c:pt>
                      <c:pt idx="524">
                        <c:v>2841.6055729764917</c:v>
                      </c:pt>
                      <c:pt idx="525">
                        <c:v>2841.6449701579927</c:v>
                      </c:pt>
                      <c:pt idx="526">
                        <c:v>2845.4369646761584</c:v>
                      </c:pt>
                      <c:pt idx="527">
                        <c:v>2845.4763618576594</c:v>
                      </c:pt>
                      <c:pt idx="528">
                        <c:v>2851.8295206540629</c:v>
                      </c:pt>
                      <c:pt idx="529">
                        <c:v>2851.8689178355626</c:v>
                      </c:pt>
                      <c:pt idx="530">
                        <c:v>2852.4847206540626</c:v>
                      </c:pt>
                      <c:pt idx="531">
                        <c:v>2852.5241178355627</c:v>
                      </c:pt>
                      <c:pt idx="532">
                        <c:v>2857.5249123537296</c:v>
                      </c:pt>
                      <c:pt idx="533">
                        <c:v>2857.5643095352289</c:v>
                      </c:pt>
                      <c:pt idx="534">
                        <c:v>2858.0215206540629</c:v>
                      </c:pt>
                      <c:pt idx="535">
                        <c:v>2858.0609178355626</c:v>
                      </c:pt>
                      <c:pt idx="536">
                        <c:v>2860.0623123537298</c:v>
                      </c:pt>
                      <c:pt idx="537">
                        <c:v>2860.1017095352286</c:v>
                      </c:pt>
                      <c:pt idx="538">
                        <c:v>2865.7529123537297</c:v>
                      </c:pt>
                      <c:pt idx="539">
                        <c:v>2865.7923095352289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9B6-4CBE-9CEE-CBA7CFC8490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0.99994003945903942</c:v>
                      </c:pt>
                      <c:pt idx="2">
                        <c:v>0.99658203537090084</c:v>
                      </c:pt>
                      <c:pt idx="3">
                        <c:v>0.99652480913884656</c:v>
                      </c:pt>
                      <c:pt idx="4">
                        <c:v>0.99151241098795417</c:v>
                      </c:pt>
                      <c:pt idx="5">
                        <c:v>0.99145263521993332</c:v>
                      </c:pt>
                      <c:pt idx="6">
                        <c:v>0.99081654486799131</c:v>
                      </c:pt>
                      <c:pt idx="7">
                        <c:v>0.99075685777207934</c:v>
                      </c:pt>
                      <c:pt idx="8">
                        <c:v>0.99055818603507928</c:v>
                      </c:pt>
                      <c:pt idx="9">
                        <c:v>0.99050098554004795</c:v>
                      </c:pt>
                      <c:pt idx="10">
                        <c:v>0.98487338278489478</c:v>
                      </c:pt>
                      <c:pt idx="11">
                        <c:v>0.98481436798113697</c:v>
                      </c:pt>
                      <c:pt idx="12">
                        <c:v>0.91215975168085928</c:v>
                      </c:pt>
                      <c:pt idx="13">
                        <c:v>0.9120998436768607</c:v>
                      </c:pt>
                      <c:pt idx="14">
                        <c:v>0.90883251293861922</c:v>
                      </c:pt>
                      <c:pt idx="15">
                        <c:v>0.90877262908667211</c:v>
                      </c:pt>
                      <c:pt idx="16">
                        <c:v>0.90628708544750036</c:v>
                      </c:pt>
                      <c:pt idx="17">
                        <c:v>0.90622716932518832</c:v>
                      </c:pt>
                      <c:pt idx="18">
                        <c:v>0.90296347052691028</c:v>
                      </c:pt>
                      <c:pt idx="19">
                        <c:v>0.90290357476424687</c:v>
                      </c:pt>
                      <c:pt idx="20">
                        <c:v>0.9027775199818846</c:v>
                      </c:pt>
                      <c:pt idx="21">
                        <c:v>0.90271768824891763</c:v>
                      </c:pt>
                      <c:pt idx="22">
                        <c:v>0.89691558217080236</c:v>
                      </c:pt>
                      <c:pt idx="23">
                        <c:v>0.89685573150749542</c:v>
                      </c:pt>
                      <c:pt idx="24">
                        <c:v>0.89389279892845164</c:v>
                      </c:pt>
                      <c:pt idx="25">
                        <c:v>0.89383289281264255</c:v>
                      </c:pt>
                      <c:pt idx="26">
                        <c:v>0.89317901152295232</c:v>
                      </c:pt>
                      <c:pt idx="27">
                        <c:v>0.89311910940264772</c:v>
                      </c:pt>
                      <c:pt idx="28">
                        <c:v>0.88802059020559621</c:v>
                      </c:pt>
                      <c:pt idx="29">
                        <c:v>0.88796067705544757</c:v>
                      </c:pt>
                      <c:pt idx="30">
                        <c:v>0.88730742504207416</c:v>
                      </c:pt>
                      <c:pt idx="31">
                        <c:v>0.88724751532107748</c:v>
                      </c:pt>
                      <c:pt idx="32">
                        <c:v>0.88713564182979276</c:v>
                      </c:pt>
                      <c:pt idx="33">
                        <c:v>0.88707577830391759</c:v>
                      </c:pt>
                      <c:pt idx="34">
                        <c:v>0.88126963340921838</c:v>
                      </c:pt>
                      <c:pt idx="35">
                        <c:v>0.88120975737644802</c:v>
                      </c:pt>
                      <c:pt idx="36">
                        <c:v>0.86644398104214992</c:v>
                      </c:pt>
                      <c:pt idx="37">
                        <c:v>0.86638407716496613</c:v>
                      </c:pt>
                      <c:pt idx="38">
                        <c:v>0.8630912615389621</c:v>
                      </c:pt>
                      <c:pt idx="39">
                        <c:v>0.86303137310801237</c:v>
                      </c:pt>
                      <c:pt idx="40">
                        <c:v>0.86057225957329686</c:v>
                      </c:pt>
                      <c:pt idx="41">
                        <c:v>0.86051234986202818</c:v>
                      </c:pt>
                      <c:pt idx="42">
                        <c:v>0.85722187114956561</c:v>
                      </c:pt>
                      <c:pt idx="43">
                        <c:v>0.85716197512650005</c:v>
                      </c:pt>
                      <c:pt idx="44">
                        <c:v>0.85682687453053608</c:v>
                      </c:pt>
                      <c:pt idx="45">
                        <c:v>0.85676701906613006</c:v>
                      </c:pt>
                      <c:pt idx="46">
                        <c:v>0.850962100005624</c:v>
                      </c:pt>
                      <c:pt idx="47">
                        <c:v>0.85090223361885131</c:v>
                      </c:pt>
                      <c:pt idx="48">
                        <c:v>0.80605267206980613</c:v>
                      </c:pt>
                      <c:pt idx="49">
                        <c:v>0.80599276429134348</c:v>
                      </c:pt>
                      <c:pt idx="50">
                        <c:v>0.8053136240647647</c:v>
                      </c:pt>
                      <c:pt idx="51">
                        <c:v>0.80525371823412328</c:v>
                      </c:pt>
                      <c:pt idx="52">
                        <c:v>0.80131121377484416</c:v>
                      </c:pt>
                      <c:pt idx="53">
                        <c:v>0.80125129685597252</c:v>
                      </c:pt>
                      <c:pt idx="54">
                        <c:v>0.80018050473720481</c:v>
                      </c:pt>
                      <c:pt idx="55">
                        <c:v>0.80012059348645148</c:v>
                      </c:pt>
                      <c:pt idx="56">
                        <c:v>0.79944176597143501</c:v>
                      </c:pt>
                      <c:pt idx="57">
                        <c:v>0.79938185648041338</c:v>
                      </c:pt>
                      <c:pt idx="58">
                        <c:v>0.79906232790757858</c:v>
                      </c:pt>
                      <c:pt idx="59">
                        <c:v>0.79900244030540246</c:v>
                      </c:pt>
                      <c:pt idx="60">
                        <c:v>0.79796457261234599</c:v>
                      </c:pt>
                      <c:pt idx="61">
                        <c:v>0.7979046632767598</c:v>
                      </c:pt>
                      <c:pt idx="62">
                        <c:v>0.79543757387302372</c:v>
                      </c:pt>
                      <c:pt idx="63">
                        <c:v>0.79537765457500775</c:v>
                      </c:pt>
                      <c:pt idx="64">
                        <c:v>0.79319320277308558</c:v>
                      </c:pt>
                      <c:pt idx="65">
                        <c:v>0.79313330989405062</c:v>
                      </c:pt>
                      <c:pt idx="66">
                        <c:v>0.79209220138673442</c:v>
                      </c:pt>
                      <c:pt idx="67">
                        <c:v>0.79203228889921717</c:v>
                      </c:pt>
                      <c:pt idx="68">
                        <c:v>0.79171576196329463</c:v>
                      </c:pt>
                      <c:pt idx="69">
                        <c:v>0.79165586918940101</c:v>
                      </c:pt>
                      <c:pt idx="70">
                        <c:v>0.78584592340169401</c:v>
                      </c:pt>
                      <c:pt idx="71">
                        <c:v>0.78578602599155567</c:v>
                      </c:pt>
                      <c:pt idx="72">
                        <c:v>0.78177073310591805</c:v>
                      </c:pt>
                      <c:pt idx="73">
                        <c:v>0.78171081250834473</c:v>
                      </c:pt>
                      <c:pt idx="74">
                        <c:v>0.78121329426469166</c:v>
                      </c:pt>
                      <c:pt idx="75">
                        <c:v>0.78115338204237472</c:v>
                      </c:pt>
                      <c:pt idx="76">
                        <c:v>0.78047463903286829</c:v>
                      </c:pt>
                      <c:pt idx="77">
                        <c:v>0.7804147283306434</c:v>
                      </c:pt>
                      <c:pt idx="78">
                        <c:v>0.77842609675293828</c:v>
                      </c:pt>
                      <c:pt idx="79">
                        <c:v>0.77836618205988239</c:v>
                      </c:pt>
                      <c:pt idx="80">
                        <c:v>0.77422746736854631</c:v>
                      </c:pt>
                      <c:pt idx="81">
                        <c:v>0.7741675710124658</c:v>
                      </c:pt>
                      <c:pt idx="82">
                        <c:v>0.77329095884458965</c:v>
                      </c:pt>
                      <c:pt idx="83">
                        <c:v>0.77323104067864934</c:v>
                      </c:pt>
                      <c:pt idx="84">
                        <c:v>0.77273209106895213</c:v>
                      </c:pt>
                      <c:pt idx="85">
                        <c:v>0.77267218133763738</c:v>
                      </c:pt>
                      <c:pt idx="86">
                        <c:v>0.77255288729567428</c:v>
                      </c:pt>
                      <c:pt idx="87">
                        <c:v>0.77249297036670295</c:v>
                      </c:pt>
                      <c:pt idx="88">
                        <c:v>0.77218179404157339</c:v>
                      </c:pt>
                      <c:pt idx="89">
                        <c:v>0.77212189252719432</c:v>
                      </c:pt>
                      <c:pt idx="90">
                        <c:v>0.76935738164824918</c:v>
                      </c:pt>
                      <c:pt idx="91">
                        <c:v>0.76929747908683666</c:v>
                      </c:pt>
                      <c:pt idx="92">
                        <c:v>0.76631069054191336</c:v>
                      </c:pt>
                      <c:pt idx="93">
                        <c:v>0.76625078557677617</c:v>
                      </c:pt>
                      <c:pt idx="94">
                        <c:v>0.76288974421607558</c:v>
                      </c:pt>
                      <c:pt idx="95">
                        <c:v>0.76282985727901997</c:v>
                      </c:pt>
                      <c:pt idx="96">
                        <c:v>0.69520496599873682</c:v>
                      </c:pt>
                      <c:pt idx="97">
                        <c:v>0.69514505250764147</c:v>
                      </c:pt>
                      <c:pt idx="98">
                        <c:v>0.6944409805202072</c:v>
                      </c:pt>
                      <c:pt idx="99">
                        <c:v>0.69438106787912068</c:v>
                      </c:pt>
                      <c:pt idx="100">
                        <c:v>0.69393208748396107</c:v>
                      </c:pt>
                      <c:pt idx="101">
                        <c:v>0.69387217103556642</c:v>
                      </c:pt>
                      <c:pt idx="102">
                        <c:v>0.69056068733139941</c:v>
                      </c:pt>
                      <c:pt idx="103">
                        <c:v>0.69050077428864598</c:v>
                      </c:pt>
                      <c:pt idx="104">
                        <c:v>0.68933203584177016</c:v>
                      </c:pt>
                      <c:pt idx="105">
                        <c:v>0.68927212104032742</c:v>
                      </c:pt>
                      <c:pt idx="106">
                        <c:v>0.6885681926288022</c:v>
                      </c:pt>
                      <c:pt idx="107">
                        <c:v>0.68850827859039287</c:v>
                      </c:pt>
                      <c:pt idx="108">
                        <c:v>0.68805864710016129</c:v>
                      </c:pt>
                      <c:pt idx="109">
                        <c:v>0.68799872970859832</c:v>
                      </c:pt>
                      <c:pt idx="110">
                        <c:v>0.68798178430549883</c:v>
                      </c:pt>
                      <c:pt idx="111">
                        <c:v>0.68792187980080277</c:v>
                      </c:pt>
                      <c:pt idx="112">
                        <c:v>0.68468783960618196</c:v>
                      </c:pt>
                      <c:pt idx="113">
                        <c:v>0.68462792524696858</c:v>
                      </c:pt>
                      <c:pt idx="114">
                        <c:v>0.68410186174227317</c:v>
                      </c:pt>
                      <c:pt idx="115">
                        <c:v>0.68404195651932409</c:v>
                      </c:pt>
                      <c:pt idx="116">
                        <c:v>0.68211026511333372</c:v>
                      </c:pt>
                      <c:pt idx="117">
                        <c:v>0.68205035846661688</c:v>
                      </c:pt>
                      <c:pt idx="118">
                        <c:v>0.67823023974536378</c:v>
                      </c:pt>
                      <c:pt idx="119">
                        <c:v>0.67817033247734704</c:v>
                      </c:pt>
                      <c:pt idx="120">
                        <c:v>0.67566574319222905</c:v>
                      </c:pt>
                      <c:pt idx="121">
                        <c:v>0.67560582761232135</c:v>
                      </c:pt>
                      <c:pt idx="122">
                        <c:v>0.67490198168856097</c:v>
                      </c:pt>
                      <c:pt idx="123">
                        <c:v>0.67484206676267333</c:v>
                      </c:pt>
                      <c:pt idx="124">
                        <c:v>0.67036473137620289</c:v>
                      </c:pt>
                      <c:pt idx="125">
                        <c:v>0.6703048165099561</c:v>
                      </c:pt>
                      <c:pt idx="126">
                        <c:v>0.66979247469426273</c:v>
                      </c:pt>
                      <c:pt idx="127">
                        <c:v>0.66973255825178568</c:v>
                      </c:pt>
                      <c:pt idx="128">
                        <c:v>0.66960089664970646</c:v>
                      </c:pt>
                      <c:pt idx="129">
                        <c:v>0.66954098243536886</c:v>
                      </c:pt>
                      <c:pt idx="130">
                        <c:v>0.66902882938598318</c:v>
                      </c:pt>
                      <c:pt idx="131">
                        <c:v>0.66896891351962984</c:v>
                      </c:pt>
                      <c:pt idx="132">
                        <c:v>0.6684449885769046</c:v>
                      </c:pt>
                      <c:pt idx="133">
                        <c:v>0.66838508007517072</c:v>
                      </c:pt>
                      <c:pt idx="134">
                        <c:v>0.66314342027631268</c:v>
                      </c:pt>
                      <c:pt idx="135">
                        <c:v>0.66308351244121277</c:v>
                      </c:pt>
                      <c:pt idx="136">
                        <c:v>0.66257288135450898</c:v>
                      </c:pt>
                      <c:pt idx="137">
                        <c:v>0.66251297124485153</c:v>
                      </c:pt>
                      <c:pt idx="138">
                        <c:v>0.66188402561389259</c:v>
                      </c:pt>
                      <c:pt idx="139">
                        <c:v>0.66182411190307733</c:v>
                      </c:pt>
                      <c:pt idx="140">
                        <c:v>0.65848607522802105</c:v>
                      </c:pt>
                      <c:pt idx="141">
                        <c:v>0.65842616457002268</c:v>
                      </c:pt>
                      <c:pt idx="142">
                        <c:v>0.65332633494149039</c:v>
                      </c:pt>
                      <c:pt idx="143">
                        <c:v>0.65326642154028713</c:v>
                      </c:pt>
                      <c:pt idx="144">
                        <c:v>0.65181079107077122</c:v>
                      </c:pt>
                      <c:pt idx="145">
                        <c:v>0.65175088757315314</c:v>
                      </c:pt>
                      <c:pt idx="146">
                        <c:v>0.65082521938627347</c:v>
                      </c:pt>
                      <c:pt idx="147">
                        <c:v>0.65076530322630088</c:v>
                      </c:pt>
                      <c:pt idx="148">
                        <c:v>0.6500615512732153</c:v>
                      </c:pt>
                      <c:pt idx="149">
                        <c:v>0.65000163559273749</c:v>
                      </c:pt>
                      <c:pt idx="150">
                        <c:v>0.64992829153314147</c:v>
                      </c:pt>
                      <c:pt idx="151">
                        <c:v>0.64986838103530464</c:v>
                      </c:pt>
                      <c:pt idx="152">
                        <c:v>0.64484540393451018</c:v>
                      </c:pt>
                      <c:pt idx="153">
                        <c:v>0.64478549155060783</c:v>
                      </c:pt>
                      <c:pt idx="154">
                        <c:v>0.64405586786555824</c:v>
                      </c:pt>
                      <c:pt idx="155">
                        <c:v>0.64399595611634852</c:v>
                      </c:pt>
                      <c:pt idx="156">
                        <c:v>0.64360576701290484</c:v>
                      </c:pt>
                      <c:pt idx="157">
                        <c:v>0.64354585620903015</c:v>
                      </c:pt>
                      <c:pt idx="158">
                        <c:v>0.64325306762048828</c:v>
                      </c:pt>
                      <c:pt idx="159">
                        <c:v>0.64319316395094051</c:v>
                      </c:pt>
                      <c:pt idx="160">
                        <c:v>0.64234481432948953</c:v>
                      </c:pt>
                      <c:pt idx="161">
                        <c:v>0.6422848991438338</c:v>
                      </c:pt>
                      <c:pt idx="162">
                        <c:v>0.63894766324521612</c:v>
                      </c:pt>
                      <c:pt idx="163">
                        <c:v>0.63888775034958922</c:v>
                      </c:pt>
                      <c:pt idx="164">
                        <c:v>0.63738164735536251</c:v>
                      </c:pt>
                      <c:pt idx="165">
                        <c:v>0.63732174179021195</c:v>
                      </c:pt>
                      <c:pt idx="166">
                        <c:v>0.6322743310895621</c:v>
                      </c:pt>
                      <c:pt idx="167">
                        <c:v>0.63221442380456094</c:v>
                      </c:pt>
                      <c:pt idx="168">
                        <c:v>0.59043381804250272</c:v>
                      </c:pt>
                      <c:pt idx="169">
                        <c:v>0.5903739034363592</c:v>
                      </c:pt>
                      <c:pt idx="170">
                        <c:v>0.58703671213238318</c:v>
                      </c:pt>
                      <c:pt idx="171">
                        <c:v>0.58697679867409103</c:v>
                      </c:pt>
                      <c:pt idx="172">
                        <c:v>0.58308371434481188</c:v>
                      </c:pt>
                      <c:pt idx="173">
                        <c:v>0.58302379965701234</c:v>
                      </c:pt>
                      <c:pt idx="174">
                        <c:v>0.58195320329392397</c:v>
                      </c:pt>
                      <c:pt idx="175">
                        <c:v>0.58189328922293793</c:v>
                      </c:pt>
                      <c:pt idx="176">
                        <c:v>0.58116386606174708</c:v>
                      </c:pt>
                      <c:pt idx="177">
                        <c:v>0.58110395222601396</c:v>
                      </c:pt>
                      <c:pt idx="178">
                        <c:v>0.58036463485200951</c:v>
                      </c:pt>
                      <c:pt idx="179">
                        <c:v>0.58030472462440374</c:v>
                      </c:pt>
                      <c:pt idx="180">
                        <c:v>0.57968677228621202</c:v>
                      </c:pt>
                      <c:pt idx="181">
                        <c:v>0.57962685848055429</c:v>
                      </c:pt>
                      <c:pt idx="182">
                        <c:v>0.57721063670287376</c:v>
                      </c:pt>
                      <c:pt idx="183">
                        <c:v>0.57715072204922846</c:v>
                      </c:pt>
                      <c:pt idx="184">
                        <c:v>0.57639683736891134</c:v>
                      </c:pt>
                      <c:pt idx="185">
                        <c:v>0.57633692263456937</c:v>
                      </c:pt>
                      <c:pt idx="186">
                        <c:v>0.57563317939345526</c:v>
                      </c:pt>
                      <c:pt idx="187">
                        <c:v>0.57557326471503367</c:v>
                      </c:pt>
                      <c:pt idx="188">
                        <c:v>0.57460160573133634</c:v>
                      </c:pt>
                      <c:pt idx="189">
                        <c:v>0.57454169197037641</c:v>
                      </c:pt>
                      <c:pt idx="190">
                        <c:v>0.57449227875598941</c:v>
                      </c:pt>
                      <c:pt idx="191">
                        <c:v>0.57443236762403549</c:v>
                      </c:pt>
                      <c:pt idx="192">
                        <c:v>0.57381387478510948</c:v>
                      </c:pt>
                      <c:pt idx="193">
                        <c:v>0.57381222786497621</c:v>
                      </c:pt>
                      <c:pt idx="194">
                        <c:v>0.57375396075245444</c:v>
                      </c:pt>
                      <c:pt idx="195">
                        <c:v>0.57375231433017693</c:v>
                      </c:pt>
                      <c:pt idx="196">
                        <c:v>0.57301512681492739</c:v>
                      </c:pt>
                      <c:pt idx="197">
                        <c:v>0.57295521570951347</c:v>
                      </c:pt>
                      <c:pt idx="198">
                        <c:v>0.56917858155872336</c:v>
                      </c:pt>
                      <c:pt idx="199">
                        <c:v>0.56911866803449063</c:v>
                      </c:pt>
                      <c:pt idx="200">
                        <c:v>0.56791658343753593</c:v>
                      </c:pt>
                      <c:pt idx="201">
                        <c:v>0.56785666911557298</c:v>
                      </c:pt>
                      <c:pt idx="202">
                        <c:v>0.56714265134273667</c:v>
                      </c:pt>
                      <c:pt idx="203">
                        <c:v>0.56714044046422452</c:v>
                      </c:pt>
                      <c:pt idx="204">
                        <c:v>0.56708273949275945</c:v>
                      </c:pt>
                      <c:pt idx="205">
                        <c:v>0.56708052954413979</c:v>
                      </c:pt>
                      <c:pt idx="206">
                        <c:v>0.56612079670835269</c:v>
                      </c:pt>
                      <c:pt idx="207">
                        <c:v>0.56606088338623717</c:v>
                      </c:pt>
                      <c:pt idx="208">
                        <c:v>0.56451981768416326</c:v>
                      </c:pt>
                      <c:pt idx="209">
                        <c:v>0.56445990374468813</c:v>
                      </c:pt>
                      <c:pt idx="210">
                        <c:v>0.56298597853964094</c:v>
                      </c:pt>
                      <c:pt idx="211">
                        <c:v>0.56292606474547102</c:v>
                      </c:pt>
                      <c:pt idx="212">
                        <c:v>0.56269761267256468</c:v>
                      </c:pt>
                      <c:pt idx="213">
                        <c:v>0.56263770044806161</c:v>
                      </c:pt>
                      <c:pt idx="214">
                        <c:v>0.56219662026772388</c:v>
                      </c:pt>
                      <c:pt idx="215">
                        <c:v>0.56213670662574455</c:v>
                      </c:pt>
                      <c:pt idx="216">
                        <c:v>0.55784875682426416</c:v>
                      </c:pt>
                      <c:pt idx="217">
                        <c:v>0.55778884458576583</c:v>
                      </c:pt>
                      <c:pt idx="218">
                        <c:v>0.55580973203429107</c:v>
                      </c:pt>
                      <c:pt idx="219">
                        <c:v>0.55574982299369369</c:v>
                      </c:pt>
                      <c:pt idx="220">
                        <c:v>0.5555251494193264</c:v>
                      </c:pt>
                      <c:pt idx="221">
                        <c:v>0.55546523775677159</c:v>
                      </c:pt>
                      <c:pt idx="222">
                        <c:v>0.5545052124010158</c:v>
                      </c:pt>
                      <c:pt idx="223">
                        <c:v>0.55444529896626715</c:v>
                      </c:pt>
                      <c:pt idx="224">
                        <c:v>0.55108214934533661</c:v>
                      </c:pt>
                      <c:pt idx="225">
                        <c:v>0.55102223668712536</c:v>
                      </c:pt>
                      <c:pt idx="226">
                        <c:v>0.54721966056364024</c:v>
                      </c:pt>
                      <c:pt idx="227">
                        <c:v>0.54715974785863952</c:v>
                      </c:pt>
                      <c:pt idx="228">
                        <c:v>0.54640470235807037</c:v>
                      </c:pt>
                      <c:pt idx="229">
                        <c:v>0.54634478986538837</c:v>
                      </c:pt>
                      <c:pt idx="230">
                        <c:v>0.54419472212474462</c:v>
                      </c:pt>
                      <c:pt idx="231">
                        <c:v>0.54413481199459235</c:v>
                      </c:pt>
                      <c:pt idx="232">
                        <c:v>0.54134695525925258</c:v>
                      </c:pt>
                      <c:pt idx="233">
                        <c:v>0.5412870422764342</c:v>
                      </c:pt>
                      <c:pt idx="234">
                        <c:v>0.5405320280456144</c:v>
                      </c:pt>
                      <c:pt idx="235">
                        <c:v>0.54047211521443328</c:v>
                      </c:pt>
                      <c:pt idx="236">
                        <c:v>0.53951724990935879</c:v>
                      </c:pt>
                      <c:pt idx="237">
                        <c:v>0.53945733992524447</c:v>
                      </c:pt>
                      <c:pt idx="238">
                        <c:v>0.53364488770442964</c:v>
                      </c:pt>
                      <c:pt idx="239">
                        <c:v>0.53358497686805173</c:v>
                      </c:pt>
                      <c:pt idx="240">
                        <c:v>0.51977145052859597</c:v>
                      </c:pt>
                      <c:pt idx="241">
                        <c:v>0.51971153786373103</c:v>
                      </c:pt>
                      <c:pt idx="242">
                        <c:v>0.51632269752715421</c:v>
                      </c:pt>
                      <c:pt idx="243">
                        <c:v>0.51626278550807037</c:v>
                      </c:pt>
                      <c:pt idx="244">
                        <c:v>0.51389876298942339</c:v>
                      </c:pt>
                      <c:pt idx="245">
                        <c:v>0.51383885015563868</c:v>
                      </c:pt>
                      <c:pt idx="246">
                        <c:v>0.51045007717819468</c:v>
                      </c:pt>
                      <c:pt idx="247">
                        <c:v>0.51039016473835974</c:v>
                      </c:pt>
                      <c:pt idx="248">
                        <c:v>0.50922054596331257</c:v>
                      </c:pt>
                      <c:pt idx="249">
                        <c:v>0.5091606362665152</c:v>
                      </c:pt>
                      <c:pt idx="250">
                        <c:v>0.50334813389615063</c:v>
                      </c:pt>
                      <c:pt idx="251">
                        <c:v>0.50328822326108524</c:v>
                      </c:pt>
                      <c:pt idx="252">
                        <c:v>0.48855915040830994</c:v>
                      </c:pt>
                      <c:pt idx="253">
                        <c:v>0.48849923941729551</c:v>
                      </c:pt>
                      <c:pt idx="254">
                        <c:v>0.48776965037508946</c:v>
                      </c:pt>
                      <c:pt idx="255">
                        <c:v>0.48770973913314736</c:v>
                      </c:pt>
                      <c:pt idx="256">
                        <c:v>0.48268672161025911</c:v>
                      </c:pt>
                      <c:pt idx="257">
                        <c:v>0.48262681146001468</c:v>
                      </c:pt>
                      <c:pt idx="258">
                        <c:v>0.48189719249958762</c:v>
                      </c:pt>
                      <c:pt idx="259">
                        <c:v>0.48183728204068688</c:v>
                      </c:pt>
                      <c:pt idx="260">
                        <c:v>0.48109797674708749</c:v>
                      </c:pt>
                      <c:pt idx="261">
                        <c:v>0.48103806404392085</c:v>
                      </c:pt>
                      <c:pt idx="262">
                        <c:v>0.4795865457637381</c:v>
                      </c:pt>
                      <c:pt idx="263">
                        <c:v>0.47952663466396006</c:v>
                      </c:pt>
                      <c:pt idx="264">
                        <c:v>0.47616314109586622</c:v>
                      </c:pt>
                      <c:pt idx="265">
                        <c:v>0.47610322901395724</c:v>
                      </c:pt>
                      <c:pt idx="266">
                        <c:v>0.47522531949888724</c:v>
                      </c:pt>
                      <c:pt idx="267">
                        <c:v>0.47516540709010724</c:v>
                      </c:pt>
                      <c:pt idx="268">
                        <c:v>0.47110559805959734</c:v>
                      </c:pt>
                      <c:pt idx="269">
                        <c:v>0.47104568679296693</c:v>
                      </c:pt>
                      <c:pt idx="270">
                        <c:v>0.47029282951551926</c:v>
                      </c:pt>
                      <c:pt idx="271">
                        <c:v>0.47029058637073462</c:v>
                      </c:pt>
                      <c:pt idx="272">
                        <c:v>0.47023291907703713</c:v>
                      </c:pt>
                      <c:pt idx="273">
                        <c:v>0.47023067483841763</c:v>
                      </c:pt>
                      <c:pt idx="274">
                        <c:v>0.46927644756990461</c:v>
                      </c:pt>
                      <c:pt idx="275">
                        <c:v>0.46921653445793393</c:v>
                      </c:pt>
                      <c:pt idx="276">
                        <c:v>0.46849512466383686</c:v>
                      </c:pt>
                      <c:pt idx="277">
                        <c:v>0.46843521211731387</c:v>
                      </c:pt>
                      <c:pt idx="278">
                        <c:v>0.46686927537573703</c:v>
                      </c:pt>
                      <c:pt idx="279">
                        <c:v>0.46680936371378434</c:v>
                      </c:pt>
                      <c:pt idx="280">
                        <c:v>0.46504648834840645</c:v>
                      </c:pt>
                      <c:pt idx="281">
                        <c:v>0.46498657525175385</c:v>
                      </c:pt>
                      <c:pt idx="282">
                        <c:v>0.46442051512020255</c:v>
                      </c:pt>
                      <c:pt idx="283">
                        <c:v>0.46436060561029702</c:v>
                      </c:pt>
                      <c:pt idx="284">
                        <c:v>0.46340369363263878</c:v>
                      </c:pt>
                      <c:pt idx="285">
                        <c:v>0.46334378056323483</c:v>
                      </c:pt>
                      <c:pt idx="286">
                        <c:v>0.46262250313053588</c:v>
                      </c:pt>
                      <c:pt idx="287">
                        <c:v>0.46256259099488822</c:v>
                      </c:pt>
                      <c:pt idx="288">
                        <c:v>0.46099679446483971</c:v>
                      </c:pt>
                      <c:pt idx="289">
                        <c:v>0.460936883476735</c:v>
                      </c:pt>
                      <c:pt idx="290">
                        <c:v>0.45998244996736731</c:v>
                      </c:pt>
                      <c:pt idx="291">
                        <c:v>0.45992253679312162</c:v>
                      </c:pt>
                      <c:pt idx="292">
                        <c:v>0.45917375548812372</c:v>
                      </c:pt>
                      <c:pt idx="293">
                        <c:v>0.45911384254733839</c:v>
                      </c:pt>
                      <c:pt idx="294">
                        <c:v>0.45794560937735157</c:v>
                      </c:pt>
                      <c:pt idx="295">
                        <c:v>0.45788569616549502</c:v>
                      </c:pt>
                      <c:pt idx="296">
                        <c:v>0.45410970077809343</c:v>
                      </c:pt>
                      <c:pt idx="297">
                        <c:v>0.45404978776582994</c:v>
                      </c:pt>
                      <c:pt idx="298">
                        <c:v>0.45213862268291266</c:v>
                      </c:pt>
                      <c:pt idx="299">
                        <c:v>0.45207871217998319</c:v>
                      </c:pt>
                      <c:pt idx="300">
                        <c:v>0.45207271923902964</c:v>
                      </c:pt>
                      <c:pt idx="301">
                        <c:v>0.45201280566087387</c:v>
                      </c:pt>
                      <c:pt idx="302">
                        <c:v>0.45132354944570657</c:v>
                      </c:pt>
                      <c:pt idx="303">
                        <c:v>0.45126363858969082</c:v>
                      </c:pt>
                      <c:pt idx="304">
                        <c:v>0.44443643521297632</c:v>
                      </c:pt>
                      <c:pt idx="305">
                        <c:v>0.44437652209120809</c:v>
                      </c:pt>
                      <c:pt idx="306">
                        <c:v>0.44365754271711499</c:v>
                      </c:pt>
                      <c:pt idx="307">
                        <c:v>0.44359763187759282</c:v>
                      </c:pt>
                      <c:pt idx="308">
                        <c:v>0.44284494903975724</c:v>
                      </c:pt>
                      <c:pt idx="309">
                        <c:v>0.44278503924533735</c:v>
                      </c:pt>
                      <c:pt idx="310">
                        <c:v>0.4420298280257744</c:v>
                      </c:pt>
                      <c:pt idx="311">
                        <c:v>0.44196991781840672</c:v>
                      </c:pt>
                      <c:pt idx="312">
                        <c:v>0.44104690709818911</c:v>
                      </c:pt>
                      <c:pt idx="313">
                        <c:v>0.44098699447369105</c:v>
                      </c:pt>
                      <c:pt idx="314">
                        <c:v>0.44020847584960643</c:v>
                      </c:pt>
                      <c:pt idx="315">
                        <c:v>0.44020649492362607</c:v>
                      </c:pt>
                      <c:pt idx="316">
                        <c:v>0.44014856361998239</c:v>
                      </c:pt>
                      <c:pt idx="317">
                        <c:v>0.44014658204372203</c:v>
                      </c:pt>
                      <c:pt idx="318">
                        <c:v>0.43697277499166798</c:v>
                      </c:pt>
                      <c:pt idx="319">
                        <c:v>0.43691286626035897</c:v>
                      </c:pt>
                      <c:pt idx="320">
                        <c:v>0.43615759448632802</c:v>
                      </c:pt>
                      <c:pt idx="321">
                        <c:v>0.43609768527903203</c:v>
                      </c:pt>
                      <c:pt idx="322">
                        <c:v>0.43517428750385173</c:v>
                      </c:pt>
                      <c:pt idx="323">
                        <c:v>0.43514243859202612</c:v>
                      </c:pt>
                      <c:pt idx="324">
                        <c:v>0.43511437540518033</c:v>
                      </c:pt>
                      <c:pt idx="325">
                        <c:v>0.43509982995248409</c:v>
                      </c:pt>
                      <c:pt idx="326">
                        <c:v>0.43508252561846739</c:v>
                      </c:pt>
                      <c:pt idx="327">
                        <c:v>0.43503991918528323</c:v>
                      </c:pt>
                      <c:pt idx="328">
                        <c:v>0.43433382807639653</c:v>
                      </c:pt>
                      <c:pt idx="329">
                        <c:v>0.43427391565810247</c:v>
                      </c:pt>
                      <c:pt idx="330">
                        <c:v>0.43310712113907424</c:v>
                      </c:pt>
                      <c:pt idx="331">
                        <c:v>0.43310570360902473</c:v>
                      </c:pt>
                      <c:pt idx="332">
                        <c:v>0.43304720708487104</c:v>
                      </c:pt>
                      <c:pt idx="333">
                        <c:v>0.43304578936168858</c:v>
                      </c:pt>
                      <c:pt idx="334">
                        <c:v>0.43165073942101162</c:v>
                      </c:pt>
                      <c:pt idx="335">
                        <c:v>0.43159082714377139</c:v>
                      </c:pt>
                      <c:pt idx="336">
                        <c:v>0.42926975302567155</c:v>
                      </c:pt>
                      <c:pt idx="337">
                        <c:v>0.42922752094545757</c:v>
                      </c:pt>
                      <c:pt idx="338">
                        <c:v>0.42920984052067046</c:v>
                      </c:pt>
                      <c:pt idx="339">
                        <c:v>0.42916761110672075</c:v>
                      </c:pt>
                      <c:pt idx="340">
                        <c:v>0.42723269342239117</c:v>
                      </c:pt>
                      <c:pt idx="341">
                        <c:v>0.4271727790972043</c:v>
                      </c:pt>
                      <c:pt idx="342">
                        <c:v>0.42577818520060862</c:v>
                      </c:pt>
                      <c:pt idx="343">
                        <c:v>0.42571827358294034</c:v>
                      </c:pt>
                      <c:pt idx="344">
                        <c:v>0.42454955545217721</c:v>
                      </c:pt>
                      <c:pt idx="345">
                        <c:v>0.42448964111858928</c:v>
                      </c:pt>
                      <c:pt idx="346">
                        <c:v>0.4186765705358258</c:v>
                      </c:pt>
                      <c:pt idx="347">
                        <c:v>0.41861665631191253</c:v>
                      </c:pt>
                      <c:pt idx="348">
                        <c:v>0.38506411972934751</c:v>
                      </c:pt>
                      <c:pt idx="349">
                        <c:v>0.38500421497158005</c:v>
                      </c:pt>
                      <c:pt idx="350">
                        <c:v>0.38424863258203207</c:v>
                      </c:pt>
                      <c:pt idx="351">
                        <c:v>0.3841887270553932</c:v>
                      </c:pt>
                      <c:pt idx="352">
                        <c:v>0.37771556429199932</c:v>
                      </c:pt>
                      <c:pt idx="353">
                        <c:v>0.37765566136110734</c:v>
                      </c:pt>
                      <c:pt idx="354">
                        <c:v>0.37735905090621197</c:v>
                      </c:pt>
                      <c:pt idx="355">
                        <c:v>0.37729913967175388</c:v>
                      </c:pt>
                      <c:pt idx="356">
                        <c:v>0.37689996646932811</c:v>
                      </c:pt>
                      <c:pt idx="357">
                        <c:v>0.37684006269385645</c:v>
                      </c:pt>
                      <c:pt idx="358">
                        <c:v>0.37658257157923442</c:v>
                      </c:pt>
                      <c:pt idx="359">
                        <c:v>0.3765226660499647</c:v>
                      </c:pt>
                      <c:pt idx="360">
                        <c:v>0.37313201913534161</c:v>
                      </c:pt>
                      <c:pt idx="361">
                        <c:v>0.37307211044341049</c:v>
                      </c:pt>
                      <c:pt idx="362">
                        <c:v>0.37184451037465255</c:v>
                      </c:pt>
                      <c:pt idx="363">
                        <c:v>0.37178460950986558</c:v>
                      </c:pt>
                      <c:pt idx="364">
                        <c:v>0.37102879026143981</c:v>
                      </c:pt>
                      <c:pt idx="365">
                        <c:v>0.37096888847613441</c:v>
                      </c:pt>
                      <c:pt idx="366">
                        <c:v>0.37000953886245369</c:v>
                      </c:pt>
                      <c:pt idx="367">
                        <c:v>0.36994962874626031</c:v>
                      </c:pt>
                      <c:pt idx="368">
                        <c:v>0.36602911262630877</c:v>
                      </c:pt>
                      <c:pt idx="369">
                        <c:v>0.36596919859569871</c:v>
                      </c:pt>
                      <c:pt idx="370">
                        <c:v>0.36413738404898149</c:v>
                      </c:pt>
                      <c:pt idx="371">
                        <c:v>0.36407747528369577</c:v>
                      </c:pt>
                      <c:pt idx="372">
                        <c:v>0.35761613404005943</c:v>
                      </c:pt>
                      <c:pt idx="373">
                        <c:v>0.35755623004508613</c:v>
                      </c:pt>
                      <c:pt idx="374">
                        <c:v>0.35637717198784397</c:v>
                      </c:pt>
                      <c:pt idx="375">
                        <c:v>0.35631726582153184</c:v>
                      </c:pt>
                      <c:pt idx="376">
                        <c:v>0.35553624858952909</c:v>
                      </c:pt>
                      <c:pt idx="377">
                        <c:v>0.35547634155483504</c:v>
                      </c:pt>
                      <c:pt idx="378">
                        <c:v>0.35416513741022476</c:v>
                      </c:pt>
                      <c:pt idx="379">
                        <c:v>0.3541052297547207</c:v>
                      </c:pt>
                      <c:pt idx="380">
                        <c:v>0.35050566860360372</c:v>
                      </c:pt>
                      <c:pt idx="381">
                        <c:v>0.35044576431452168</c:v>
                      </c:pt>
                      <c:pt idx="382">
                        <c:v>0.34966460956557671</c:v>
                      </c:pt>
                      <c:pt idx="383">
                        <c:v>0.34960470432488316</c:v>
                      </c:pt>
                      <c:pt idx="384">
                        <c:v>0.34913442790907095</c:v>
                      </c:pt>
                      <c:pt idx="385">
                        <c:v>0.34907452293577573</c:v>
                      </c:pt>
                      <c:pt idx="386">
                        <c:v>0.34843253923618389</c:v>
                      </c:pt>
                      <c:pt idx="387">
                        <c:v>0.34837262579878758</c:v>
                      </c:pt>
                      <c:pt idx="388">
                        <c:v>0.34829340954669247</c:v>
                      </c:pt>
                      <c:pt idx="389">
                        <c:v>0.34823350363305794</c:v>
                      </c:pt>
                      <c:pt idx="390">
                        <c:v>0.34706182498494786</c:v>
                      </c:pt>
                      <c:pt idx="391">
                        <c:v>0.34700191103328187</c:v>
                      </c:pt>
                      <c:pt idx="392">
                        <c:v>0.34255981909116334</c:v>
                      </c:pt>
                      <c:pt idx="393">
                        <c:v>0.34249990675017927</c:v>
                      </c:pt>
                      <c:pt idx="394">
                        <c:v>0.34118902000317558</c:v>
                      </c:pt>
                      <c:pt idx="395">
                        <c:v>0.34112910709469574</c:v>
                      </c:pt>
                      <c:pt idx="396">
                        <c:v>0.32899344055198593</c:v>
                      </c:pt>
                      <c:pt idx="397">
                        <c:v>0.32893353157906585</c:v>
                      </c:pt>
                      <c:pt idx="398">
                        <c:v>0.32812724268341892</c:v>
                      </c:pt>
                      <c:pt idx="399">
                        <c:v>0.32806733276322914</c:v>
                      </c:pt>
                      <c:pt idx="400">
                        <c:v>0.32312152469509703</c:v>
                      </c:pt>
                      <c:pt idx="401">
                        <c:v>0.32306161752541301</c:v>
                      </c:pt>
                      <c:pt idx="402">
                        <c:v>0.32225516841724883</c:v>
                      </c:pt>
                      <c:pt idx="403">
                        <c:v>0.32219526020590639</c:v>
                      </c:pt>
                      <c:pt idx="404">
                        <c:v>0.32081095235745455</c:v>
                      </c:pt>
                      <c:pt idx="405">
                        <c:v>0.32075103557769791</c:v>
                      </c:pt>
                      <c:pt idx="406">
                        <c:v>0.31493762014615589</c:v>
                      </c:pt>
                      <c:pt idx="407">
                        <c:v>0.31487770428853568</c:v>
                      </c:pt>
                      <c:pt idx="408">
                        <c:v>0.30415473011596172</c:v>
                      </c:pt>
                      <c:pt idx="409">
                        <c:v>0.30409482425481676</c:v>
                      </c:pt>
                      <c:pt idx="410">
                        <c:v>0.30328826562610195</c:v>
                      </c:pt>
                      <c:pt idx="411">
                        <c:v>0.30322835856932501</c:v>
                      </c:pt>
                      <c:pt idx="412">
                        <c:v>0.29597031020517506</c:v>
                      </c:pt>
                      <c:pt idx="413">
                        <c:v>0.29591039430348515</c:v>
                      </c:pt>
                      <c:pt idx="414">
                        <c:v>0.29567304383823961</c:v>
                      </c:pt>
                      <c:pt idx="415">
                        <c:v>0.29561313649902199</c:v>
                      </c:pt>
                      <c:pt idx="416">
                        <c:v>0.29217219568750402</c:v>
                      </c:pt>
                      <c:pt idx="417">
                        <c:v>0.29211228365553454</c:v>
                      </c:pt>
                      <c:pt idx="418">
                        <c:v>0.28464362724116204</c:v>
                      </c:pt>
                      <c:pt idx="419">
                        <c:v>0.28458370703283953</c:v>
                      </c:pt>
                      <c:pt idx="420">
                        <c:v>0.27161256063396821</c:v>
                      </c:pt>
                      <c:pt idx="421">
                        <c:v>0.27155266539492195</c:v>
                      </c:pt>
                      <c:pt idx="422">
                        <c:v>0.26813354910181098</c:v>
                      </c:pt>
                      <c:pt idx="423">
                        <c:v>0.26807364722062438</c:v>
                      </c:pt>
                      <c:pt idx="424">
                        <c:v>0.2657428960092304</c:v>
                      </c:pt>
                      <c:pt idx="425">
                        <c:v>0.2656830044883855</c:v>
                      </c:pt>
                      <c:pt idx="426">
                        <c:v>0.26226285109329306</c:v>
                      </c:pt>
                      <c:pt idx="427">
                        <c:v>0.26220295238138952</c:v>
                      </c:pt>
                      <c:pt idx="428">
                        <c:v>0.26081279965511878</c:v>
                      </c:pt>
                      <c:pt idx="429">
                        <c:v>0.2607528856981684</c:v>
                      </c:pt>
                      <c:pt idx="430">
                        <c:v>0.25494005611145582</c:v>
                      </c:pt>
                      <c:pt idx="431">
                        <c:v>0.25488014418610594</c:v>
                      </c:pt>
                      <c:pt idx="432">
                        <c:v>0.25027152175695944</c:v>
                      </c:pt>
                      <c:pt idx="433">
                        <c:v>0.25021161991256502</c:v>
                      </c:pt>
                      <c:pt idx="434">
                        <c:v>0.24677797598671947</c:v>
                      </c:pt>
                      <c:pt idx="435">
                        <c:v>0.24676906581226818</c:v>
                      </c:pt>
                      <c:pt idx="436">
                        <c:v>0.24671808827490771</c:v>
                      </c:pt>
                      <c:pt idx="437">
                        <c:v>0.24670915722805187</c:v>
                      </c:pt>
                      <c:pt idx="438">
                        <c:v>0.24440086557924967</c:v>
                      </c:pt>
                      <c:pt idx="439">
                        <c:v>0.24434096718740803</c:v>
                      </c:pt>
                      <c:pt idx="440">
                        <c:v>0.2432969150238348</c:v>
                      </c:pt>
                      <c:pt idx="441">
                        <c:v>0.24323701908619685</c:v>
                      </c:pt>
                      <c:pt idx="442">
                        <c:v>0.24089729394581474</c:v>
                      </c:pt>
                      <c:pt idx="443">
                        <c:v>0.24083738819618469</c:v>
                      </c:pt>
                      <c:pt idx="444">
                        <c:v>0.23923913590527227</c:v>
                      </c:pt>
                      <c:pt idx="445">
                        <c:v>0.23917921530419747</c:v>
                      </c:pt>
                      <c:pt idx="446">
                        <c:v>0.23829491290982527</c:v>
                      </c:pt>
                      <c:pt idx="447">
                        <c:v>0.23823502326391463</c:v>
                      </c:pt>
                      <c:pt idx="448">
                        <c:v>0.23742720934215214</c:v>
                      </c:pt>
                      <c:pt idx="449">
                        <c:v>0.23736731753715928</c:v>
                      </c:pt>
                      <c:pt idx="450">
                        <c:v>0.23597285635600398</c:v>
                      </c:pt>
                      <c:pt idx="451">
                        <c:v>0.23591294525142611</c:v>
                      </c:pt>
                      <c:pt idx="452">
                        <c:v>0.23336513768373784</c:v>
                      </c:pt>
                      <c:pt idx="453">
                        <c:v>0.23330521862458981</c:v>
                      </c:pt>
                      <c:pt idx="454">
                        <c:v>0.23010065607738672</c:v>
                      </c:pt>
                      <c:pt idx="455">
                        <c:v>0.23004074771737423</c:v>
                      </c:pt>
                      <c:pt idx="456">
                        <c:v>0.22973713969618531</c:v>
                      </c:pt>
                      <c:pt idx="457">
                        <c:v>0.22967725055510643</c:v>
                      </c:pt>
                      <c:pt idx="458">
                        <c:v>0.22886938745902097</c:v>
                      </c:pt>
                      <c:pt idx="459">
                        <c:v>0.22880949604758391</c:v>
                      </c:pt>
                      <c:pt idx="460">
                        <c:v>0.22543492272029544</c:v>
                      </c:pt>
                      <c:pt idx="461">
                        <c:v>0.225375027290179</c:v>
                      </c:pt>
                      <c:pt idx="462">
                        <c:v>0.22193054876095156</c:v>
                      </c:pt>
                      <c:pt idx="463">
                        <c:v>0.22187064486034822</c:v>
                      </c:pt>
                      <c:pt idx="464">
                        <c:v>0.22154280508104515</c:v>
                      </c:pt>
                      <c:pt idx="465">
                        <c:v>0.22148289628836043</c:v>
                      </c:pt>
                      <c:pt idx="466">
                        <c:v>0.22125406520025614</c:v>
                      </c:pt>
                      <c:pt idx="467">
                        <c:v>0.22119417383410306</c:v>
                      </c:pt>
                      <c:pt idx="468">
                        <c:v>0.21774843520387194</c:v>
                      </c:pt>
                      <c:pt idx="469">
                        <c:v>0.21768853471934352</c:v>
                      </c:pt>
                      <c:pt idx="470">
                        <c:v>0.21695224852384531</c:v>
                      </c:pt>
                      <c:pt idx="471">
                        <c:v>0.21689235068801258</c:v>
                      </c:pt>
                      <c:pt idx="472">
                        <c:v>0.21605960867180571</c:v>
                      </c:pt>
                      <c:pt idx="473">
                        <c:v>0.21599970855778777</c:v>
                      </c:pt>
                      <c:pt idx="474">
                        <c:v>0.21439780797898311</c:v>
                      </c:pt>
                      <c:pt idx="475">
                        <c:v>0.21433788874056942</c:v>
                      </c:pt>
                      <c:pt idx="476">
                        <c:v>0.21021308297847613</c:v>
                      </c:pt>
                      <c:pt idx="477">
                        <c:v>0.21015316576885004</c:v>
                      </c:pt>
                      <c:pt idx="478">
                        <c:v>0.2085241335046282</c:v>
                      </c:pt>
                      <c:pt idx="479">
                        <c:v>0.20846421644113533</c:v>
                      </c:pt>
                      <c:pt idx="480">
                        <c:v>0.15103178557752106</c:v>
                      </c:pt>
                      <c:pt idx="481">
                        <c:v>0.15097192921640032</c:v>
                      </c:pt>
                      <c:pt idx="482">
                        <c:v>0.14751749423177216</c:v>
                      </c:pt>
                      <c:pt idx="483">
                        <c:v>0.1474576199318027</c:v>
                      </c:pt>
                      <c:pt idx="484">
                        <c:v>0.14516847623581458</c:v>
                      </c:pt>
                      <c:pt idx="485">
                        <c:v>0.14510863182143302</c:v>
                      </c:pt>
                      <c:pt idx="486">
                        <c:v>0.14165151829297645</c:v>
                      </c:pt>
                      <c:pt idx="487">
                        <c:v>0.14159165407477051</c:v>
                      </c:pt>
                      <c:pt idx="488">
                        <c:v>0.13996921750444327</c:v>
                      </c:pt>
                      <c:pt idx="489">
                        <c:v>0.13990930965165771</c:v>
                      </c:pt>
                      <c:pt idx="490">
                        <c:v>0.13409781763099707</c:v>
                      </c:pt>
                      <c:pt idx="491">
                        <c:v>0.13403791586254168</c:v>
                      </c:pt>
                      <c:pt idx="492">
                        <c:v>0.12363922387425166</c:v>
                      </c:pt>
                      <c:pt idx="493">
                        <c:v>0.12357936053396892</c:v>
                      </c:pt>
                      <c:pt idx="494">
                        <c:v>0.12010128191712374</c:v>
                      </c:pt>
                      <c:pt idx="495">
                        <c:v>0.12004139710353698</c:v>
                      </c:pt>
                      <c:pt idx="496">
                        <c:v>0.11777515910760344</c:v>
                      </c:pt>
                      <c:pt idx="497">
                        <c:v>0.11771530958175616</c:v>
                      </c:pt>
                      <c:pt idx="498">
                        <c:v>0.11423390060393636</c:v>
                      </c:pt>
                      <c:pt idx="499">
                        <c:v>0.1141740268429951</c:v>
                      </c:pt>
                      <c:pt idx="500">
                        <c:v>0.11234777627695092</c:v>
                      </c:pt>
                      <c:pt idx="501">
                        <c:v>0.11228785312301923</c:v>
                      </c:pt>
                      <c:pt idx="502">
                        <c:v>0.10647368843815198</c:v>
                      </c:pt>
                      <c:pt idx="503">
                        <c:v>0.10641377041931223</c:v>
                      </c:pt>
                      <c:pt idx="504">
                        <c:v>9.8816750877279702E-2</c:v>
                      </c:pt>
                      <c:pt idx="505">
                        <c:v>9.8756922511554143E-2</c:v>
                      </c:pt>
                      <c:pt idx="506">
                        <c:v>9.5271231503891843E-2</c:v>
                      </c:pt>
                      <c:pt idx="507">
                        <c:v>9.5211371661137398E-2</c:v>
                      </c:pt>
                      <c:pt idx="508">
                        <c:v>9.0330732340760611E-2</c:v>
                      </c:pt>
                      <c:pt idx="509">
                        <c:v>9.0270900712030575E-2</c:v>
                      </c:pt>
                      <c:pt idx="510">
                        <c:v>8.940808011307172E-2</c:v>
                      </c:pt>
                      <c:pt idx="511">
                        <c:v>8.934823932341561E-2</c:v>
                      </c:pt>
                      <c:pt idx="512">
                        <c:v>8.7506291294248736E-2</c:v>
                      </c:pt>
                      <c:pt idx="513">
                        <c:v>8.7446374245728264E-2</c:v>
                      </c:pt>
                      <c:pt idx="514">
                        <c:v>8.1633604178513536E-2</c:v>
                      </c:pt>
                      <c:pt idx="515">
                        <c:v>8.1573695863904019E-2</c:v>
                      </c:pt>
                      <c:pt idx="516">
                        <c:v>4.4991337541378018E-2</c:v>
                      </c:pt>
                      <c:pt idx="517">
                        <c:v>4.4931704445351696E-2</c:v>
                      </c:pt>
                      <c:pt idx="518">
                        <c:v>4.4060809301741305E-2</c:v>
                      </c:pt>
                      <c:pt idx="519">
                        <c:v>4.4001150373006899E-2</c:v>
                      </c:pt>
                      <c:pt idx="520">
                        <c:v>3.9164205790561644E-2</c:v>
                      </c:pt>
                      <c:pt idx="521">
                        <c:v>3.9104707102819172E-2</c:v>
                      </c:pt>
                      <c:pt idx="522">
                        <c:v>3.8230160746490466E-2</c:v>
                      </c:pt>
                      <c:pt idx="523">
                        <c:v>3.817062985832452E-2</c:v>
                      </c:pt>
                      <c:pt idx="524">
                        <c:v>3.6235284482484441E-2</c:v>
                      </c:pt>
                      <c:pt idx="525">
                        <c:v>3.6175420393648024E-2</c:v>
                      </c:pt>
                      <c:pt idx="526">
                        <c:v>3.0373895150022985E-2</c:v>
                      </c:pt>
                      <c:pt idx="527">
                        <c:v>3.0314089741776538E-2</c:v>
                      </c:pt>
                      <c:pt idx="528">
                        <c:v>2.0351104929225417E-2</c:v>
                      </c:pt>
                      <c:pt idx="529">
                        <c:v>2.0292463725425942E-2</c:v>
                      </c:pt>
                      <c:pt idx="530">
                        <c:v>1.940566630589589E-2</c:v>
                      </c:pt>
                      <c:pt idx="531">
                        <c:v>1.9346967969126543E-2</c:v>
                      </c:pt>
                      <c:pt idx="532">
                        <c:v>1.1993300039127542E-2</c:v>
                      </c:pt>
                      <c:pt idx="533">
                        <c:v>1.1936101486216041E-2</c:v>
                      </c:pt>
                      <c:pt idx="534">
                        <c:v>1.1443801428766503E-2</c:v>
                      </c:pt>
                      <c:pt idx="535">
                        <c:v>1.1384394572330344E-2</c:v>
                      </c:pt>
                      <c:pt idx="536">
                        <c:v>8.313488414244884E-3</c:v>
                      </c:pt>
                      <c:pt idx="537">
                        <c:v>8.2562862523246159E-3</c:v>
                      </c:pt>
                      <c:pt idx="538">
                        <c:v>5.996054095855678E-5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9B6-4CBE-9CEE-CBA7CFC84904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0.99993315298739638</c:v>
                      </c:pt>
                      <c:pt idx="2">
                        <c:v>0.99907488730932281</c:v>
                      </c:pt>
                      <c:pt idx="3">
                        <c:v>0.99905712523122148</c:v>
                      </c:pt>
                      <c:pt idx="4">
                        <c:v>0.99744698539700172</c:v>
                      </c:pt>
                      <c:pt idx="5">
                        <c:v>0.99743058108853067</c:v>
                      </c:pt>
                      <c:pt idx="6">
                        <c:v>0.9926049088855261</c:v>
                      </c:pt>
                      <c:pt idx="7">
                        <c:v>0.99254425334245278</c:v>
                      </c:pt>
                      <c:pt idx="8">
                        <c:v>0.992538457355846</c:v>
                      </c:pt>
                      <c:pt idx="9">
                        <c:v>0.99247794038107784</c:v>
                      </c:pt>
                      <c:pt idx="10">
                        <c:v>0.99186643419433917</c:v>
                      </c:pt>
                      <c:pt idx="11">
                        <c:v>0.99180253349462089</c:v>
                      </c:pt>
                      <c:pt idx="12">
                        <c:v>0.91282462404882014</c:v>
                      </c:pt>
                      <c:pt idx="13">
                        <c:v>0.9127579219659302</c:v>
                      </c:pt>
                      <c:pt idx="14">
                        <c:v>0.91257503102015258</c:v>
                      </c:pt>
                      <c:pt idx="15">
                        <c:v>0.91250835266992358</c:v>
                      </c:pt>
                      <c:pt idx="16">
                        <c:v>0.91210100747685363</c:v>
                      </c:pt>
                      <c:pt idx="17">
                        <c:v>0.91203438974129403</c:v>
                      </c:pt>
                      <c:pt idx="18">
                        <c:v>0.90562967910035996</c:v>
                      </c:pt>
                      <c:pt idx="19">
                        <c:v>0.90556297579490996</c:v>
                      </c:pt>
                      <c:pt idx="20">
                        <c:v>0.90538388789209034</c:v>
                      </c:pt>
                      <c:pt idx="21">
                        <c:v>0.90531720338533284</c:v>
                      </c:pt>
                      <c:pt idx="22">
                        <c:v>0.90491849570546756</c:v>
                      </c:pt>
                      <c:pt idx="23">
                        <c:v>0.90485186042432686</c:v>
                      </c:pt>
                      <c:pt idx="24">
                        <c:v>0.89506340104994042</c:v>
                      </c:pt>
                      <c:pt idx="25">
                        <c:v>0.89501039077484745</c:v>
                      </c:pt>
                      <c:pt idx="26">
                        <c:v>0.89499669874562626</c:v>
                      </c:pt>
                      <c:pt idx="27">
                        <c:v>0.89494369224117631</c:v>
                      </c:pt>
                      <c:pt idx="28">
                        <c:v>0.89454997067873898</c:v>
                      </c:pt>
                      <c:pt idx="29">
                        <c:v>0.89448331288424909</c:v>
                      </c:pt>
                      <c:pt idx="30">
                        <c:v>0.88786903732539901</c:v>
                      </c:pt>
                      <c:pt idx="31">
                        <c:v>0.88781666085179023</c:v>
                      </c:pt>
                      <c:pt idx="32">
                        <c:v>0.88780233361970828</c:v>
                      </c:pt>
                      <c:pt idx="33">
                        <c:v>0.88774996021268548</c:v>
                      </c:pt>
                      <c:pt idx="34">
                        <c:v>0.88736248412513896</c:v>
                      </c:pt>
                      <c:pt idx="35">
                        <c:v>0.88729581723144635</c:v>
                      </c:pt>
                      <c:pt idx="36">
                        <c:v>0.86844109994516006</c:v>
                      </c:pt>
                      <c:pt idx="37">
                        <c:v>0.8683744000704956</c:v>
                      </c:pt>
                      <c:pt idx="38">
                        <c:v>0.86818958688930137</c:v>
                      </c:pt>
                      <c:pt idx="39">
                        <c:v>0.86812290238186862</c:v>
                      </c:pt>
                      <c:pt idx="40">
                        <c:v>0.86770655078832681</c:v>
                      </c:pt>
                      <c:pt idx="41">
                        <c:v>0.86763990328595597</c:v>
                      </c:pt>
                      <c:pt idx="42">
                        <c:v>0.86124724668590447</c:v>
                      </c:pt>
                      <c:pt idx="43">
                        <c:v>0.861180545230251</c:v>
                      </c:pt>
                      <c:pt idx="44">
                        <c:v>0.86099822433137219</c:v>
                      </c:pt>
                      <c:pt idx="45">
                        <c:v>0.86093153591443849</c:v>
                      </c:pt>
                      <c:pt idx="46">
                        <c:v>0.86052067821663392</c:v>
                      </c:pt>
                      <c:pt idx="47">
                        <c:v>0.86045402167690932</c:v>
                      </c:pt>
                      <c:pt idx="48">
                        <c:v>0.80788815301767236</c:v>
                      </c:pt>
                      <c:pt idx="49">
                        <c:v>0.80783348266478128</c:v>
                      </c:pt>
                      <c:pt idx="50">
                        <c:v>0.80782144994113547</c:v>
                      </c:pt>
                      <c:pt idx="51">
                        <c:v>0.80776678141964497</c:v>
                      </c:pt>
                      <c:pt idx="52">
                        <c:v>0.80736517528125096</c:v>
                      </c:pt>
                      <c:pt idx="53">
                        <c:v>0.80729849249174568</c:v>
                      </c:pt>
                      <c:pt idx="54">
                        <c:v>0.80069386354759176</c:v>
                      </c:pt>
                      <c:pt idx="55">
                        <c:v>0.80063950968224129</c:v>
                      </c:pt>
                      <c:pt idx="56">
                        <c:v>0.80062715966177866</c:v>
                      </c:pt>
                      <c:pt idx="57">
                        <c:v>0.80057280739461734</c:v>
                      </c:pt>
                      <c:pt idx="58">
                        <c:v>0.8001741836257521</c:v>
                      </c:pt>
                      <c:pt idx="59">
                        <c:v>0.80010749763328792</c:v>
                      </c:pt>
                      <c:pt idx="60">
                        <c:v>0.79965265251720308</c:v>
                      </c:pt>
                      <c:pt idx="61">
                        <c:v>0.79958593883616713</c:v>
                      </c:pt>
                      <c:pt idx="62">
                        <c:v>0.79940730843331875</c:v>
                      </c:pt>
                      <c:pt idx="63">
                        <c:v>0.79934060149464403</c:v>
                      </c:pt>
                      <c:pt idx="64">
                        <c:v>0.79894160589736918</c:v>
                      </c:pt>
                      <c:pt idx="65">
                        <c:v>0.79887491532667676</c:v>
                      </c:pt>
                      <c:pt idx="66">
                        <c:v>0.79245704553789065</c:v>
                      </c:pt>
                      <c:pt idx="67">
                        <c:v>0.79239033220861621</c:v>
                      </c:pt>
                      <c:pt idx="68">
                        <c:v>0.79221294159838063</c:v>
                      </c:pt>
                      <c:pt idx="69">
                        <c:v>0.79214623410108764</c:v>
                      </c:pt>
                      <c:pt idx="70">
                        <c:v>0.7917499431673497</c:v>
                      </c:pt>
                      <c:pt idx="71">
                        <c:v>0.79168325010955487</c:v>
                      </c:pt>
                      <c:pt idx="72">
                        <c:v>0.78145831240503183</c:v>
                      </c:pt>
                      <c:pt idx="73">
                        <c:v>0.78140403448852425</c:v>
                      </c:pt>
                      <c:pt idx="74">
                        <c:v>0.78139160528669138</c:v>
                      </c:pt>
                      <c:pt idx="75">
                        <c:v>0.781337328742569</c:v>
                      </c:pt>
                      <c:pt idx="76">
                        <c:v>0.78094010062603125</c:v>
                      </c:pt>
                      <c:pt idx="77">
                        <c:v>0.7808734088359548</c:v>
                      </c:pt>
                      <c:pt idx="78">
                        <c:v>0.77788561463470851</c:v>
                      </c:pt>
                      <c:pt idx="79">
                        <c:v>0.77781889707088514</c:v>
                      </c:pt>
                      <c:pt idx="80">
                        <c:v>0.77764215777528156</c:v>
                      </c:pt>
                      <c:pt idx="81">
                        <c:v>0.77757544515513666</c:v>
                      </c:pt>
                      <c:pt idx="82">
                        <c:v>0.77718110325221579</c:v>
                      </c:pt>
                      <c:pt idx="83">
                        <c:v>0.77711440300603873</c:v>
                      </c:pt>
                      <c:pt idx="84">
                        <c:v>0.77407198024089163</c:v>
                      </c:pt>
                      <c:pt idx="85">
                        <c:v>0.77400527735348079</c:v>
                      </c:pt>
                      <c:pt idx="86">
                        <c:v>0.77382222711236925</c:v>
                      </c:pt>
                      <c:pt idx="87">
                        <c:v>0.77375553104370032</c:v>
                      </c:pt>
                      <c:pt idx="88">
                        <c:v>0.77333681763111584</c:v>
                      </c:pt>
                      <c:pt idx="89">
                        <c:v>0.77327013783652898</c:v>
                      </c:pt>
                      <c:pt idx="90">
                        <c:v>0.77050074379395084</c:v>
                      </c:pt>
                      <c:pt idx="91">
                        <c:v>0.7704470185695389</c:v>
                      </c:pt>
                      <c:pt idx="92">
                        <c:v>0.77043403025230905</c:v>
                      </c:pt>
                      <c:pt idx="93">
                        <c:v>0.77038030605819363</c:v>
                      </c:pt>
                      <c:pt idx="94">
                        <c:v>0.7699881162964104</c:v>
                      </c:pt>
                      <c:pt idx="95">
                        <c:v>0.76992141466111474</c:v>
                      </c:pt>
                      <c:pt idx="96">
                        <c:v>0.69471698299343887</c:v>
                      </c:pt>
                      <c:pt idx="97">
                        <c:v>0.69466096598801208</c:v>
                      </c:pt>
                      <c:pt idx="98">
                        <c:v>0.69465027308580418</c:v>
                      </c:pt>
                      <c:pt idx="99">
                        <c:v>0.69459425683516451</c:v>
                      </c:pt>
                      <c:pt idx="100">
                        <c:v>0.69418445633897197</c:v>
                      </c:pt>
                      <c:pt idx="101">
                        <c:v>0.69411775499985695</c:v>
                      </c:pt>
                      <c:pt idx="102">
                        <c:v>0.69071179265095239</c:v>
                      </c:pt>
                      <c:pt idx="103">
                        <c:v>0.6906450799905024</c:v>
                      </c:pt>
                      <c:pt idx="104">
                        <c:v>0.69046526446614187</c:v>
                      </c:pt>
                      <c:pt idx="105">
                        <c:v>0.69039855470457612</c:v>
                      </c:pt>
                      <c:pt idx="106">
                        <c:v>0.68998912950055613</c:v>
                      </c:pt>
                      <c:pt idx="107">
                        <c:v>0.68992242720523256</c:v>
                      </c:pt>
                      <c:pt idx="108">
                        <c:v>0.6875220510538419</c:v>
                      </c:pt>
                      <c:pt idx="109">
                        <c:v>0.68746617297196622</c:v>
                      </c:pt>
                      <c:pt idx="110">
                        <c:v>0.68745534115504614</c:v>
                      </c:pt>
                      <c:pt idx="111">
                        <c:v>0.687399463724785</c:v>
                      </c:pt>
                      <c:pt idx="112">
                        <c:v>0.68699098751158238</c:v>
                      </c:pt>
                      <c:pt idx="113">
                        <c:v>0.68692428515810744</c:v>
                      </c:pt>
                      <c:pt idx="114">
                        <c:v>0.68351639537799203</c:v>
                      </c:pt>
                      <c:pt idx="115">
                        <c:v>0.6834496831153517</c:v>
                      </c:pt>
                      <c:pt idx="116">
                        <c:v>0.68327042702836038</c:v>
                      </c:pt>
                      <c:pt idx="117">
                        <c:v>0.68320371722932116</c:v>
                      </c:pt>
                      <c:pt idx="118">
                        <c:v>0.6827955645086965</c:v>
                      </c:pt>
                      <c:pt idx="119">
                        <c:v>0.68272886127974597</c:v>
                      </c:pt>
                      <c:pt idx="120">
                        <c:v>0.67295113152497799</c:v>
                      </c:pt>
                      <c:pt idx="121">
                        <c:v>0.67289532470244184</c:v>
                      </c:pt>
                      <c:pt idx="122">
                        <c:v>0.67288441941440946</c:v>
                      </c:pt>
                      <c:pt idx="123">
                        <c:v>0.67282861313451492</c:v>
                      </c:pt>
                      <c:pt idx="124">
                        <c:v>0.67242103643217965</c:v>
                      </c:pt>
                      <c:pt idx="125">
                        <c:v>0.67235433074847284</c:v>
                      </c:pt>
                      <c:pt idx="126">
                        <c:v>0.66828632215721662</c:v>
                      </c:pt>
                      <c:pt idx="127">
                        <c:v>0.6682304489358194</c:v>
                      </c:pt>
                      <c:pt idx="128">
                        <c:v>0.66821961126897889</c:v>
                      </c:pt>
                      <c:pt idx="129">
                        <c:v>0.66816373859897749</c:v>
                      </c:pt>
                      <c:pt idx="130">
                        <c:v>0.6677556929113887</c:v>
                      </c:pt>
                      <c:pt idx="131">
                        <c:v>0.66768898850628033</c:v>
                      </c:pt>
                      <c:pt idx="132">
                        <c:v>0.66575590921323191</c:v>
                      </c:pt>
                      <c:pt idx="133">
                        <c:v>0.66570020999485036</c:v>
                      </c:pt>
                      <c:pt idx="134">
                        <c:v>0.66568919742351251</c:v>
                      </c:pt>
                      <c:pt idx="135">
                        <c:v>0.66563349865732646</c:v>
                      </c:pt>
                      <c:pt idx="136">
                        <c:v>0.66522696724589747</c:v>
                      </c:pt>
                      <c:pt idx="137">
                        <c:v>0.66516026099016168</c:v>
                      </c:pt>
                      <c:pt idx="138">
                        <c:v>0.66090054400868647</c:v>
                      </c:pt>
                      <c:pt idx="139">
                        <c:v>0.66083383504254989</c:v>
                      </c:pt>
                      <c:pt idx="140">
                        <c:v>0.66065112663731984</c:v>
                      </c:pt>
                      <c:pt idx="141">
                        <c:v>0.6605844204320328</c:v>
                      </c:pt>
                      <c:pt idx="142">
                        <c:v>0.66015786966833379</c:v>
                      </c:pt>
                      <c:pt idx="143">
                        <c:v>0.66009117065749501</c:v>
                      </c:pt>
                      <c:pt idx="144">
                        <c:v>0.65263421504542762</c:v>
                      </c:pt>
                      <c:pt idx="145">
                        <c:v>0.65256750639581085</c:v>
                      </c:pt>
                      <c:pt idx="146">
                        <c:v>0.65238470623837863</c:v>
                      </c:pt>
                      <c:pt idx="147">
                        <c:v>0.65231800023629627</c:v>
                      </c:pt>
                      <c:pt idx="148">
                        <c:v>0.6518914908433554</c:v>
                      </c:pt>
                      <c:pt idx="149">
                        <c:v>0.65182479175663777</c:v>
                      </c:pt>
                      <c:pt idx="150">
                        <c:v>0.64652021672747639</c:v>
                      </c:pt>
                      <c:pt idx="151">
                        <c:v>0.64646449225625213</c:v>
                      </c:pt>
                      <c:pt idx="152">
                        <c:v>0.64645350447970917</c:v>
                      </c:pt>
                      <c:pt idx="153">
                        <c:v>0.64639778037566564</c:v>
                      </c:pt>
                      <c:pt idx="154">
                        <c:v>0.64599139097134817</c:v>
                      </c:pt>
                      <c:pt idx="155">
                        <c:v>0.64592468336306041</c:v>
                      </c:pt>
                      <c:pt idx="156">
                        <c:v>0.64524818949484741</c:v>
                      </c:pt>
                      <c:pt idx="157">
                        <c:v>0.64519022834804207</c:v>
                      </c:pt>
                      <c:pt idx="158">
                        <c:v>0.64518148254192431</c:v>
                      </c:pt>
                      <c:pt idx="159">
                        <c:v>0.64512352197131473</c:v>
                      </c:pt>
                      <c:pt idx="160">
                        <c:v>0.64469811557283396</c:v>
                      </c:pt>
                      <c:pt idx="161">
                        <c:v>0.64463141530426793</c:v>
                      </c:pt>
                      <c:pt idx="162">
                        <c:v>0.63913472512757274</c:v>
                      </c:pt>
                      <c:pt idx="163">
                        <c:v>0.63906801445884431</c:v>
                      </c:pt>
                      <c:pt idx="164">
                        <c:v>0.63888606836977624</c:v>
                      </c:pt>
                      <c:pt idx="165">
                        <c:v>0.63881935962856551</c:v>
                      </c:pt>
                      <c:pt idx="166">
                        <c:v>0.6383948606527976</c:v>
                      </c:pt>
                      <c:pt idx="167">
                        <c:v>0.63832815733433357</c:v>
                      </c:pt>
                      <c:pt idx="168">
                        <c:v>0.58596717601507353</c:v>
                      </c:pt>
                      <c:pt idx="169">
                        <c:v>0.58590046560311038</c:v>
                      </c:pt>
                      <c:pt idx="170">
                        <c:v>0.58571854031334669</c:v>
                      </c:pt>
                      <c:pt idx="171">
                        <c:v>0.58565183075576577</c:v>
                      </c:pt>
                      <c:pt idx="172">
                        <c:v>0.58522859723009168</c:v>
                      </c:pt>
                      <c:pt idx="173">
                        <c:v>0.58516189076643721</c:v>
                      </c:pt>
                      <c:pt idx="174">
                        <c:v>0.57858147571266672</c:v>
                      </c:pt>
                      <c:pt idx="175">
                        <c:v>0.57852369738854159</c:v>
                      </c:pt>
                      <c:pt idx="176">
                        <c:v>0.5785147661319644</c:v>
                      </c:pt>
                      <c:pt idx="177">
                        <c:v>0.57845698797643585</c:v>
                      </c:pt>
                      <c:pt idx="178">
                        <c:v>0.57803426059452867</c:v>
                      </c:pt>
                      <c:pt idx="179">
                        <c:v>0.57796755364175034</c:v>
                      </c:pt>
                      <c:pt idx="180">
                        <c:v>0.57754000911503334</c:v>
                      </c:pt>
                      <c:pt idx="181">
                        <c:v>0.5774732983717582</c:v>
                      </c:pt>
                      <c:pt idx="182">
                        <c:v>0.57729150180011846</c:v>
                      </c:pt>
                      <c:pt idx="183">
                        <c:v>0.5772247916196741</c:v>
                      </c:pt>
                      <c:pt idx="184">
                        <c:v>0.57680198753539069</c:v>
                      </c:pt>
                      <c:pt idx="185">
                        <c:v>0.57673527985355733</c:v>
                      </c:pt>
                      <c:pt idx="186">
                        <c:v>0.57194025955574479</c:v>
                      </c:pt>
                      <c:pt idx="187">
                        <c:v>0.57188244434574653</c:v>
                      </c:pt>
                      <c:pt idx="188">
                        <c:v>0.57187355002974793</c:v>
                      </c:pt>
                      <c:pt idx="189">
                        <c:v>0.57181573499044058</c:v>
                      </c:pt>
                      <c:pt idx="190">
                        <c:v>0.57139280165945883</c:v>
                      </c:pt>
                      <c:pt idx="191">
                        <c:v>0.57132609476853902</c:v>
                      </c:pt>
                      <c:pt idx="192">
                        <c:v>0.5703450045730839</c:v>
                      </c:pt>
                      <c:pt idx="193">
                        <c:v>0.5702782944159801</c:v>
                      </c:pt>
                      <c:pt idx="194">
                        <c:v>0.57009663626452056</c:v>
                      </c:pt>
                      <c:pt idx="195">
                        <c:v>0.57002992636322647</c:v>
                      </c:pt>
                      <c:pt idx="196">
                        <c:v>0.56960754235636712</c:v>
                      </c:pt>
                      <c:pt idx="197">
                        <c:v>0.56954083433357061</c:v>
                      </c:pt>
                      <c:pt idx="198">
                        <c:v>0.56772136835109521</c:v>
                      </c:pt>
                      <c:pt idx="199">
                        <c:v>0.56766561602836485</c:v>
                      </c:pt>
                      <c:pt idx="200">
                        <c:v>0.56765465829561756</c:v>
                      </c:pt>
                      <c:pt idx="201">
                        <c:v>0.56759890591951778</c:v>
                      </c:pt>
                      <c:pt idx="202">
                        <c:v>0.5671935212339958</c:v>
                      </c:pt>
                      <c:pt idx="203">
                        <c:v>0.56712681162608669</c:v>
                      </c:pt>
                      <c:pt idx="204">
                        <c:v>0.56455437976012124</c:v>
                      </c:pt>
                      <c:pt idx="205">
                        <c:v>0.56448767092809571</c:v>
                      </c:pt>
                      <c:pt idx="206">
                        <c:v>0.564303320445254</c:v>
                      </c:pt>
                      <c:pt idx="207">
                        <c:v>0.5642366125887659</c:v>
                      </c:pt>
                      <c:pt idx="208">
                        <c:v>0.56379689227911134</c:v>
                      </c:pt>
                      <c:pt idx="209">
                        <c:v>0.56373018782388484</c:v>
                      </c:pt>
                      <c:pt idx="210">
                        <c:v>0.56033595340900522</c:v>
                      </c:pt>
                      <c:pt idx="211">
                        <c:v>0.56026924390502408</c:v>
                      </c:pt>
                      <c:pt idx="212">
                        <c:v>0.56008755946405786</c:v>
                      </c:pt>
                      <c:pt idx="213">
                        <c:v>0.56002084996547752</c:v>
                      </c:pt>
                      <c:pt idx="214">
                        <c:v>0.55959862109544156</c:v>
                      </c:pt>
                      <c:pt idx="215">
                        <c:v>0.55953191296230409</c:v>
                      </c:pt>
                      <c:pt idx="216">
                        <c:v>0.5593458199778808</c:v>
                      </c:pt>
                      <c:pt idx="217">
                        <c:v>0.55928801915873383</c:v>
                      </c:pt>
                      <c:pt idx="218">
                        <c:v>0.55927911035260969</c:v>
                      </c:pt>
                      <c:pt idx="219">
                        <c:v>0.55922130962649663</c:v>
                      </c:pt>
                      <c:pt idx="220">
                        <c:v>0.55879868985251546</c:v>
                      </c:pt>
                      <c:pt idx="221">
                        <c:v>0.55873198210853692</c:v>
                      </c:pt>
                      <c:pt idx="222">
                        <c:v>0.55195998151796588</c:v>
                      </c:pt>
                      <c:pt idx="223">
                        <c:v>0.55189327244159136</c:v>
                      </c:pt>
                      <c:pt idx="224">
                        <c:v>0.5517090344305382</c:v>
                      </c:pt>
                      <c:pt idx="225">
                        <c:v>0.55164232598970198</c:v>
                      </c:pt>
                      <c:pt idx="226">
                        <c:v>0.55120310234765424</c:v>
                      </c:pt>
                      <c:pt idx="227">
                        <c:v>0.55113639659954172</c:v>
                      </c:pt>
                      <c:pt idx="228">
                        <c:v>0.54769813990455873</c:v>
                      </c:pt>
                      <c:pt idx="229">
                        <c:v>0.54763835104982606</c:v>
                      </c:pt>
                      <c:pt idx="230">
                        <c:v>0.54763143149666205</c:v>
                      </c:pt>
                      <c:pt idx="231">
                        <c:v>0.54757164284196091</c:v>
                      </c:pt>
                      <c:pt idx="232">
                        <c:v>0.54713236285587064</c:v>
                      </c:pt>
                      <c:pt idx="233">
                        <c:v>0.54706565738930091</c:v>
                      </c:pt>
                      <c:pt idx="234">
                        <c:v>0.54050341311770711</c:v>
                      </c:pt>
                      <c:pt idx="235">
                        <c:v>0.54044365534540972</c:v>
                      </c:pt>
                      <c:pt idx="236">
                        <c:v>0.54043670466819682</c:v>
                      </c:pt>
                      <c:pt idx="237">
                        <c:v>0.54037694702323502</c:v>
                      </c:pt>
                      <c:pt idx="238">
                        <c:v>0.53993804127063771</c:v>
                      </c:pt>
                      <c:pt idx="239">
                        <c:v>0.53987133506783413</c:v>
                      </c:pt>
                      <c:pt idx="240">
                        <c:v>0.52107644155425581</c:v>
                      </c:pt>
                      <c:pt idx="241">
                        <c:v>0.52100973310942056</c:v>
                      </c:pt>
                      <c:pt idx="242">
                        <c:v>0.52082338487923241</c:v>
                      </c:pt>
                      <c:pt idx="243">
                        <c:v>0.52075667716963736</c:v>
                      </c:pt>
                      <c:pt idx="244">
                        <c:v>0.52030182234606881</c:v>
                      </c:pt>
                      <c:pt idx="245">
                        <c:v>0.52023511760316477</c:v>
                      </c:pt>
                      <c:pt idx="246">
                        <c:v>0.51388174136618026</c:v>
                      </c:pt>
                      <c:pt idx="247">
                        <c:v>0.5138150328192943</c:v>
                      </c:pt>
                      <c:pt idx="248">
                        <c:v>0.5136287699300004</c:v>
                      </c:pt>
                      <c:pt idx="249">
                        <c:v>0.51356206181598318</c:v>
                      </c:pt>
                      <c:pt idx="250">
                        <c:v>0.51310753733639047</c:v>
                      </c:pt>
                      <c:pt idx="251">
                        <c:v>0.51304083156249736</c:v>
                      </c:pt>
                      <c:pt idx="252">
                        <c:v>0.4805484266311037</c:v>
                      </c:pt>
                      <c:pt idx="253">
                        <c:v>0.48049045325226131</c:v>
                      </c:pt>
                      <c:pt idx="254">
                        <c:v>0.48048172019941437</c:v>
                      </c:pt>
                      <c:pt idx="255">
                        <c:v>0.48042374649899611</c:v>
                      </c:pt>
                      <c:pt idx="256">
                        <c:v>0.48000082173052766</c:v>
                      </c:pt>
                      <c:pt idx="257">
                        <c:v>0.47993411322430357</c:v>
                      </c:pt>
                      <c:pt idx="258">
                        <c:v>0.47335408638599713</c:v>
                      </c:pt>
                      <c:pt idx="259">
                        <c:v>0.47329606801976432</c:v>
                      </c:pt>
                      <c:pt idx="260">
                        <c:v>0.47328738080161464</c:v>
                      </c:pt>
                      <c:pt idx="261">
                        <c:v>0.47322936204354565</c:v>
                      </c:pt>
                      <c:pt idx="262">
                        <c:v>0.47280615917664309</c:v>
                      </c:pt>
                      <c:pt idx="263">
                        <c:v>0.47279650199515083</c:v>
                      </c:pt>
                      <c:pt idx="264">
                        <c:v>0.47273945085727709</c:v>
                      </c:pt>
                      <c:pt idx="265">
                        <c:v>0.47272979549487337</c:v>
                      </c:pt>
                      <c:pt idx="266">
                        <c:v>0.47254513801497866</c:v>
                      </c:pt>
                      <c:pt idx="267">
                        <c:v>0.47247843035300885</c:v>
                      </c:pt>
                      <c:pt idx="268">
                        <c:v>0.47204001911685772</c:v>
                      </c:pt>
                      <c:pt idx="269">
                        <c:v>0.47197331050010383</c:v>
                      </c:pt>
                      <c:pt idx="270">
                        <c:v>0.46700435847870603</c:v>
                      </c:pt>
                      <c:pt idx="271">
                        <c:v>0.46693765007489491</c:v>
                      </c:pt>
                      <c:pt idx="272">
                        <c:v>0.46675144226168763</c:v>
                      </c:pt>
                      <c:pt idx="273">
                        <c:v>0.46668473337420052</c:v>
                      </c:pt>
                      <c:pt idx="274">
                        <c:v>0.46623135468304072</c:v>
                      </c:pt>
                      <c:pt idx="275">
                        <c:v>0.4661646462655048</c:v>
                      </c:pt>
                      <c:pt idx="276">
                        <c:v>0.46541045180318685</c:v>
                      </c:pt>
                      <c:pt idx="277">
                        <c:v>0.46535058915909316</c:v>
                      </c:pt>
                      <c:pt idx="278">
                        <c:v>0.46534374490765068</c:v>
                      </c:pt>
                      <c:pt idx="279">
                        <c:v>0.46528388195572112</c:v>
                      </c:pt>
                      <c:pt idx="280">
                        <c:v>0.46484525460967208</c:v>
                      </c:pt>
                      <c:pt idx="281">
                        <c:v>0.46477854584297107</c:v>
                      </c:pt>
                      <c:pt idx="282">
                        <c:v>0.46278777708317209</c:v>
                      </c:pt>
                      <c:pt idx="283">
                        <c:v>0.46272107119725675</c:v>
                      </c:pt>
                      <c:pt idx="284">
                        <c:v>0.4625362408814096</c:v>
                      </c:pt>
                      <c:pt idx="285">
                        <c:v>0.4624695335719185</c:v>
                      </c:pt>
                      <c:pt idx="286">
                        <c:v>0.46203098470991166</c:v>
                      </c:pt>
                      <c:pt idx="287">
                        <c:v>0.46196427592933959</c:v>
                      </c:pt>
                      <c:pt idx="288">
                        <c:v>0.45980973834664135</c:v>
                      </c:pt>
                      <c:pt idx="289">
                        <c:v>0.4597430301673201</c:v>
                      </c:pt>
                      <c:pt idx="290">
                        <c:v>0.45955670678474519</c:v>
                      </c:pt>
                      <c:pt idx="291">
                        <c:v>0.45948999781597849</c:v>
                      </c:pt>
                      <c:pt idx="292">
                        <c:v>0.45903653820506302</c:v>
                      </c:pt>
                      <c:pt idx="293">
                        <c:v>0.45896982908579204</c:v>
                      </c:pt>
                      <c:pt idx="294">
                        <c:v>0.45559353681439879</c:v>
                      </c:pt>
                      <c:pt idx="295">
                        <c:v>0.45552683176224396</c:v>
                      </c:pt>
                      <c:pt idx="296">
                        <c:v>0.45534177900926676</c:v>
                      </c:pt>
                      <c:pt idx="297">
                        <c:v>0.45527507222268176</c:v>
                      </c:pt>
                      <c:pt idx="298">
                        <c:v>0.45483622576395755</c:v>
                      </c:pt>
                      <c:pt idx="299">
                        <c:v>0.45476951689036638</c:v>
                      </c:pt>
                      <c:pt idx="300">
                        <c:v>0.44617505115731709</c:v>
                      </c:pt>
                      <c:pt idx="301">
                        <c:v>0.44611512677823062</c:v>
                      </c:pt>
                      <c:pt idx="302">
                        <c:v>0.4461083453089385</c:v>
                      </c:pt>
                      <c:pt idx="303">
                        <c:v>0.44604842053918192</c:v>
                      </c:pt>
                      <c:pt idx="304">
                        <c:v>0.44560957700214238</c:v>
                      </c:pt>
                      <c:pt idx="305">
                        <c:v>0.44554286852100117</c:v>
                      </c:pt>
                      <c:pt idx="306">
                        <c:v>0.4403826511491537</c:v>
                      </c:pt>
                      <c:pt idx="307">
                        <c:v>0.44032100701096183</c:v>
                      </c:pt>
                      <c:pt idx="308">
                        <c:v>0.44031594264855967</c:v>
                      </c:pt>
                      <c:pt idx="309">
                        <c:v>0.44025429827903473</c:v>
                      </c:pt>
                      <c:pt idx="310">
                        <c:v>0.43980109261007383</c:v>
                      </c:pt>
                      <c:pt idx="311">
                        <c:v>0.43973438306029738</c:v>
                      </c:pt>
                      <c:pt idx="312">
                        <c:v>0.43878887970441099</c:v>
                      </c:pt>
                      <c:pt idx="313">
                        <c:v>0.43872217318259354</c:v>
                      </c:pt>
                      <c:pt idx="314">
                        <c:v>0.43853551067898711</c:v>
                      </c:pt>
                      <c:pt idx="315">
                        <c:v>0.43846880272805699</c:v>
                      </c:pt>
                      <c:pt idx="316">
                        <c:v>0.43801511791909714</c:v>
                      </c:pt>
                      <c:pt idx="317">
                        <c:v>0.43794840853841099</c:v>
                      </c:pt>
                      <c:pt idx="318">
                        <c:v>0.43616635703750262</c:v>
                      </c:pt>
                      <c:pt idx="319">
                        <c:v>0.43610637871576291</c:v>
                      </c:pt>
                      <c:pt idx="320">
                        <c:v>0.43609965173254905</c:v>
                      </c:pt>
                      <c:pt idx="321">
                        <c:v>0.43603967295449214</c:v>
                      </c:pt>
                      <c:pt idx="322">
                        <c:v>0.43560053391668047</c:v>
                      </c:pt>
                      <c:pt idx="323">
                        <c:v>0.43553382537340252</c:v>
                      </c:pt>
                      <c:pt idx="324">
                        <c:v>0.43318803376306553</c:v>
                      </c:pt>
                      <c:pt idx="325">
                        <c:v>0.43312634067641725</c:v>
                      </c:pt>
                      <c:pt idx="326">
                        <c:v>0.43312132542925047</c:v>
                      </c:pt>
                      <c:pt idx="327">
                        <c:v>0.4330596320340882</c:v>
                      </c:pt>
                      <c:pt idx="328">
                        <c:v>0.43260613430921657</c:v>
                      </c:pt>
                      <c:pt idx="329">
                        <c:v>0.43253942420906899</c:v>
                      </c:pt>
                      <c:pt idx="330">
                        <c:v>0.43052252420726927</c:v>
                      </c:pt>
                      <c:pt idx="331">
                        <c:v>0.43045581771975061</c:v>
                      </c:pt>
                      <c:pt idx="332">
                        <c:v>0.43026913798281885</c:v>
                      </c:pt>
                      <c:pt idx="333">
                        <c:v>0.430202429973851</c:v>
                      </c:pt>
                      <c:pt idx="334">
                        <c:v>0.42974890271876631</c:v>
                      </c:pt>
                      <c:pt idx="335">
                        <c:v>0.42968219310997824</c:v>
                      </c:pt>
                      <c:pt idx="336">
                        <c:v>0.42897224048661214</c:v>
                      </c:pt>
                      <c:pt idx="337">
                        <c:v>0.42891218829763927</c:v>
                      </c:pt>
                      <c:pt idx="338">
                        <c:v>0.42890553598335351</c:v>
                      </c:pt>
                      <c:pt idx="339">
                        <c:v>0.42884548326020688</c:v>
                      </c:pt>
                      <c:pt idx="340">
                        <c:v>0.42840583423323542</c:v>
                      </c:pt>
                      <c:pt idx="341">
                        <c:v>0.42833912576797301</c:v>
                      </c:pt>
                      <c:pt idx="342">
                        <c:v>0.42332824328514779</c:v>
                      </c:pt>
                      <c:pt idx="343">
                        <c:v>0.42326153738530203</c:v>
                      </c:pt>
                      <c:pt idx="344">
                        <c:v>0.42307458072346382</c:v>
                      </c:pt>
                      <c:pt idx="345">
                        <c:v>0.42300787297475229</c:v>
                      </c:pt>
                      <c:pt idx="346">
                        <c:v>0.42255394059778456</c:v>
                      </c:pt>
                      <c:pt idx="347">
                        <c:v>0.42248723059403437</c:v>
                      </c:pt>
                      <c:pt idx="348">
                        <c:v>0.37580707214267806</c:v>
                      </c:pt>
                      <c:pt idx="349">
                        <c:v>0.37574669842913527</c:v>
                      </c:pt>
                      <c:pt idx="350">
                        <c:v>0.37574037195583998</c:v>
                      </c:pt>
                      <c:pt idx="351">
                        <c:v>0.37567999740732855</c:v>
                      </c:pt>
                      <c:pt idx="352">
                        <c:v>0.37523855577141096</c:v>
                      </c:pt>
                      <c:pt idx="353">
                        <c:v>0.37517184892424466</c:v>
                      </c:pt>
                      <c:pt idx="354">
                        <c:v>0.36842041235355694</c:v>
                      </c:pt>
                      <c:pt idx="355">
                        <c:v>0.36835371059984728</c:v>
                      </c:pt>
                      <c:pt idx="356">
                        <c:v>0.36816545990648109</c:v>
                      </c:pt>
                      <c:pt idx="357">
                        <c:v>0.36809875485742644</c:v>
                      </c:pt>
                      <c:pt idx="358">
                        <c:v>0.3676435388918789</c:v>
                      </c:pt>
                      <c:pt idx="359">
                        <c:v>0.36757682883954951</c:v>
                      </c:pt>
                      <c:pt idx="360">
                        <c:v>0.36738153671875623</c:v>
                      </c:pt>
                      <c:pt idx="361">
                        <c:v>0.36732103663754212</c:v>
                      </c:pt>
                      <c:pt idx="362">
                        <c:v>0.36731483920412239</c:v>
                      </c:pt>
                      <c:pt idx="363">
                        <c:v>0.36725433819642173</c:v>
                      </c:pt>
                      <c:pt idx="364">
                        <c:v>0.36681198287456179</c:v>
                      </c:pt>
                      <c:pt idx="365">
                        <c:v>0.36674527786680255</c:v>
                      </c:pt>
                      <c:pt idx="366">
                        <c:v>0.36018862725286388</c:v>
                      </c:pt>
                      <c:pt idx="367">
                        <c:v>0.36012797795530432</c:v>
                      </c:pt>
                      <c:pt idx="368">
                        <c:v>0.36012193125471931</c:v>
                      </c:pt>
                      <c:pt idx="369">
                        <c:v>0.36006128093091722</c:v>
                      </c:pt>
                      <c:pt idx="370">
                        <c:v>0.35961779912790276</c:v>
                      </c:pt>
                      <c:pt idx="371">
                        <c:v>0.35955109472345698</c:v>
                      </c:pt>
                      <c:pt idx="372">
                        <c:v>0.34983066045157485</c:v>
                      </c:pt>
                      <c:pt idx="373">
                        <c:v>0.34976848378381586</c:v>
                      </c:pt>
                      <c:pt idx="374">
                        <c:v>0.34976395930490517</c:v>
                      </c:pt>
                      <c:pt idx="375">
                        <c:v>0.34970178174842659</c:v>
                      </c:pt>
                      <c:pt idx="376">
                        <c:v>0.34924578590772232</c:v>
                      </c:pt>
                      <c:pt idx="377">
                        <c:v>0.34918553422479559</c:v>
                      </c:pt>
                      <c:pt idx="378">
                        <c:v>0.34917907779339002</c:v>
                      </c:pt>
                      <c:pt idx="379">
                        <c:v>0.34911883465416038</c:v>
                      </c:pt>
                      <c:pt idx="380">
                        <c:v>0.34893013149594115</c:v>
                      </c:pt>
                      <c:pt idx="381">
                        <c:v>0.3488634281303834</c:v>
                      </c:pt>
                      <c:pt idx="382">
                        <c:v>0.34840782212331928</c:v>
                      </c:pt>
                      <c:pt idx="383">
                        <c:v>0.34834111284922831</c:v>
                      </c:pt>
                      <c:pt idx="384">
                        <c:v>0.34263719744508286</c:v>
                      </c:pt>
                      <c:pt idx="385">
                        <c:v>0.34257486677628951</c:v>
                      </c:pt>
                      <c:pt idx="386">
                        <c:v>0.34257049739433659</c:v>
                      </c:pt>
                      <c:pt idx="387">
                        <c:v>0.34250816573037129</c:v>
                      </c:pt>
                      <c:pt idx="388">
                        <c:v>0.34205102183256259</c:v>
                      </c:pt>
                      <c:pt idx="389">
                        <c:v>0.3419843138467108</c:v>
                      </c:pt>
                      <c:pt idx="390">
                        <c:v>0.34179873821443696</c:v>
                      </c:pt>
                      <c:pt idx="391">
                        <c:v>0.34173645294952049</c:v>
                      </c:pt>
                      <c:pt idx="392">
                        <c:v>0.34173203671958441</c:v>
                      </c:pt>
                      <c:pt idx="393">
                        <c:v>0.34166975047934434</c:v>
                      </c:pt>
                      <c:pt idx="394">
                        <c:v>0.34121301244435204</c:v>
                      </c:pt>
                      <c:pt idx="395">
                        <c:v>0.34114630320743439</c:v>
                      </c:pt>
                      <c:pt idx="396">
                        <c:v>0.32558670279557378</c:v>
                      </c:pt>
                      <c:pt idx="397">
                        <c:v>0.32552287191257262</c:v>
                      </c:pt>
                      <c:pt idx="398">
                        <c:v>0.325519998113528</c:v>
                      </c:pt>
                      <c:pt idx="399">
                        <c:v>0.32545616632419083</c:v>
                      </c:pt>
                      <c:pt idx="400">
                        <c:v>0.32498696542606603</c:v>
                      </c:pt>
                      <c:pt idx="401">
                        <c:v>0.3249202538597511</c:v>
                      </c:pt>
                      <c:pt idx="402">
                        <c:v>0.31839281060360825</c:v>
                      </c:pt>
                      <c:pt idx="403">
                        <c:v>0.31832881073307279</c:v>
                      </c:pt>
                      <c:pt idx="404">
                        <c:v>0.3183261066500625</c:v>
                      </c:pt>
                      <c:pt idx="405">
                        <c:v>0.3182621057554183</c:v>
                      </c:pt>
                      <c:pt idx="406">
                        <c:v>0.31779165794879033</c:v>
                      </c:pt>
                      <c:pt idx="407">
                        <c:v>0.31772494605178914</c:v>
                      </c:pt>
                      <c:pt idx="408">
                        <c:v>0.29915755831193963</c:v>
                      </c:pt>
                      <c:pt idx="409">
                        <c:v>0.29909345097487156</c:v>
                      </c:pt>
                      <c:pt idx="410">
                        <c:v>0.29909085660251289</c:v>
                      </c:pt>
                      <c:pt idx="411">
                        <c:v>0.29902674808823315</c:v>
                      </c:pt>
                      <c:pt idx="412">
                        <c:v>0.2985559216451204</c:v>
                      </c:pt>
                      <c:pt idx="413">
                        <c:v>0.29848921071690454</c:v>
                      </c:pt>
                      <c:pt idx="414">
                        <c:v>0.29177083658756564</c:v>
                      </c:pt>
                      <c:pt idx="415">
                        <c:v>0.29170413217715341</c:v>
                      </c:pt>
                      <c:pt idx="416">
                        <c:v>0.2915129016951073</c:v>
                      </c:pt>
                      <c:pt idx="417">
                        <c:v>0.29144619287184931</c:v>
                      </c:pt>
                      <c:pt idx="418">
                        <c:v>0.29096391297519314</c:v>
                      </c:pt>
                      <c:pt idx="419">
                        <c:v>0.29089719741564096</c:v>
                      </c:pt>
                      <c:pt idx="420">
                        <c:v>0.26244908449920762</c:v>
                      </c:pt>
                      <c:pt idx="421">
                        <c:v>0.26238239548162073</c:v>
                      </c:pt>
                      <c:pt idx="422">
                        <c:v>0.26218918643668182</c:v>
                      </c:pt>
                      <c:pt idx="423">
                        <c:v>0.26212249053490538</c:v>
                      </c:pt>
                      <c:pt idx="424">
                        <c:v>0.26164890110818084</c:v>
                      </c:pt>
                      <c:pt idx="425">
                        <c:v>0.26158219381276593</c:v>
                      </c:pt>
                      <c:pt idx="426">
                        <c:v>0.25525758966071488</c:v>
                      </c:pt>
                      <c:pt idx="427">
                        <c:v>0.25519090307194142</c:v>
                      </c:pt>
                      <c:pt idx="428">
                        <c:v>0.25499650769668158</c:v>
                      </c:pt>
                      <c:pt idx="429">
                        <c:v>0.25492981347305987</c:v>
                      </c:pt>
                      <c:pt idx="430">
                        <c:v>0.2544540668453717</c:v>
                      </c:pt>
                      <c:pt idx="431">
                        <c:v>0.25438735979223598</c:v>
                      </c:pt>
                      <c:pt idx="432">
                        <c:v>0.24489557993082903</c:v>
                      </c:pt>
                      <c:pt idx="433">
                        <c:v>0.24482888382807089</c:v>
                      </c:pt>
                      <c:pt idx="434">
                        <c:v>0.24463604299273503</c:v>
                      </c:pt>
                      <c:pt idx="435">
                        <c:v>0.24456934037126429</c:v>
                      </c:pt>
                      <c:pt idx="436">
                        <c:v>0.2440858709374534</c:v>
                      </c:pt>
                      <c:pt idx="437">
                        <c:v>0.24401915798516768</c:v>
                      </c:pt>
                      <c:pt idx="438">
                        <c:v>0.23770294996289543</c:v>
                      </c:pt>
                      <c:pt idx="439">
                        <c:v>0.23763625560186896</c:v>
                      </c:pt>
                      <c:pt idx="440">
                        <c:v>0.23744221190588685</c:v>
                      </c:pt>
                      <c:pt idx="441">
                        <c:v>0.23737551022558537</c:v>
                      </c:pt>
                      <c:pt idx="442">
                        <c:v>0.23688985841952451</c:v>
                      </c:pt>
                      <c:pt idx="443">
                        <c:v>0.23682314487796108</c:v>
                      </c:pt>
                      <c:pt idx="444">
                        <c:v>0.23602436164047297</c:v>
                      </c:pt>
                      <c:pt idx="445">
                        <c:v>0.2359576807800004</c:v>
                      </c:pt>
                      <c:pt idx="446">
                        <c:v>0.23576219997699013</c:v>
                      </c:pt>
                      <c:pt idx="447">
                        <c:v>0.2356955103160725</c:v>
                      </c:pt>
                      <c:pt idx="448">
                        <c:v>0.23521850266299738</c:v>
                      </c:pt>
                      <c:pt idx="449">
                        <c:v>0.2351517981903985</c:v>
                      </c:pt>
                      <c:pt idx="450">
                        <c:v>0.22863606786631738</c:v>
                      </c:pt>
                      <c:pt idx="451">
                        <c:v>0.22857061206475796</c:v>
                      </c:pt>
                      <c:pt idx="452">
                        <c:v>0.22856938301767474</c:v>
                      </c:pt>
                      <c:pt idx="453">
                        <c:v>0.2285039248950852</c:v>
                      </c:pt>
                      <c:pt idx="454">
                        <c:v>0.22802420705821178</c:v>
                      </c:pt>
                      <c:pt idx="455">
                        <c:v>0.22795750325678302</c:v>
                      </c:pt>
                      <c:pt idx="456">
                        <c:v>0.22036964327133365</c:v>
                      </c:pt>
                      <c:pt idx="457">
                        <c:v>0.22030413956856532</c:v>
                      </c:pt>
                      <c:pt idx="458">
                        <c:v>0.22030295874989736</c:v>
                      </c:pt>
                      <c:pt idx="459">
                        <c:v>0.2202374526118854</c:v>
                      </c:pt>
                      <c:pt idx="460">
                        <c:v>0.2197577206559819</c:v>
                      </c:pt>
                      <c:pt idx="461">
                        <c:v>0.21969101630705132</c:v>
                      </c:pt>
                      <c:pt idx="462">
                        <c:v>0.21846861865326103</c:v>
                      </c:pt>
                      <c:pt idx="463">
                        <c:v>0.21840192919072776</c:v>
                      </c:pt>
                      <c:pt idx="464">
                        <c:v>0.21820706624867309</c:v>
                      </c:pt>
                      <c:pt idx="465">
                        <c:v>0.21814036829694222</c:v>
                      </c:pt>
                      <c:pt idx="466">
                        <c:v>0.2176541870245374</c:v>
                      </c:pt>
                      <c:pt idx="467">
                        <c:v>0.21758747532680969</c:v>
                      </c:pt>
                      <c:pt idx="468">
                        <c:v>0.21298146572080437</c:v>
                      </c:pt>
                      <c:pt idx="469">
                        <c:v>0.2129147766805119</c:v>
                      </c:pt>
                      <c:pt idx="470">
                        <c:v>0.21271848995653464</c:v>
                      </c:pt>
                      <c:pt idx="471">
                        <c:v>0.21265179150882549</c:v>
                      </c:pt>
                      <c:pt idx="472">
                        <c:v>0.21216291940879581</c:v>
                      </c:pt>
                      <c:pt idx="473">
                        <c:v>0.212096205444021</c:v>
                      </c:pt>
                      <c:pt idx="474">
                        <c:v>0.21108081788164165</c:v>
                      </c:pt>
                      <c:pt idx="475">
                        <c:v>0.21101412385607463</c:v>
                      </c:pt>
                      <c:pt idx="476">
                        <c:v>0.21101410940974094</c:v>
                      </c:pt>
                      <c:pt idx="477">
                        <c:v>0.21094741309000864</c:v>
                      </c:pt>
                      <c:pt idx="478">
                        <c:v>0.21045846508755611</c:v>
                      </c:pt>
                      <c:pt idx="479">
                        <c:v>0.21039175305314881</c:v>
                      </c:pt>
                      <c:pt idx="480">
                        <c:v>0.1396967267628251</c:v>
                      </c:pt>
                      <c:pt idx="481">
                        <c:v>0.13963008201776408</c:v>
                      </c:pt>
                      <c:pt idx="482">
                        <c:v>0.13942392698732112</c:v>
                      </c:pt>
                      <c:pt idx="483">
                        <c:v>0.13935726148738337</c:v>
                      </c:pt>
                      <c:pt idx="484">
                        <c:v>0.13885496317442272</c:v>
                      </c:pt>
                      <c:pt idx="485">
                        <c:v>0.13878826341790335</c:v>
                      </c:pt>
                      <c:pt idx="486">
                        <c:v>0.13251275591106959</c:v>
                      </c:pt>
                      <c:pt idx="487">
                        <c:v>0.13244612198664854</c:v>
                      </c:pt>
                      <c:pt idx="488">
                        <c:v>0.13223655929972683</c:v>
                      </c:pt>
                      <c:pt idx="489">
                        <c:v>0.13216990144894417</c:v>
                      </c:pt>
                      <c:pt idx="490">
                        <c:v>0.13166144653238962</c:v>
                      </c:pt>
                      <c:pt idx="491">
                        <c:v>0.13159474867329873</c:v>
                      </c:pt>
                      <c:pt idx="492">
                        <c:v>0.1154429799271757</c:v>
                      </c:pt>
                      <c:pt idx="493">
                        <c:v>0.11537632345844401</c:v>
                      </c:pt>
                      <c:pt idx="494">
                        <c:v>0.11517064542175727</c:v>
                      </c:pt>
                      <c:pt idx="495">
                        <c:v>0.11510396526162521</c:v>
                      </c:pt>
                      <c:pt idx="496">
                        <c:v>0.11459622421510109</c:v>
                      </c:pt>
                      <c:pt idx="497">
                        <c:v>0.11452950799271001</c:v>
                      </c:pt>
                      <c:pt idx="498">
                        <c:v>0.10825814115464494</c:v>
                      </c:pt>
                      <c:pt idx="499">
                        <c:v>0.10819149613286962</c:v>
                      </c:pt>
                      <c:pt idx="500">
                        <c:v>0.10798175632164786</c:v>
                      </c:pt>
                      <c:pt idx="501">
                        <c:v>0.10791508313380682</c:v>
                      </c:pt>
                      <c:pt idx="502">
                        <c:v>0.10740024090291572</c:v>
                      </c:pt>
                      <c:pt idx="503">
                        <c:v>0.1073335238869835</c:v>
                      </c:pt>
                      <c:pt idx="504">
                        <c:v>8.9032475481790552E-2</c:v>
                      </c:pt>
                      <c:pt idx="505">
                        <c:v>8.8965861042315894E-2</c:v>
                      </c:pt>
                      <c:pt idx="506">
                        <c:v>8.8750894921054216E-2</c:v>
                      </c:pt>
                      <c:pt idx="507">
                        <c:v>8.8684241912753245E-2</c:v>
                      </c:pt>
                      <c:pt idx="508">
                        <c:v>8.8164364898831574E-2</c:v>
                      </c:pt>
                      <c:pt idx="509">
                        <c:v>8.809765362291104E-2</c:v>
                      </c:pt>
                      <c:pt idx="510">
                        <c:v>8.1641119196587536E-2</c:v>
                      </c:pt>
                      <c:pt idx="511">
                        <c:v>8.1574493835982156E-2</c:v>
                      </c:pt>
                      <c:pt idx="512">
                        <c:v>8.1567198310971992E-2</c:v>
                      </c:pt>
                      <c:pt idx="513">
                        <c:v>8.1500561411571415E-2</c:v>
                      </c:pt>
                      <c:pt idx="514">
                        <c:v>8.0969801894141852E-2</c:v>
                      </c:pt>
                      <c:pt idx="515">
                        <c:v>8.0903091503594135E-2</c:v>
                      </c:pt>
                      <c:pt idx="516">
                        <c:v>3.4850642444620272E-2</c:v>
                      </c:pt>
                      <c:pt idx="517">
                        <c:v>3.4784364682639235E-2</c:v>
                      </c:pt>
                      <c:pt idx="518">
                        <c:v>3.4764008705518996E-2</c:v>
                      </c:pt>
                      <c:pt idx="519">
                        <c:v>3.469767947443396E-2</c:v>
                      </c:pt>
                      <c:pt idx="520">
                        <c:v>3.4098120161862658E-2</c:v>
                      </c:pt>
                      <c:pt idx="521">
                        <c:v>3.4031480371356393E-2</c:v>
                      </c:pt>
                      <c:pt idx="522">
                        <c:v>2.773140656495483E-2</c:v>
                      </c:pt>
                      <c:pt idx="523">
                        <c:v>2.7665429445742719E-2</c:v>
                      </c:pt>
                      <c:pt idx="524">
                        <c:v>2.7636400398526474E-2</c:v>
                      </c:pt>
                      <c:pt idx="525">
                        <c:v>2.7570339089202311E-2</c:v>
                      </c:pt>
                      <c:pt idx="526">
                        <c:v>2.6915860451752854E-2</c:v>
                      </c:pt>
                      <c:pt idx="527">
                        <c:v>2.6849274613928057E-2</c:v>
                      </c:pt>
                      <c:pt idx="528">
                        <c:v>8.9777326291494049E-3</c:v>
                      </c:pt>
                      <c:pt idx="529">
                        <c:v>8.9169979485066945E-3</c:v>
                      </c:pt>
                      <c:pt idx="530">
                        <c:v>8.823673608645102E-3</c:v>
                      </c:pt>
                      <c:pt idx="531">
                        <c:v>8.7623219461946504E-3</c:v>
                      </c:pt>
                      <c:pt idx="532">
                        <c:v>7.7403907203595851E-3</c:v>
                      </c:pt>
                      <c:pt idx="533">
                        <c:v>7.6747422102341027E-3</c:v>
                      </c:pt>
                      <c:pt idx="534">
                        <c:v>3.2423968356821713E-3</c:v>
                      </c:pt>
                      <c:pt idx="535">
                        <c:v>3.2261367998911547E-3</c:v>
                      </c:pt>
                      <c:pt idx="536">
                        <c:v>2.249397285335109E-3</c:v>
                      </c:pt>
                      <c:pt idx="537">
                        <c:v>2.2328884939921199E-3</c:v>
                      </c:pt>
                      <c:pt idx="538">
                        <c:v>6.6847012602194454E-5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9B6-4CBE-9CEE-CBA7CFC84904}"/>
                  </c:ext>
                </c:extLst>
              </c15:ser>
            </c15:filteredLineSeries>
          </c:ext>
        </c:extLst>
      </c:lineChart>
      <c:catAx>
        <c:axId val="521970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76248"/>
        <c:crosses val="autoZero"/>
        <c:auto val="1"/>
        <c:lblAlgn val="ctr"/>
        <c:lblOffset val="100"/>
        <c:noMultiLvlLbl val="0"/>
      </c:catAx>
      <c:valAx>
        <c:axId val="52197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7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0.99994003945903942</c:v>
                </c:pt>
                <c:pt idx="2">
                  <c:v>0.99658203537090084</c:v>
                </c:pt>
                <c:pt idx="3">
                  <c:v>0.99652480913884656</c:v>
                </c:pt>
                <c:pt idx="4">
                  <c:v>0.99151241098795417</c:v>
                </c:pt>
                <c:pt idx="5">
                  <c:v>0.99145263521993332</c:v>
                </c:pt>
                <c:pt idx="6">
                  <c:v>0.99081654486799131</c:v>
                </c:pt>
                <c:pt idx="7">
                  <c:v>0.99075685777207934</c:v>
                </c:pt>
                <c:pt idx="8">
                  <c:v>0.99055818603507928</c:v>
                </c:pt>
                <c:pt idx="9">
                  <c:v>0.99050098554004795</c:v>
                </c:pt>
                <c:pt idx="10">
                  <c:v>0.98487338278489478</c:v>
                </c:pt>
                <c:pt idx="11">
                  <c:v>0.98481436798113697</c:v>
                </c:pt>
                <c:pt idx="12">
                  <c:v>0.91215975168085928</c:v>
                </c:pt>
                <c:pt idx="13">
                  <c:v>0.9120998436768607</c:v>
                </c:pt>
                <c:pt idx="14">
                  <c:v>0.90883251293861922</c:v>
                </c:pt>
                <c:pt idx="15">
                  <c:v>0.90877262908667211</c:v>
                </c:pt>
                <c:pt idx="16">
                  <c:v>0.90628708544750036</c:v>
                </c:pt>
                <c:pt idx="17">
                  <c:v>0.90622716932518832</c:v>
                </c:pt>
                <c:pt idx="18">
                  <c:v>0.90296347052691028</c:v>
                </c:pt>
                <c:pt idx="19">
                  <c:v>0.90290357476424687</c:v>
                </c:pt>
                <c:pt idx="20">
                  <c:v>0.9027775199818846</c:v>
                </c:pt>
                <c:pt idx="21">
                  <c:v>0.90271768824891763</c:v>
                </c:pt>
                <c:pt idx="22">
                  <c:v>0.89691558217080236</c:v>
                </c:pt>
                <c:pt idx="23">
                  <c:v>0.89685573150749542</c:v>
                </c:pt>
                <c:pt idx="24">
                  <c:v>0.89389279892845164</c:v>
                </c:pt>
                <c:pt idx="25">
                  <c:v>0.89383289281264255</c:v>
                </c:pt>
                <c:pt idx="26">
                  <c:v>0.89317901152295232</c:v>
                </c:pt>
                <c:pt idx="27">
                  <c:v>0.89311910940264772</c:v>
                </c:pt>
                <c:pt idx="28">
                  <c:v>0.88802059020559621</c:v>
                </c:pt>
                <c:pt idx="29">
                  <c:v>0.88796067705544757</c:v>
                </c:pt>
                <c:pt idx="30">
                  <c:v>0.88730742504207416</c:v>
                </c:pt>
                <c:pt idx="31">
                  <c:v>0.88724751532107748</c:v>
                </c:pt>
                <c:pt idx="32">
                  <c:v>0.88713564182979276</c:v>
                </c:pt>
                <c:pt idx="33">
                  <c:v>0.88707577830391759</c:v>
                </c:pt>
                <c:pt idx="34">
                  <c:v>0.88126963340921838</c:v>
                </c:pt>
                <c:pt idx="35">
                  <c:v>0.88120975737644802</c:v>
                </c:pt>
                <c:pt idx="36">
                  <c:v>0.86644398104214992</c:v>
                </c:pt>
                <c:pt idx="37">
                  <c:v>0.86638407716496613</c:v>
                </c:pt>
                <c:pt idx="38">
                  <c:v>0.8630912615389621</c:v>
                </c:pt>
                <c:pt idx="39">
                  <c:v>0.86303137310801237</c:v>
                </c:pt>
                <c:pt idx="40">
                  <c:v>0.86057225957329686</c:v>
                </c:pt>
                <c:pt idx="41">
                  <c:v>0.86051234986202818</c:v>
                </c:pt>
                <c:pt idx="42">
                  <c:v>0.85722187114956561</c:v>
                </c:pt>
                <c:pt idx="43">
                  <c:v>0.85716197512650005</c:v>
                </c:pt>
                <c:pt idx="44">
                  <c:v>0.85682687453053608</c:v>
                </c:pt>
                <c:pt idx="45">
                  <c:v>0.85676701906613006</c:v>
                </c:pt>
                <c:pt idx="46">
                  <c:v>0.850962100005624</c:v>
                </c:pt>
                <c:pt idx="47">
                  <c:v>0.85090223361885131</c:v>
                </c:pt>
                <c:pt idx="48">
                  <c:v>0.80605267206980613</c:v>
                </c:pt>
                <c:pt idx="49">
                  <c:v>0.80599276429134348</c:v>
                </c:pt>
                <c:pt idx="50">
                  <c:v>0.8053136240647647</c:v>
                </c:pt>
                <c:pt idx="51">
                  <c:v>0.80525371823412328</c:v>
                </c:pt>
                <c:pt idx="52">
                  <c:v>0.80131121377484416</c:v>
                </c:pt>
                <c:pt idx="53">
                  <c:v>0.80125129685597252</c:v>
                </c:pt>
                <c:pt idx="54">
                  <c:v>0.80018050473720481</c:v>
                </c:pt>
                <c:pt idx="55">
                  <c:v>0.80012059348645148</c:v>
                </c:pt>
                <c:pt idx="56">
                  <c:v>0.79944176597143501</c:v>
                </c:pt>
                <c:pt idx="57">
                  <c:v>0.79938185648041338</c:v>
                </c:pt>
                <c:pt idx="58">
                  <c:v>0.79906232790757858</c:v>
                </c:pt>
                <c:pt idx="59">
                  <c:v>0.79900244030540246</c:v>
                </c:pt>
                <c:pt idx="60">
                  <c:v>0.79796457261234599</c:v>
                </c:pt>
                <c:pt idx="61">
                  <c:v>0.7979046632767598</c:v>
                </c:pt>
                <c:pt idx="62">
                  <c:v>0.79543757387302372</c:v>
                </c:pt>
                <c:pt idx="63">
                  <c:v>0.79537765457500775</c:v>
                </c:pt>
                <c:pt idx="64">
                  <c:v>0.79319320277308558</c:v>
                </c:pt>
                <c:pt idx="65">
                  <c:v>0.79313330989405062</c:v>
                </c:pt>
                <c:pt idx="66">
                  <c:v>0.79209220138673442</c:v>
                </c:pt>
                <c:pt idx="67">
                  <c:v>0.79203228889921717</c:v>
                </c:pt>
                <c:pt idx="68">
                  <c:v>0.79171576196329463</c:v>
                </c:pt>
                <c:pt idx="69">
                  <c:v>0.79165586918940101</c:v>
                </c:pt>
                <c:pt idx="70">
                  <c:v>0.78584592340169401</c:v>
                </c:pt>
                <c:pt idx="71">
                  <c:v>0.78578602599155567</c:v>
                </c:pt>
                <c:pt idx="72">
                  <c:v>0.78177073310591805</c:v>
                </c:pt>
                <c:pt idx="73">
                  <c:v>0.78171081250834473</c:v>
                </c:pt>
                <c:pt idx="74">
                  <c:v>0.78121329426469166</c:v>
                </c:pt>
                <c:pt idx="75">
                  <c:v>0.78115338204237472</c:v>
                </c:pt>
                <c:pt idx="76">
                  <c:v>0.78047463903286829</c:v>
                </c:pt>
                <c:pt idx="77">
                  <c:v>0.7804147283306434</c:v>
                </c:pt>
                <c:pt idx="78">
                  <c:v>0.77842609675293828</c:v>
                </c:pt>
                <c:pt idx="79">
                  <c:v>0.77836618205988239</c:v>
                </c:pt>
                <c:pt idx="80">
                  <c:v>0.77422746736854631</c:v>
                </c:pt>
                <c:pt idx="81">
                  <c:v>0.7741675710124658</c:v>
                </c:pt>
                <c:pt idx="82">
                  <c:v>0.77329095884458965</c:v>
                </c:pt>
                <c:pt idx="83">
                  <c:v>0.77323104067864934</c:v>
                </c:pt>
                <c:pt idx="84">
                  <c:v>0.77273209106895213</c:v>
                </c:pt>
                <c:pt idx="85">
                  <c:v>0.77267218133763738</c:v>
                </c:pt>
                <c:pt idx="86">
                  <c:v>0.77255288729567428</c:v>
                </c:pt>
                <c:pt idx="87">
                  <c:v>0.77249297036670295</c:v>
                </c:pt>
                <c:pt idx="88">
                  <c:v>0.77218179404157339</c:v>
                </c:pt>
                <c:pt idx="89">
                  <c:v>0.77212189252719432</c:v>
                </c:pt>
                <c:pt idx="90">
                  <c:v>0.76935738164824918</c:v>
                </c:pt>
                <c:pt idx="91">
                  <c:v>0.76929747908683666</c:v>
                </c:pt>
                <c:pt idx="92">
                  <c:v>0.76631069054191336</c:v>
                </c:pt>
                <c:pt idx="93">
                  <c:v>0.76625078557677617</c:v>
                </c:pt>
                <c:pt idx="94">
                  <c:v>0.76288974421607558</c:v>
                </c:pt>
                <c:pt idx="95">
                  <c:v>0.76282985727901997</c:v>
                </c:pt>
                <c:pt idx="96">
                  <c:v>0.69520496599873682</c:v>
                </c:pt>
                <c:pt idx="97">
                  <c:v>0.69514505250764147</c:v>
                </c:pt>
                <c:pt idx="98">
                  <c:v>0.6944409805202072</c:v>
                </c:pt>
                <c:pt idx="99">
                  <c:v>0.69438106787912068</c:v>
                </c:pt>
                <c:pt idx="100">
                  <c:v>0.69393208748396107</c:v>
                </c:pt>
                <c:pt idx="101">
                  <c:v>0.69387217103556642</c:v>
                </c:pt>
                <c:pt idx="102">
                  <c:v>0.69056068733139941</c:v>
                </c:pt>
                <c:pt idx="103">
                  <c:v>0.69050077428864598</c:v>
                </c:pt>
                <c:pt idx="104">
                  <c:v>0.68933203584177016</c:v>
                </c:pt>
                <c:pt idx="105">
                  <c:v>0.68927212104032742</c:v>
                </c:pt>
                <c:pt idx="106">
                  <c:v>0.6885681926288022</c:v>
                </c:pt>
                <c:pt idx="107">
                  <c:v>0.68850827859039287</c:v>
                </c:pt>
                <c:pt idx="108">
                  <c:v>0.68805864710016129</c:v>
                </c:pt>
                <c:pt idx="109">
                  <c:v>0.68799872970859832</c:v>
                </c:pt>
                <c:pt idx="110">
                  <c:v>0.68798178430549883</c:v>
                </c:pt>
                <c:pt idx="111">
                  <c:v>0.68792187980080277</c:v>
                </c:pt>
                <c:pt idx="112">
                  <c:v>0.68468783960618196</c:v>
                </c:pt>
                <c:pt idx="113">
                  <c:v>0.68462792524696858</c:v>
                </c:pt>
                <c:pt idx="114">
                  <c:v>0.68410186174227317</c:v>
                </c:pt>
                <c:pt idx="115">
                  <c:v>0.68404195651932409</c:v>
                </c:pt>
                <c:pt idx="116">
                  <c:v>0.68211026511333372</c:v>
                </c:pt>
                <c:pt idx="117">
                  <c:v>0.68205035846661688</c:v>
                </c:pt>
                <c:pt idx="118">
                  <c:v>0.67823023974536378</c:v>
                </c:pt>
                <c:pt idx="119">
                  <c:v>0.67817033247734704</c:v>
                </c:pt>
                <c:pt idx="120">
                  <c:v>0.67566574319222905</c:v>
                </c:pt>
                <c:pt idx="121">
                  <c:v>0.67560582761232135</c:v>
                </c:pt>
                <c:pt idx="122">
                  <c:v>0.67490198168856097</c:v>
                </c:pt>
                <c:pt idx="123">
                  <c:v>0.67484206676267333</c:v>
                </c:pt>
                <c:pt idx="124">
                  <c:v>0.67036473137620289</c:v>
                </c:pt>
                <c:pt idx="125">
                  <c:v>0.6703048165099561</c:v>
                </c:pt>
                <c:pt idx="126">
                  <c:v>0.66979247469426273</c:v>
                </c:pt>
                <c:pt idx="127">
                  <c:v>0.66973255825178568</c:v>
                </c:pt>
                <c:pt idx="128">
                  <c:v>0.66960089664970646</c:v>
                </c:pt>
                <c:pt idx="129">
                  <c:v>0.66954098243536886</c:v>
                </c:pt>
                <c:pt idx="130">
                  <c:v>0.66902882938598318</c:v>
                </c:pt>
                <c:pt idx="131">
                  <c:v>0.66896891351962984</c:v>
                </c:pt>
                <c:pt idx="132">
                  <c:v>0.6684449885769046</c:v>
                </c:pt>
                <c:pt idx="133">
                  <c:v>0.66838508007517072</c:v>
                </c:pt>
                <c:pt idx="134">
                  <c:v>0.66314342027631268</c:v>
                </c:pt>
                <c:pt idx="135">
                  <c:v>0.66308351244121277</c:v>
                </c:pt>
                <c:pt idx="136">
                  <c:v>0.66257288135450898</c:v>
                </c:pt>
                <c:pt idx="137">
                  <c:v>0.66251297124485153</c:v>
                </c:pt>
                <c:pt idx="138">
                  <c:v>0.66188402561389259</c:v>
                </c:pt>
                <c:pt idx="139">
                  <c:v>0.66182411190307733</c:v>
                </c:pt>
                <c:pt idx="140">
                  <c:v>0.65848607522802105</c:v>
                </c:pt>
                <c:pt idx="141">
                  <c:v>0.65842616457002268</c:v>
                </c:pt>
                <c:pt idx="142">
                  <c:v>0.65332633494149039</c:v>
                </c:pt>
                <c:pt idx="143">
                  <c:v>0.65326642154028713</c:v>
                </c:pt>
                <c:pt idx="144">
                  <c:v>0.65181079107077122</c:v>
                </c:pt>
                <c:pt idx="145">
                  <c:v>0.65175088757315314</c:v>
                </c:pt>
                <c:pt idx="146">
                  <c:v>0.65082521938627347</c:v>
                </c:pt>
                <c:pt idx="147">
                  <c:v>0.65076530322630088</c:v>
                </c:pt>
                <c:pt idx="148">
                  <c:v>0.6500615512732153</c:v>
                </c:pt>
                <c:pt idx="149">
                  <c:v>0.65000163559273749</c:v>
                </c:pt>
                <c:pt idx="150">
                  <c:v>0.64992829153314147</c:v>
                </c:pt>
                <c:pt idx="151">
                  <c:v>0.64986838103530464</c:v>
                </c:pt>
                <c:pt idx="152">
                  <c:v>0.64484540393451018</c:v>
                </c:pt>
                <c:pt idx="153">
                  <c:v>0.64478549155060783</c:v>
                </c:pt>
                <c:pt idx="154">
                  <c:v>0.64405586786555824</c:v>
                </c:pt>
                <c:pt idx="155">
                  <c:v>0.64399595611634852</c:v>
                </c:pt>
                <c:pt idx="156">
                  <c:v>0.64360576701290484</c:v>
                </c:pt>
                <c:pt idx="157">
                  <c:v>0.64354585620903015</c:v>
                </c:pt>
                <c:pt idx="158">
                  <c:v>0.64325306762048828</c:v>
                </c:pt>
                <c:pt idx="159">
                  <c:v>0.64319316395094051</c:v>
                </c:pt>
                <c:pt idx="160">
                  <c:v>0.64234481432948953</c:v>
                </c:pt>
                <c:pt idx="161">
                  <c:v>0.6422848991438338</c:v>
                </c:pt>
                <c:pt idx="162">
                  <c:v>0.63894766324521612</c:v>
                </c:pt>
                <c:pt idx="163">
                  <c:v>0.63888775034958922</c:v>
                </c:pt>
                <c:pt idx="164">
                  <c:v>0.63738164735536251</c:v>
                </c:pt>
                <c:pt idx="165">
                  <c:v>0.63732174179021195</c:v>
                </c:pt>
                <c:pt idx="166">
                  <c:v>0.6322743310895621</c:v>
                </c:pt>
                <c:pt idx="167">
                  <c:v>0.63221442380456094</c:v>
                </c:pt>
                <c:pt idx="168">
                  <c:v>0.59043381804250272</c:v>
                </c:pt>
                <c:pt idx="169">
                  <c:v>0.5903739034363592</c:v>
                </c:pt>
                <c:pt idx="170">
                  <c:v>0.58703671213238318</c:v>
                </c:pt>
                <c:pt idx="171">
                  <c:v>0.58697679867409103</c:v>
                </c:pt>
                <c:pt idx="172">
                  <c:v>0.58308371434481188</c:v>
                </c:pt>
                <c:pt idx="173">
                  <c:v>0.58302379965701234</c:v>
                </c:pt>
                <c:pt idx="174">
                  <c:v>0.58195320329392397</c:v>
                </c:pt>
                <c:pt idx="175">
                  <c:v>0.58189328922293793</c:v>
                </c:pt>
                <c:pt idx="176">
                  <c:v>0.58116386606174708</c:v>
                </c:pt>
                <c:pt idx="177">
                  <c:v>0.58110395222601396</c:v>
                </c:pt>
                <c:pt idx="178">
                  <c:v>0.58036463485200951</c:v>
                </c:pt>
                <c:pt idx="179">
                  <c:v>0.58030472462440374</c:v>
                </c:pt>
                <c:pt idx="180">
                  <c:v>0.57968677228621202</c:v>
                </c:pt>
                <c:pt idx="181">
                  <c:v>0.57962685848055429</c:v>
                </c:pt>
                <c:pt idx="182">
                  <c:v>0.57721063670287376</c:v>
                </c:pt>
                <c:pt idx="183">
                  <c:v>0.57715072204922846</c:v>
                </c:pt>
                <c:pt idx="184">
                  <c:v>0.57639683736891134</c:v>
                </c:pt>
                <c:pt idx="185">
                  <c:v>0.57633692263456937</c:v>
                </c:pt>
                <c:pt idx="186">
                  <c:v>0.57563317939345526</c:v>
                </c:pt>
                <c:pt idx="187">
                  <c:v>0.57557326471503367</c:v>
                </c:pt>
                <c:pt idx="188">
                  <c:v>0.57460160573133634</c:v>
                </c:pt>
                <c:pt idx="189">
                  <c:v>0.57454169197037641</c:v>
                </c:pt>
                <c:pt idx="190">
                  <c:v>0.57449227875598941</c:v>
                </c:pt>
                <c:pt idx="191">
                  <c:v>0.57443236762403549</c:v>
                </c:pt>
                <c:pt idx="192">
                  <c:v>0.57381387478510948</c:v>
                </c:pt>
                <c:pt idx="193">
                  <c:v>0.57381222786497621</c:v>
                </c:pt>
                <c:pt idx="194">
                  <c:v>0.57375396075245444</c:v>
                </c:pt>
                <c:pt idx="195">
                  <c:v>0.57375231433017693</c:v>
                </c:pt>
                <c:pt idx="196">
                  <c:v>0.57301512681492739</c:v>
                </c:pt>
                <c:pt idx="197">
                  <c:v>0.57295521570951347</c:v>
                </c:pt>
                <c:pt idx="198">
                  <c:v>0.56917858155872336</c:v>
                </c:pt>
                <c:pt idx="199">
                  <c:v>0.56911866803449063</c:v>
                </c:pt>
                <c:pt idx="200">
                  <c:v>0.56791658343753593</c:v>
                </c:pt>
                <c:pt idx="201">
                  <c:v>0.56785666911557298</c:v>
                </c:pt>
                <c:pt idx="202">
                  <c:v>0.56714265134273667</c:v>
                </c:pt>
                <c:pt idx="203">
                  <c:v>0.56714044046422452</c:v>
                </c:pt>
                <c:pt idx="204">
                  <c:v>0.56708273949275945</c:v>
                </c:pt>
                <c:pt idx="205">
                  <c:v>0.56708052954413979</c:v>
                </c:pt>
                <c:pt idx="206">
                  <c:v>0.56612079670835269</c:v>
                </c:pt>
                <c:pt idx="207">
                  <c:v>0.56606088338623717</c:v>
                </c:pt>
                <c:pt idx="208">
                  <c:v>0.56451981768416326</c:v>
                </c:pt>
                <c:pt idx="209">
                  <c:v>0.56445990374468813</c:v>
                </c:pt>
                <c:pt idx="210">
                  <c:v>0.56298597853964094</c:v>
                </c:pt>
                <c:pt idx="211">
                  <c:v>0.56292606474547102</c:v>
                </c:pt>
                <c:pt idx="212">
                  <c:v>0.56269761267256468</c:v>
                </c:pt>
                <c:pt idx="213">
                  <c:v>0.56263770044806161</c:v>
                </c:pt>
                <c:pt idx="214">
                  <c:v>0.56219662026772388</c:v>
                </c:pt>
                <c:pt idx="215">
                  <c:v>0.56213670662574455</c:v>
                </c:pt>
                <c:pt idx="216">
                  <c:v>0.55784875682426416</c:v>
                </c:pt>
                <c:pt idx="217">
                  <c:v>0.55778884458576583</c:v>
                </c:pt>
                <c:pt idx="218">
                  <c:v>0.55580973203429107</c:v>
                </c:pt>
                <c:pt idx="219">
                  <c:v>0.55574982299369369</c:v>
                </c:pt>
                <c:pt idx="220">
                  <c:v>0.5555251494193264</c:v>
                </c:pt>
                <c:pt idx="221">
                  <c:v>0.55546523775677159</c:v>
                </c:pt>
                <c:pt idx="222">
                  <c:v>0.5545052124010158</c:v>
                </c:pt>
                <c:pt idx="223">
                  <c:v>0.55444529896626715</c:v>
                </c:pt>
                <c:pt idx="224">
                  <c:v>0.55108214934533661</c:v>
                </c:pt>
                <c:pt idx="225">
                  <c:v>0.55102223668712536</c:v>
                </c:pt>
                <c:pt idx="226">
                  <c:v>0.54721966056364024</c:v>
                </c:pt>
                <c:pt idx="227">
                  <c:v>0.54715974785863952</c:v>
                </c:pt>
                <c:pt idx="228">
                  <c:v>0.54640470235807037</c:v>
                </c:pt>
                <c:pt idx="229">
                  <c:v>0.54634478986538837</c:v>
                </c:pt>
                <c:pt idx="230">
                  <c:v>0.54419472212474462</c:v>
                </c:pt>
                <c:pt idx="231">
                  <c:v>0.54413481199459235</c:v>
                </c:pt>
                <c:pt idx="232">
                  <c:v>0.54134695525925258</c:v>
                </c:pt>
                <c:pt idx="233">
                  <c:v>0.5412870422764342</c:v>
                </c:pt>
                <c:pt idx="234">
                  <c:v>0.5405320280456144</c:v>
                </c:pt>
                <c:pt idx="235">
                  <c:v>0.54047211521443328</c:v>
                </c:pt>
                <c:pt idx="236">
                  <c:v>0.53951724990935879</c:v>
                </c:pt>
                <c:pt idx="237">
                  <c:v>0.53945733992524447</c:v>
                </c:pt>
                <c:pt idx="238">
                  <c:v>0.53364488770442964</c:v>
                </c:pt>
                <c:pt idx="239">
                  <c:v>0.53358497686805173</c:v>
                </c:pt>
                <c:pt idx="240">
                  <c:v>0.51977145052859597</c:v>
                </c:pt>
                <c:pt idx="241">
                  <c:v>0.51971153786373103</c:v>
                </c:pt>
                <c:pt idx="242">
                  <c:v>0.51632269752715421</c:v>
                </c:pt>
                <c:pt idx="243">
                  <c:v>0.51626278550807037</c:v>
                </c:pt>
                <c:pt idx="244">
                  <c:v>0.51389876298942339</c:v>
                </c:pt>
                <c:pt idx="245">
                  <c:v>0.51383885015563868</c:v>
                </c:pt>
                <c:pt idx="246">
                  <c:v>0.51045007717819468</c:v>
                </c:pt>
                <c:pt idx="247">
                  <c:v>0.51039016473835974</c:v>
                </c:pt>
                <c:pt idx="248">
                  <c:v>0.50922054596331257</c:v>
                </c:pt>
                <c:pt idx="249">
                  <c:v>0.5091606362665152</c:v>
                </c:pt>
                <c:pt idx="250">
                  <c:v>0.50334813389615063</c:v>
                </c:pt>
                <c:pt idx="251">
                  <c:v>0.50328822326108524</c:v>
                </c:pt>
                <c:pt idx="252">
                  <c:v>0.48855915040830994</c:v>
                </c:pt>
                <c:pt idx="253">
                  <c:v>0.48849923941729551</c:v>
                </c:pt>
                <c:pt idx="254">
                  <c:v>0.48776965037508946</c:v>
                </c:pt>
                <c:pt idx="255">
                  <c:v>0.48770973913314736</c:v>
                </c:pt>
                <c:pt idx="256">
                  <c:v>0.48268672161025911</c:v>
                </c:pt>
                <c:pt idx="257">
                  <c:v>0.48262681146001468</c:v>
                </c:pt>
                <c:pt idx="258">
                  <c:v>0.48189719249958762</c:v>
                </c:pt>
                <c:pt idx="259">
                  <c:v>0.48183728204068688</c:v>
                </c:pt>
                <c:pt idx="260">
                  <c:v>0.48109797674708749</c:v>
                </c:pt>
                <c:pt idx="261">
                  <c:v>0.48103806404392085</c:v>
                </c:pt>
                <c:pt idx="262">
                  <c:v>0.4795865457637381</c:v>
                </c:pt>
                <c:pt idx="263">
                  <c:v>0.47952663466396006</c:v>
                </c:pt>
                <c:pt idx="264">
                  <c:v>0.47616314109586622</c:v>
                </c:pt>
                <c:pt idx="265">
                  <c:v>0.47610322901395724</c:v>
                </c:pt>
                <c:pt idx="266">
                  <c:v>0.47522531949888724</c:v>
                </c:pt>
                <c:pt idx="267">
                  <c:v>0.47516540709010724</c:v>
                </c:pt>
                <c:pt idx="268">
                  <c:v>0.47110559805959734</c:v>
                </c:pt>
                <c:pt idx="269">
                  <c:v>0.47104568679296693</c:v>
                </c:pt>
                <c:pt idx="270">
                  <c:v>0.47029282951551926</c:v>
                </c:pt>
                <c:pt idx="271">
                  <c:v>0.47029058637073462</c:v>
                </c:pt>
                <c:pt idx="272">
                  <c:v>0.47023291907703713</c:v>
                </c:pt>
                <c:pt idx="273">
                  <c:v>0.47023067483841763</c:v>
                </c:pt>
                <c:pt idx="274">
                  <c:v>0.46927644756990461</c:v>
                </c:pt>
                <c:pt idx="275">
                  <c:v>0.46921653445793393</c:v>
                </c:pt>
                <c:pt idx="276">
                  <c:v>0.46849512466383686</c:v>
                </c:pt>
                <c:pt idx="277">
                  <c:v>0.46843521211731387</c:v>
                </c:pt>
                <c:pt idx="278">
                  <c:v>0.46686927537573703</c:v>
                </c:pt>
                <c:pt idx="279">
                  <c:v>0.46680936371378434</c:v>
                </c:pt>
                <c:pt idx="280">
                  <c:v>0.46504648834840645</c:v>
                </c:pt>
                <c:pt idx="281">
                  <c:v>0.46498657525175385</c:v>
                </c:pt>
                <c:pt idx="282">
                  <c:v>0.46442051512020255</c:v>
                </c:pt>
                <c:pt idx="283">
                  <c:v>0.46436060561029702</c:v>
                </c:pt>
                <c:pt idx="284">
                  <c:v>0.46340369363263878</c:v>
                </c:pt>
                <c:pt idx="285">
                  <c:v>0.46334378056323483</c:v>
                </c:pt>
                <c:pt idx="286">
                  <c:v>0.46262250313053588</c:v>
                </c:pt>
                <c:pt idx="287">
                  <c:v>0.46256259099488822</c:v>
                </c:pt>
                <c:pt idx="288">
                  <c:v>0.46099679446483971</c:v>
                </c:pt>
                <c:pt idx="289">
                  <c:v>0.460936883476735</c:v>
                </c:pt>
                <c:pt idx="290">
                  <c:v>0.45998244996736731</c:v>
                </c:pt>
                <c:pt idx="291">
                  <c:v>0.45992253679312162</c:v>
                </c:pt>
                <c:pt idx="292">
                  <c:v>0.45917375548812372</c:v>
                </c:pt>
                <c:pt idx="293">
                  <c:v>0.45911384254733839</c:v>
                </c:pt>
                <c:pt idx="294">
                  <c:v>0.45794560937735157</c:v>
                </c:pt>
                <c:pt idx="295">
                  <c:v>0.45788569616549502</c:v>
                </c:pt>
                <c:pt idx="296">
                  <c:v>0.45410970077809343</c:v>
                </c:pt>
                <c:pt idx="297">
                  <c:v>0.45404978776582994</c:v>
                </c:pt>
                <c:pt idx="298">
                  <c:v>0.45213862268291266</c:v>
                </c:pt>
                <c:pt idx="299">
                  <c:v>0.45207871217998319</c:v>
                </c:pt>
                <c:pt idx="300">
                  <c:v>0.45207271923902964</c:v>
                </c:pt>
                <c:pt idx="301">
                  <c:v>0.45201280566087387</c:v>
                </c:pt>
                <c:pt idx="302">
                  <c:v>0.45132354944570657</c:v>
                </c:pt>
                <c:pt idx="303">
                  <c:v>0.45126363858969082</c:v>
                </c:pt>
                <c:pt idx="304">
                  <c:v>0.44443643521297632</c:v>
                </c:pt>
                <c:pt idx="305">
                  <c:v>0.44437652209120809</c:v>
                </c:pt>
                <c:pt idx="306">
                  <c:v>0.44365754271711499</c:v>
                </c:pt>
                <c:pt idx="307">
                  <c:v>0.44359763187759282</c:v>
                </c:pt>
                <c:pt idx="308">
                  <c:v>0.44284494903975724</c:v>
                </c:pt>
                <c:pt idx="309">
                  <c:v>0.44278503924533735</c:v>
                </c:pt>
                <c:pt idx="310">
                  <c:v>0.4420298280257744</c:v>
                </c:pt>
                <c:pt idx="311">
                  <c:v>0.44196991781840672</c:v>
                </c:pt>
                <c:pt idx="312">
                  <c:v>0.44104690709818911</c:v>
                </c:pt>
                <c:pt idx="313">
                  <c:v>0.44098699447369105</c:v>
                </c:pt>
                <c:pt idx="314">
                  <c:v>0.44020847584960643</c:v>
                </c:pt>
                <c:pt idx="315">
                  <c:v>0.44020649492362607</c:v>
                </c:pt>
                <c:pt idx="316">
                  <c:v>0.44014856361998239</c:v>
                </c:pt>
                <c:pt idx="317">
                  <c:v>0.44014658204372203</c:v>
                </c:pt>
                <c:pt idx="318">
                  <c:v>0.43697277499166798</c:v>
                </c:pt>
                <c:pt idx="319">
                  <c:v>0.43691286626035897</c:v>
                </c:pt>
                <c:pt idx="320">
                  <c:v>0.43615759448632802</c:v>
                </c:pt>
                <c:pt idx="321">
                  <c:v>0.43609768527903203</c:v>
                </c:pt>
                <c:pt idx="322">
                  <c:v>0.43517428750385173</c:v>
                </c:pt>
                <c:pt idx="323">
                  <c:v>0.43514243859202612</c:v>
                </c:pt>
                <c:pt idx="324">
                  <c:v>0.43511437540518033</c:v>
                </c:pt>
                <c:pt idx="325">
                  <c:v>0.43509982995248409</c:v>
                </c:pt>
                <c:pt idx="326">
                  <c:v>0.43508252561846739</c:v>
                </c:pt>
                <c:pt idx="327">
                  <c:v>0.43503991918528323</c:v>
                </c:pt>
                <c:pt idx="328">
                  <c:v>0.43433382807639653</c:v>
                </c:pt>
                <c:pt idx="329">
                  <c:v>0.43427391565810247</c:v>
                </c:pt>
                <c:pt idx="330">
                  <c:v>0.43310712113907424</c:v>
                </c:pt>
                <c:pt idx="331">
                  <c:v>0.43310570360902473</c:v>
                </c:pt>
                <c:pt idx="332">
                  <c:v>0.43304720708487104</c:v>
                </c:pt>
                <c:pt idx="333">
                  <c:v>0.43304578936168858</c:v>
                </c:pt>
                <c:pt idx="334">
                  <c:v>0.43165073942101162</c:v>
                </c:pt>
                <c:pt idx="335">
                  <c:v>0.43159082714377139</c:v>
                </c:pt>
                <c:pt idx="336">
                  <c:v>0.42926975302567155</c:v>
                </c:pt>
                <c:pt idx="337">
                  <c:v>0.42922752094545757</c:v>
                </c:pt>
                <c:pt idx="338">
                  <c:v>0.42920984052067046</c:v>
                </c:pt>
                <c:pt idx="339">
                  <c:v>0.42916761110672075</c:v>
                </c:pt>
                <c:pt idx="340">
                  <c:v>0.42723269342239117</c:v>
                </c:pt>
                <c:pt idx="341">
                  <c:v>0.4271727790972043</c:v>
                </c:pt>
                <c:pt idx="342">
                  <c:v>0.42577818520060862</c:v>
                </c:pt>
                <c:pt idx="343">
                  <c:v>0.42571827358294034</c:v>
                </c:pt>
                <c:pt idx="344">
                  <c:v>0.42454955545217721</c:v>
                </c:pt>
                <c:pt idx="345">
                  <c:v>0.42448964111858928</c:v>
                </c:pt>
                <c:pt idx="346">
                  <c:v>0.4186765705358258</c:v>
                </c:pt>
                <c:pt idx="347">
                  <c:v>0.41861665631191253</c:v>
                </c:pt>
                <c:pt idx="348">
                  <c:v>0.38506411972934751</c:v>
                </c:pt>
                <c:pt idx="349">
                  <c:v>0.38500421497158005</c:v>
                </c:pt>
                <c:pt idx="350">
                  <c:v>0.38424863258203207</c:v>
                </c:pt>
                <c:pt idx="351">
                  <c:v>0.3841887270553932</c:v>
                </c:pt>
                <c:pt idx="352">
                  <c:v>0.37771556429199932</c:v>
                </c:pt>
                <c:pt idx="353">
                  <c:v>0.37765566136110734</c:v>
                </c:pt>
                <c:pt idx="354">
                  <c:v>0.37735905090621197</c:v>
                </c:pt>
                <c:pt idx="355">
                  <c:v>0.37729913967175388</c:v>
                </c:pt>
                <c:pt idx="356">
                  <c:v>0.37689996646932811</c:v>
                </c:pt>
                <c:pt idx="357">
                  <c:v>0.37684006269385645</c:v>
                </c:pt>
                <c:pt idx="358">
                  <c:v>0.37658257157923442</c:v>
                </c:pt>
                <c:pt idx="359">
                  <c:v>0.3765226660499647</c:v>
                </c:pt>
                <c:pt idx="360">
                  <c:v>0.37313201913534161</c:v>
                </c:pt>
                <c:pt idx="361">
                  <c:v>0.37307211044341049</c:v>
                </c:pt>
                <c:pt idx="362">
                  <c:v>0.37184451037465255</c:v>
                </c:pt>
                <c:pt idx="363">
                  <c:v>0.37178460950986558</c:v>
                </c:pt>
                <c:pt idx="364">
                  <c:v>0.37102879026143981</c:v>
                </c:pt>
                <c:pt idx="365">
                  <c:v>0.37096888847613441</c:v>
                </c:pt>
                <c:pt idx="366">
                  <c:v>0.37000953886245369</c:v>
                </c:pt>
                <c:pt idx="367">
                  <c:v>0.36994962874626031</c:v>
                </c:pt>
                <c:pt idx="368">
                  <c:v>0.36602911262630877</c:v>
                </c:pt>
                <c:pt idx="369">
                  <c:v>0.36596919859569871</c:v>
                </c:pt>
                <c:pt idx="370">
                  <c:v>0.36413738404898149</c:v>
                </c:pt>
                <c:pt idx="371">
                  <c:v>0.36407747528369577</c:v>
                </c:pt>
                <c:pt idx="372">
                  <c:v>0.35761613404005943</c:v>
                </c:pt>
                <c:pt idx="373">
                  <c:v>0.35755623004508613</c:v>
                </c:pt>
                <c:pt idx="374">
                  <c:v>0.35637717198784397</c:v>
                </c:pt>
                <c:pt idx="375">
                  <c:v>0.35631726582153184</c:v>
                </c:pt>
                <c:pt idx="376">
                  <c:v>0.35553624858952909</c:v>
                </c:pt>
                <c:pt idx="377">
                  <c:v>0.35547634155483504</c:v>
                </c:pt>
                <c:pt idx="378">
                  <c:v>0.35416513741022476</c:v>
                </c:pt>
                <c:pt idx="379">
                  <c:v>0.3541052297547207</c:v>
                </c:pt>
                <c:pt idx="380">
                  <c:v>0.35050566860360372</c:v>
                </c:pt>
                <c:pt idx="381">
                  <c:v>0.35044576431452168</c:v>
                </c:pt>
                <c:pt idx="382">
                  <c:v>0.34966460956557671</c:v>
                </c:pt>
                <c:pt idx="383">
                  <c:v>0.34960470432488316</c:v>
                </c:pt>
                <c:pt idx="384">
                  <c:v>0.34913442790907095</c:v>
                </c:pt>
                <c:pt idx="385">
                  <c:v>0.34907452293577573</c:v>
                </c:pt>
                <c:pt idx="386">
                  <c:v>0.34843253923618389</c:v>
                </c:pt>
                <c:pt idx="387">
                  <c:v>0.34837262579878758</c:v>
                </c:pt>
                <c:pt idx="388">
                  <c:v>0.34829340954669247</c:v>
                </c:pt>
                <c:pt idx="389">
                  <c:v>0.34823350363305794</c:v>
                </c:pt>
                <c:pt idx="390">
                  <c:v>0.34706182498494786</c:v>
                </c:pt>
                <c:pt idx="391">
                  <c:v>0.34700191103328187</c:v>
                </c:pt>
                <c:pt idx="392">
                  <c:v>0.34255981909116334</c:v>
                </c:pt>
                <c:pt idx="393">
                  <c:v>0.34249990675017927</c:v>
                </c:pt>
                <c:pt idx="394">
                  <c:v>0.34118902000317558</c:v>
                </c:pt>
                <c:pt idx="395">
                  <c:v>0.34112910709469574</c:v>
                </c:pt>
                <c:pt idx="396">
                  <c:v>0.32899344055198593</c:v>
                </c:pt>
                <c:pt idx="397">
                  <c:v>0.32893353157906585</c:v>
                </c:pt>
                <c:pt idx="398">
                  <c:v>0.32812724268341892</c:v>
                </c:pt>
                <c:pt idx="399">
                  <c:v>0.32806733276322914</c:v>
                </c:pt>
                <c:pt idx="400">
                  <c:v>0.32312152469509703</c:v>
                </c:pt>
                <c:pt idx="401">
                  <c:v>0.32306161752541301</c:v>
                </c:pt>
                <c:pt idx="402">
                  <c:v>0.32225516841724883</c:v>
                </c:pt>
                <c:pt idx="403">
                  <c:v>0.32219526020590639</c:v>
                </c:pt>
                <c:pt idx="404">
                  <c:v>0.32081095235745455</c:v>
                </c:pt>
                <c:pt idx="405">
                  <c:v>0.32075103557769791</c:v>
                </c:pt>
                <c:pt idx="406">
                  <c:v>0.31493762014615589</c:v>
                </c:pt>
                <c:pt idx="407">
                  <c:v>0.31487770428853568</c:v>
                </c:pt>
                <c:pt idx="408">
                  <c:v>0.30415473011596172</c:v>
                </c:pt>
                <c:pt idx="409">
                  <c:v>0.30409482425481676</c:v>
                </c:pt>
                <c:pt idx="410">
                  <c:v>0.30328826562610195</c:v>
                </c:pt>
                <c:pt idx="411">
                  <c:v>0.30322835856932501</c:v>
                </c:pt>
                <c:pt idx="412">
                  <c:v>0.29597031020517506</c:v>
                </c:pt>
                <c:pt idx="413">
                  <c:v>0.29591039430348515</c:v>
                </c:pt>
                <c:pt idx="414">
                  <c:v>0.29567304383823961</c:v>
                </c:pt>
                <c:pt idx="415">
                  <c:v>0.29561313649902199</c:v>
                </c:pt>
                <c:pt idx="416">
                  <c:v>0.29217219568750402</c:v>
                </c:pt>
                <c:pt idx="417">
                  <c:v>0.29211228365553454</c:v>
                </c:pt>
                <c:pt idx="418">
                  <c:v>0.28464362724116204</c:v>
                </c:pt>
                <c:pt idx="419">
                  <c:v>0.28458370703283953</c:v>
                </c:pt>
                <c:pt idx="420">
                  <c:v>0.27161256063396821</c:v>
                </c:pt>
                <c:pt idx="421">
                  <c:v>0.27155266539492195</c:v>
                </c:pt>
                <c:pt idx="422">
                  <c:v>0.26813354910181098</c:v>
                </c:pt>
                <c:pt idx="423">
                  <c:v>0.26807364722062438</c:v>
                </c:pt>
                <c:pt idx="424">
                  <c:v>0.2657428960092304</c:v>
                </c:pt>
                <c:pt idx="425">
                  <c:v>0.2656830044883855</c:v>
                </c:pt>
                <c:pt idx="426">
                  <c:v>0.26226285109329306</c:v>
                </c:pt>
                <c:pt idx="427">
                  <c:v>0.26220295238138952</c:v>
                </c:pt>
                <c:pt idx="428">
                  <c:v>0.26081279965511878</c:v>
                </c:pt>
                <c:pt idx="429">
                  <c:v>0.2607528856981684</c:v>
                </c:pt>
                <c:pt idx="430">
                  <c:v>0.25494005611145582</c:v>
                </c:pt>
                <c:pt idx="431">
                  <c:v>0.25488014418610594</c:v>
                </c:pt>
                <c:pt idx="432">
                  <c:v>0.25027152175695944</c:v>
                </c:pt>
                <c:pt idx="433">
                  <c:v>0.25021161991256502</c:v>
                </c:pt>
                <c:pt idx="434">
                  <c:v>0.24677797598671947</c:v>
                </c:pt>
                <c:pt idx="435">
                  <c:v>0.24676906581226818</c:v>
                </c:pt>
                <c:pt idx="436">
                  <c:v>0.24671808827490771</c:v>
                </c:pt>
                <c:pt idx="437">
                  <c:v>0.24670915722805187</c:v>
                </c:pt>
                <c:pt idx="438">
                  <c:v>0.24440086557924967</c:v>
                </c:pt>
                <c:pt idx="439">
                  <c:v>0.24434096718740803</c:v>
                </c:pt>
                <c:pt idx="440">
                  <c:v>0.2432969150238348</c:v>
                </c:pt>
                <c:pt idx="441">
                  <c:v>0.24323701908619685</c:v>
                </c:pt>
                <c:pt idx="442">
                  <c:v>0.24089729394581474</c:v>
                </c:pt>
                <c:pt idx="443">
                  <c:v>0.24083738819618469</c:v>
                </c:pt>
                <c:pt idx="444">
                  <c:v>0.23923913590527227</c:v>
                </c:pt>
                <c:pt idx="445">
                  <c:v>0.23917921530419747</c:v>
                </c:pt>
                <c:pt idx="446">
                  <c:v>0.23829491290982527</c:v>
                </c:pt>
                <c:pt idx="447">
                  <c:v>0.23823502326391463</c:v>
                </c:pt>
                <c:pt idx="448">
                  <c:v>0.23742720934215214</c:v>
                </c:pt>
                <c:pt idx="449">
                  <c:v>0.23736731753715928</c:v>
                </c:pt>
                <c:pt idx="450">
                  <c:v>0.23597285635600398</c:v>
                </c:pt>
                <c:pt idx="451">
                  <c:v>0.23591294525142611</c:v>
                </c:pt>
                <c:pt idx="452">
                  <c:v>0.23336513768373784</c:v>
                </c:pt>
                <c:pt idx="453">
                  <c:v>0.23330521862458981</c:v>
                </c:pt>
                <c:pt idx="454">
                  <c:v>0.23010065607738672</c:v>
                </c:pt>
                <c:pt idx="455">
                  <c:v>0.23004074771737423</c:v>
                </c:pt>
                <c:pt idx="456">
                  <c:v>0.22973713969618531</c:v>
                </c:pt>
                <c:pt idx="457">
                  <c:v>0.22967725055510643</c:v>
                </c:pt>
                <c:pt idx="458">
                  <c:v>0.22886938745902097</c:v>
                </c:pt>
                <c:pt idx="459">
                  <c:v>0.22880949604758391</c:v>
                </c:pt>
                <c:pt idx="460">
                  <c:v>0.22543492272029544</c:v>
                </c:pt>
                <c:pt idx="461">
                  <c:v>0.225375027290179</c:v>
                </c:pt>
                <c:pt idx="462">
                  <c:v>0.22193054876095156</c:v>
                </c:pt>
                <c:pt idx="463">
                  <c:v>0.22187064486034822</c:v>
                </c:pt>
                <c:pt idx="464">
                  <c:v>0.22154280508104515</c:v>
                </c:pt>
                <c:pt idx="465">
                  <c:v>0.22148289628836043</c:v>
                </c:pt>
                <c:pt idx="466">
                  <c:v>0.22125406520025614</c:v>
                </c:pt>
                <c:pt idx="467">
                  <c:v>0.22119417383410306</c:v>
                </c:pt>
                <c:pt idx="468">
                  <c:v>0.21774843520387194</c:v>
                </c:pt>
                <c:pt idx="469">
                  <c:v>0.21768853471934352</c:v>
                </c:pt>
                <c:pt idx="470">
                  <c:v>0.21695224852384531</c:v>
                </c:pt>
                <c:pt idx="471">
                  <c:v>0.21689235068801258</c:v>
                </c:pt>
                <c:pt idx="472">
                  <c:v>0.21605960867180571</c:v>
                </c:pt>
                <c:pt idx="473">
                  <c:v>0.21599970855778777</c:v>
                </c:pt>
                <c:pt idx="474">
                  <c:v>0.21439780797898311</c:v>
                </c:pt>
                <c:pt idx="475">
                  <c:v>0.21433788874056942</c:v>
                </c:pt>
                <c:pt idx="476">
                  <c:v>0.21021308297847613</c:v>
                </c:pt>
                <c:pt idx="477">
                  <c:v>0.21015316576885004</c:v>
                </c:pt>
                <c:pt idx="478">
                  <c:v>0.2085241335046282</c:v>
                </c:pt>
                <c:pt idx="479">
                  <c:v>0.20846421644113533</c:v>
                </c:pt>
                <c:pt idx="480">
                  <c:v>0.15103178557752106</c:v>
                </c:pt>
                <c:pt idx="481">
                  <c:v>0.15097192921640032</c:v>
                </c:pt>
                <c:pt idx="482">
                  <c:v>0.14751749423177216</c:v>
                </c:pt>
                <c:pt idx="483">
                  <c:v>0.1474576199318027</c:v>
                </c:pt>
                <c:pt idx="484">
                  <c:v>0.14516847623581458</c:v>
                </c:pt>
                <c:pt idx="485">
                  <c:v>0.14510863182143302</c:v>
                </c:pt>
                <c:pt idx="486">
                  <c:v>0.14165151829297645</c:v>
                </c:pt>
                <c:pt idx="487">
                  <c:v>0.14159165407477051</c:v>
                </c:pt>
                <c:pt idx="488">
                  <c:v>0.13996921750444327</c:v>
                </c:pt>
                <c:pt idx="489">
                  <c:v>0.13990930965165771</c:v>
                </c:pt>
                <c:pt idx="490">
                  <c:v>0.13409781763099707</c:v>
                </c:pt>
                <c:pt idx="491">
                  <c:v>0.13403791586254168</c:v>
                </c:pt>
                <c:pt idx="492">
                  <c:v>0.12363922387425166</c:v>
                </c:pt>
                <c:pt idx="493">
                  <c:v>0.12357936053396892</c:v>
                </c:pt>
                <c:pt idx="494">
                  <c:v>0.12010128191712374</c:v>
                </c:pt>
                <c:pt idx="495">
                  <c:v>0.12004139710353698</c:v>
                </c:pt>
                <c:pt idx="496">
                  <c:v>0.11777515910760344</c:v>
                </c:pt>
                <c:pt idx="497">
                  <c:v>0.11771530958175616</c:v>
                </c:pt>
                <c:pt idx="498">
                  <c:v>0.11423390060393636</c:v>
                </c:pt>
                <c:pt idx="499">
                  <c:v>0.1141740268429951</c:v>
                </c:pt>
                <c:pt idx="500">
                  <c:v>0.11234777627695092</c:v>
                </c:pt>
                <c:pt idx="501">
                  <c:v>0.11228785312301923</c:v>
                </c:pt>
                <c:pt idx="502">
                  <c:v>0.10647368843815198</c:v>
                </c:pt>
                <c:pt idx="503">
                  <c:v>0.10641377041931223</c:v>
                </c:pt>
                <c:pt idx="504">
                  <c:v>9.8816750877279702E-2</c:v>
                </c:pt>
                <c:pt idx="505">
                  <c:v>9.8756922511554143E-2</c:v>
                </c:pt>
                <c:pt idx="506">
                  <c:v>9.5271231503891843E-2</c:v>
                </c:pt>
                <c:pt idx="507">
                  <c:v>9.5211371661137398E-2</c:v>
                </c:pt>
                <c:pt idx="508">
                  <c:v>9.0330732340760611E-2</c:v>
                </c:pt>
                <c:pt idx="509">
                  <c:v>9.0270900712030575E-2</c:v>
                </c:pt>
                <c:pt idx="510">
                  <c:v>8.940808011307172E-2</c:v>
                </c:pt>
                <c:pt idx="511">
                  <c:v>8.934823932341561E-2</c:v>
                </c:pt>
                <c:pt idx="512">
                  <c:v>8.7506291294248736E-2</c:v>
                </c:pt>
                <c:pt idx="513">
                  <c:v>8.7446374245728264E-2</c:v>
                </c:pt>
                <c:pt idx="514">
                  <c:v>8.1633604178513536E-2</c:v>
                </c:pt>
                <c:pt idx="515">
                  <c:v>8.1573695863904019E-2</c:v>
                </c:pt>
                <c:pt idx="516">
                  <c:v>4.4991337541378018E-2</c:v>
                </c:pt>
                <c:pt idx="517">
                  <c:v>4.4931704445351696E-2</c:v>
                </c:pt>
                <c:pt idx="518">
                  <c:v>4.4060809301741305E-2</c:v>
                </c:pt>
                <c:pt idx="519">
                  <c:v>4.4001150373006899E-2</c:v>
                </c:pt>
                <c:pt idx="520">
                  <c:v>3.9164205790561644E-2</c:v>
                </c:pt>
                <c:pt idx="521">
                  <c:v>3.9104707102819172E-2</c:v>
                </c:pt>
                <c:pt idx="522">
                  <c:v>3.8230160746490466E-2</c:v>
                </c:pt>
                <c:pt idx="523">
                  <c:v>3.817062985832452E-2</c:v>
                </c:pt>
                <c:pt idx="524">
                  <c:v>3.6235284482484441E-2</c:v>
                </c:pt>
                <c:pt idx="525">
                  <c:v>3.6175420393648024E-2</c:v>
                </c:pt>
                <c:pt idx="526">
                  <c:v>3.0373895150022985E-2</c:v>
                </c:pt>
                <c:pt idx="527">
                  <c:v>3.0314089741776538E-2</c:v>
                </c:pt>
                <c:pt idx="528">
                  <c:v>2.0351104929225417E-2</c:v>
                </c:pt>
                <c:pt idx="529">
                  <c:v>2.0292463725425942E-2</c:v>
                </c:pt>
                <c:pt idx="530">
                  <c:v>1.940566630589589E-2</c:v>
                </c:pt>
                <c:pt idx="531">
                  <c:v>1.9346967969126543E-2</c:v>
                </c:pt>
                <c:pt idx="532">
                  <c:v>1.1993300039127542E-2</c:v>
                </c:pt>
                <c:pt idx="533">
                  <c:v>1.1936101486216041E-2</c:v>
                </c:pt>
                <c:pt idx="534">
                  <c:v>1.1443801428766503E-2</c:v>
                </c:pt>
                <c:pt idx="535">
                  <c:v>1.1384394572330344E-2</c:v>
                </c:pt>
                <c:pt idx="536">
                  <c:v>8.313488414244884E-3</c:v>
                </c:pt>
                <c:pt idx="537">
                  <c:v>8.2562862523246159E-3</c:v>
                </c:pt>
                <c:pt idx="538">
                  <c:v>5.996054095855678E-5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0E-4CC4-8B56-7063824DB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979856"/>
        <c:axId val="5219818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40E-4CC4-8B56-7063824DBCE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251635654.74289462</c:v>
                      </c:pt>
                      <c:pt idx="1">
                        <c:v>251640812.31717467</c:v>
                      </c:pt>
                      <c:pt idx="2">
                        <c:v>251635654.74289462</c:v>
                      </c:pt>
                      <c:pt idx="3">
                        <c:v>251640812.31717467</c:v>
                      </c:pt>
                      <c:pt idx="4">
                        <c:v>252170347.27289641</c:v>
                      </c:pt>
                      <c:pt idx="5">
                        <c:v>252175504.84717631</c:v>
                      </c:pt>
                      <c:pt idx="6">
                        <c:v>252170347.27289641</c:v>
                      </c:pt>
                      <c:pt idx="7">
                        <c:v>252175504.84717631</c:v>
                      </c:pt>
                      <c:pt idx="8">
                        <c:v>251635654.74289462</c:v>
                      </c:pt>
                      <c:pt idx="9">
                        <c:v>251640812.31717467</c:v>
                      </c:pt>
                      <c:pt idx="10">
                        <c:v>252170347.27289641</c:v>
                      </c:pt>
                      <c:pt idx="11">
                        <c:v>252175504.84717631</c:v>
                      </c:pt>
                      <c:pt idx="12">
                        <c:v>258105948.1280635</c:v>
                      </c:pt>
                      <c:pt idx="13">
                        <c:v>258111105.70234346</c:v>
                      </c:pt>
                      <c:pt idx="14">
                        <c:v>258105948.1280635</c:v>
                      </c:pt>
                      <c:pt idx="15">
                        <c:v>258111105.70234346</c:v>
                      </c:pt>
                      <c:pt idx="16">
                        <c:v>258640640.6580652</c:v>
                      </c:pt>
                      <c:pt idx="17">
                        <c:v>258645798.23234513</c:v>
                      </c:pt>
                      <c:pt idx="18">
                        <c:v>258640640.6580652</c:v>
                      </c:pt>
                      <c:pt idx="19">
                        <c:v>258645798.23234513</c:v>
                      </c:pt>
                      <c:pt idx="20">
                        <c:v>258105948.1280635</c:v>
                      </c:pt>
                      <c:pt idx="21">
                        <c:v>258111105.70234346</c:v>
                      </c:pt>
                      <c:pt idx="22">
                        <c:v>258640640.6580652</c:v>
                      </c:pt>
                      <c:pt idx="23">
                        <c:v>258645798.23234513</c:v>
                      </c:pt>
                      <c:pt idx="24">
                        <c:v>259424777.8635304</c:v>
                      </c:pt>
                      <c:pt idx="25">
                        <c:v>259429935.43781042</c:v>
                      </c:pt>
                      <c:pt idx="26">
                        <c:v>259424777.8635304</c:v>
                      </c:pt>
                      <c:pt idx="27">
                        <c:v>259429935.43781042</c:v>
                      </c:pt>
                      <c:pt idx="28">
                        <c:v>259959470.3935321</c:v>
                      </c:pt>
                      <c:pt idx="29">
                        <c:v>259964627.96781212</c:v>
                      </c:pt>
                      <c:pt idx="30">
                        <c:v>259959470.3935321</c:v>
                      </c:pt>
                      <c:pt idx="31">
                        <c:v>259964627.96781212</c:v>
                      </c:pt>
                      <c:pt idx="32">
                        <c:v>259424777.8635304</c:v>
                      </c:pt>
                      <c:pt idx="33">
                        <c:v>259429935.43781042</c:v>
                      </c:pt>
                      <c:pt idx="34">
                        <c:v>259959470.3935321</c:v>
                      </c:pt>
                      <c:pt idx="35">
                        <c:v>259964627.96781212</c:v>
                      </c:pt>
                      <c:pt idx="36">
                        <c:v>261397143.69296387</c:v>
                      </c:pt>
                      <c:pt idx="37">
                        <c:v>261402301.26724392</c:v>
                      </c:pt>
                      <c:pt idx="38">
                        <c:v>261397143.69296387</c:v>
                      </c:pt>
                      <c:pt idx="39">
                        <c:v>261402301.26724392</c:v>
                      </c:pt>
                      <c:pt idx="40">
                        <c:v>261931836.22296557</c:v>
                      </c:pt>
                      <c:pt idx="41">
                        <c:v>261936993.79724556</c:v>
                      </c:pt>
                      <c:pt idx="42">
                        <c:v>261931836.22296557</c:v>
                      </c:pt>
                      <c:pt idx="43">
                        <c:v>261936993.79724556</c:v>
                      </c:pt>
                      <c:pt idx="44">
                        <c:v>261397143.69296387</c:v>
                      </c:pt>
                      <c:pt idx="45">
                        <c:v>261402301.26724392</c:v>
                      </c:pt>
                      <c:pt idx="46">
                        <c:v>261931836.22296557</c:v>
                      </c:pt>
                      <c:pt idx="47">
                        <c:v>261936993.79724556</c:v>
                      </c:pt>
                      <c:pt idx="48">
                        <c:v>265895071.24869925</c:v>
                      </c:pt>
                      <c:pt idx="49">
                        <c:v>265900228.82297921</c:v>
                      </c:pt>
                      <c:pt idx="50">
                        <c:v>265895071.24869925</c:v>
                      </c:pt>
                      <c:pt idx="51">
                        <c:v>265900228.82297921</c:v>
                      </c:pt>
                      <c:pt idx="52">
                        <c:v>266535181.40537149</c:v>
                      </c:pt>
                      <c:pt idx="53">
                        <c:v>266540338.97965148</c:v>
                      </c:pt>
                      <c:pt idx="54">
                        <c:v>266429763.77870083</c:v>
                      </c:pt>
                      <c:pt idx="55">
                        <c:v>266434921.35298085</c:v>
                      </c:pt>
                      <c:pt idx="56">
                        <c:v>266429763.77870083</c:v>
                      </c:pt>
                      <c:pt idx="57">
                        <c:v>266434921.35298085</c:v>
                      </c:pt>
                      <c:pt idx="58">
                        <c:v>265895071.24869925</c:v>
                      </c:pt>
                      <c:pt idx="59">
                        <c:v>265900228.82297921</c:v>
                      </c:pt>
                      <c:pt idx="60">
                        <c:v>266535181.40537149</c:v>
                      </c:pt>
                      <c:pt idx="61">
                        <c:v>266540338.97965148</c:v>
                      </c:pt>
                      <c:pt idx="62">
                        <c:v>267069873.93537313</c:v>
                      </c:pt>
                      <c:pt idx="63">
                        <c:v>267075031.50965318</c:v>
                      </c:pt>
                      <c:pt idx="64">
                        <c:v>266429763.77870083</c:v>
                      </c:pt>
                      <c:pt idx="65">
                        <c:v>266434921.35298085</c:v>
                      </c:pt>
                      <c:pt idx="66">
                        <c:v>267069873.93537313</c:v>
                      </c:pt>
                      <c:pt idx="67">
                        <c:v>267075031.50965318</c:v>
                      </c:pt>
                      <c:pt idx="68">
                        <c:v>266535181.40537149</c:v>
                      </c:pt>
                      <c:pt idx="69">
                        <c:v>266540338.97965148</c:v>
                      </c:pt>
                      <c:pt idx="70">
                        <c:v>267069873.93537313</c:v>
                      </c:pt>
                      <c:pt idx="71">
                        <c:v>267075031.50965318</c:v>
                      </c:pt>
                      <c:pt idx="72">
                        <c:v>268169439.64133173</c:v>
                      </c:pt>
                      <c:pt idx="73">
                        <c:v>268174597.21561164</c:v>
                      </c:pt>
                      <c:pt idx="74">
                        <c:v>267867437.07813266</c:v>
                      </c:pt>
                      <c:pt idx="75">
                        <c:v>267872594.65241271</c:v>
                      </c:pt>
                      <c:pt idx="76">
                        <c:v>267867437.07813266</c:v>
                      </c:pt>
                      <c:pt idx="77">
                        <c:v>267872594.65241271</c:v>
                      </c:pt>
                      <c:pt idx="78">
                        <c:v>268169439.64133173</c:v>
                      </c:pt>
                      <c:pt idx="79">
                        <c:v>268174597.21561164</c:v>
                      </c:pt>
                      <c:pt idx="80">
                        <c:v>267867437.07813266</c:v>
                      </c:pt>
                      <c:pt idx="81">
                        <c:v>267872594.65241271</c:v>
                      </c:pt>
                      <c:pt idx="82">
                        <c:v>268704132.17133343</c:v>
                      </c:pt>
                      <c:pt idx="83">
                        <c:v>268709289.74561334</c:v>
                      </c:pt>
                      <c:pt idx="84">
                        <c:v>268402129.60813436</c:v>
                      </c:pt>
                      <c:pt idx="85">
                        <c:v>268407287.18241438</c:v>
                      </c:pt>
                      <c:pt idx="86">
                        <c:v>268704132.17133343</c:v>
                      </c:pt>
                      <c:pt idx="87">
                        <c:v>268709289.74561334</c:v>
                      </c:pt>
                      <c:pt idx="88">
                        <c:v>268169439.64133173</c:v>
                      </c:pt>
                      <c:pt idx="89">
                        <c:v>268174597.21561164</c:v>
                      </c:pt>
                      <c:pt idx="90">
                        <c:v>268402129.60813436</c:v>
                      </c:pt>
                      <c:pt idx="91">
                        <c:v>268407287.18241438</c:v>
                      </c:pt>
                      <c:pt idx="92">
                        <c:v>268704132.17133343</c:v>
                      </c:pt>
                      <c:pt idx="93">
                        <c:v>268709289.74561334</c:v>
                      </c:pt>
                      <c:pt idx="94">
                        <c:v>268402129.60813436</c:v>
                      </c:pt>
                      <c:pt idx="95">
                        <c:v>268407287.18241438</c:v>
                      </c:pt>
                      <c:pt idx="96">
                        <c:v>274324304.52600735</c:v>
                      </c:pt>
                      <c:pt idx="97">
                        <c:v>274329462.1002872</c:v>
                      </c:pt>
                      <c:pt idx="98">
                        <c:v>274324304.52600735</c:v>
                      </c:pt>
                      <c:pt idx="99">
                        <c:v>274329462.1002872</c:v>
                      </c:pt>
                      <c:pt idx="100">
                        <c:v>274639733.02650052</c:v>
                      </c:pt>
                      <c:pt idx="101">
                        <c:v>274644890.60078049</c:v>
                      </c:pt>
                      <c:pt idx="102">
                        <c:v>274639733.02650052</c:v>
                      </c:pt>
                      <c:pt idx="103">
                        <c:v>274644890.60078049</c:v>
                      </c:pt>
                      <c:pt idx="104">
                        <c:v>274858997.05600888</c:v>
                      </c:pt>
                      <c:pt idx="105">
                        <c:v>274864154.63028902</c:v>
                      </c:pt>
                      <c:pt idx="106">
                        <c:v>274858997.05600888</c:v>
                      </c:pt>
                      <c:pt idx="107">
                        <c:v>274864154.63028902</c:v>
                      </c:pt>
                      <c:pt idx="108">
                        <c:v>275174425.55650216</c:v>
                      </c:pt>
                      <c:pt idx="109">
                        <c:v>275179583.13078219</c:v>
                      </c:pt>
                      <c:pt idx="110">
                        <c:v>274324304.52600735</c:v>
                      </c:pt>
                      <c:pt idx="111">
                        <c:v>274329462.1002872</c:v>
                      </c:pt>
                      <c:pt idx="112">
                        <c:v>275174425.55650216</c:v>
                      </c:pt>
                      <c:pt idx="113">
                        <c:v>275179583.13078219</c:v>
                      </c:pt>
                      <c:pt idx="114">
                        <c:v>274639733.02650052</c:v>
                      </c:pt>
                      <c:pt idx="115">
                        <c:v>274644890.60078049</c:v>
                      </c:pt>
                      <c:pt idx="116">
                        <c:v>274858997.05600888</c:v>
                      </c:pt>
                      <c:pt idx="117">
                        <c:v>274864154.63028902</c:v>
                      </c:pt>
                      <c:pt idx="118">
                        <c:v>275174425.55650216</c:v>
                      </c:pt>
                      <c:pt idx="119">
                        <c:v>275179583.13078219</c:v>
                      </c:pt>
                      <c:pt idx="120">
                        <c:v>275958562.76196742</c:v>
                      </c:pt>
                      <c:pt idx="121">
                        <c:v>275963720.33624756</c:v>
                      </c:pt>
                      <c:pt idx="122">
                        <c:v>275958562.76196742</c:v>
                      </c:pt>
                      <c:pt idx="123">
                        <c:v>275963720.33624756</c:v>
                      </c:pt>
                      <c:pt idx="124">
                        <c:v>276296670.35544074</c:v>
                      </c:pt>
                      <c:pt idx="125">
                        <c:v>276301827.92972082</c:v>
                      </c:pt>
                      <c:pt idx="126">
                        <c:v>276493255.29196912</c:v>
                      </c:pt>
                      <c:pt idx="127">
                        <c:v>276498412.86624908</c:v>
                      </c:pt>
                      <c:pt idx="128">
                        <c:v>276296670.35544074</c:v>
                      </c:pt>
                      <c:pt idx="129">
                        <c:v>276301827.92972082</c:v>
                      </c:pt>
                      <c:pt idx="130">
                        <c:v>276493255.29196912</c:v>
                      </c:pt>
                      <c:pt idx="131">
                        <c:v>276498412.86624908</c:v>
                      </c:pt>
                      <c:pt idx="132">
                        <c:v>275958562.76196742</c:v>
                      </c:pt>
                      <c:pt idx="133">
                        <c:v>275963720.33624756</c:v>
                      </c:pt>
                      <c:pt idx="134">
                        <c:v>276296670.35544074</c:v>
                      </c:pt>
                      <c:pt idx="135">
                        <c:v>276301827.92972082</c:v>
                      </c:pt>
                      <c:pt idx="136">
                        <c:v>276493255.29196912</c:v>
                      </c:pt>
                      <c:pt idx="137">
                        <c:v>276498412.86624908</c:v>
                      </c:pt>
                      <c:pt idx="138">
                        <c:v>276831362.88544238</c:v>
                      </c:pt>
                      <c:pt idx="139">
                        <c:v>276836520.4597224</c:v>
                      </c:pt>
                      <c:pt idx="140">
                        <c:v>276831362.88544238</c:v>
                      </c:pt>
                      <c:pt idx="141">
                        <c:v>276836520.4597224</c:v>
                      </c:pt>
                      <c:pt idx="142">
                        <c:v>277443129.68585581</c:v>
                      </c:pt>
                      <c:pt idx="143">
                        <c:v>277448287.26013583</c:v>
                      </c:pt>
                      <c:pt idx="144">
                        <c:v>276831362.88544238</c:v>
                      </c:pt>
                      <c:pt idx="145">
                        <c:v>276836520.4597224</c:v>
                      </c:pt>
                      <c:pt idx="146">
                        <c:v>277930928.59140092</c:v>
                      </c:pt>
                      <c:pt idx="147">
                        <c:v>277936086.16568094</c:v>
                      </c:pt>
                      <c:pt idx="148">
                        <c:v>277930928.59140092</c:v>
                      </c:pt>
                      <c:pt idx="149">
                        <c:v>277936086.16568094</c:v>
                      </c:pt>
                      <c:pt idx="150">
                        <c:v>277443129.68585581</c:v>
                      </c:pt>
                      <c:pt idx="151">
                        <c:v>277448287.26013583</c:v>
                      </c:pt>
                      <c:pt idx="152">
                        <c:v>277977822.21585739</c:v>
                      </c:pt>
                      <c:pt idx="153">
                        <c:v>277982979.79013729</c:v>
                      </c:pt>
                      <c:pt idx="154">
                        <c:v>277977822.21585739</c:v>
                      </c:pt>
                      <c:pt idx="155">
                        <c:v>277982979.79013729</c:v>
                      </c:pt>
                      <c:pt idx="156">
                        <c:v>277930928.59140092</c:v>
                      </c:pt>
                      <c:pt idx="157">
                        <c:v>277936086.16568094</c:v>
                      </c:pt>
                      <c:pt idx="158">
                        <c:v>277443129.68585581</c:v>
                      </c:pt>
                      <c:pt idx="159">
                        <c:v>277448287.26013583</c:v>
                      </c:pt>
                      <c:pt idx="160">
                        <c:v>278465621.12140262</c:v>
                      </c:pt>
                      <c:pt idx="161">
                        <c:v>278470778.69568259</c:v>
                      </c:pt>
                      <c:pt idx="162">
                        <c:v>278465621.12140262</c:v>
                      </c:pt>
                      <c:pt idx="163">
                        <c:v>278470778.69568259</c:v>
                      </c:pt>
                      <c:pt idx="164">
                        <c:v>277977822.21585739</c:v>
                      </c:pt>
                      <c:pt idx="165">
                        <c:v>277982979.79013729</c:v>
                      </c:pt>
                      <c:pt idx="166">
                        <c:v>278465621.12140262</c:v>
                      </c:pt>
                      <c:pt idx="167">
                        <c:v>278470778.69568259</c:v>
                      </c:pt>
                      <c:pt idx="168">
                        <c:v>282428856.14713627</c:v>
                      </c:pt>
                      <c:pt idx="169">
                        <c:v>282434013.72141618</c:v>
                      </c:pt>
                      <c:pt idx="170">
                        <c:v>282428856.14713627</c:v>
                      </c:pt>
                      <c:pt idx="171">
                        <c:v>282434013.72141618</c:v>
                      </c:pt>
                      <c:pt idx="172">
                        <c:v>283068966.30380857</c:v>
                      </c:pt>
                      <c:pt idx="173">
                        <c:v>283074123.87808859</c:v>
                      </c:pt>
                      <c:pt idx="174">
                        <c:v>282963548.67713791</c:v>
                      </c:pt>
                      <c:pt idx="175">
                        <c:v>282968706.25141799</c:v>
                      </c:pt>
                      <c:pt idx="176">
                        <c:v>282963548.67713791</c:v>
                      </c:pt>
                      <c:pt idx="177">
                        <c:v>282968706.25141799</c:v>
                      </c:pt>
                      <c:pt idx="178">
                        <c:v>282428856.14713627</c:v>
                      </c:pt>
                      <c:pt idx="179">
                        <c:v>282434013.72141618</c:v>
                      </c:pt>
                      <c:pt idx="180">
                        <c:v>283068966.30380857</c:v>
                      </c:pt>
                      <c:pt idx="181">
                        <c:v>283074123.87808859</c:v>
                      </c:pt>
                      <c:pt idx="182">
                        <c:v>283603658.83381015</c:v>
                      </c:pt>
                      <c:pt idx="183">
                        <c:v>283608816.40809017</c:v>
                      </c:pt>
                      <c:pt idx="184">
                        <c:v>283811048.27208233</c:v>
                      </c:pt>
                      <c:pt idx="185">
                        <c:v>283816205.84636229</c:v>
                      </c:pt>
                      <c:pt idx="186">
                        <c:v>283811048.27208233</c:v>
                      </c:pt>
                      <c:pt idx="187">
                        <c:v>283816205.84636229</c:v>
                      </c:pt>
                      <c:pt idx="188">
                        <c:v>283456287.8610639</c:v>
                      </c:pt>
                      <c:pt idx="189">
                        <c:v>283461445.43534392</c:v>
                      </c:pt>
                      <c:pt idx="190">
                        <c:v>282963548.67713791</c:v>
                      </c:pt>
                      <c:pt idx="191">
                        <c:v>282968706.25141799</c:v>
                      </c:pt>
                      <c:pt idx="192">
                        <c:v>283603658.83381015</c:v>
                      </c:pt>
                      <c:pt idx="193">
                        <c:v>283456287.8610639</c:v>
                      </c:pt>
                      <c:pt idx="194">
                        <c:v>283608816.40809017</c:v>
                      </c:pt>
                      <c:pt idx="195">
                        <c:v>283461445.43534392</c:v>
                      </c:pt>
                      <c:pt idx="196">
                        <c:v>283068966.30380857</c:v>
                      </c:pt>
                      <c:pt idx="197">
                        <c:v>283074123.87808859</c:v>
                      </c:pt>
                      <c:pt idx="198">
                        <c:v>283811048.27208233</c:v>
                      </c:pt>
                      <c:pt idx="199">
                        <c:v>283816205.84636229</c:v>
                      </c:pt>
                      <c:pt idx="200">
                        <c:v>284345740.80208397</c:v>
                      </c:pt>
                      <c:pt idx="201">
                        <c:v>284350898.37636393</c:v>
                      </c:pt>
                      <c:pt idx="202">
                        <c:v>283603658.83381015</c:v>
                      </c:pt>
                      <c:pt idx="203">
                        <c:v>283456287.8610639</c:v>
                      </c:pt>
                      <c:pt idx="204">
                        <c:v>283608816.40809017</c:v>
                      </c:pt>
                      <c:pt idx="205">
                        <c:v>283461445.43534392</c:v>
                      </c:pt>
                      <c:pt idx="206">
                        <c:v>283990980.3910656</c:v>
                      </c:pt>
                      <c:pt idx="207">
                        <c:v>283996137.96534556</c:v>
                      </c:pt>
                      <c:pt idx="208">
                        <c:v>284345740.80208397</c:v>
                      </c:pt>
                      <c:pt idx="209">
                        <c:v>284350898.37636393</c:v>
                      </c:pt>
                      <c:pt idx="210">
                        <c:v>284401221.97656983</c:v>
                      </c:pt>
                      <c:pt idx="211">
                        <c:v>284406379.55084974</c:v>
                      </c:pt>
                      <c:pt idx="212">
                        <c:v>283990980.3910656</c:v>
                      </c:pt>
                      <c:pt idx="213">
                        <c:v>283996137.96534556</c:v>
                      </c:pt>
                      <c:pt idx="214">
                        <c:v>284401221.97656983</c:v>
                      </c:pt>
                      <c:pt idx="215">
                        <c:v>284406379.55084974</c:v>
                      </c:pt>
                      <c:pt idx="216">
                        <c:v>284345740.80208397</c:v>
                      </c:pt>
                      <c:pt idx="217">
                        <c:v>284350898.37636393</c:v>
                      </c:pt>
                      <c:pt idx="218">
                        <c:v>283990980.3910656</c:v>
                      </c:pt>
                      <c:pt idx="219">
                        <c:v>283996137.96534556</c:v>
                      </c:pt>
                      <c:pt idx="220">
                        <c:v>284401221.97656983</c:v>
                      </c:pt>
                      <c:pt idx="221">
                        <c:v>284406379.55084974</c:v>
                      </c:pt>
                      <c:pt idx="222">
                        <c:v>284935914.50657135</c:v>
                      </c:pt>
                      <c:pt idx="223">
                        <c:v>284941072.08085144</c:v>
                      </c:pt>
                      <c:pt idx="224">
                        <c:v>284935914.50657135</c:v>
                      </c:pt>
                      <c:pt idx="225">
                        <c:v>284941072.08085144</c:v>
                      </c:pt>
                      <c:pt idx="226">
                        <c:v>285232252.80649149</c:v>
                      </c:pt>
                      <c:pt idx="227">
                        <c:v>285237410.38077146</c:v>
                      </c:pt>
                      <c:pt idx="228">
                        <c:v>285232252.80649149</c:v>
                      </c:pt>
                      <c:pt idx="229">
                        <c:v>285237410.38077146</c:v>
                      </c:pt>
                      <c:pt idx="230">
                        <c:v>284935914.50657135</c:v>
                      </c:pt>
                      <c:pt idx="231">
                        <c:v>284941072.08085144</c:v>
                      </c:pt>
                      <c:pt idx="232">
                        <c:v>285766945.33649313</c:v>
                      </c:pt>
                      <c:pt idx="233">
                        <c:v>285772102.91077316</c:v>
                      </c:pt>
                      <c:pt idx="234">
                        <c:v>285766945.33649313</c:v>
                      </c:pt>
                      <c:pt idx="235">
                        <c:v>285772102.91077316</c:v>
                      </c:pt>
                      <c:pt idx="236">
                        <c:v>285232252.80649149</c:v>
                      </c:pt>
                      <c:pt idx="237">
                        <c:v>285237410.38077146</c:v>
                      </c:pt>
                      <c:pt idx="238">
                        <c:v>285766945.33649313</c:v>
                      </c:pt>
                      <c:pt idx="239">
                        <c:v>285772102.91077316</c:v>
                      </c:pt>
                      <c:pt idx="240">
                        <c:v>287204618.63592505</c:v>
                      </c:pt>
                      <c:pt idx="241">
                        <c:v>287209776.21020496</c:v>
                      </c:pt>
                      <c:pt idx="242">
                        <c:v>287204618.63592505</c:v>
                      </c:pt>
                      <c:pt idx="243">
                        <c:v>287209776.21020496</c:v>
                      </c:pt>
                      <c:pt idx="244">
                        <c:v>287739311.16592664</c:v>
                      </c:pt>
                      <c:pt idx="245">
                        <c:v>287744468.74020672</c:v>
                      </c:pt>
                      <c:pt idx="246">
                        <c:v>287739311.16592664</c:v>
                      </c:pt>
                      <c:pt idx="247">
                        <c:v>287744468.74020672</c:v>
                      </c:pt>
                      <c:pt idx="248">
                        <c:v>287204618.63592505</c:v>
                      </c:pt>
                      <c:pt idx="249">
                        <c:v>287209776.21020496</c:v>
                      </c:pt>
                      <c:pt idx="250">
                        <c:v>287739311.16592664</c:v>
                      </c:pt>
                      <c:pt idx="251">
                        <c:v>287744468.74020672</c:v>
                      </c:pt>
                      <c:pt idx="252">
                        <c:v>290281341.65725112</c:v>
                      </c:pt>
                      <c:pt idx="253">
                        <c:v>290286499.23153114</c:v>
                      </c:pt>
                      <c:pt idx="254">
                        <c:v>290281341.65725112</c:v>
                      </c:pt>
                      <c:pt idx="255">
                        <c:v>290286499.23153114</c:v>
                      </c:pt>
                      <c:pt idx="256">
                        <c:v>290816034.18725282</c:v>
                      </c:pt>
                      <c:pt idx="257">
                        <c:v>290821191.76153272</c:v>
                      </c:pt>
                      <c:pt idx="258">
                        <c:v>290816034.18725282</c:v>
                      </c:pt>
                      <c:pt idx="259">
                        <c:v>290821191.76153272</c:v>
                      </c:pt>
                      <c:pt idx="260">
                        <c:v>290281341.65725112</c:v>
                      </c:pt>
                      <c:pt idx="261">
                        <c:v>290286499.23153114</c:v>
                      </c:pt>
                      <c:pt idx="262">
                        <c:v>290858089.42444426</c:v>
                      </c:pt>
                      <c:pt idx="263">
                        <c:v>290863246.99872434</c:v>
                      </c:pt>
                      <c:pt idx="264">
                        <c:v>290858089.42444426</c:v>
                      </c:pt>
                      <c:pt idx="265">
                        <c:v>290863246.99872434</c:v>
                      </c:pt>
                      <c:pt idx="266">
                        <c:v>290816034.18725282</c:v>
                      </c:pt>
                      <c:pt idx="267">
                        <c:v>290821191.76153272</c:v>
                      </c:pt>
                      <c:pt idx="268">
                        <c:v>291392781.95444596</c:v>
                      </c:pt>
                      <c:pt idx="269">
                        <c:v>291397939.52872598</c:v>
                      </c:pt>
                      <c:pt idx="270">
                        <c:v>291600171.39271814</c:v>
                      </c:pt>
                      <c:pt idx="271">
                        <c:v>291392781.95444596</c:v>
                      </c:pt>
                      <c:pt idx="272">
                        <c:v>291605328.96699804</c:v>
                      </c:pt>
                      <c:pt idx="273">
                        <c:v>291397939.52872598</c:v>
                      </c:pt>
                      <c:pt idx="274">
                        <c:v>290858089.42444426</c:v>
                      </c:pt>
                      <c:pt idx="275">
                        <c:v>290863246.99872434</c:v>
                      </c:pt>
                      <c:pt idx="276">
                        <c:v>291245410.98169971</c:v>
                      </c:pt>
                      <c:pt idx="277">
                        <c:v>291250568.55597973</c:v>
                      </c:pt>
                      <c:pt idx="278">
                        <c:v>291600171.39271814</c:v>
                      </c:pt>
                      <c:pt idx="279">
                        <c:v>291605328.96699804</c:v>
                      </c:pt>
                      <c:pt idx="280">
                        <c:v>291245410.98169971</c:v>
                      </c:pt>
                      <c:pt idx="281">
                        <c:v>291250568.55597973</c:v>
                      </c:pt>
                      <c:pt idx="282">
                        <c:v>292134863.92271978</c:v>
                      </c:pt>
                      <c:pt idx="283">
                        <c:v>292140021.49699974</c:v>
                      </c:pt>
                      <c:pt idx="284">
                        <c:v>291392781.95444596</c:v>
                      </c:pt>
                      <c:pt idx="285">
                        <c:v>291397939.52872598</c:v>
                      </c:pt>
                      <c:pt idx="286">
                        <c:v>291780103.51170135</c:v>
                      </c:pt>
                      <c:pt idx="287">
                        <c:v>291785261.08598131</c:v>
                      </c:pt>
                      <c:pt idx="288">
                        <c:v>292134863.92271978</c:v>
                      </c:pt>
                      <c:pt idx="289">
                        <c:v>292140021.49699974</c:v>
                      </c:pt>
                      <c:pt idx="290">
                        <c:v>291600171.39271814</c:v>
                      </c:pt>
                      <c:pt idx="291">
                        <c:v>291605328.96699804</c:v>
                      </c:pt>
                      <c:pt idx="292">
                        <c:v>291780103.51170135</c:v>
                      </c:pt>
                      <c:pt idx="293">
                        <c:v>291785261.08598131</c:v>
                      </c:pt>
                      <c:pt idx="294">
                        <c:v>291245410.98169971</c:v>
                      </c:pt>
                      <c:pt idx="295">
                        <c:v>291250568.55597973</c:v>
                      </c:pt>
                      <c:pt idx="296">
                        <c:v>292134863.92271978</c:v>
                      </c:pt>
                      <c:pt idx="297">
                        <c:v>292140021.49699974</c:v>
                      </c:pt>
                      <c:pt idx="298">
                        <c:v>292830455.25387776</c:v>
                      </c:pt>
                      <c:pt idx="299">
                        <c:v>292835612.82815784</c:v>
                      </c:pt>
                      <c:pt idx="300">
                        <c:v>291780103.51170135</c:v>
                      </c:pt>
                      <c:pt idx="301">
                        <c:v>291785261.08598131</c:v>
                      </c:pt>
                      <c:pt idx="302">
                        <c:v>292830455.25387776</c:v>
                      </c:pt>
                      <c:pt idx="303">
                        <c:v>292835612.82815784</c:v>
                      </c:pt>
                      <c:pt idx="304">
                        <c:v>292830455.25387776</c:v>
                      </c:pt>
                      <c:pt idx="305">
                        <c:v>292835612.82815784</c:v>
                      </c:pt>
                      <c:pt idx="306">
                        <c:v>293365147.78387952</c:v>
                      </c:pt>
                      <c:pt idx="307">
                        <c:v>293370305.35815942</c:v>
                      </c:pt>
                      <c:pt idx="308">
                        <c:v>293572537.22215158</c:v>
                      </c:pt>
                      <c:pt idx="309">
                        <c:v>293577694.79643154</c:v>
                      </c:pt>
                      <c:pt idx="310">
                        <c:v>293572537.22215158</c:v>
                      </c:pt>
                      <c:pt idx="311">
                        <c:v>293577694.79643154</c:v>
                      </c:pt>
                      <c:pt idx="312">
                        <c:v>293217776.81113321</c:v>
                      </c:pt>
                      <c:pt idx="313">
                        <c:v>293222934.38541311</c:v>
                      </c:pt>
                      <c:pt idx="314">
                        <c:v>293365147.78387952</c:v>
                      </c:pt>
                      <c:pt idx="315">
                        <c:v>293217776.81113321</c:v>
                      </c:pt>
                      <c:pt idx="316">
                        <c:v>293370305.35815942</c:v>
                      </c:pt>
                      <c:pt idx="317">
                        <c:v>293222934.38541311</c:v>
                      </c:pt>
                      <c:pt idx="318">
                        <c:v>294107229.75215322</c:v>
                      </c:pt>
                      <c:pt idx="319">
                        <c:v>294112387.32643324</c:v>
                      </c:pt>
                      <c:pt idx="320">
                        <c:v>294107229.75215322</c:v>
                      </c:pt>
                      <c:pt idx="321">
                        <c:v>294112387.32643324</c:v>
                      </c:pt>
                      <c:pt idx="322">
                        <c:v>293752469.34113485</c:v>
                      </c:pt>
                      <c:pt idx="323">
                        <c:v>293572537.22215158</c:v>
                      </c:pt>
                      <c:pt idx="324">
                        <c:v>293757626.91541487</c:v>
                      </c:pt>
                      <c:pt idx="325">
                        <c:v>293976914.58429271</c:v>
                      </c:pt>
                      <c:pt idx="326">
                        <c:v>293577694.79643154</c:v>
                      </c:pt>
                      <c:pt idx="327">
                        <c:v>293982072.15857279</c:v>
                      </c:pt>
                      <c:pt idx="328">
                        <c:v>293752469.34113485</c:v>
                      </c:pt>
                      <c:pt idx="329">
                        <c:v>293757626.91541487</c:v>
                      </c:pt>
                      <c:pt idx="330">
                        <c:v>293365147.78387952</c:v>
                      </c:pt>
                      <c:pt idx="331">
                        <c:v>293217776.81113321</c:v>
                      </c:pt>
                      <c:pt idx="332">
                        <c:v>293370305.35815942</c:v>
                      </c:pt>
                      <c:pt idx="333">
                        <c:v>293222934.38541311</c:v>
                      </c:pt>
                      <c:pt idx="334">
                        <c:v>293976914.58429271</c:v>
                      </c:pt>
                      <c:pt idx="335">
                        <c:v>293982072.15857279</c:v>
                      </c:pt>
                      <c:pt idx="336">
                        <c:v>294107229.75215322</c:v>
                      </c:pt>
                      <c:pt idx="337">
                        <c:v>294511607.11429447</c:v>
                      </c:pt>
                      <c:pt idx="338">
                        <c:v>294112387.32643324</c:v>
                      </c:pt>
                      <c:pt idx="339">
                        <c:v>294516764.68857437</c:v>
                      </c:pt>
                      <c:pt idx="340">
                        <c:v>293752469.34113485</c:v>
                      </c:pt>
                      <c:pt idx="341">
                        <c:v>293757626.91541487</c:v>
                      </c:pt>
                      <c:pt idx="342">
                        <c:v>294511607.11429447</c:v>
                      </c:pt>
                      <c:pt idx="343">
                        <c:v>294516764.68857437</c:v>
                      </c:pt>
                      <c:pt idx="344">
                        <c:v>293976914.58429271</c:v>
                      </c:pt>
                      <c:pt idx="345">
                        <c:v>293982072.15857279</c:v>
                      </c:pt>
                      <c:pt idx="346">
                        <c:v>294511607.11429447</c:v>
                      </c:pt>
                      <c:pt idx="347">
                        <c:v>294516764.68857437</c:v>
                      </c:pt>
                      <c:pt idx="348">
                        <c:v>298070464.77788693</c:v>
                      </c:pt>
                      <c:pt idx="349">
                        <c:v>298075622.35216689</c:v>
                      </c:pt>
                      <c:pt idx="350">
                        <c:v>298070464.77788693</c:v>
                      </c:pt>
                      <c:pt idx="351">
                        <c:v>298075622.35216689</c:v>
                      </c:pt>
                      <c:pt idx="352">
                        <c:v>298710574.93455917</c:v>
                      </c:pt>
                      <c:pt idx="353">
                        <c:v>298715732.50883919</c:v>
                      </c:pt>
                      <c:pt idx="354">
                        <c:v>298070464.77788693</c:v>
                      </c:pt>
                      <c:pt idx="355">
                        <c:v>298075622.35216689</c:v>
                      </c:pt>
                      <c:pt idx="356">
                        <c:v>298710574.93455917</c:v>
                      </c:pt>
                      <c:pt idx="357">
                        <c:v>298715732.50883919</c:v>
                      </c:pt>
                      <c:pt idx="358">
                        <c:v>298605157.30788857</c:v>
                      </c:pt>
                      <c:pt idx="359">
                        <c:v>298610314.88216847</c:v>
                      </c:pt>
                      <c:pt idx="360">
                        <c:v>298605157.30788857</c:v>
                      </c:pt>
                      <c:pt idx="361">
                        <c:v>298610314.88216847</c:v>
                      </c:pt>
                      <c:pt idx="362">
                        <c:v>299245267.46456081</c:v>
                      </c:pt>
                      <c:pt idx="363">
                        <c:v>299250425.03884083</c:v>
                      </c:pt>
                      <c:pt idx="364">
                        <c:v>299245267.46456081</c:v>
                      </c:pt>
                      <c:pt idx="365">
                        <c:v>299250425.03884083</c:v>
                      </c:pt>
                      <c:pt idx="366">
                        <c:v>298710574.93455917</c:v>
                      </c:pt>
                      <c:pt idx="367">
                        <c:v>298715732.50883919</c:v>
                      </c:pt>
                      <c:pt idx="368">
                        <c:v>298605157.30788857</c:v>
                      </c:pt>
                      <c:pt idx="369">
                        <c:v>298610314.88216847</c:v>
                      </c:pt>
                      <c:pt idx="370">
                        <c:v>299245267.46456081</c:v>
                      </c:pt>
                      <c:pt idx="371">
                        <c:v>299250425.03884083</c:v>
                      </c:pt>
                      <c:pt idx="372">
                        <c:v>300042830.60732031</c:v>
                      </c:pt>
                      <c:pt idx="373">
                        <c:v>300047988.18160045</c:v>
                      </c:pt>
                      <c:pt idx="374">
                        <c:v>299990072.75950098</c:v>
                      </c:pt>
                      <c:pt idx="375">
                        <c:v>299995230.33378094</c:v>
                      </c:pt>
                      <c:pt idx="376">
                        <c:v>299990072.75950098</c:v>
                      </c:pt>
                      <c:pt idx="377">
                        <c:v>299995230.33378094</c:v>
                      </c:pt>
                      <c:pt idx="378">
                        <c:v>300042830.60732031</c:v>
                      </c:pt>
                      <c:pt idx="379">
                        <c:v>300047988.18160045</c:v>
                      </c:pt>
                      <c:pt idx="380">
                        <c:v>300524765.28950256</c:v>
                      </c:pt>
                      <c:pt idx="381">
                        <c:v>300529922.86378264</c:v>
                      </c:pt>
                      <c:pt idx="382">
                        <c:v>300524765.28950256</c:v>
                      </c:pt>
                      <c:pt idx="383">
                        <c:v>300529922.86378264</c:v>
                      </c:pt>
                      <c:pt idx="384">
                        <c:v>300577523.13732207</c:v>
                      </c:pt>
                      <c:pt idx="385">
                        <c:v>300582680.71160203</c:v>
                      </c:pt>
                      <c:pt idx="386">
                        <c:v>299990072.75950098</c:v>
                      </c:pt>
                      <c:pt idx="387">
                        <c:v>299995230.33378094</c:v>
                      </c:pt>
                      <c:pt idx="388">
                        <c:v>300577523.13732207</c:v>
                      </c:pt>
                      <c:pt idx="389">
                        <c:v>300582680.71160203</c:v>
                      </c:pt>
                      <c:pt idx="390">
                        <c:v>300042830.60732031</c:v>
                      </c:pt>
                      <c:pt idx="391">
                        <c:v>300047988.18160045</c:v>
                      </c:pt>
                      <c:pt idx="392">
                        <c:v>300524765.28950256</c:v>
                      </c:pt>
                      <c:pt idx="393">
                        <c:v>300529922.86378264</c:v>
                      </c:pt>
                      <c:pt idx="394">
                        <c:v>300577523.13732207</c:v>
                      </c:pt>
                      <c:pt idx="395">
                        <c:v>300582680.71160203</c:v>
                      </c:pt>
                      <c:pt idx="396">
                        <c:v>301766037.70492858</c:v>
                      </c:pt>
                      <c:pt idx="397">
                        <c:v>301771195.2792086</c:v>
                      </c:pt>
                      <c:pt idx="398">
                        <c:v>301766037.70492858</c:v>
                      </c:pt>
                      <c:pt idx="399">
                        <c:v>301771195.2792086</c:v>
                      </c:pt>
                      <c:pt idx="400">
                        <c:v>302300730.23493016</c:v>
                      </c:pt>
                      <c:pt idx="401">
                        <c:v>302305887.8092103</c:v>
                      </c:pt>
                      <c:pt idx="402">
                        <c:v>302300730.23493016</c:v>
                      </c:pt>
                      <c:pt idx="403">
                        <c:v>302305887.8092103</c:v>
                      </c:pt>
                      <c:pt idx="404">
                        <c:v>301766037.70492858</c:v>
                      </c:pt>
                      <c:pt idx="405">
                        <c:v>301771195.2792086</c:v>
                      </c:pt>
                      <c:pt idx="406">
                        <c:v>302300730.23493016</c:v>
                      </c:pt>
                      <c:pt idx="407">
                        <c:v>302305887.8092103</c:v>
                      </c:pt>
                      <c:pt idx="408">
                        <c:v>303738403.53436202</c:v>
                      </c:pt>
                      <c:pt idx="409">
                        <c:v>303743561.10864204</c:v>
                      </c:pt>
                      <c:pt idx="410">
                        <c:v>303738403.53436202</c:v>
                      </c:pt>
                      <c:pt idx="411">
                        <c:v>303743561.10864204</c:v>
                      </c:pt>
                      <c:pt idx="412">
                        <c:v>303738403.53436202</c:v>
                      </c:pt>
                      <c:pt idx="413">
                        <c:v>303743561.10864204</c:v>
                      </c:pt>
                      <c:pt idx="414">
                        <c:v>304273096.06436366</c:v>
                      </c:pt>
                      <c:pt idx="415">
                        <c:v>304278253.63864362</c:v>
                      </c:pt>
                      <c:pt idx="416">
                        <c:v>304273096.06436366</c:v>
                      </c:pt>
                      <c:pt idx="417">
                        <c:v>304278253.63864362</c:v>
                      </c:pt>
                      <c:pt idx="418">
                        <c:v>304273096.06436366</c:v>
                      </c:pt>
                      <c:pt idx="419">
                        <c:v>304278253.63864362</c:v>
                      </c:pt>
                      <c:pt idx="420">
                        <c:v>306499698.05519491</c:v>
                      </c:pt>
                      <c:pt idx="421">
                        <c:v>306504855.62947494</c:v>
                      </c:pt>
                      <c:pt idx="422">
                        <c:v>306499698.05519491</c:v>
                      </c:pt>
                      <c:pt idx="423">
                        <c:v>306504855.62947494</c:v>
                      </c:pt>
                      <c:pt idx="424">
                        <c:v>307034390.58519655</c:v>
                      </c:pt>
                      <c:pt idx="425">
                        <c:v>307039548.15947664</c:v>
                      </c:pt>
                      <c:pt idx="426">
                        <c:v>307034390.58519655</c:v>
                      </c:pt>
                      <c:pt idx="427">
                        <c:v>307039548.15947664</c:v>
                      </c:pt>
                      <c:pt idx="428">
                        <c:v>306499698.05519491</c:v>
                      </c:pt>
                      <c:pt idx="429">
                        <c:v>306504855.62947494</c:v>
                      </c:pt>
                      <c:pt idx="430">
                        <c:v>307034390.58519655</c:v>
                      </c:pt>
                      <c:pt idx="431">
                        <c:v>307039548.15947664</c:v>
                      </c:pt>
                      <c:pt idx="432">
                        <c:v>307779195.88013673</c:v>
                      </c:pt>
                      <c:pt idx="433">
                        <c:v>307784353.45441669</c:v>
                      </c:pt>
                      <c:pt idx="434">
                        <c:v>308472063.88462836</c:v>
                      </c:pt>
                      <c:pt idx="435">
                        <c:v>307779195.88013673</c:v>
                      </c:pt>
                      <c:pt idx="436">
                        <c:v>308477221.45890838</c:v>
                      </c:pt>
                      <c:pt idx="437">
                        <c:v>307784353.45441669</c:v>
                      </c:pt>
                      <c:pt idx="438">
                        <c:v>308313888.41013837</c:v>
                      </c:pt>
                      <c:pt idx="439">
                        <c:v>308319045.98441833</c:v>
                      </c:pt>
                      <c:pt idx="440">
                        <c:v>308472063.88462836</c:v>
                      </c:pt>
                      <c:pt idx="441">
                        <c:v>308477221.45890838</c:v>
                      </c:pt>
                      <c:pt idx="442">
                        <c:v>308313888.41013837</c:v>
                      </c:pt>
                      <c:pt idx="443">
                        <c:v>308319045.98441833</c:v>
                      </c:pt>
                      <c:pt idx="444">
                        <c:v>307779195.88013673</c:v>
                      </c:pt>
                      <c:pt idx="445">
                        <c:v>307784353.45441669</c:v>
                      </c:pt>
                      <c:pt idx="446">
                        <c:v>309006756.41463006</c:v>
                      </c:pt>
                      <c:pt idx="447">
                        <c:v>309011913.98890996</c:v>
                      </c:pt>
                      <c:pt idx="448">
                        <c:v>309006756.41463006</c:v>
                      </c:pt>
                      <c:pt idx="449">
                        <c:v>309011913.98890996</c:v>
                      </c:pt>
                      <c:pt idx="450">
                        <c:v>308472063.88462836</c:v>
                      </c:pt>
                      <c:pt idx="451">
                        <c:v>308477221.45890838</c:v>
                      </c:pt>
                      <c:pt idx="452">
                        <c:v>308313888.41013837</c:v>
                      </c:pt>
                      <c:pt idx="453">
                        <c:v>308319045.98441833</c:v>
                      </c:pt>
                      <c:pt idx="454">
                        <c:v>309006756.41463006</c:v>
                      </c:pt>
                      <c:pt idx="455">
                        <c:v>309011913.98890996</c:v>
                      </c:pt>
                      <c:pt idx="456">
                        <c:v>309618523.21504337</c:v>
                      </c:pt>
                      <c:pt idx="457">
                        <c:v>309623680.78932339</c:v>
                      </c:pt>
                      <c:pt idx="458">
                        <c:v>309618523.21504337</c:v>
                      </c:pt>
                      <c:pt idx="459">
                        <c:v>309623680.78932339</c:v>
                      </c:pt>
                      <c:pt idx="460">
                        <c:v>309751561.70957023</c:v>
                      </c:pt>
                      <c:pt idx="461">
                        <c:v>309756719.28385019</c:v>
                      </c:pt>
                      <c:pt idx="462">
                        <c:v>309751561.70957023</c:v>
                      </c:pt>
                      <c:pt idx="463">
                        <c:v>309756719.28385019</c:v>
                      </c:pt>
                      <c:pt idx="464">
                        <c:v>309618523.21504337</c:v>
                      </c:pt>
                      <c:pt idx="465">
                        <c:v>309623680.78932339</c:v>
                      </c:pt>
                      <c:pt idx="466">
                        <c:v>310153215.74504513</c:v>
                      </c:pt>
                      <c:pt idx="467">
                        <c:v>310158373.31932497</c:v>
                      </c:pt>
                      <c:pt idx="468">
                        <c:v>310153215.74504513</c:v>
                      </c:pt>
                      <c:pt idx="469">
                        <c:v>310158373.31932497</c:v>
                      </c:pt>
                      <c:pt idx="470">
                        <c:v>310286254.23957187</c:v>
                      </c:pt>
                      <c:pt idx="471">
                        <c:v>310291411.81385195</c:v>
                      </c:pt>
                      <c:pt idx="472">
                        <c:v>310286254.23957187</c:v>
                      </c:pt>
                      <c:pt idx="473">
                        <c:v>310291411.81385195</c:v>
                      </c:pt>
                      <c:pt idx="474">
                        <c:v>309751561.70957023</c:v>
                      </c:pt>
                      <c:pt idx="475">
                        <c:v>309756719.28385019</c:v>
                      </c:pt>
                      <c:pt idx="476">
                        <c:v>310153215.74504513</c:v>
                      </c:pt>
                      <c:pt idx="477">
                        <c:v>310158373.31932497</c:v>
                      </c:pt>
                      <c:pt idx="478">
                        <c:v>310286254.23957187</c:v>
                      </c:pt>
                      <c:pt idx="479">
                        <c:v>310291411.81385195</c:v>
                      </c:pt>
                      <c:pt idx="480">
                        <c:v>315631681.39025164</c:v>
                      </c:pt>
                      <c:pt idx="481">
                        <c:v>315636838.96453166</c:v>
                      </c:pt>
                      <c:pt idx="482">
                        <c:v>315631681.39025164</c:v>
                      </c:pt>
                      <c:pt idx="483">
                        <c:v>315636838.96453166</c:v>
                      </c:pt>
                      <c:pt idx="484">
                        <c:v>316166373.92025322</c:v>
                      </c:pt>
                      <c:pt idx="485">
                        <c:v>316171531.49453324</c:v>
                      </c:pt>
                      <c:pt idx="486">
                        <c:v>316166373.92025322</c:v>
                      </c:pt>
                      <c:pt idx="487">
                        <c:v>316171531.49453324</c:v>
                      </c:pt>
                      <c:pt idx="488">
                        <c:v>315631681.39025164</c:v>
                      </c:pt>
                      <c:pt idx="489">
                        <c:v>315636838.96453166</c:v>
                      </c:pt>
                      <c:pt idx="490">
                        <c:v>316166373.92025322</c:v>
                      </c:pt>
                      <c:pt idx="491">
                        <c:v>316171531.49453324</c:v>
                      </c:pt>
                      <c:pt idx="492">
                        <c:v>317407646.33567911</c:v>
                      </c:pt>
                      <c:pt idx="493">
                        <c:v>317412803.90995914</c:v>
                      </c:pt>
                      <c:pt idx="494">
                        <c:v>317407646.33567911</c:v>
                      </c:pt>
                      <c:pt idx="495">
                        <c:v>317412803.90995914</c:v>
                      </c:pt>
                      <c:pt idx="496">
                        <c:v>317942338.86568081</c:v>
                      </c:pt>
                      <c:pt idx="497">
                        <c:v>317947496.43996078</c:v>
                      </c:pt>
                      <c:pt idx="498">
                        <c:v>317942338.86568081</c:v>
                      </c:pt>
                      <c:pt idx="499">
                        <c:v>317947496.43996078</c:v>
                      </c:pt>
                      <c:pt idx="500">
                        <c:v>317407646.33567911</c:v>
                      </c:pt>
                      <c:pt idx="501">
                        <c:v>317412803.90995914</c:v>
                      </c:pt>
                      <c:pt idx="502">
                        <c:v>317942338.86568081</c:v>
                      </c:pt>
                      <c:pt idx="503">
                        <c:v>317947496.43996078</c:v>
                      </c:pt>
                      <c:pt idx="504">
                        <c:v>319380012.16511261</c:v>
                      </c:pt>
                      <c:pt idx="505">
                        <c:v>319385169.7393927</c:v>
                      </c:pt>
                      <c:pt idx="506">
                        <c:v>319380012.16511261</c:v>
                      </c:pt>
                      <c:pt idx="507">
                        <c:v>319385169.7393927</c:v>
                      </c:pt>
                      <c:pt idx="508">
                        <c:v>319914704.69511431</c:v>
                      </c:pt>
                      <c:pt idx="509">
                        <c:v>319919862.26939428</c:v>
                      </c:pt>
                      <c:pt idx="510">
                        <c:v>319914704.69511431</c:v>
                      </c:pt>
                      <c:pt idx="511">
                        <c:v>319919862.26939428</c:v>
                      </c:pt>
                      <c:pt idx="512">
                        <c:v>319380012.16511261</c:v>
                      </c:pt>
                      <c:pt idx="513">
                        <c:v>319385169.7393927</c:v>
                      </c:pt>
                      <c:pt idx="514">
                        <c:v>319914704.69511431</c:v>
                      </c:pt>
                      <c:pt idx="515">
                        <c:v>319919862.26939428</c:v>
                      </c:pt>
                      <c:pt idx="516">
                        <c:v>323420804.51088732</c:v>
                      </c:pt>
                      <c:pt idx="517">
                        <c:v>323425962.08516747</c:v>
                      </c:pt>
                      <c:pt idx="518">
                        <c:v>323420804.51088732</c:v>
                      </c:pt>
                      <c:pt idx="519">
                        <c:v>323425962.08516747</c:v>
                      </c:pt>
                      <c:pt idx="520">
                        <c:v>323955497.04088897</c:v>
                      </c:pt>
                      <c:pt idx="521">
                        <c:v>323960654.61516911</c:v>
                      </c:pt>
                      <c:pt idx="522">
                        <c:v>323955497.04088897</c:v>
                      </c:pt>
                      <c:pt idx="523">
                        <c:v>323960654.61516911</c:v>
                      </c:pt>
                      <c:pt idx="524">
                        <c:v>323420804.51088732</c:v>
                      </c:pt>
                      <c:pt idx="525">
                        <c:v>323425962.08516747</c:v>
                      </c:pt>
                      <c:pt idx="526">
                        <c:v>323955497.04088897</c:v>
                      </c:pt>
                      <c:pt idx="527">
                        <c:v>323960654.61516911</c:v>
                      </c:pt>
                      <c:pt idx="528">
                        <c:v>325393170.34032089</c:v>
                      </c:pt>
                      <c:pt idx="529">
                        <c:v>325398327.91460085</c:v>
                      </c:pt>
                      <c:pt idx="530">
                        <c:v>325393170.34032089</c:v>
                      </c:pt>
                      <c:pt idx="531">
                        <c:v>325398327.91460085</c:v>
                      </c:pt>
                      <c:pt idx="532">
                        <c:v>325927862.87032253</c:v>
                      </c:pt>
                      <c:pt idx="533">
                        <c:v>325933020.44460249</c:v>
                      </c:pt>
                      <c:pt idx="534">
                        <c:v>325393170.34032089</c:v>
                      </c:pt>
                      <c:pt idx="535">
                        <c:v>325398327.91460085</c:v>
                      </c:pt>
                      <c:pt idx="536">
                        <c:v>325927862.87032253</c:v>
                      </c:pt>
                      <c:pt idx="537">
                        <c:v>325933020.44460249</c:v>
                      </c:pt>
                      <c:pt idx="538">
                        <c:v>325927862.87032253</c:v>
                      </c:pt>
                      <c:pt idx="539">
                        <c:v>325933020.44460249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40E-4CC4-8B56-7063824DBCE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2201.4532913871776</c:v>
                      </c:pt>
                      <c:pt idx="1">
                        <c:v>2201.4926885686777</c:v>
                      </c:pt>
                      <c:pt idx="2">
                        <c:v>2203.8086913871775</c:v>
                      </c:pt>
                      <c:pt idx="3">
                        <c:v>2203.8480885686781</c:v>
                      </c:pt>
                      <c:pt idx="4">
                        <c:v>2207.1486830868444</c:v>
                      </c:pt>
                      <c:pt idx="5">
                        <c:v>2207.1880802683445</c:v>
                      </c:pt>
                      <c:pt idx="6">
                        <c:v>2207.6400830868442</c:v>
                      </c:pt>
                      <c:pt idx="7">
                        <c:v>2207.6794802683444</c:v>
                      </c:pt>
                      <c:pt idx="8">
                        <c:v>2207.9612913871774</c:v>
                      </c:pt>
                      <c:pt idx="9">
                        <c:v>2208.000688568678</c:v>
                      </c:pt>
                      <c:pt idx="10">
                        <c:v>2211.7926830868446</c:v>
                      </c:pt>
                      <c:pt idx="11">
                        <c:v>2211.8320802683443</c:v>
                      </c:pt>
                      <c:pt idx="12">
                        <c:v>2259.8455629302512</c:v>
                      </c:pt>
                      <c:pt idx="13">
                        <c:v>2259.8849601117513</c:v>
                      </c:pt>
                      <c:pt idx="14">
                        <c:v>2262.2191629302511</c:v>
                      </c:pt>
                      <c:pt idx="15">
                        <c:v>2262.2585601117512</c:v>
                      </c:pt>
                      <c:pt idx="16">
                        <c:v>2263.6769546299179</c:v>
                      </c:pt>
                      <c:pt idx="17">
                        <c:v>2263.7163518114176</c:v>
                      </c:pt>
                      <c:pt idx="18">
                        <c:v>2266.0505546299182</c:v>
                      </c:pt>
                      <c:pt idx="19">
                        <c:v>2266.0899518114174</c:v>
                      </c:pt>
                      <c:pt idx="20">
                        <c:v>2266.525562930251</c:v>
                      </c:pt>
                      <c:pt idx="21">
                        <c:v>2266.5649601117511</c:v>
                      </c:pt>
                      <c:pt idx="22">
                        <c:v>2270.3569546299182</c:v>
                      </c:pt>
                      <c:pt idx="23">
                        <c:v>2270.3963518114174</c:v>
                      </c:pt>
                      <c:pt idx="24">
                        <c:v>2272.0077797351837</c:v>
                      </c:pt>
                      <c:pt idx="25">
                        <c:v>2272.0471769166838</c:v>
                      </c:pt>
                      <c:pt idx="26">
                        <c:v>2272.5173797351836</c:v>
                      </c:pt>
                      <c:pt idx="27">
                        <c:v>2272.5567769166837</c:v>
                      </c:pt>
                      <c:pt idx="28">
                        <c:v>2275.8391714348509</c:v>
                      </c:pt>
                      <c:pt idx="29">
                        <c:v>2275.8785686163505</c:v>
                      </c:pt>
                      <c:pt idx="30">
                        <c:v>2276.3487714348507</c:v>
                      </c:pt>
                      <c:pt idx="31">
                        <c:v>2276.3881686163509</c:v>
                      </c:pt>
                      <c:pt idx="32">
                        <c:v>2276.8237797351835</c:v>
                      </c:pt>
                      <c:pt idx="33">
                        <c:v>2276.8631769166836</c:v>
                      </c:pt>
                      <c:pt idx="34">
                        <c:v>2280.6551714348507</c:v>
                      </c:pt>
                      <c:pt idx="35">
                        <c:v>2280.6945686163508</c:v>
                      </c:pt>
                      <c:pt idx="36">
                        <c:v>2290.2877274127541</c:v>
                      </c:pt>
                      <c:pt idx="37">
                        <c:v>2290.3271245942547</c:v>
                      </c:pt>
                      <c:pt idx="38">
                        <c:v>2292.6795274127539</c:v>
                      </c:pt>
                      <c:pt idx="39">
                        <c:v>2292.7189245942545</c:v>
                      </c:pt>
                      <c:pt idx="40">
                        <c:v>2294.1191191124217</c:v>
                      </c:pt>
                      <c:pt idx="41">
                        <c:v>2294.1585162939214</c:v>
                      </c:pt>
                      <c:pt idx="42">
                        <c:v>2296.5109191124216</c:v>
                      </c:pt>
                      <c:pt idx="43">
                        <c:v>2296.5503162939217</c:v>
                      </c:pt>
                      <c:pt idx="44">
                        <c:v>2297.1397274127539</c:v>
                      </c:pt>
                      <c:pt idx="45">
                        <c:v>2297.1791245942545</c:v>
                      </c:pt>
                      <c:pt idx="46">
                        <c:v>2300.9711191124215</c:v>
                      </c:pt>
                      <c:pt idx="47">
                        <c:v>2301.0105162939217</c:v>
                      </c:pt>
                      <c:pt idx="48">
                        <c:v>2330.4000512782577</c:v>
                      </c:pt>
                      <c:pt idx="49">
                        <c:v>2330.4394484597574</c:v>
                      </c:pt>
                      <c:pt idx="50">
                        <c:v>2330.927851278258</c:v>
                      </c:pt>
                      <c:pt idx="51">
                        <c:v>2330.9672484597572</c:v>
                      </c:pt>
                      <c:pt idx="52">
                        <c:v>2333.3586135744849</c:v>
                      </c:pt>
                      <c:pt idx="53">
                        <c:v>2333.3980107559846</c:v>
                      </c:pt>
                      <c:pt idx="54">
                        <c:v>2334.2314429779235</c:v>
                      </c:pt>
                      <c:pt idx="55">
                        <c:v>2334.2708401594232</c:v>
                      </c:pt>
                      <c:pt idx="56">
                        <c:v>2334.7592429779233</c:v>
                      </c:pt>
                      <c:pt idx="57">
                        <c:v>2334.7986401594235</c:v>
                      </c:pt>
                      <c:pt idx="58">
                        <c:v>2335.388051278258</c:v>
                      </c:pt>
                      <c:pt idx="59">
                        <c:v>2335.4274484597572</c:v>
                      </c:pt>
                      <c:pt idx="60">
                        <c:v>2335.7504135744848</c:v>
                      </c:pt>
                      <c:pt idx="61">
                        <c:v>2335.7898107559849</c:v>
                      </c:pt>
                      <c:pt idx="62">
                        <c:v>2337.1900052741507</c:v>
                      </c:pt>
                      <c:pt idx="63">
                        <c:v>2337.2294024556513</c:v>
                      </c:pt>
                      <c:pt idx="64">
                        <c:v>2339.2194429779233</c:v>
                      </c:pt>
                      <c:pt idx="65">
                        <c:v>2339.2588401594235</c:v>
                      </c:pt>
                      <c:pt idx="66">
                        <c:v>2339.5818052741511</c:v>
                      </c:pt>
                      <c:pt idx="67">
                        <c:v>2339.6212024556512</c:v>
                      </c:pt>
                      <c:pt idx="68">
                        <c:v>2340.2106135744848</c:v>
                      </c:pt>
                      <c:pt idx="69">
                        <c:v>2340.2500107559849</c:v>
                      </c:pt>
                      <c:pt idx="70">
                        <c:v>2344.0420052741511</c:v>
                      </c:pt>
                      <c:pt idx="71">
                        <c:v>2344.0814024556512</c:v>
                      </c:pt>
                      <c:pt idx="72">
                        <c:v>2346.2171208974869</c:v>
                      </c:pt>
                      <c:pt idx="73">
                        <c:v>2346.2565180789857</c:v>
                      </c:pt>
                      <c:pt idx="74">
                        <c:v>2346.8159989558276</c:v>
                      </c:pt>
                      <c:pt idx="75">
                        <c:v>2346.8553961373282</c:v>
                      </c:pt>
                      <c:pt idx="76">
                        <c:v>2347.3437989558279</c:v>
                      </c:pt>
                      <c:pt idx="77">
                        <c:v>2347.383196137328</c:v>
                      </c:pt>
                      <c:pt idx="78">
                        <c:v>2348.6089208974868</c:v>
                      </c:pt>
                      <c:pt idx="79">
                        <c:v>2348.6483180789855</c:v>
                      </c:pt>
                      <c:pt idx="80">
                        <c:v>2351.8039989558279</c:v>
                      </c:pt>
                      <c:pt idx="81">
                        <c:v>2351.843396137328</c:v>
                      </c:pt>
                      <c:pt idx="82">
                        <c:v>2351.9125125971532</c:v>
                      </c:pt>
                      <c:pt idx="83">
                        <c:v>2351.9519097786529</c:v>
                      </c:pt>
                      <c:pt idx="84">
                        <c:v>2352.5113906554948</c:v>
                      </c:pt>
                      <c:pt idx="85">
                        <c:v>2352.5507878369949</c:v>
                      </c:pt>
                      <c:pt idx="86">
                        <c:v>2352.440312597153</c:v>
                      </c:pt>
                      <c:pt idx="87">
                        <c:v>2352.4797097786527</c:v>
                      </c:pt>
                      <c:pt idx="88">
                        <c:v>2353.0691208974868</c:v>
                      </c:pt>
                      <c:pt idx="89">
                        <c:v>2353.1085180789855</c:v>
                      </c:pt>
                      <c:pt idx="90">
                        <c:v>2354.9213906554946</c:v>
                      </c:pt>
                      <c:pt idx="91">
                        <c:v>2354.9607878369952</c:v>
                      </c:pt>
                      <c:pt idx="92">
                        <c:v>2356.900512597153</c:v>
                      </c:pt>
                      <c:pt idx="93">
                        <c:v>2356.9399097786527</c:v>
                      </c:pt>
                      <c:pt idx="94">
                        <c:v>2359.5353906554947</c:v>
                      </c:pt>
                      <c:pt idx="95">
                        <c:v>2359.5747878369953</c:v>
                      </c:pt>
                      <c:pt idx="96">
                        <c:v>2403.9131019224915</c:v>
                      </c:pt>
                      <c:pt idx="97">
                        <c:v>2403.9524991039907</c:v>
                      </c:pt>
                      <c:pt idx="98">
                        <c:v>2404.4591019224918</c:v>
                      </c:pt>
                      <c:pt idx="99">
                        <c:v>2404.4984991039905</c:v>
                      </c:pt>
                      <c:pt idx="100">
                        <c:v>2404.6093924405595</c:v>
                      </c:pt>
                      <c:pt idx="101">
                        <c:v>2404.6487896220592</c:v>
                      </c:pt>
                      <c:pt idx="102">
                        <c:v>2407.0193924405594</c:v>
                      </c:pt>
                      <c:pt idx="103">
                        <c:v>2407.0587896220595</c:v>
                      </c:pt>
                      <c:pt idx="104">
                        <c:v>2407.7444936221577</c:v>
                      </c:pt>
                      <c:pt idx="105">
                        <c:v>2407.7838908036579</c:v>
                      </c:pt>
                      <c:pt idx="106">
                        <c:v>2408.2904936221576</c:v>
                      </c:pt>
                      <c:pt idx="107">
                        <c:v>2408.3298908036581</c:v>
                      </c:pt>
                      <c:pt idx="108">
                        <c:v>2408.4407841402262</c:v>
                      </c:pt>
                      <c:pt idx="109">
                        <c:v>2408.4801813217264</c:v>
                      </c:pt>
                      <c:pt idx="110">
                        <c:v>2409.0731019224913</c:v>
                      </c:pt>
                      <c:pt idx="111">
                        <c:v>2409.1124991039906</c:v>
                      </c:pt>
                      <c:pt idx="112">
                        <c:v>2410.8507841402266</c:v>
                      </c:pt>
                      <c:pt idx="113">
                        <c:v>2410.8901813217262</c:v>
                      </c:pt>
                      <c:pt idx="114">
                        <c:v>2411.6333924405594</c:v>
                      </c:pt>
                      <c:pt idx="115">
                        <c:v>2411.6727896220596</c:v>
                      </c:pt>
                      <c:pt idx="116">
                        <c:v>2412.9044936221576</c:v>
                      </c:pt>
                      <c:pt idx="117">
                        <c:v>2412.9438908036582</c:v>
                      </c:pt>
                      <c:pt idx="118">
                        <c:v>2415.4647841402266</c:v>
                      </c:pt>
                      <c:pt idx="119">
                        <c:v>2415.5041813217263</c:v>
                      </c:pt>
                      <c:pt idx="120">
                        <c:v>2416.7716092454925</c:v>
                      </c:pt>
                      <c:pt idx="121">
                        <c:v>2416.8110064269931</c:v>
                      </c:pt>
                      <c:pt idx="122">
                        <c:v>2417.3176092454923</c:v>
                      </c:pt>
                      <c:pt idx="123">
                        <c:v>2417.3570064269929</c:v>
                      </c:pt>
                      <c:pt idx="124">
                        <c:v>2420.3290496000614</c:v>
                      </c:pt>
                      <c:pt idx="125">
                        <c:v>2420.3684467815619</c:v>
                      </c:pt>
                      <c:pt idx="126">
                        <c:v>2420.6030009451592</c:v>
                      </c:pt>
                      <c:pt idx="127">
                        <c:v>2420.6423981266594</c:v>
                      </c:pt>
                      <c:pt idx="128">
                        <c:v>2420.8750496000616</c:v>
                      </c:pt>
                      <c:pt idx="129">
                        <c:v>2420.9144467815618</c:v>
                      </c:pt>
                      <c:pt idx="130">
                        <c:v>2421.1490009451595</c:v>
                      </c:pt>
                      <c:pt idx="131">
                        <c:v>2421.1883981266592</c:v>
                      </c:pt>
                      <c:pt idx="132">
                        <c:v>2421.9316092454924</c:v>
                      </c:pt>
                      <c:pt idx="133">
                        <c:v>2421.971006426993</c:v>
                      </c:pt>
                      <c:pt idx="134">
                        <c:v>2425.4890496000612</c:v>
                      </c:pt>
                      <c:pt idx="135">
                        <c:v>2425.5284467815618</c:v>
                      </c:pt>
                      <c:pt idx="136">
                        <c:v>2425.7630009451595</c:v>
                      </c:pt>
                      <c:pt idx="137">
                        <c:v>2425.8023981266592</c:v>
                      </c:pt>
                      <c:pt idx="138">
                        <c:v>2426.0244412997286</c:v>
                      </c:pt>
                      <c:pt idx="139">
                        <c:v>2426.0638384812287</c:v>
                      </c:pt>
                      <c:pt idx="140">
                        <c:v>2428.4526412997284</c:v>
                      </c:pt>
                      <c:pt idx="141">
                        <c:v>2428.492038481229</c:v>
                      </c:pt>
                      <c:pt idx="142">
                        <c:v>2431.7256465785208</c:v>
                      </c:pt>
                      <c:pt idx="143">
                        <c:v>2431.7650437600209</c:v>
                      </c:pt>
                      <c:pt idx="144">
                        <c:v>2433.2204412997285</c:v>
                      </c:pt>
                      <c:pt idx="145">
                        <c:v>2433.2598384812291</c:v>
                      </c:pt>
                      <c:pt idx="146">
                        <c:v>2433.1875569230633</c:v>
                      </c:pt>
                      <c:pt idx="147">
                        <c:v>2433.2269541045639</c:v>
                      </c:pt>
                      <c:pt idx="148">
                        <c:v>2433.7335569230631</c:v>
                      </c:pt>
                      <c:pt idx="149">
                        <c:v>2433.7729541045637</c:v>
                      </c:pt>
                      <c:pt idx="150">
                        <c:v>2434.1538465785206</c:v>
                      </c:pt>
                      <c:pt idx="151">
                        <c:v>2434.1932437600208</c:v>
                      </c:pt>
                      <c:pt idx="152">
                        <c:v>2437.4210382781862</c:v>
                      </c:pt>
                      <c:pt idx="153">
                        <c:v>2437.4604354596859</c:v>
                      </c:pt>
                      <c:pt idx="154">
                        <c:v>2437.9852382781864</c:v>
                      </c:pt>
                      <c:pt idx="155">
                        <c:v>2438.0246354596857</c:v>
                      </c:pt>
                      <c:pt idx="156">
                        <c:v>2438.3475569230632</c:v>
                      </c:pt>
                      <c:pt idx="157">
                        <c:v>2438.3869541045638</c:v>
                      </c:pt>
                      <c:pt idx="158">
                        <c:v>2438.9216465785207</c:v>
                      </c:pt>
                      <c:pt idx="159">
                        <c:v>2438.9610437600209</c:v>
                      </c:pt>
                      <c:pt idx="160">
                        <c:v>2438.8829486227296</c:v>
                      </c:pt>
                      <c:pt idx="161">
                        <c:v>2438.9223458042297</c:v>
                      </c:pt>
                      <c:pt idx="162">
                        <c:v>2441.3111486227299</c:v>
                      </c:pt>
                      <c:pt idx="163">
                        <c:v>2441.3505458042296</c:v>
                      </c:pt>
                      <c:pt idx="164">
                        <c:v>2442.7530382781865</c:v>
                      </c:pt>
                      <c:pt idx="165">
                        <c:v>2442.7924354596857</c:v>
                      </c:pt>
                      <c:pt idx="166">
                        <c:v>2446.07894862273</c:v>
                      </c:pt>
                      <c:pt idx="167">
                        <c:v>2446.1183458042296</c:v>
                      </c:pt>
                      <c:pt idx="168">
                        <c:v>2473.299880788566</c:v>
                      </c:pt>
                      <c:pt idx="169">
                        <c:v>2473.3392779700657</c:v>
                      </c:pt>
                      <c:pt idx="170">
                        <c:v>2475.7280807885663</c:v>
                      </c:pt>
                      <c:pt idx="171">
                        <c:v>2475.7674779700656</c:v>
                      </c:pt>
                      <c:pt idx="172">
                        <c:v>2478.1224430847938</c:v>
                      </c:pt>
                      <c:pt idx="173">
                        <c:v>2478.1618402662939</c:v>
                      </c:pt>
                      <c:pt idx="174">
                        <c:v>2478.9952724882328</c:v>
                      </c:pt>
                      <c:pt idx="175">
                        <c:v>2479.0346696697329</c:v>
                      </c:pt>
                      <c:pt idx="176">
                        <c:v>2479.5594724882326</c:v>
                      </c:pt>
                      <c:pt idx="177">
                        <c:v>2479.5988696697332</c:v>
                      </c:pt>
                      <c:pt idx="178">
                        <c:v>2480.495880788566</c:v>
                      </c:pt>
                      <c:pt idx="179">
                        <c:v>2480.5352779700656</c:v>
                      </c:pt>
                      <c:pt idx="180">
                        <c:v>2480.5506430847936</c:v>
                      </c:pt>
                      <c:pt idx="181">
                        <c:v>2480.5900402662942</c:v>
                      </c:pt>
                      <c:pt idx="182">
                        <c:v>2481.9538347844591</c:v>
                      </c:pt>
                      <c:pt idx="183">
                        <c:v>2481.9932319659597</c:v>
                      </c:pt>
                      <c:pt idx="184">
                        <c:v>2482.3952619770744</c:v>
                      </c:pt>
                      <c:pt idx="185">
                        <c:v>2482.434659158574</c:v>
                      </c:pt>
                      <c:pt idx="186">
                        <c:v>2482.9412619770742</c:v>
                      </c:pt>
                      <c:pt idx="187">
                        <c:v>2482.9806591585743</c:v>
                      </c:pt>
                      <c:pt idx="188">
                        <c:v>2483.9171140385879</c:v>
                      </c:pt>
                      <c:pt idx="189">
                        <c:v>2483.9565112200885</c:v>
                      </c:pt>
                      <c:pt idx="190">
                        <c:v>2484.3272724882327</c:v>
                      </c:pt>
                      <c:pt idx="191">
                        <c:v>2484.3666696697333</c:v>
                      </c:pt>
                      <c:pt idx="192">
                        <c:v>2484.3820347844589</c:v>
                      </c:pt>
                      <c:pt idx="193">
                        <c:v>2484.4813140385882</c:v>
                      </c:pt>
                      <c:pt idx="194">
                        <c:v>2484.4214319659595</c:v>
                      </c:pt>
                      <c:pt idx="195">
                        <c:v>2484.5207112200883</c:v>
                      </c:pt>
                      <c:pt idx="196">
                        <c:v>2485.3184430847937</c:v>
                      </c:pt>
                      <c:pt idx="197">
                        <c:v>2485.3578402662938</c:v>
                      </c:pt>
                      <c:pt idx="198">
                        <c:v>2487.5552619770742</c:v>
                      </c:pt>
                      <c:pt idx="199">
                        <c:v>2487.5946591585739</c:v>
                      </c:pt>
                      <c:pt idx="200">
                        <c:v>2488.0906536767416</c:v>
                      </c:pt>
                      <c:pt idx="201">
                        <c:v>2488.1300508582412</c:v>
                      </c:pt>
                      <c:pt idx="202">
                        <c:v>2489.149834784459</c:v>
                      </c:pt>
                      <c:pt idx="203">
                        <c:v>2489.2491140385882</c:v>
                      </c:pt>
                      <c:pt idx="204">
                        <c:v>2489.1892319659596</c:v>
                      </c:pt>
                      <c:pt idx="205">
                        <c:v>2489.2885112200884</c:v>
                      </c:pt>
                      <c:pt idx="206">
                        <c:v>2489.6125057382546</c:v>
                      </c:pt>
                      <c:pt idx="207">
                        <c:v>2489.6519029197543</c:v>
                      </c:pt>
                      <c:pt idx="208">
                        <c:v>2490.5188536767414</c:v>
                      </c:pt>
                      <c:pt idx="209">
                        <c:v>2490.5582508582411</c:v>
                      </c:pt>
                      <c:pt idx="210">
                        <c:v>2491.5798284661373</c:v>
                      </c:pt>
                      <c:pt idx="211">
                        <c:v>2491.619225647637</c:v>
                      </c:pt>
                      <c:pt idx="212">
                        <c:v>2492.0589057382545</c:v>
                      </c:pt>
                      <c:pt idx="213">
                        <c:v>2492.0983029197546</c:v>
                      </c:pt>
                      <c:pt idx="214">
                        <c:v>2492.1440284661376</c:v>
                      </c:pt>
                      <c:pt idx="215">
                        <c:v>2492.1834256476368</c:v>
                      </c:pt>
                      <c:pt idx="216">
                        <c:v>2495.2866536767415</c:v>
                      </c:pt>
                      <c:pt idx="217">
                        <c:v>2495.3260508582412</c:v>
                      </c:pt>
                      <c:pt idx="218">
                        <c:v>2496.9805057382546</c:v>
                      </c:pt>
                      <c:pt idx="219">
                        <c:v>2497.0199029197547</c:v>
                      </c:pt>
                      <c:pt idx="220">
                        <c:v>2496.9118284661372</c:v>
                      </c:pt>
                      <c:pt idx="221">
                        <c:v>2496.9512256476369</c:v>
                      </c:pt>
                      <c:pt idx="222">
                        <c:v>2497.2752201658031</c:v>
                      </c:pt>
                      <c:pt idx="223">
                        <c:v>2497.3146173473033</c:v>
                      </c:pt>
                      <c:pt idx="224">
                        <c:v>2499.721620165803</c:v>
                      </c:pt>
                      <c:pt idx="225">
                        <c:v>2499.7610173473036</c:v>
                      </c:pt>
                      <c:pt idx="226">
                        <c:v>2502.2801349265264</c:v>
                      </c:pt>
                      <c:pt idx="227">
                        <c:v>2502.3195321080261</c:v>
                      </c:pt>
                      <c:pt idx="228">
                        <c:v>2502.8625349265267</c:v>
                      </c:pt>
                      <c:pt idx="229">
                        <c:v>2502.9019321080259</c:v>
                      </c:pt>
                      <c:pt idx="230">
                        <c:v>2504.6432201658031</c:v>
                      </c:pt>
                      <c:pt idx="231">
                        <c:v>2504.6826173473032</c:v>
                      </c:pt>
                      <c:pt idx="232">
                        <c:v>2506.1115266261932</c:v>
                      </c:pt>
                      <c:pt idx="233">
                        <c:v>2506.1509238076928</c:v>
                      </c:pt>
                      <c:pt idx="234">
                        <c:v>2506.6939266261929</c:v>
                      </c:pt>
                      <c:pt idx="235">
                        <c:v>2506.7333238076931</c:v>
                      </c:pt>
                      <c:pt idx="236">
                        <c:v>2507.7841349265263</c:v>
                      </c:pt>
                      <c:pt idx="237">
                        <c:v>2507.823532108026</c:v>
                      </c:pt>
                      <c:pt idx="238">
                        <c:v>2511.6155266261931</c:v>
                      </c:pt>
                      <c:pt idx="239">
                        <c:v>2511.6549238076932</c:v>
                      </c:pt>
                      <c:pt idx="240">
                        <c:v>2520.5600826040973</c:v>
                      </c:pt>
                      <c:pt idx="241">
                        <c:v>2520.5994797855969</c:v>
                      </c:pt>
                      <c:pt idx="242">
                        <c:v>2523.0246826040975</c:v>
                      </c:pt>
                      <c:pt idx="243">
                        <c:v>2523.0640797855967</c:v>
                      </c:pt>
                      <c:pt idx="244">
                        <c:v>2524.391474303764</c:v>
                      </c:pt>
                      <c:pt idx="245">
                        <c:v>2524.4308714852641</c:v>
                      </c:pt>
                      <c:pt idx="246">
                        <c:v>2526.8560743037638</c:v>
                      </c:pt>
                      <c:pt idx="247">
                        <c:v>2526.8954714852644</c:v>
                      </c:pt>
                      <c:pt idx="248">
                        <c:v>2528.1000826040972</c:v>
                      </c:pt>
                      <c:pt idx="249">
                        <c:v>2528.1394797855969</c:v>
                      </c:pt>
                      <c:pt idx="250">
                        <c:v>2531.9314743037639</c:v>
                      </c:pt>
                      <c:pt idx="251">
                        <c:v>2531.9708714852645</c:v>
                      </c:pt>
                      <c:pt idx="252">
                        <c:v>2540.7875335201484</c:v>
                      </c:pt>
                      <c:pt idx="253">
                        <c:v>2540.8269307016481</c:v>
                      </c:pt>
                      <c:pt idx="254">
                        <c:v>2541.3517335201482</c:v>
                      </c:pt>
                      <c:pt idx="255">
                        <c:v>2541.3911307016483</c:v>
                      </c:pt>
                      <c:pt idx="256">
                        <c:v>2544.6189252198146</c:v>
                      </c:pt>
                      <c:pt idx="257">
                        <c:v>2544.6583224013148</c:v>
                      </c:pt>
                      <c:pt idx="258">
                        <c:v>2545.1831252198149</c:v>
                      </c:pt>
                      <c:pt idx="259">
                        <c:v>2545.2225224013146</c:v>
                      </c:pt>
                      <c:pt idx="260">
                        <c:v>2546.1195335201483</c:v>
                      </c:pt>
                      <c:pt idx="261">
                        <c:v>2546.1589307016484</c:v>
                      </c:pt>
                      <c:pt idx="262">
                        <c:v>2546.8129314327994</c:v>
                      </c:pt>
                      <c:pt idx="263">
                        <c:v>2546.8523286142999</c:v>
                      </c:pt>
                      <c:pt idx="264">
                        <c:v>2549.2593314327992</c:v>
                      </c:pt>
                      <c:pt idx="265">
                        <c:v>2549.2987286142998</c:v>
                      </c:pt>
                      <c:pt idx="266">
                        <c:v>2549.950925219815</c:v>
                      </c:pt>
                      <c:pt idx="267">
                        <c:v>2549.9903224013146</c:v>
                      </c:pt>
                      <c:pt idx="268">
                        <c:v>2552.508323132467</c:v>
                      </c:pt>
                      <c:pt idx="269">
                        <c:v>2552.5477203139667</c:v>
                      </c:pt>
                      <c:pt idx="270">
                        <c:v>2552.9497503250814</c:v>
                      </c:pt>
                      <c:pt idx="271">
                        <c:v>2553.0907231324668</c:v>
                      </c:pt>
                      <c:pt idx="272">
                        <c:v>2552.9891475065815</c:v>
                      </c:pt>
                      <c:pt idx="273">
                        <c:v>2553.1301203139669</c:v>
                      </c:pt>
                      <c:pt idx="274">
                        <c:v>2554.1809314327993</c:v>
                      </c:pt>
                      <c:pt idx="275">
                        <c:v>2554.2203286142999</c:v>
                      </c:pt>
                      <c:pt idx="276">
                        <c:v>2554.4716023865949</c:v>
                      </c:pt>
                      <c:pt idx="277">
                        <c:v>2554.5109995680946</c:v>
                      </c:pt>
                      <c:pt idx="278">
                        <c:v>2555.3961503250812</c:v>
                      </c:pt>
                      <c:pt idx="279">
                        <c:v>2555.4355475065813</c:v>
                      </c:pt>
                      <c:pt idx="280">
                        <c:v>2556.9362023865947</c:v>
                      </c:pt>
                      <c:pt idx="281">
                        <c:v>2556.9755995680948</c:v>
                      </c:pt>
                      <c:pt idx="282">
                        <c:v>2556.7811420247476</c:v>
                      </c:pt>
                      <c:pt idx="283">
                        <c:v>2556.8205392062473</c:v>
                      </c:pt>
                      <c:pt idx="284">
                        <c:v>2558.0123231324669</c:v>
                      </c:pt>
                      <c:pt idx="285">
                        <c:v>2558.0517203139666</c:v>
                      </c:pt>
                      <c:pt idx="286">
                        <c:v>2558.3029940862607</c:v>
                      </c:pt>
                      <c:pt idx="287">
                        <c:v>2558.3423912677608</c:v>
                      </c:pt>
                      <c:pt idx="288">
                        <c:v>2559.2275420247479</c:v>
                      </c:pt>
                      <c:pt idx="289">
                        <c:v>2559.2669392062471</c:v>
                      </c:pt>
                      <c:pt idx="290">
                        <c:v>2560.3177503250813</c:v>
                      </c:pt>
                      <c:pt idx="291">
                        <c:v>2560.3571475065814</c:v>
                      </c:pt>
                      <c:pt idx="292">
                        <c:v>2560.7675940862609</c:v>
                      </c:pt>
                      <c:pt idx="293">
                        <c:v>2560.8069912677606</c:v>
                      </c:pt>
                      <c:pt idx="294">
                        <c:v>2562.0116023865949</c:v>
                      </c:pt>
                      <c:pt idx="295">
                        <c:v>2562.0509995680945</c:v>
                      </c:pt>
                      <c:pt idx="296">
                        <c:v>2564.149142024748</c:v>
                      </c:pt>
                      <c:pt idx="297">
                        <c:v>2564.1885392062472</c:v>
                      </c:pt>
                      <c:pt idx="298">
                        <c:v>2565.0928791103706</c:v>
                      </c:pt>
                      <c:pt idx="299">
                        <c:v>2565.1322762918708</c:v>
                      </c:pt>
                      <c:pt idx="300">
                        <c:v>2565.8429940862607</c:v>
                      </c:pt>
                      <c:pt idx="301">
                        <c:v>2565.8823912677608</c:v>
                      </c:pt>
                      <c:pt idx="302">
                        <c:v>2565.6752791103704</c:v>
                      </c:pt>
                      <c:pt idx="303">
                        <c:v>2565.7146762918705</c:v>
                      </c:pt>
                      <c:pt idx="304">
                        <c:v>2570.5968791103705</c:v>
                      </c:pt>
                      <c:pt idx="305">
                        <c:v>2570.6362762918707</c:v>
                      </c:pt>
                      <c:pt idx="306">
                        <c:v>2570.7882708100378</c:v>
                      </c:pt>
                      <c:pt idx="307">
                        <c:v>2570.8276679915371</c:v>
                      </c:pt>
                      <c:pt idx="308">
                        <c:v>2571.2296980026522</c:v>
                      </c:pt>
                      <c:pt idx="309">
                        <c:v>2571.2690951841519</c:v>
                      </c:pt>
                      <c:pt idx="310">
                        <c:v>2571.812098002652</c:v>
                      </c:pt>
                      <c:pt idx="311">
                        <c:v>2571.8514951841516</c:v>
                      </c:pt>
                      <c:pt idx="312">
                        <c:v>2572.7515500641657</c:v>
                      </c:pt>
                      <c:pt idx="313">
                        <c:v>2572.7909472456649</c:v>
                      </c:pt>
                      <c:pt idx="314">
                        <c:v>2573.2528708100376</c:v>
                      </c:pt>
                      <c:pt idx="315">
                        <c:v>2573.3521500641655</c:v>
                      </c:pt>
                      <c:pt idx="316">
                        <c:v>2573.2922679915373</c:v>
                      </c:pt>
                      <c:pt idx="317">
                        <c:v>2573.3915472456652</c:v>
                      </c:pt>
                      <c:pt idx="318">
                        <c:v>2575.061089702318</c:v>
                      </c:pt>
                      <c:pt idx="319">
                        <c:v>2575.1004868838181</c:v>
                      </c:pt>
                      <c:pt idx="320">
                        <c:v>2575.6434897023182</c:v>
                      </c:pt>
                      <c:pt idx="321">
                        <c:v>2575.6828868838184</c:v>
                      </c:pt>
                      <c:pt idx="322">
                        <c:v>2576.582941763832</c:v>
                      </c:pt>
                      <c:pt idx="323">
                        <c:v>2576.7336980026521</c:v>
                      </c:pt>
                      <c:pt idx="324">
                        <c:v>2576.6223389453321</c:v>
                      </c:pt>
                      <c:pt idx="325">
                        <c:v>2576.4894760888287</c:v>
                      </c:pt>
                      <c:pt idx="326">
                        <c:v>2576.7730951841518</c:v>
                      </c:pt>
                      <c:pt idx="327">
                        <c:v>2576.5288732703284</c:v>
                      </c:pt>
                      <c:pt idx="328">
                        <c:v>2577.1835417638322</c:v>
                      </c:pt>
                      <c:pt idx="329">
                        <c:v>2577.2229389453319</c:v>
                      </c:pt>
                      <c:pt idx="330">
                        <c:v>2578.3282708100378</c:v>
                      </c:pt>
                      <c:pt idx="331">
                        <c:v>2578.4275500641656</c:v>
                      </c:pt>
                      <c:pt idx="332">
                        <c:v>2578.367667991537</c:v>
                      </c:pt>
                      <c:pt idx="333">
                        <c:v>2578.4669472456649</c:v>
                      </c:pt>
                      <c:pt idx="334">
                        <c:v>2578.9540760888285</c:v>
                      </c:pt>
                      <c:pt idx="335">
                        <c:v>2578.9934732703286</c:v>
                      </c:pt>
                      <c:pt idx="336">
                        <c:v>2580.5650897023183</c:v>
                      </c:pt>
                      <c:pt idx="337">
                        <c:v>2580.320867788495</c:v>
                      </c:pt>
                      <c:pt idx="338">
                        <c:v>2580.604486883818</c:v>
                      </c:pt>
                      <c:pt idx="339">
                        <c:v>2580.3602649699947</c:v>
                      </c:pt>
                      <c:pt idx="340">
                        <c:v>2582.2589417638319</c:v>
                      </c:pt>
                      <c:pt idx="341">
                        <c:v>2582.298338945332</c:v>
                      </c:pt>
                      <c:pt idx="342">
                        <c:v>2582.7854677884952</c:v>
                      </c:pt>
                      <c:pt idx="343">
                        <c:v>2582.8248649699945</c:v>
                      </c:pt>
                      <c:pt idx="344">
                        <c:v>2584.0294760888287</c:v>
                      </c:pt>
                      <c:pt idx="345">
                        <c:v>2584.0688732703284</c:v>
                      </c:pt>
                      <c:pt idx="346">
                        <c:v>2587.8608677884949</c:v>
                      </c:pt>
                      <c:pt idx="347">
                        <c:v>2587.9002649699946</c:v>
                      </c:pt>
                      <c:pt idx="348">
                        <c:v>2609.4780218681549</c:v>
                      </c:pt>
                      <c:pt idx="349">
                        <c:v>2609.517419049655</c:v>
                      </c:pt>
                      <c:pt idx="350">
                        <c:v>2610.0604218681551</c:v>
                      </c:pt>
                      <c:pt idx="351">
                        <c:v>2610.0998190496548</c:v>
                      </c:pt>
                      <c:pt idx="352">
                        <c:v>2614.3005841643817</c:v>
                      </c:pt>
                      <c:pt idx="353">
                        <c:v>2614.3399813458818</c:v>
                      </c:pt>
                      <c:pt idx="354">
                        <c:v>2614.9820218681548</c:v>
                      </c:pt>
                      <c:pt idx="355">
                        <c:v>2615.0214190496549</c:v>
                      </c:pt>
                      <c:pt idx="356">
                        <c:v>2614.8829841643815</c:v>
                      </c:pt>
                      <c:pt idx="357">
                        <c:v>2614.9223813458821</c:v>
                      </c:pt>
                      <c:pt idx="358">
                        <c:v>2615.1734135678216</c:v>
                      </c:pt>
                      <c:pt idx="359">
                        <c:v>2615.2128107493209</c:v>
                      </c:pt>
                      <c:pt idx="360">
                        <c:v>2617.6380135678214</c:v>
                      </c:pt>
                      <c:pt idx="361">
                        <c:v>2617.6774107493211</c:v>
                      </c:pt>
                      <c:pt idx="362">
                        <c:v>2618.1319758640484</c:v>
                      </c:pt>
                      <c:pt idx="363">
                        <c:v>2618.1713730455485</c:v>
                      </c:pt>
                      <c:pt idx="364">
                        <c:v>2618.7143758640486</c:v>
                      </c:pt>
                      <c:pt idx="365">
                        <c:v>2618.7537730455483</c:v>
                      </c:pt>
                      <c:pt idx="366">
                        <c:v>2619.8045841643816</c:v>
                      </c:pt>
                      <c:pt idx="367">
                        <c:v>2619.8439813458817</c:v>
                      </c:pt>
                      <c:pt idx="368">
                        <c:v>2622.7134135678216</c:v>
                      </c:pt>
                      <c:pt idx="369">
                        <c:v>2622.7528107493208</c:v>
                      </c:pt>
                      <c:pt idx="370">
                        <c:v>2623.6359758640483</c:v>
                      </c:pt>
                      <c:pt idx="371">
                        <c:v>2623.6753730455484</c:v>
                      </c:pt>
                      <c:pt idx="372">
                        <c:v>2627.7579695457248</c:v>
                      </c:pt>
                      <c:pt idx="373">
                        <c:v>2627.7973667272258</c:v>
                      </c:pt>
                      <c:pt idx="374">
                        <c:v>2628.6809435488967</c:v>
                      </c:pt>
                      <c:pt idx="375">
                        <c:v>2628.7203407303969</c:v>
                      </c:pt>
                      <c:pt idx="376">
                        <c:v>2629.2815435488969</c:v>
                      </c:pt>
                      <c:pt idx="377">
                        <c:v>2629.3209407303966</c:v>
                      </c:pt>
                      <c:pt idx="378">
                        <c:v>2630.222569545725</c:v>
                      </c:pt>
                      <c:pt idx="379">
                        <c:v>2630.2619667272256</c:v>
                      </c:pt>
                      <c:pt idx="380">
                        <c:v>2632.512335248563</c:v>
                      </c:pt>
                      <c:pt idx="381">
                        <c:v>2632.5517324300631</c:v>
                      </c:pt>
                      <c:pt idx="382">
                        <c:v>2633.1129352485627</c:v>
                      </c:pt>
                      <c:pt idx="383">
                        <c:v>2633.1523324300633</c:v>
                      </c:pt>
                      <c:pt idx="384">
                        <c:v>2633.4533612453924</c:v>
                      </c:pt>
                      <c:pt idx="385">
                        <c:v>2633.4927584268917</c:v>
                      </c:pt>
                      <c:pt idx="386">
                        <c:v>2634.3569435488967</c:v>
                      </c:pt>
                      <c:pt idx="387">
                        <c:v>2634.3963407303968</c:v>
                      </c:pt>
                      <c:pt idx="388">
                        <c:v>2634.0539612453922</c:v>
                      </c:pt>
                      <c:pt idx="389">
                        <c:v>2634.0933584268919</c:v>
                      </c:pt>
                      <c:pt idx="390">
                        <c:v>2635.2979695457248</c:v>
                      </c:pt>
                      <c:pt idx="391">
                        <c:v>2635.3373667272258</c:v>
                      </c:pt>
                      <c:pt idx="392">
                        <c:v>2638.1883352485629</c:v>
                      </c:pt>
                      <c:pt idx="393">
                        <c:v>2638.227732430063</c:v>
                      </c:pt>
                      <c:pt idx="394">
                        <c:v>2639.1293612453924</c:v>
                      </c:pt>
                      <c:pt idx="395">
                        <c:v>2639.1687584268916</c:v>
                      </c:pt>
                      <c:pt idx="396">
                        <c:v>2647.0439644368353</c:v>
                      </c:pt>
                      <c:pt idx="397">
                        <c:v>2647.0833616183354</c:v>
                      </c:pt>
                      <c:pt idx="398">
                        <c:v>2647.6627644368355</c:v>
                      </c:pt>
                      <c:pt idx="399">
                        <c:v>2647.7021616183351</c:v>
                      </c:pt>
                      <c:pt idx="400">
                        <c:v>2650.875356136502</c:v>
                      </c:pt>
                      <c:pt idx="401">
                        <c:v>2650.9147533180026</c:v>
                      </c:pt>
                      <c:pt idx="402">
                        <c:v>2651.4941561365017</c:v>
                      </c:pt>
                      <c:pt idx="403">
                        <c:v>2651.5335533180028</c:v>
                      </c:pt>
                      <c:pt idx="404">
                        <c:v>2652.8919644368352</c:v>
                      </c:pt>
                      <c:pt idx="405">
                        <c:v>2652.9313616183354</c:v>
                      </c:pt>
                      <c:pt idx="406">
                        <c:v>2656.7233561365019</c:v>
                      </c:pt>
                      <c:pt idx="407">
                        <c:v>2656.7627533180025</c:v>
                      </c:pt>
                      <c:pt idx="408">
                        <c:v>2663.4599121144056</c:v>
                      </c:pt>
                      <c:pt idx="409">
                        <c:v>2663.4993092959062</c:v>
                      </c:pt>
                      <c:pt idx="410">
                        <c:v>2664.0787121144058</c:v>
                      </c:pt>
                      <c:pt idx="411">
                        <c:v>2664.1181092959059</c:v>
                      </c:pt>
                      <c:pt idx="412">
                        <c:v>2669.3079121144056</c:v>
                      </c:pt>
                      <c:pt idx="413">
                        <c:v>2669.3473092959061</c:v>
                      </c:pt>
                      <c:pt idx="414">
                        <c:v>2669.1553038140723</c:v>
                      </c:pt>
                      <c:pt idx="415">
                        <c:v>2669.194700995572</c:v>
                      </c:pt>
                      <c:pt idx="416">
                        <c:v>2671.6563038140721</c:v>
                      </c:pt>
                      <c:pt idx="417">
                        <c:v>2671.6957009955722</c:v>
                      </c:pt>
                      <c:pt idx="418">
                        <c:v>2677.0393038140724</c:v>
                      </c:pt>
                      <c:pt idx="419">
                        <c:v>2677.078700995572</c:v>
                      </c:pt>
                      <c:pt idx="420">
                        <c:v>2684.8550725123882</c:v>
                      </c:pt>
                      <c:pt idx="421">
                        <c:v>2684.8944696938888</c:v>
                      </c:pt>
                      <c:pt idx="422">
                        <c:v>2687.337872512388</c:v>
                      </c:pt>
                      <c:pt idx="423">
                        <c:v>2687.3772696938886</c:v>
                      </c:pt>
                      <c:pt idx="424">
                        <c:v>2688.6864642120549</c:v>
                      </c:pt>
                      <c:pt idx="425">
                        <c:v>2688.7258613935551</c:v>
                      </c:pt>
                      <c:pt idx="426">
                        <c:v>2691.1692642120547</c:v>
                      </c:pt>
                      <c:pt idx="427">
                        <c:v>2691.2086613935553</c:v>
                      </c:pt>
                      <c:pt idx="428">
                        <c:v>2692.5670725123882</c:v>
                      </c:pt>
                      <c:pt idx="429">
                        <c:v>2692.6064696938888</c:v>
                      </c:pt>
                      <c:pt idx="430">
                        <c:v>2696.3984642120549</c:v>
                      </c:pt>
                      <c:pt idx="431">
                        <c:v>2696.4378613935551</c:v>
                      </c:pt>
                      <c:pt idx="432">
                        <c:v>2699.2354318969033</c:v>
                      </c:pt>
                      <c:pt idx="433">
                        <c:v>2699.2748290784029</c:v>
                      </c:pt>
                      <c:pt idx="434">
                        <c:v>2701.2710201899586</c:v>
                      </c:pt>
                      <c:pt idx="435">
                        <c:v>2701.736431896903</c:v>
                      </c:pt>
                      <c:pt idx="436">
                        <c:v>2701.3104173714587</c:v>
                      </c:pt>
                      <c:pt idx="437">
                        <c:v>2701.7758290784031</c:v>
                      </c:pt>
                      <c:pt idx="438">
                        <c:v>2703.0668235965695</c:v>
                      </c:pt>
                      <c:pt idx="439">
                        <c:v>2703.1062207780697</c:v>
                      </c:pt>
                      <c:pt idx="440">
                        <c:v>2703.7538201899588</c:v>
                      </c:pt>
                      <c:pt idx="441">
                        <c:v>2703.7932173714585</c:v>
                      </c:pt>
                      <c:pt idx="442">
                        <c:v>2705.5678235965697</c:v>
                      </c:pt>
                      <c:pt idx="443">
                        <c:v>2705.6072207780694</c:v>
                      </c:pt>
                      <c:pt idx="444">
                        <c:v>2707.1194318969028</c:v>
                      </c:pt>
                      <c:pt idx="445">
                        <c:v>2707.158829078403</c:v>
                      </c:pt>
                      <c:pt idx="446">
                        <c:v>2706.9664118896249</c:v>
                      </c:pt>
                      <c:pt idx="447">
                        <c:v>2707.0058090711245</c:v>
                      </c:pt>
                      <c:pt idx="448">
                        <c:v>2707.585211889625</c:v>
                      </c:pt>
                      <c:pt idx="449">
                        <c:v>2707.6246090711247</c:v>
                      </c:pt>
                      <c:pt idx="450">
                        <c:v>2708.9830201899586</c:v>
                      </c:pt>
                      <c:pt idx="451">
                        <c:v>2709.0224173714587</c:v>
                      </c:pt>
                      <c:pt idx="452">
                        <c:v>2710.9508235965695</c:v>
                      </c:pt>
                      <c:pt idx="453">
                        <c:v>2710.9902207780697</c:v>
                      </c:pt>
                      <c:pt idx="454">
                        <c:v>2712.8144118896253</c:v>
                      </c:pt>
                      <c:pt idx="455">
                        <c:v>2712.8538090711245</c:v>
                      </c:pt>
                      <c:pt idx="456">
                        <c:v>2712.6676171684167</c:v>
                      </c:pt>
                      <c:pt idx="457">
                        <c:v>2712.7070143499168</c:v>
                      </c:pt>
                      <c:pt idx="458">
                        <c:v>2713.2864171684164</c:v>
                      </c:pt>
                      <c:pt idx="459">
                        <c:v>2713.325814349917</c:v>
                      </c:pt>
                      <c:pt idx="460">
                        <c:v>2715.6513795744745</c:v>
                      </c:pt>
                      <c:pt idx="461">
                        <c:v>2715.6907767559742</c:v>
                      </c:pt>
                      <c:pt idx="462">
                        <c:v>2718.1523795744743</c:v>
                      </c:pt>
                      <c:pt idx="463">
                        <c:v>2718.1917767559744</c:v>
                      </c:pt>
                      <c:pt idx="464">
                        <c:v>2718.5156171684166</c:v>
                      </c:pt>
                      <c:pt idx="465">
                        <c:v>2718.5550143499167</c:v>
                      </c:pt>
                      <c:pt idx="466">
                        <c:v>2718.3630088680843</c:v>
                      </c:pt>
                      <c:pt idx="467">
                        <c:v>2718.4024060495835</c:v>
                      </c:pt>
                      <c:pt idx="468">
                        <c:v>2720.8640088680845</c:v>
                      </c:pt>
                      <c:pt idx="469">
                        <c:v>2720.9034060495833</c:v>
                      </c:pt>
                      <c:pt idx="470">
                        <c:v>2721.3467712741403</c:v>
                      </c:pt>
                      <c:pt idx="471">
                        <c:v>2721.3861684556409</c:v>
                      </c:pt>
                      <c:pt idx="472">
                        <c:v>2721.9837712741405</c:v>
                      </c:pt>
                      <c:pt idx="473">
                        <c:v>2722.0231684556406</c:v>
                      </c:pt>
                      <c:pt idx="474">
                        <c:v>2723.5353795744745</c:v>
                      </c:pt>
                      <c:pt idx="475">
                        <c:v>2723.5747767559742</c:v>
                      </c:pt>
                      <c:pt idx="476">
                        <c:v>2726.2470088680843</c:v>
                      </c:pt>
                      <c:pt idx="477">
                        <c:v>2726.2864060495835</c:v>
                      </c:pt>
                      <c:pt idx="478">
                        <c:v>2727.3667712741403</c:v>
                      </c:pt>
                      <c:pt idx="479">
                        <c:v>2727.4061684556409</c:v>
                      </c:pt>
                      <c:pt idx="480">
                        <c:v>2764.8590846284856</c:v>
                      </c:pt>
                      <c:pt idx="481">
                        <c:v>2764.8984818099857</c:v>
                      </c:pt>
                      <c:pt idx="482">
                        <c:v>2767.3600846284858</c:v>
                      </c:pt>
                      <c:pt idx="483">
                        <c:v>2767.3994818099854</c:v>
                      </c:pt>
                      <c:pt idx="484">
                        <c:v>2768.6904763281518</c:v>
                      </c:pt>
                      <c:pt idx="485">
                        <c:v>2768.729873509652</c:v>
                      </c:pt>
                      <c:pt idx="486">
                        <c:v>2771.1914763281516</c:v>
                      </c:pt>
                      <c:pt idx="487">
                        <c:v>2771.2308735096522</c:v>
                      </c:pt>
                      <c:pt idx="488">
                        <c:v>2772.7430846284856</c:v>
                      </c:pt>
                      <c:pt idx="489">
                        <c:v>2772.7824818099857</c:v>
                      </c:pt>
                      <c:pt idx="490">
                        <c:v>2776.5744763281518</c:v>
                      </c:pt>
                      <c:pt idx="491">
                        <c:v>2776.613873509652</c:v>
                      </c:pt>
                      <c:pt idx="492">
                        <c:v>2783.2221055164232</c:v>
                      </c:pt>
                      <c:pt idx="493">
                        <c:v>2783.2615026979233</c:v>
                      </c:pt>
                      <c:pt idx="494">
                        <c:v>2785.7413055164234</c:v>
                      </c:pt>
                      <c:pt idx="495">
                        <c:v>2785.7807026979231</c:v>
                      </c:pt>
                      <c:pt idx="496">
                        <c:v>2787.0534972160904</c:v>
                      </c:pt>
                      <c:pt idx="497">
                        <c:v>2787.09289439759</c:v>
                      </c:pt>
                      <c:pt idx="498">
                        <c:v>2789.5726972160901</c:v>
                      </c:pt>
                      <c:pt idx="499">
                        <c:v>2789.6120943975902</c:v>
                      </c:pt>
                      <c:pt idx="500">
                        <c:v>2791.2781055164232</c:v>
                      </c:pt>
                      <c:pt idx="501">
                        <c:v>2791.3175026979234</c:v>
                      </c:pt>
                      <c:pt idx="502">
                        <c:v>2795.1094972160904</c:v>
                      </c:pt>
                      <c:pt idx="503">
                        <c:v>2795.1488943975901</c:v>
                      </c:pt>
                      <c:pt idx="504">
                        <c:v>2799.638053193994</c:v>
                      </c:pt>
                      <c:pt idx="505">
                        <c:v>2799.6774503754946</c:v>
                      </c:pt>
                      <c:pt idx="506">
                        <c:v>2802.1572531939942</c:v>
                      </c:pt>
                      <c:pt idx="507">
                        <c:v>2802.1966503754943</c:v>
                      </c:pt>
                      <c:pt idx="508">
                        <c:v>2805.3334448936607</c:v>
                      </c:pt>
                      <c:pt idx="509">
                        <c:v>2805.3728420751604</c:v>
                      </c:pt>
                      <c:pt idx="510">
                        <c:v>2805.9886448936604</c:v>
                      </c:pt>
                      <c:pt idx="511">
                        <c:v>2806.0280420751606</c:v>
                      </c:pt>
                      <c:pt idx="512">
                        <c:v>2807.694053193994</c:v>
                      </c:pt>
                      <c:pt idx="513">
                        <c:v>2807.7334503754946</c:v>
                      </c:pt>
                      <c:pt idx="514">
                        <c:v>2811.5254448936607</c:v>
                      </c:pt>
                      <c:pt idx="515">
                        <c:v>2811.5648420751604</c:v>
                      </c:pt>
                      <c:pt idx="516">
                        <c:v>2835.4135729764917</c:v>
                      </c:pt>
                      <c:pt idx="517">
                        <c:v>2835.4529701579927</c:v>
                      </c:pt>
                      <c:pt idx="518">
                        <c:v>2836.0687729764913</c:v>
                      </c:pt>
                      <c:pt idx="519">
                        <c:v>2836.1081701579928</c:v>
                      </c:pt>
                      <c:pt idx="520">
                        <c:v>2839.2449646761584</c:v>
                      </c:pt>
                      <c:pt idx="521">
                        <c:v>2839.2843618576594</c:v>
                      </c:pt>
                      <c:pt idx="522">
                        <c:v>2839.9001646761585</c:v>
                      </c:pt>
                      <c:pt idx="523">
                        <c:v>2839.9395618576596</c:v>
                      </c:pt>
                      <c:pt idx="524">
                        <c:v>2841.6055729764917</c:v>
                      </c:pt>
                      <c:pt idx="525">
                        <c:v>2841.6449701579927</c:v>
                      </c:pt>
                      <c:pt idx="526">
                        <c:v>2845.4369646761584</c:v>
                      </c:pt>
                      <c:pt idx="527">
                        <c:v>2845.4763618576594</c:v>
                      </c:pt>
                      <c:pt idx="528">
                        <c:v>2851.8295206540629</c:v>
                      </c:pt>
                      <c:pt idx="529">
                        <c:v>2851.8689178355626</c:v>
                      </c:pt>
                      <c:pt idx="530">
                        <c:v>2852.4847206540626</c:v>
                      </c:pt>
                      <c:pt idx="531">
                        <c:v>2852.5241178355627</c:v>
                      </c:pt>
                      <c:pt idx="532">
                        <c:v>2857.5249123537296</c:v>
                      </c:pt>
                      <c:pt idx="533">
                        <c:v>2857.5643095352289</c:v>
                      </c:pt>
                      <c:pt idx="534">
                        <c:v>2858.0215206540629</c:v>
                      </c:pt>
                      <c:pt idx="535">
                        <c:v>2858.0609178355626</c:v>
                      </c:pt>
                      <c:pt idx="536">
                        <c:v>2860.0623123537298</c:v>
                      </c:pt>
                      <c:pt idx="537">
                        <c:v>2860.1017095352286</c:v>
                      </c:pt>
                      <c:pt idx="538">
                        <c:v>2865.7529123537297</c:v>
                      </c:pt>
                      <c:pt idx="539">
                        <c:v>2865.7923095352289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40E-4CC4-8B56-7063824DBCEB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20920.01029755026</c:v>
                      </c:pt>
                      <c:pt idx="1">
                        <c:v>20920.381317196712</c:v>
                      </c:pt>
                      <c:pt idx="2">
                        <c:v>20920.01029755026</c:v>
                      </c:pt>
                      <c:pt idx="3">
                        <c:v>20920.381317196712</c:v>
                      </c:pt>
                      <c:pt idx="4">
                        <c:v>20967.167584474995</c:v>
                      </c:pt>
                      <c:pt idx="5">
                        <c:v>20967.538604121441</c:v>
                      </c:pt>
                      <c:pt idx="6">
                        <c:v>20967.167584474995</c:v>
                      </c:pt>
                      <c:pt idx="7">
                        <c:v>20967.538604121441</c:v>
                      </c:pt>
                      <c:pt idx="8">
                        <c:v>20920.01029755026</c:v>
                      </c:pt>
                      <c:pt idx="9">
                        <c:v>20920.381317196712</c:v>
                      </c:pt>
                      <c:pt idx="10">
                        <c:v>20967.167584474995</c:v>
                      </c:pt>
                      <c:pt idx="11">
                        <c:v>20967.538604121441</c:v>
                      </c:pt>
                      <c:pt idx="12">
                        <c:v>21458.663238596222</c:v>
                      </c:pt>
                      <c:pt idx="13">
                        <c:v>21459.034258242675</c:v>
                      </c:pt>
                      <c:pt idx="14">
                        <c:v>21458.663238596222</c:v>
                      </c:pt>
                      <c:pt idx="15">
                        <c:v>21459.034258242675</c:v>
                      </c:pt>
                      <c:pt idx="16">
                        <c:v>21505.820525520961</c:v>
                      </c:pt>
                      <c:pt idx="17">
                        <c:v>21506.191545167407</c:v>
                      </c:pt>
                      <c:pt idx="18">
                        <c:v>21505.820525520961</c:v>
                      </c:pt>
                      <c:pt idx="19">
                        <c:v>21506.191545167407</c:v>
                      </c:pt>
                      <c:pt idx="20">
                        <c:v>21458.663238596222</c:v>
                      </c:pt>
                      <c:pt idx="21">
                        <c:v>21459.034258242675</c:v>
                      </c:pt>
                      <c:pt idx="22">
                        <c:v>21505.820525520961</c:v>
                      </c:pt>
                      <c:pt idx="23">
                        <c:v>21506.191545167407</c:v>
                      </c:pt>
                      <c:pt idx="24">
                        <c:v>21567.471399490805</c:v>
                      </c:pt>
                      <c:pt idx="25">
                        <c:v>21567.842419137254</c:v>
                      </c:pt>
                      <c:pt idx="26">
                        <c:v>21567.471399490805</c:v>
                      </c:pt>
                      <c:pt idx="27">
                        <c:v>21567.842419137254</c:v>
                      </c:pt>
                      <c:pt idx="28">
                        <c:v>21614.628686415537</c:v>
                      </c:pt>
                      <c:pt idx="29">
                        <c:v>21614.99970606199</c:v>
                      </c:pt>
                      <c:pt idx="30">
                        <c:v>21614.628686415537</c:v>
                      </c:pt>
                      <c:pt idx="31">
                        <c:v>21614.99970606199</c:v>
                      </c:pt>
                      <c:pt idx="32">
                        <c:v>21567.471399490805</c:v>
                      </c:pt>
                      <c:pt idx="33">
                        <c:v>21567.842419137254</c:v>
                      </c:pt>
                      <c:pt idx="34">
                        <c:v>21614.628686415537</c:v>
                      </c:pt>
                      <c:pt idx="35">
                        <c:v>21614.99970606199</c:v>
                      </c:pt>
                      <c:pt idx="36">
                        <c:v>21731.627682739061</c:v>
                      </c:pt>
                      <c:pt idx="37">
                        <c:v>21731.998702385517</c:v>
                      </c:pt>
                      <c:pt idx="38">
                        <c:v>21731.627682739061</c:v>
                      </c:pt>
                      <c:pt idx="39">
                        <c:v>21731.998702385517</c:v>
                      </c:pt>
                      <c:pt idx="40">
                        <c:v>21778.7849696638</c:v>
                      </c:pt>
                      <c:pt idx="41">
                        <c:v>21779.155989310249</c:v>
                      </c:pt>
                      <c:pt idx="42">
                        <c:v>21778.7849696638</c:v>
                      </c:pt>
                      <c:pt idx="43">
                        <c:v>21779.155989310249</c:v>
                      </c:pt>
                      <c:pt idx="44">
                        <c:v>21731.627682739061</c:v>
                      </c:pt>
                      <c:pt idx="45">
                        <c:v>21731.998702385517</c:v>
                      </c:pt>
                      <c:pt idx="46">
                        <c:v>21778.7849696638</c:v>
                      </c:pt>
                      <c:pt idx="47">
                        <c:v>21779.155989310249</c:v>
                      </c:pt>
                      <c:pt idx="48">
                        <c:v>22106.124340536771</c:v>
                      </c:pt>
                      <c:pt idx="49">
                        <c:v>22106.49536018322</c:v>
                      </c:pt>
                      <c:pt idx="50">
                        <c:v>22106.124340536771</c:v>
                      </c:pt>
                      <c:pt idx="51">
                        <c:v>22106.49536018322</c:v>
                      </c:pt>
                      <c:pt idx="52">
                        <c:v>22156.577820683753</c:v>
                      </c:pt>
                      <c:pt idx="53">
                        <c:v>22156.948840330198</c:v>
                      </c:pt>
                      <c:pt idx="54">
                        <c:v>22153.2816274615</c:v>
                      </c:pt>
                      <c:pt idx="55">
                        <c:v>22153.652647107949</c:v>
                      </c:pt>
                      <c:pt idx="56">
                        <c:v>22153.2816274615</c:v>
                      </c:pt>
                      <c:pt idx="57">
                        <c:v>22153.652647107949</c:v>
                      </c:pt>
                      <c:pt idx="58">
                        <c:v>22106.124340536771</c:v>
                      </c:pt>
                      <c:pt idx="59">
                        <c:v>22106.49536018322</c:v>
                      </c:pt>
                      <c:pt idx="60">
                        <c:v>22156.577820683753</c:v>
                      </c:pt>
                      <c:pt idx="61">
                        <c:v>22156.948840330198</c:v>
                      </c:pt>
                      <c:pt idx="62">
                        <c:v>22203.735107608481</c:v>
                      </c:pt>
                      <c:pt idx="63">
                        <c:v>22204.106127254938</c:v>
                      </c:pt>
                      <c:pt idx="64">
                        <c:v>22153.2816274615</c:v>
                      </c:pt>
                      <c:pt idx="65">
                        <c:v>22153.652647107949</c:v>
                      </c:pt>
                      <c:pt idx="66">
                        <c:v>22203.735107608481</c:v>
                      </c:pt>
                      <c:pt idx="67">
                        <c:v>22204.106127254938</c:v>
                      </c:pt>
                      <c:pt idx="68">
                        <c:v>22156.577820683753</c:v>
                      </c:pt>
                      <c:pt idx="69">
                        <c:v>22156.948840330198</c:v>
                      </c:pt>
                      <c:pt idx="70">
                        <c:v>22203.735107608481</c:v>
                      </c:pt>
                      <c:pt idx="71">
                        <c:v>22204.106127254938</c:v>
                      </c:pt>
                      <c:pt idx="72">
                        <c:v>22290.940326859007</c:v>
                      </c:pt>
                      <c:pt idx="73">
                        <c:v>22291.311346505448</c:v>
                      </c:pt>
                      <c:pt idx="74">
                        <c:v>22270.280623785024</c:v>
                      </c:pt>
                      <c:pt idx="75">
                        <c:v>22270.651643431484</c:v>
                      </c:pt>
                      <c:pt idx="76">
                        <c:v>22270.280623785024</c:v>
                      </c:pt>
                      <c:pt idx="77">
                        <c:v>22270.651643431484</c:v>
                      </c:pt>
                      <c:pt idx="78">
                        <c:v>22290.940326859007</c:v>
                      </c:pt>
                      <c:pt idx="79">
                        <c:v>22291.311346505448</c:v>
                      </c:pt>
                      <c:pt idx="80">
                        <c:v>22270.280623785024</c:v>
                      </c:pt>
                      <c:pt idx="81">
                        <c:v>22270.651643431484</c:v>
                      </c:pt>
                      <c:pt idx="82">
                        <c:v>22338.097613783739</c:v>
                      </c:pt>
                      <c:pt idx="83">
                        <c:v>22338.468633430184</c:v>
                      </c:pt>
                      <c:pt idx="84">
                        <c:v>22317.437910709763</c:v>
                      </c:pt>
                      <c:pt idx="85">
                        <c:v>22317.808930356208</c:v>
                      </c:pt>
                      <c:pt idx="86">
                        <c:v>22338.097613783739</c:v>
                      </c:pt>
                      <c:pt idx="87">
                        <c:v>22338.468633430184</c:v>
                      </c:pt>
                      <c:pt idx="88">
                        <c:v>22290.940326859007</c:v>
                      </c:pt>
                      <c:pt idx="89">
                        <c:v>22291.311346505448</c:v>
                      </c:pt>
                      <c:pt idx="90">
                        <c:v>22317.437910709763</c:v>
                      </c:pt>
                      <c:pt idx="91">
                        <c:v>22317.808930356208</c:v>
                      </c:pt>
                      <c:pt idx="92">
                        <c:v>22338.097613783739</c:v>
                      </c:pt>
                      <c:pt idx="93">
                        <c:v>22338.468633430184</c:v>
                      </c:pt>
                      <c:pt idx="94">
                        <c:v>22317.437910709763</c:v>
                      </c:pt>
                      <c:pt idx="95">
                        <c:v>22317.808930356208</c:v>
                      </c:pt>
                      <c:pt idx="96">
                        <c:v>22804.038922624302</c:v>
                      </c:pt>
                      <c:pt idx="97">
                        <c:v>22804.40994227074</c:v>
                      </c:pt>
                      <c:pt idx="98">
                        <c:v>22804.038922624302</c:v>
                      </c:pt>
                      <c:pt idx="99">
                        <c:v>22804.40994227074</c:v>
                      </c:pt>
                      <c:pt idx="100">
                        <c:v>22829.593267904966</c:v>
                      </c:pt>
                      <c:pt idx="101">
                        <c:v>22829.964287551411</c:v>
                      </c:pt>
                      <c:pt idx="102">
                        <c:v>22829.593267904966</c:v>
                      </c:pt>
                      <c:pt idx="103">
                        <c:v>22829.964287551411</c:v>
                      </c:pt>
                      <c:pt idx="104">
                        <c:v>22851.196209549027</c:v>
                      </c:pt>
                      <c:pt idx="105">
                        <c:v>22851.567229195487</c:v>
                      </c:pt>
                      <c:pt idx="106">
                        <c:v>22851.196209549027</c:v>
                      </c:pt>
                      <c:pt idx="107">
                        <c:v>22851.567229195487</c:v>
                      </c:pt>
                      <c:pt idx="108">
                        <c:v>22876.750554829701</c:v>
                      </c:pt>
                      <c:pt idx="109">
                        <c:v>22877.12157447615</c:v>
                      </c:pt>
                      <c:pt idx="110">
                        <c:v>22804.038922624302</c:v>
                      </c:pt>
                      <c:pt idx="111">
                        <c:v>22804.40994227074</c:v>
                      </c:pt>
                      <c:pt idx="112">
                        <c:v>22876.750554829701</c:v>
                      </c:pt>
                      <c:pt idx="113">
                        <c:v>22877.12157447615</c:v>
                      </c:pt>
                      <c:pt idx="114">
                        <c:v>22829.593267904966</c:v>
                      </c:pt>
                      <c:pt idx="115">
                        <c:v>22829.964287551411</c:v>
                      </c:pt>
                      <c:pt idx="116">
                        <c:v>22851.196209549027</c:v>
                      </c:pt>
                      <c:pt idx="117">
                        <c:v>22851.567229195487</c:v>
                      </c:pt>
                      <c:pt idx="118">
                        <c:v>22876.750554829701</c:v>
                      </c:pt>
                      <c:pt idx="119">
                        <c:v>22877.12157447615</c:v>
                      </c:pt>
                      <c:pt idx="120">
                        <c:v>22938.401428799549</c:v>
                      </c:pt>
                      <c:pt idx="121">
                        <c:v>22938.772448446001</c:v>
                      </c:pt>
                      <c:pt idx="122">
                        <c:v>22938.401428799549</c:v>
                      </c:pt>
                      <c:pt idx="123">
                        <c:v>22938.772448446001</c:v>
                      </c:pt>
                      <c:pt idx="124">
                        <c:v>22968.195205872558</c:v>
                      </c:pt>
                      <c:pt idx="125">
                        <c:v>22968.566225519011</c:v>
                      </c:pt>
                      <c:pt idx="126">
                        <c:v>22985.558715724281</c:v>
                      </c:pt>
                      <c:pt idx="127">
                        <c:v>22985.929735370733</c:v>
                      </c:pt>
                      <c:pt idx="128">
                        <c:v>22968.195205872558</c:v>
                      </c:pt>
                      <c:pt idx="129">
                        <c:v>22968.566225519011</c:v>
                      </c:pt>
                      <c:pt idx="130">
                        <c:v>22985.558715724281</c:v>
                      </c:pt>
                      <c:pt idx="131">
                        <c:v>22985.929735370733</c:v>
                      </c:pt>
                      <c:pt idx="132">
                        <c:v>22938.401428799549</c:v>
                      </c:pt>
                      <c:pt idx="133">
                        <c:v>22938.772448446001</c:v>
                      </c:pt>
                      <c:pt idx="134">
                        <c:v>22968.195205872558</c:v>
                      </c:pt>
                      <c:pt idx="135">
                        <c:v>22968.566225519011</c:v>
                      </c:pt>
                      <c:pt idx="136">
                        <c:v>22985.558715724281</c:v>
                      </c:pt>
                      <c:pt idx="137">
                        <c:v>22985.929735370733</c:v>
                      </c:pt>
                      <c:pt idx="138">
                        <c:v>23015.35249279729</c:v>
                      </c:pt>
                      <c:pt idx="139">
                        <c:v>23015.723512443743</c:v>
                      </c:pt>
                      <c:pt idx="140">
                        <c:v>23015.35249279729</c:v>
                      </c:pt>
                      <c:pt idx="141">
                        <c:v>23015.723512443743</c:v>
                      </c:pt>
                      <c:pt idx="142">
                        <c:v>23066.437463757306</c:v>
                      </c:pt>
                      <c:pt idx="143">
                        <c:v>23066.808483403758</c:v>
                      </c:pt>
                      <c:pt idx="144">
                        <c:v>23015.35249279729</c:v>
                      </c:pt>
                      <c:pt idx="145">
                        <c:v>23015.723512443743</c:v>
                      </c:pt>
                      <c:pt idx="146">
                        <c:v>23102.557712047808</c:v>
                      </c:pt>
                      <c:pt idx="147">
                        <c:v>23102.928731694261</c:v>
                      </c:pt>
                      <c:pt idx="148">
                        <c:v>23102.557712047808</c:v>
                      </c:pt>
                      <c:pt idx="149">
                        <c:v>23102.928731694261</c:v>
                      </c:pt>
                      <c:pt idx="150">
                        <c:v>23066.437463757306</c:v>
                      </c:pt>
                      <c:pt idx="151">
                        <c:v>23066.808483403758</c:v>
                      </c:pt>
                      <c:pt idx="152">
                        <c:v>23113.594750682038</c:v>
                      </c:pt>
                      <c:pt idx="153">
                        <c:v>23113.965770328479</c:v>
                      </c:pt>
                      <c:pt idx="154">
                        <c:v>23113.594750682038</c:v>
                      </c:pt>
                      <c:pt idx="155">
                        <c:v>23113.965770328479</c:v>
                      </c:pt>
                      <c:pt idx="156">
                        <c:v>23102.557712047808</c:v>
                      </c:pt>
                      <c:pt idx="157">
                        <c:v>23102.928731694261</c:v>
                      </c:pt>
                      <c:pt idx="158">
                        <c:v>23066.437463757306</c:v>
                      </c:pt>
                      <c:pt idx="159">
                        <c:v>23066.808483403758</c:v>
                      </c:pt>
                      <c:pt idx="160">
                        <c:v>23149.71499897254</c:v>
                      </c:pt>
                      <c:pt idx="161">
                        <c:v>23150.086018618993</c:v>
                      </c:pt>
                      <c:pt idx="162">
                        <c:v>23149.71499897254</c:v>
                      </c:pt>
                      <c:pt idx="163">
                        <c:v>23150.086018618993</c:v>
                      </c:pt>
                      <c:pt idx="164">
                        <c:v>23113.594750682038</c:v>
                      </c:pt>
                      <c:pt idx="165">
                        <c:v>23113.965770328479</c:v>
                      </c:pt>
                      <c:pt idx="166">
                        <c:v>23149.71499897254</c:v>
                      </c:pt>
                      <c:pt idx="167">
                        <c:v>23150.086018618993</c:v>
                      </c:pt>
                      <c:pt idx="168">
                        <c:v>23477.054369845511</c:v>
                      </c:pt>
                      <c:pt idx="169">
                        <c:v>23477.425389491957</c:v>
                      </c:pt>
                      <c:pt idx="170">
                        <c:v>23477.054369845511</c:v>
                      </c:pt>
                      <c:pt idx="171">
                        <c:v>23477.425389491957</c:v>
                      </c:pt>
                      <c:pt idx="172">
                        <c:v>23527.507849992497</c:v>
                      </c:pt>
                      <c:pt idx="173">
                        <c:v>23527.878869638949</c:v>
                      </c:pt>
                      <c:pt idx="174">
                        <c:v>23524.211656770243</c:v>
                      </c:pt>
                      <c:pt idx="175">
                        <c:v>23524.5826764167</c:v>
                      </c:pt>
                      <c:pt idx="176">
                        <c:v>23524.211656770243</c:v>
                      </c:pt>
                      <c:pt idx="177">
                        <c:v>23524.5826764167</c:v>
                      </c:pt>
                      <c:pt idx="178">
                        <c:v>23477.054369845511</c:v>
                      </c:pt>
                      <c:pt idx="179">
                        <c:v>23477.425389491957</c:v>
                      </c:pt>
                      <c:pt idx="180">
                        <c:v>23527.507849992497</c:v>
                      </c:pt>
                      <c:pt idx="181">
                        <c:v>23527.878869638949</c:v>
                      </c:pt>
                      <c:pt idx="182">
                        <c:v>23574.665136917225</c:v>
                      </c:pt>
                      <c:pt idx="183">
                        <c:v>23575.036156563678</c:v>
                      </c:pt>
                      <c:pt idx="184">
                        <c:v>23591.234535357566</c:v>
                      </c:pt>
                      <c:pt idx="185">
                        <c:v>23591.605555004011</c:v>
                      </c:pt>
                      <c:pt idx="186">
                        <c:v>23591.234535357566</c:v>
                      </c:pt>
                      <c:pt idx="187">
                        <c:v>23591.605555004011</c:v>
                      </c:pt>
                      <c:pt idx="188">
                        <c:v>23563.916687309316</c:v>
                      </c:pt>
                      <c:pt idx="189">
                        <c:v>23564.287706955769</c:v>
                      </c:pt>
                      <c:pt idx="190">
                        <c:v>23524.211656770243</c:v>
                      </c:pt>
                      <c:pt idx="191">
                        <c:v>23524.5826764167</c:v>
                      </c:pt>
                      <c:pt idx="192">
                        <c:v>23574.665136917225</c:v>
                      </c:pt>
                      <c:pt idx="193">
                        <c:v>23563.916687309316</c:v>
                      </c:pt>
                      <c:pt idx="194">
                        <c:v>23575.036156563678</c:v>
                      </c:pt>
                      <c:pt idx="195">
                        <c:v>23564.287706955769</c:v>
                      </c:pt>
                      <c:pt idx="196">
                        <c:v>23527.507849992497</c:v>
                      </c:pt>
                      <c:pt idx="197">
                        <c:v>23527.878869638949</c:v>
                      </c:pt>
                      <c:pt idx="198">
                        <c:v>23591.234535357566</c:v>
                      </c:pt>
                      <c:pt idx="199">
                        <c:v>23591.605555004011</c:v>
                      </c:pt>
                      <c:pt idx="200">
                        <c:v>23638.391822282301</c:v>
                      </c:pt>
                      <c:pt idx="201">
                        <c:v>23638.762841928747</c:v>
                      </c:pt>
                      <c:pt idx="202">
                        <c:v>23574.665136917225</c:v>
                      </c:pt>
                      <c:pt idx="203">
                        <c:v>23563.916687309316</c:v>
                      </c:pt>
                      <c:pt idx="204">
                        <c:v>23575.036156563678</c:v>
                      </c:pt>
                      <c:pt idx="205">
                        <c:v>23564.287706955769</c:v>
                      </c:pt>
                      <c:pt idx="206">
                        <c:v>23611.073974234045</c:v>
                      </c:pt>
                      <c:pt idx="207">
                        <c:v>23611.444993880501</c:v>
                      </c:pt>
                      <c:pt idx="208">
                        <c:v>23638.391822282301</c:v>
                      </c:pt>
                      <c:pt idx="209">
                        <c:v>23638.762841928747</c:v>
                      </c:pt>
                      <c:pt idx="210">
                        <c:v>23641.210653093778</c:v>
                      </c:pt>
                      <c:pt idx="211">
                        <c:v>23641.581672740223</c:v>
                      </c:pt>
                      <c:pt idx="212">
                        <c:v>23611.073974234045</c:v>
                      </c:pt>
                      <c:pt idx="213">
                        <c:v>23611.444993880501</c:v>
                      </c:pt>
                      <c:pt idx="214">
                        <c:v>23641.210653093778</c:v>
                      </c:pt>
                      <c:pt idx="215">
                        <c:v>23641.581672740223</c:v>
                      </c:pt>
                      <c:pt idx="216">
                        <c:v>23638.391822282301</c:v>
                      </c:pt>
                      <c:pt idx="217">
                        <c:v>23638.762841928747</c:v>
                      </c:pt>
                      <c:pt idx="218">
                        <c:v>23611.073974234045</c:v>
                      </c:pt>
                      <c:pt idx="219">
                        <c:v>23611.444993880501</c:v>
                      </c:pt>
                      <c:pt idx="220">
                        <c:v>23641.210653093778</c:v>
                      </c:pt>
                      <c:pt idx="221">
                        <c:v>23641.581672740223</c:v>
                      </c:pt>
                      <c:pt idx="222">
                        <c:v>23688.367940018503</c:v>
                      </c:pt>
                      <c:pt idx="223">
                        <c:v>23688.738959664955</c:v>
                      </c:pt>
                      <c:pt idx="224">
                        <c:v>23688.367940018503</c:v>
                      </c:pt>
                      <c:pt idx="225">
                        <c:v>23688.738959664955</c:v>
                      </c:pt>
                      <c:pt idx="226">
                        <c:v>23713.898565697848</c:v>
                      </c:pt>
                      <c:pt idx="227">
                        <c:v>23714.269585344297</c:v>
                      </c:pt>
                      <c:pt idx="228">
                        <c:v>23713.898565697848</c:v>
                      </c:pt>
                      <c:pt idx="229">
                        <c:v>23714.269585344297</c:v>
                      </c:pt>
                      <c:pt idx="230">
                        <c:v>23688.367940018503</c:v>
                      </c:pt>
                      <c:pt idx="231">
                        <c:v>23688.738959664955</c:v>
                      </c:pt>
                      <c:pt idx="232">
                        <c:v>23761.055852622583</c:v>
                      </c:pt>
                      <c:pt idx="233">
                        <c:v>23761.426872269032</c:v>
                      </c:pt>
                      <c:pt idx="234">
                        <c:v>23761.055852622583</c:v>
                      </c:pt>
                      <c:pt idx="235">
                        <c:v>23761.426872269032</c:v>
                      </c:pt>
                      <c:pt idx="236">
                        <c:v>23713.898565697848</c:v>
                      </c:pt>
                      <c:pt idx="237">
                        <c:v>23714.269585344297</c:v>
                      </c:pt>
                      <c:pt idx="238">
                        <c:v>23761.055852622583</c:v>
                      </c:pt>
                      <c:pt idx="239">
                        <c:v>23761.426872269032</c:v>
                      </c:pt>
                      <c:pt idx="240">
                        <c:v>23878.054848946111</c:v>
                      </c:pt>
                      <c:pt idx="241">
                        <c:v>23878.425868592563</c:v>
                      </c:pt>
                      <c:pt idx="242">
                        <c:v>23878.054848946111</c:v>
                      </c:pt>
                      <c:pt idx="243">
                        <c:v>23878.425868592563</c:v>
                      </c:pt>
                      <c:pt idx="244">
                        <c:v>23925.212135870843</c:v>
                      </c:pt>
                      <c:pt idx="245">
                        <c:v>23925.583155517295</c:v>
                      </c:pt>
                      <c:pt idx="246">
                        <c:v>23925.212135870843</c:v>
                      </c:pt>
                      <c:pt idx="247">
                        <c:v>23925.583155517295</c:v>
                      </c:pt>
                      <c:pt idx="248">
                        <c:v>23878.054848946111</c:v>
                      </c:pt>
                      <c:pt idx="249">
                        <c:v>23878.425868592563</c:v>
                      </c:pt>
                      <c:pt idx="250">
                        <c:v>23925.212135870843</c:v>
                      </c:pt>
                      <c:pt idx="251">
                        <c:v>23925.583155517295</c:v>
                      </c:pt>
                      <c:pt idx="252">
                        <c:v>24129.887476403535</c:v>
                      </c:pt>
                      <c:pt idx="253">
                        <c:v>24130.258496049984</c:v>
                      </c:pt>
                      <c:pt idx="254">
                        <c:v>24129.887476403535</c:v>
                      </c:pt>
                      <c:pt idx="255">
                        <c:v>24130.258496049984</c:v>
                      </c:pt>
                      <c:pt idx="256">
                        <c:v>24177.044763328264</c:v>
                      </c:pt>
                      <c:pt idx="257">
                        <c:v>24177.415782974709</c:v>
                      </c:pt>
                      <c:pt idx="258">
                        <c:v>24177.044763328264</c:v>
                      </c:pt>
                      <c:pt idx="259">
                        <c:v>24177.415782974709</c:v>
                      </c:pt>
                      <c:pt idx="260">
                        <c:v>24129.887476403535</c:v>
                      </c:pt>
                      <c:pt idx="261">
                        <c:v>24130.258496049984</c:v>
                      </c:pt>
                      <c:pt idx="262">
                        <c:v>24174.968951933039</c:v>
                      </c:pt>
                      <c:pt idx="263">
                        <c:v>24175.339971579491</c:v>
                      </c:pt>
                      <c:pt idx="264">
                        <c:v>24174.968951933039</c:v>
                      </c:pt>
                      <c:pt idx="265">
                        <c:v>24175.339971579491</c:v>
                      </c:pt>
                      <c:pt idx="266">
                        <c:v>24177.044763328264</c:v>
                      </c:pt>
                      <c:pt idx="267">
                        <c:v>24177.415782974709</c:v>
                      </c:pt>
                      <c:pt idx="268">
                        <c:v>24222.126238857778</c:v>
                      </c:pt>
                      <c:pt idx="269">
                        <c:v>24222.497258504227</c:v>
                      </c:pt>
                      <c:pt idx="270">
                        <c:v>24238.695637298115</c:v>
                      </c:pt>
                      <c:pt idx="271">
                        <c:v>24222.126238857778</c:v>
                      </c:pt>
                      <c:pt idx="272">
                        <c:v>24239.06665694456</c:v>
                      </c:pt>
                      <c:pt idx="273">
                        <c:v>24222.497258504227</c:v>
                      </c:pt>
                      <c:pt idx="274">
                        <c:v>24174.968951933039</c:v>
                      </c:pt>
                      <c:pt idx="275">
                        <c:v>24175.339971579491</c:v>
                      </c:pt>
                      <c:pt idx="276">
                        <c:v>24211.377789249869</c:v>
                      </c:pt>
                      <c:pt idx="277">
                        <c:v>24211.748808896311</c:v>
                      </c:pt>
                      <c:pt idx="278">
                        <c:v>24238.695637298115</c:v>
                      </c:pt>
                      <c:pt idx="279">
                        <c:v>24239.06665694456</c:v>
                      </c:pt>
                      <c:pt idx="280">
                        <c:v>24211.377789249869</c:v>
                      </c:pt>
                      <c:pt idx="281">
                        <c:v>24211.748808896311</c:v>
                      </c:pt>
                      <c:pt idx="282">
                        <c:v>24285.852924222847</c:v>
                      </c:pt>
                      <c:pt idx="283">
                        <c:v>24286.223943869296</c:v>
                      </c:pt>
                      <c:pt idx="284">
                        <c:v>24222.126238857778</c:v>
                      </c:pt>
                      <c:pt idx="285">
                        <c:v>24222.497258504227</c:v>
                      </c:pt>
                      <c:pt idx="286">
                        <c:v>24258.535076174598</c:v>
                      </c:pt>
                      <c:pt idx="287">
                        <c:v>24258.906095821047</c:v>
                      </c:pt>
                      <c:pt idx="288">
                        <c:v>24285.852924222847</c:v>
                      </c:pt>
                      <c:pt idx="289">
                        <c:v>24286.223943869296</c:v>
                      </c:pt>
                      <c:pt idx="290">
                        <c:v>24238.695637298115</c:v>
                      </c:pt>
                      <c:pt idx="291">
                        <c:v>24239.06665694456</c:v>
                      </c:pt>
                      <c:pt idx="292">
                        <c:v>24258.535076174598</c:v>
                      </c:pt>
                      <c:pt idx="293">
                        <c:v>24258.906095821047</c:v>
                      </c:pt>
                      <c:pt idx="294">
                        <c:v>24211.377789249869</c:v>
                      </c:pt>
                      <c:pt idx="295">
                        <c:v>24211.748808896311</c:v>
                      </c:pt>
                      <c:pt idx="296">
                        <c:v>24285.852924222847</c:v>
                      </c:pt>
                      <c:pt idx="297">
                        <c:v>24286.223943869296</c:v>
                      </c:pt>
                      <c:pt idx="298">
                        <c:v>24339.125235181302</c:v>
                      </c:pt>
                      <c:pt idx="299">
                        <c:v>24339.496254827751</c:v>
                      </c:pt>
                      <c:pt idx="300">
                        <c:v>24258.535076174598</c:v>
                      </c:pt>
                      <c:pt idx="301">
                        <c:v>24258.906095821047</c:v>
                      </c:pt>
                      <c:pt idx="302">
                        <c:v>24339.125235181302</c:v>
                      </c:pt>
                      <c:pt idx="303">
                        <c:v>24339.496254827751</c:v>
                      </c:pt>
                      <c:pt idx="304">
                        <c:v>24339.125235181302</c:v>
                      </c:pt>
                      <c:pt idx="305">
                        <c:v>24339.496254827751</c:v>
                      </c:pt>
                      <c:pt idx="306">
                        <c:v>24386.282522106041</c:v>
                      </c:pt>
                      <c:pt idx="307">
                        <c:v>24386.653541752486</c:v>
                      </c:pt>
                      <c:pt idx="308">
                        <c:v>24402.851920546374</c:v>
                      </c:pt>
                      <c:pt idx="309">
                        <c:v>24403.222940192816</c:v>
                      </c:pt>
                      <c:pt idx="310">
                        <c:v>24402.851920546374</c:v>
                      </c:pt>
                      <c:pt idx="311">
                        <c:v>24403.222940192816</c:v>
                      </c:pt>
                      <c:pt idx="312">
                        <c:v>24375.534072498129</c:v>
                      </c:pt>
                      <c:pt idx="313">
                        <c:v>24375.905092144571</c:v>
                      </c:pt>
                      <c:pt idx="314">
                        <c:v>24386.282522106041</c:v>
                      </c:pt>
                      <c:pt idx="315">
                        <c:v>24375.534072498129</c:v>
                      </c:pt>
                      <c:pt idx="316">
                        <c:v>24386.653541752486</c:v>
                      </c:pt>
                      <c:pt idx="317">
                        <c:v>24375.905092144571</c:v>
                      </c:pt>
                      <c:pt idx="318">
                        <c:v>24450.009207471106</c:v>
                      </c:pt>
                      <c:pt idx="319">
                        <c:v>24450.380227117555</c:v>
                      </c:pt>
                      <c:pt idx="320">
                        <c:v>24450.009207471106</c:v>
                      </c:pt>
                      <c:pt idx="321">
                        <c:v>24450.380227117555</c:v>
                      </c:pt>
                      <c:pt idx="322">
                        <c:v>24422.691359422861</c:v>
                      </c:pt>
                      <c:pt idx="323">
                        <c:v>24402.851920546374</c:v>
                      </c:pt>
                      <c:pt idx="324">
                        <c:v>24423.06237906931</c:v>
                      </c:pt>
                      <c:pt idx="325">
                        <c:v>24437.367493066045</c:v>
                      </c:pt>
                      <c:pt idx="326">
                        <c:v>24403.222940192816</c:v>
                      </c:pt>
                      <c:pt idx="327">
                        <c:v>24437.738512712491</c:v>
                      </c:pt>
                      <c:pt idx="328">
                        <c:v>24422.691359422861</c:v>
                      </c:pt>
                      <c:pt idx="329">
                        <c:v>24423.06237906931</c:v>
                      </c:pt>
                      <c:pt idx="330">
                        <c:v>24386.282522106041</c:v>
                      </c:pt>
                      <c:pt idx="331">
                        <c:v>24375.534072498129</c:v>
                      </c:pt>
                      <c:pt idx="332">
                        <c:v>24386.653541752486</c:v>
                      </c:pt>
                      <c:pt idx="333">
                        <c:v>24375.905092144571</c:v>
                      </c:pt>
                      <c:pt idx="334">
                        <c:v>24437.367493066045</c:v>
                      </c:pt>
                      <c:pt idx="335">
                        <c:v>24437.738512712491</c:v>
                      </c:pt>
                      <c:pt idx="336">
                        <c:v>24450.009207471106</c:v>
                      </c:pt>
                      <c:pt idx="337">
                        <c:v>24484.524779990781</c:v>
                      </c:pt>
                      <c:pt idx="338">
                        <c:v>24450.380227117555</c:v>
                      </c:pt>
                      <c:pt idx="339">
                        <c:v>24484.895799637226</c:v>
                      </c:pt>
                      <c:pt idx="340">
                        <c:v>24422.691359422861</c:v>
                      </c:pt>
                      <c:pt idx="341">
                        <c:v>24423.06237906931</c:v>
                      </c:pt>
                      <c:pt idx="342">
                        <c:v>24484.524779990781</c:v>
                      </c:pt>
                      <c:pt idx="343">
                        <c:v>24484.895799637226</c:v>
                      </c:pt>
                      <c:pt idx="344">
                        <c:v>24437.367493066045</c:v>
                      </c:pt>
                      <c:pt idx="345">
                        <c:v>24437.738512712491</c:v>
                      </c:pt>
                      <c:pt idx="346">
                        <c:v>24484.524779990781</c:v>
                      </c:pt>
                      <c:pt idx="347">
                        <c:v>24484.895799637226</c:v>
                      </c:pt>
                      <c:pt idx="348">
                        <c:v>24777.348578344081</c:v>
                      </c:pt>
                      <c:pt idx="349">
                        <c:v>24777.71959799053</c:v>
                      </c:pt>
                      <c:pt idx="350">
                        <c:v>24777.348578344081</c:v>
                      </c:pt>
                      <c:pt idx="351">
                        <c:v>24777.71959799053</c:v>
                      </c:pt>
                      <c:pt idx="352">
                        <c:v>24827.802058491059</c:v>
                      </c:pt>
                      <c:pt idx="353">
                        <c:v>24828.173078137512</c:v>
                      </c:pt>
                      <c:pt idx="354">
                        <c:v>24777.348578344081</c:v>
                      </c:pt>
                      <c:pt idx="355">
                        <c:v>24777.71959799053</c:v>
                      </c:pt>
                      <c:pt idx="356">
                        <c:v>24827.802058491059</c:v>
                      </c:pt>
                      <c:pt idx="357">
                        <c:v>24828.173078137512</c:v>
                      </c:pt>
                      <c:pt idx="358">
                        <c:v>24824.505865268813</c:v>
                      </c:pt>
                      <c:pt idx="359">
                        <c:v>24824.876884915258</c:v>
                      </c:pt>
                      <c:pt idx="360">
                        <c:v>24824.505865268813</c:v>
                      </c:pt>
                      <c:pt idx="361">
                        <c:v>24824.876884915258</c:v>
                      </c:pt>
                      <c:pt idx="362">
                        <c:v>24874.959345415791</c:v>
                      </c:pt>
                      <c:pt idx="363">
                        <c:v>24875.330365062244</c:v>
                      </c:pt>
                      <c:pt idx="364">
                        <c:v>24874.959345415791</c:v>
                      </c:pt>
                      <c:pt idx="365">
                        <c:v>24875.330365062244</c:v>
                      </c:pt>
                      <c:pt idx="366">
                        <c:v>24827.802058491059</c:v>
                      </c:pt>
                      <c:pt idx="367">
                        <c:v>24828.173078137512</c:v>
                      </c:pt>
                      <c:pt idx="368">
                        <c:v>24824.505865268813</c:v>
                      </c:pt>
                      <c:pt idx="369">
                        <c:v>24824.876884915258</c:v>
                      </c:pt>
                      <c:pt idx="370">
                        <c:v>24874.959345415791</c:v>
                      </c:pt>
                      <c:pt idx="371">
                        <c:v>24875.330365062244</c:v>
                      </c:pt>
                      <c:pt idx="372">
                        <c:v>24941.504861592333</c:v>
                      </c:pt>
                      <c:pt idx="373">
                        <c:v>24941.875881238793</c:v>
                      </c:pt>
                      <c:pt idx="374">
                        <c:v>24934.84671661806</c:v>
                      </c:pt>
                      <c:pt idx="375">
                        <c:v>24935.217736264512</c:v>
                      </c:pt>
                      <c:pt idx="376">
                        <c:v>24934.84671661806</c:v>
                      </c:pt>
                      <c:pt idx="377">
                        <c:v>24935.217736264512</c:v>
                      </c:pt>
                      <c:pt idx="378">
                        <c:v>24941.504861592333</c:v>
                      </c:pt>
                      <c:pt idx="379">
                        <c:v>24941.875881238793</c:v>
                      </c:pt>
                      <c:pt idx="380">
                        <c:v>24982.004003542788</c:v>
                      </c:pt>
                      <c:pt idx="381">
                        <c:v>24982.375023189245</c:v>
                      </c:pt>
                      <c:pt idx="382">
                        <c:v>24982.004003542788</c:v>
                      </c:pt>
                      <c:pt idx="383">
                        <c:v>24982.375023189245</c:v>
                      </c:pt>
                      <c:pt idx="384">
                        <c:v>24988.66214851708</c:v>
                      </c:pt>
                      <c:pt idx="385">
                        <c:v>24989.033168163522</c:v>
                      </c:pt>
                      <c:pt idx="386">
                        <c:v>24934.84671661806</c:v>
                      </c:pt>
                      <c:pt idx="387">
                        <c:v>24935.217736264512</c:v>
                      </c:pt>
                      <c:pt idx="388">
                        <c:v>24988.66214851708</c:v>
                      </c:pt>
                      <c:pt idx="389">
                        <c:v>24989.033168163522</c:v>
                      </c:pt>
                      <c:pt idx="390">
                        <c:v>24941.504861592333</c:v>
                      </c:pt>
                      <c:pt idx="391">
                        <c:v>24941.875881238793</c:v>
                      </c:pt>
                      <c:pt idx="392">
                        <c:v>24982.004003542788</c:v>
                      </c:pt>
                      <c:pt idx="393">
                        <c:v>24982.375023189245</c:v>
                      </c:pt>
                      <c:pt idx="394">
                        <c:v>24988.66214851708</c:v>
                      </c:pt>
                      <c:pt idx="395">
                        <c:v>24989.033168163522</c:v>
                      </c:pt>
                      <c:pt idx="396">
                        <c:v>25084.828595006595</c:v>
                      </c:pt>
                      <c:pt idx="397">
                        <c:v>25085.199614653047</c:v>
                      </c:pt>
                      <c:pt idx="398">
                        <c:v>25084.828595006595</c:v>
                      </c:pt>
                      <c:pt idx="399">
                        <c:v>25085.199614653047</c:v>
                      </c:pt>
                      <c:pt idx="400">
                        <c:v>25131.985881931323</c:v>
                      </c:pt>
                      <c:pt idx="401">
                        <c:v>25132.356901577783</c:v>
                      </c:pt>
                      <c:pt idx="402">
                        <c:v>25131.985881931323</c:v>
                      </c:pt>
                      <c:pt idx="403">
                        <c:v>25132.356901577783</c:v>
                      </c:pt>
                      <c:pt idx="404">
                        <c:v>25084.828595006595</c:v>
                      </c:pt>
                      <c:pt idx="405">
                        <c:v>25085.199614653047</c:v>
                      </c:pt>
                      <c:pt idx="406">
                        <c:v>25131.985881931323</c:v>
                      </c:pt>
                      <c:pt idx="407">
                        <c:v>25132.356901577783</c:v>
                      </c:pt>
                      <c:pt idx="408">
                        <c:v>25248.984878254851</c:v>
                      </c:pt>
                      <c:pt idx="409">
                        <c:v>25249.355897901307</c:v>
                      </c:pt>
                      <c:pt idx="410">
                        <c:v>25248.984878254851</c:v>
                      </c:pt>
                      <c:pt idx="411">
                        <c:v>25249.355897901307</c:v>
                      </c:pt>
                      <c:pt idx="412">
                        <c:v>25248.984878254851</c:v>
                      </c:pt>
                      <c:pt idx="413">
                        <c:v>25249.355897901307</c:v>
                      </c:pt>
                      <c:pt idx="414">
                        <c:v>25296.142165179583</c:v>
                      </c:pt>
                      <c:pt idx="415">
                        <c:v>25296.513184826032</c:v>
                      </c:pt>
                      <c:pt idx="416">
                        <c:v>25296.142165179583</c:v>
                      </c:pt>
                      <c:pt idx="417">
                        <c:v>25296.513184826032</c:v>
                      </c:pt>
                      <c:pt idx="418">
                        <c:v>25296.142165179583</c:v>
                      </c:pt>
                      <c:pt idx="419">
                        <c:v>25296.513184826032</c:v>
                      </c:pt>
                      <c:pt idx="420">
                        <c:v>25475.263160431608</c:v>
                      </c:pt>
                      <c:pt idx="421">
                        <c:v>25475.634180078057</c:v>
                      </c:pt>
                      <c:pt idx="422">
                        <c:v>25475.263160431608</c:v>
                      </c:pt>
                      <c:pt idx="423">
                        <c:v>25475.634180078057</c:v>
                      </c:pt>
                      <c:pt idx="424">
                        <c:v>25522.420447356337</c:v>
                      </c:pt>
                      <c:pt idx="425">
                        <c:v>25522.791467002793</c:v>
                      </c:pt>
                      <c:pt idx="426">
                        <c:v>25522.420447356337</c:v>
                      </c:pt>
                      <c:pt idx="427">
                        <c:v>25522.791467002793</c:v>
                      </c:pt>
                      <c:pt idx="428">
                        <c:v>25475.263160431608</c:v>
                      </c:pt>
                      <c:pt idx="429">
                        <c:v>25475.634180078057</c:v>
                      </c:pt>
                      <c:pt idx="430">
                        <c:v>25522.420447356337</c:v>
                      </c:pt>
                      <c:pt idx="431">
                        <c:v>25522.791467002793</c:v>
                      </c:pt>
                      <c:pt idx="432">
                        <c:v>25582.307818558609</c:v>
                      </c:pt>
                      <c:pt idx="433">
                        <c:v>25582.678838205054</c:v>
                      </c:pt>
                      <c:pt idx="434">
                        <c:v>25639.419443679864</c:v>
                      </c:pt>
                      <c:pt idx="435">
                        <c:v>25582.307818558609</c:v>
                      </c:pt>
                      <c:pt idx="436">
                        <c:v>25639.790463326317</c:v>
                      </c:pt>
                      <c:pt idx="437">
                        <c:v>25582.678838205054</c:v>
                      </c:pt>
                      <c:pt idx="438">
                        <c:v>25629.465105483338</c:v>
                      </c:pt>
                      <c:pt idx="439">
                        <c:v>25629.836125129787</c:v>
                      </c:pt>
                      <c:pt idx="440">
                        <c:v>25639.419443679864</c:v>
                      </c:pt>
                      <c:pt idx="441">
                        <c:v>25639.790463326317</c:v>
                      </c:pt>
                      <c:pt idx="442">
                        <c:v>25629.465105483338</c:v>
                      </c:pt>
                      <c:pt idx="443">
                        <c:v>25629.836125129787</c:v>
                      </c:pt>
                      <c:pt idx="444">
                        <c:v>25582.307818558609</c:v>
                      </c:pt>
                      <c:pt idx="445">
                        <c:v>25582.678838205054</c:v>
                      </c:pt>
                      <c:pt idx="446">
                        <c:v>25686.576730604596</c:v>
                      </c:pt>
                      <c:pt idx="447">
                        <c:v>25686.947750251042</c:v>
                      </c:pt>
                      <c:pt idx="448">
                        <c:v>25686.576730604596</c:v>
                      </c:pt>
                      <c:pt idx="449">
                        <c:v>25686.947750251042</c:v>
                      </c:pt>
                      <c:pt idx="450">
                        <c:v>25639.419443679864</c:v>
                      </c:pt>
                      <c:pt idx="451">
                        <c:v>25639.790463326317</c:v>
                      </c:pt>
                      <c:pt idx="452">
                        <c:v>25629.465105483338</c:v>
                      </c:pt>
                      <c:pt idx="453">
                        <c:v>25629.836125129787</c:v>
                      </c:pt>
                      <c:pt idx="454">
                        <c:v>25686.576730604596</c:v>
                      </c:pt>
                      <c:pt idx="455">
                        <c:v>25686.947750251042</c:v>
                      </c:pt>
                      <c:pt idx="456">
                        <c:v>25737.661701564608</c:v>
                      </c:pt>
                      <c:pt idx="457">
                        <c:v>25738.032721211064</c:v>
                      </c:pt>
                      <c:pt idx="458">
                        <c:v>25737.661701564608</c:v>
                      </c:pt>
                      <c:pt idx="459">
                        <c:v>25738.032721211064</c:v>
                      </c:pt>
                      <c:pt idx="460">
                        <c:v>25746.464101806865</c:v>
                      </c:pt>
                      <c:pt idx="461">
                        <c:v>25746.835121453318</c:v>
                      </c:pt>
                      <c:pt idx="462">
                        <c:v>25746.464101806865</c:v>
                      </c:pt>
                      <c:pt idx="463">
                        <c:v>25746.835121453318</c:v>
                      </c:pt>
                      <c:pt idx="464">
                        <c:v>25737.661701564608</c:v>
                      </c:pt>
                      <c:pt idx="465">
                        <c:v>25738.032721211064</c:v>
                      </c:pt>
                      <c:pt idx="466">
                        <c:v>25784.818988489347</c:v>
                      </c:pt>
                      <c:pt idx="467">
                        <c:v>25785.190008135789</c:v>
                      </c:pt>
                      <c:pt idx="468">
                        <c:v>25784.818988489347</c:v>
                      </c:pt>
                      <c:pt idx="469">
                        <c:v>25785.190008135789</c:v>
                      </c:pt>
                      <c:pt idx="470">
                        <c:v>25793.621388731601</c:v>
                      </c:pt>
                      <c:pt idx="471">
                        <c:v>25793.992408378053</c:v>
                      </c:pt>
                      <c:pt idx="472">
                        <c:v>25793.621388731601</c:v>
                      </c:pt>
                      <c:pt idx="473">
                        <c:v>25793.992408378053</c:v>
                      </c:pt>
                      <c:pt idx="474">
                        <c:v>25746.464101806865</c:v>
                      </c:pt>
                      <c:pt idx="475">
                        <c:v>25746.835121453318</c:v>
                      </c:pt>
                      <c:pt idx="476">
                        <c:v>25784.818988489347</c:v>
                      </c:pt>
                      <c:pt idx="477">
                        <c:v>25785.190008135789</c:v>
                      </c:pt>
                      <c:pt idx="478">
                        <c:v>25793.621388731601</c:v>
                      </c:pt>
                      <c:pt idx="479">
                        <c:v>25793.992408378053</c:v>
                      </c:pt>
                      <c:pt idx="480">
                        <c:v>26235.140925116626</c:v>
                      </c:pt>
                      <c:pt idx="481">
                        <c:v>26235.511944763079</c:v>
                      </c:pt>
                      <c:pt idx="482">
                        <c:v>26235.140925116626</c:v>
                      </c:pt>
                      <c:pt idx="483">
                        <c:v>26235.511944763079</c:v>
                      </c:pt>
                      <c:pt idx="484">
                        <c:v>26282.298212041358</c:v>
                      </c:pt>
                      <c:pt idx="485">
                        <c:v>26282.669231687811</c:v>
                      </c:pt>
                      <c:pt idx="486">
                        <c:v>26282.298212041358</c:v>
                      </c:pt>
                      <c:pt idx="487">
                        <c:v>26282.669231687811</c:v>
                      </c:pt>
                      <c:pt idx="488">
                        <c:v>26235.140925116626</c:v>
                      </c:pt>
                      <c:pt idx="489">
                        <c:v>26235.511944763079</c:v>
                      </c:pt>
                      <c:pt idx="490">
                        <c:v>26282.298212041358</c:v>
                      </c:pt>
                      <c:pt idx="491">
                        <c:v>26282.669231687811</c:v>
                      </c:pt>
                      <c:pt idx="492">
                        <c:v>26385.122803505157</c:v>
                      </c:pt>
                      <c:pt idx="493">
                        <c:v>26385.493823151606</c:v>
                      </c:pt>
                      <c:pt idx="494">
                        <c:v>26385.122803505157</c:v>
                      </c:pt>
                      <c:pt idx="495">
                        <c:v>26385.493823151606</c:v>
                      </c:pt>
                      <c:pt idx="496">
                        <c:v>26432.280090429893</c:v>
                      </c:pt>
                      <c:pt idx="497">
                        <c:v>26432.651110076338</c:v>
                      </c:pt>
                      <c:pt idx="498">
                        <c:v>26432.280090429893</c:v>
                      </c:pt>
                      <c:pt idx="499">
                        <c:v>26432.651110076338</c:v>
                      </c:pt>
                      <c:pt idx="500">
                        <c:v>26385.122803505157</c:v>
                      </c:pt>
                      <c:pt idx="501">
                        <c:v>26385.493823151606</c:v>
                      </c:pt>
                      <c:pt idx="502">
                        <c:v>26432.280090429893</c:v>
                      </c:pt>
                      <c:pt idx="503">
                        <c:v>26432.651110076338</c:v>
                      </c:pt>
                      <c:pt idx="504">
                        <c:v>26549.27908675342</c:v>
                      </c:pt>
                      <c:pt idx="505">
                        <c:v>26549.650106399873</c:v>
                      </c:pt>
                      <c:pt idx="506">
                        <c:v>26549.27908675342</c:v>
                      </c:pt>
                      <c:pt idx="507">
                        <c:v>26549.650106399873</c:v>
                      </c:pt>
                      <c:pt idx="508">
                        <c:v>26596.436373678149</c:v>
                      </c:pt>
                      <c:pt idx="509">
                        <c:v>26596.807393324601</c:v>
                      </c:pt>
                      <c:pt idx="510">
                        <c:v>26596.436373678149</c:v>
                      </c:pt>
                      <c:pt idx="511">
                        <c:v>26596.807393324601</c:v>
                      </c:pt>
                      <c:pt idx="512">
                        <c:v>26549.27908675342</c:v>
                      </c:pt>
                      <c:pt idx="513">
                        <c:v>26549.650106399873</c:v>
                      </c:pt>
                      <c:pt idx="514">
                        <c:v>26596.436373678149</c:v>
                      </c:pt>
                      <c:pt idx="515">
                        <c:v>26596.807393324601</c:v>
                      </c:pt>
                      <c:pt idx="516">
                        <c:v>26882.602027057164</c:v>
                      </c:pt>
                      <c:pt idx="517">
                        <c:v>26882.973046703632</c:v>
                      </c:pt>
                      <c:pt idx="518">
                        <c:v>26882.602027057164</c:v>
                      </c:pt>
                      <c:pt idx="519">
                        <c:v>26882.973046703632</c:v>
                      </c:pt>
                      <c:pt idx="520">
                        <c:v>26929.759313981904</c:v>
                      </c:pt>
                      <c:pt idx="521">
                        <c:v>26930.13033362836</c:v>
                      </c:pt>
                      <c:pt idx="522">
                        <c:v>26929.759313981904</c:v>
                      </c:pt>
                      <c:pt idx="523">
                        <c:v>26930.13033362836</c:v>
                      </c:pt>
                      <c:pt idx="524">
                        <c:v>26882.602027057164</c:v>
                      </c:pt>
                      <c:pt idx="525">
                        <c:v>26882.973046703632</c:v>
                      </c:pt>
                      <c:pt idx="526">
                        <c:v>26929.759313981904</c:v>
                      </c:pt>
                      <c:pt idx="527">
                        <c:v>26930.13033362836</c:v>
                      </c:pt>
                      <c:pt idx="528">
                        <c:v>27046.758310305431</c:v>
                      </c:pt>
                      <c:pt idx="529">
                        <c:v>27047.129329951884</c:v>
                      </c:pt>
                      <c:pt idx="530">
                        <c:v>27046.758310305431</c:v>
                      </c:pt>
                      <c:pt idx="531">
                        <c:v>27047.129329951884</c:v>
                      </c:pt>
                      <c:pt idx="532">
                        <c:v>27093.915597230171</c:v>
                      </c:pt>
                      <c:pt idx="533">
                        <c:v>27094.286616876609</c:v>
                      </c:pt>
                      <c:pt idx="534">
                        <c:v>27046.758310305431</c:v>
                      </c:pt>
                      <c:pt idx="535">
                        <c:v>27047.129329951884</c:v>
                      </c:pt>
                      <c:pt idx="536">
                        <c:v>27093.915597230171</c:v>
                      </c:pt>
                      <c:pt idx="537">
                        <c:v>27094.286616876609</c:v>
                      </c:pt>
                      <c:pt idx="538">
                        <c:v>27093.915597230171</c:v>
                      </c:pt>
                      <c:pt idx="539">
                        <c:v>27094.286616876609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840E-4CC4-8B56-7063824DBCE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0.99993315298739638</c:v>
                      </c:pt>
                      <c:pt idx="2">
                        <c:v>0.99907488730932281</c:v>
                      </c:pt>
                      <c:pt idx="3">
                        <c:v>0.99905712523122148</c:v>
                      </c:pt>
                      <c:pt idx="4">
                        <c:v>0.99744698539700172</c:v>
                      </c:pt>
                      <c:pt idx="5">
                        <c:v>0.99743058108853067</c:v>
                      </c:pt>
                      <c:pt idx="6">
                        <c:v>0.9926049088855261</c:v>
                      </c:pt>
                      <c:pt idx="7">
                        <c:v>0.99254425334245278</c:v>
                      </c:pt>
                      <c:pt idx="8">
                        <c:v>0.992538457355846</c:v>
                      </c:pt>
                      <c:pt idx="9">
                        <c:v>0.99247794038107784</c:v>
                      </c:pt>
                      <c:pt idx="10">
                        <c:v>0.99186643419433917</c:v>
                      </c:pt>
                      <c:pt idx="11">
                        <c:v>0.99180253349462089</c:v>
                      </c:pt>
                      <c:pt idx="12">
                        <c:v>0.91282462404882014</c:v>
                      </c:pt>
                      <c:pt idx="13">
                        <c:v>0.9127579219659302</c:v>
                      </c:pt>
                      <c:pt idx="14">
                        <c:v>0.91257503102015258</c:v>
                      </c:pt>
                      <c:pt idx="15">
                        <c:v>0.91250835266992358</c:v>
                      </c:pt>
                      <c:pt idx="16">
                        <c:v>0.91210100747685363</c:v>
                      </c:pt>
                      <c:pt idx="17">
                        <c:v>0.91203438974129403</c:v>
                      </c:pt>
                      <c:pt idx="18">
                        <c:v>0.90562967910035996</c:v>
                      </c:pt>
                      <c:pt idx="19">
                        <c:v>0.90556297579490996</c:v>
                      </c:pt>
                      <c:pt idx="20">
                        <c:v>0.90538388789209034</c:v>
                      </c:pt>
                      <c:pt idx="21">
                        <c:v>0.90531720338533284</c:v>
                      </c:pt>
                      <c:pt idx="22">
                        <c:v>0.90491849570546756</c:v>
                      </c:pt>
                      <c:pt idx="23">
                        <c:v>0.90485186042432686</c:v>
                      </c:pt>
                      <c:pt idx="24">
                        <c:v>0.89506340104994042</c:v>
                      </c:pt>
                      <c:pt idx="25">
                        <c:v>0.89501039077484745</c:v>
                      </c:pt>
                      <c:pt idx="26">
                        <c:v>0.89499669874562626</c:v>
                      </c:pt>
                      <c:pt idx="27">
                        <c:v>0.89494369224117631</c:v>
                      </c:pt>
                      <c:pt idx="28">
                        <c:v>0.89454997067873898</c:v>
                      </c:pt>
                      <c:pt idx="29">
                        <c:v>0.89448331288424909</c:v>
                      </c:pt>
                      <c:pt idx="30">
                        <c:v>0.88786903732539901</c:v>
                      </c:pt>
                      <c:pt idx="31">
                        <c:v>0.88781666085179023</c:v>
                      </c:pt>
                      <c:pt idx="32">
                        <c:v>0.88780233361970828</c:v>
                      </c:pt>
                      <c:pt idx="33">
                        <c:v>0.88774996021268548</c:v>
                      </c:pt>
                      <c:pt idx="34">
                        <c:v>0.88736248412513896</c:v>
                      </c:pt>
                      <c:pt idx="35">
                        <c:v>0.88729581723144635</c:v>
                      </c:pt>
                      <c:pt idx="36">
                        <c:v>0.86844109994516006</c:v>
                      </c:pt>
                      <c:pt idx="37">
                        <c:v>0.8683744000704956</c:v>
                      </c:pt>
                      <c:pt idx="38">
                        <c:v>0.86818958688930137</c:v>
                      </c:pt>
                      <c:pt idx="39">
                        <c:v>0.86812290238186862</c:v>
                      </c:pt>
                      <c:pt idx="40">
                        <c:v>0.86770655078832681</c:v>
                      </c:pt>
                      <c:pt idx="41">
                        <c:v>0.86763990328595597</c:v>
                      </c:pt>
                      <c:pt idx="42">
                        <c:v>0.86124724668590447</c:v>
                      </c:pt>
                      <c:pt idx="43">
                        <c:v>0.861180545230251</c:v>
                      </c:pt>
                      <c:pt idx="44">
                        <c:v>0.86099822433137219</c:v>
                      </c:pt>
                      <c:pt idx="45">
                        <c:v>0.86093153591443849</c:v>
                      </c:pt>
                      <c:pt idx="46">
                        <c:v>0.86052067821663392</c:v>
                      </c:pt>
                      <c:pt idx="47">
                        <c:v>0.86045402167690932</c:v>
                      </c:pt>
                      <c:pt idx="48">
                        <c:v>0.80788815301767236</c:v>
                      </c:pt>
                      <c:pt idx="49">
                        <c:v>0.80783348266478128</c:v>
                      </c:pt>
                      <c:pt idx="50">
                        <c:v>0.80782144994113547</c:v>
                      </c:pt>
                      <c:pt idx="51">
                        <c:v>0.80776678141964497</c:v>
                      </c:pt>
                      <c:pt idx="52">
                        <c:v>0.80736517528125096</c:v>
                      </c:pt>
                      <c:pt idx="53">
                        <c:v>0.80729849249174568</c:v>
                      </c:pt>
                      <c:pt idx="54">
                        <c:v>0.80069386354759176</c:v>
                      </c:pt>
                      <c:pt idx="55">
                        <c:v>0.80063950968224129</c:v>
                      </c:pt>
                      <c:pt idx="56">
                        <c:v>0.80062715966177866</c:v>
                      </c:pt>
                      <c:pt idx="57">
                        <c:v>0.80057280739461734</c:v>
                      </c:pt>
                      <c:pt idx="58">
                        <c:v>0.8001741836257521</c:v>
                      </c:pt>
                      <c:pt idx="59">
                        <c:v>0.80010749763328792</c:v>
                      </c:pt>
                      <c:pt idx="60">
                        <c:v>0.79965265251720308</c:v>
                      </c:pt>
                      <c:pt idx="61">
                        <c:v>0.79958593883616713</c:v>
                      </c:pt>
                      <c:pt idx="62">
                        <c:v>0.79940730843331875</c:v>
                      </c:pt>
                      <c:pt idx="63">
                        <c:v>0.79934060149464403</c:v>
                      </c:pt>
                      <c:pt idx="64">
                        <c:v>0.79894160589736918</c:v>
                      </c:pt>
                      <c:pt idx="65">
                        <c:v>0.79887491532667676</c:v>
                      </c:pt>
                      <c:pt idx="66">
                        <c:v>0.79245704553789065</c:v>
                      </c:pt>
                      <c:pt idx="67">
                        <c:v>0.79239033220861621</c:v>
                      </c:pt>
                      <c:pt idx="68">
                        <c:v>0.79221294159838063</c:v>
                      </c:pt>
                      <c:pt idx="69">
                        <c:v>0.79214623410108764</c:v>
                      </c:pt>
                      <c:pt idx="70">
                        <c:v>0.7917499431673497</c:v>
                      </c:pt>
                      <c:pt idx="71">
                        <c:v>0.79168325010955487</c:v>
                      </c:pt>
                      <c:pt idx="72">
                        <c:v>0.78145831240503183</c:v>
                      </c:pt>
                      <c:pt idx="73">
                        <c:v>0.78140403448852425</c:v>
                      </c:pt>
                      <c:pt idx="74">
                        <c:v>0.78139160528669138</c:v>
                      </c:pt>
                      <c:pt idx="75">
                        <c:v>0.781337328742569</c:v>
                      </c:pt>
                      <c:pt idx="76">
                        <c:v>0.78094010062603125</c:v>
                      </c:pt>
                      <c:pt idx="77">
                        <c:v>0.7808734088359548</c:v>
                      </c:pt>
                      <c:pt idx="78">
                        <c:v>0.77788561463470851</c:v>
                      </c:pt>
                      <c:pt idx="79">
                        <c:v>0.77781889707088514</c:v>
                      </c:pt>
                      <c:pt idx="80">
                        <c:v>0.77764215777528156</c:v>
                      </c:pt>
                      <c:pt idx="81">
                        <c:v>0.77757544515513666</c:v>
                      </c:pt>
                      <c:pt idx="82">
                        <c:v>0.77718110325221579</c:v>
                      </c:pt>
                      <c:pt idx="83">
                        <c:v>0.77711440300603873</c:v>
                      </c:pt>
                      <c:pt idx="84">
                        <c:v>0.77407198024089163</c:v>
                      </c:pt>
                      <c:pt idx="85">
                        <c:v>0.77400527735348079</c:v>
                      </c:pt>
                      <c:pt idx="86">
                        <c:v>0.77382222711236925</c:v>
                      </c:pt>
                      <c:pt idx="87">
                        <c:v>0.77375553104370032</c:v>
                      </c:pt>
                      <c:pt idx="88">
                        <c:v>0.77333681763111584</c:v>
                      </c:pt>
                      <c:pt idx="89">
                        <c:v>0.77327013783652898</c:v>
                      </c:pt>
                      <c:pt idx="90">
                        <c:v>0.77050074379395084</c:v>
                      </c:pt>
                      <c:pt idx="91">
                        <c:v>0.7704470185695389</c:v>
                      </c:pt>
                      <c:pt idx="92">
                        <c:v>0.77043403025230905</c:v>
                      </c:pt>
                      <c:pt idx="93">
                        <c:v>0.77038030605819363</c:v>
                      </c:pt>
                      <c:pt idx="94">
                        <c:v>0.7699881162964104</c:v>
                      </c:pt>
                      <c:pt idx="95">
                        <c:v>0.76992141466111474</c:v>
                      </c:pt>
                      <c:pt idx="96">
                        <c:v>0.69471698299343887</c:v>
                      </c:pt>
                      <c:pt idx="97">
                        <c:v>0.69466096598801208</c:v>
                      </c:pt>
                      <c:pt idx="98">
                        <c:v>0.69465027308580418</c:v>
                      </c:pt>
                      <c:pt idx="99">
                        <c:v>0.69459425683516451</c:v>
                      </c:pt>
                      <c:pt idx="100">
                        <c:v>0.69418445633897197</c:v>
                      </c:pt>
                      <c:pt idx="101">
                        <c:v>0.69411775499985695</c:v>
                      </c:pt>
                      <c:pt idx="102">
                        <c:v>0.69071179265095239</c:v>
                      </c:pt>
                      <c:pt idx="103">
                        <c:v>0.6906450799905024</c:v>
                      </c:pt>
                      <c:pt idx="104">
                        <c:v>0.69046526446614187</c:v>
                      </c:pt>
                      <c:pt idx="105">
                        <c:v>0.69039855470457612</c:v>
                      </c:pt>
                      <c:pt idx="106">
                        <c:v>0.68998912950055613</c:v>
                      </c:pt>
                      <c:pt idx="107">
                        <c:v>0.68992242720523256</c:v>
                      </c:pt>
                      <c:pt idx="108">
                        <c:v>0.6875220510538419</c:v>
                      </c:pt>
                      <c:pt idx="109">
                        <c:v>0.68746617297196622</c:v>
                      </c:pt>
                      <c:pt idx="110">
                        <c:v>0.68745534115504614</c:v>
                      </c:pt>
                      <c:pt idx="111">
                        <c:v>0.687399463724785</c:v>
                      </c:pt>
                      <c:pt idx="112">
                        <c:v>0.68699098751158238</c:v>
                      </c:pt>
                      <c:pt idx="113">
                        <c:v>0.68692428515810744</c:v>
                      </c:pt>
                      <c:pt idx="114">
                        <c:v>0.68351639537799203</c:v>
                      </c:pt>
                      <c:pt idx="115">
                        <c:v>0.6834496831153517</c:v>
                      </c:pt>
                      <c:pt idx="116">
                        <c:v>0.68327042702836038</c:v>
                      </c:pt>
                      <c:pt idx="117">
                        <c:v>0.68320371722932116</c:v>
                      </c:pt>
                      <c:pt idx="118">
                        <c:v>0.6827955645086965</c:v>
                      </c:pt>
                      <c:pt idx="119">
                        <c:v>0.68272886127974597</c:v>
                      </c:pt>
                      <c:pt idx="120">
                        <c:v>0.67295113152497799</c:v>
                      </c:pt>
                      <c:pt idx="121">
                        <c:v>0.67289532470244184</c:v>
                      </c:pt>
                      <c:pt idx="122">
                        <c:v>0.67288441941440946</c:v>
                      </c:pt>
                      <c:pt idx="123">
                        <c:v>0.67282861313451492</c:v>
                      </c:pt>
                      <c:pt idx="124">
                        <c:v>0.67242103643217965</c:v>
                      </c:pt>
                      <c:pt idx="125">
                        <c:v>0.67235433074847284</c:v>
                      </c:pt>
                      <c:pt idx="126">
                        <c:v>0.66828632215721662</c:v>
                      </c:pt>
                      <c:pt idx="127">
                        <c:v>0.6682304489358194</c:v>
                      </c:pt>
                      <c:pt idx="128">
                        <c:v>0.66821961126897889</c:v>
                      </c:pt>
                      <c:pt idx="129">
                        <c:v>0.66816373859897749</c:v>
                      </c:pt>
                      <c:pt idx="130">
                        <c:v>0.6677556929113887</c:v>
                      </c:pt>
                      <c:pt idx="131">
                        <c:v>0.66768898850628033</c:v>
                      </c:pt>
                      <c:pt idx="132">
                        <c:v>0.66575590921323191</c:v>
                      </c:pt>
                      <c:pt idx="133">
                        <c:v>0.66570020999485036</c:v>
                      </c:pt>
                      <c:pt idx="134">
                        <c:v>0.66568919742351251</c:v>
                      </c:pt>
                      <c:pt idx="135">
                        <c:v>0.66563349865732646</c:v>
                      </c:pt>
                      <c:pt idx="136">
                        <c:v>0.66522696724589747</c:v>
                      </c:pt>
                      <c:pt idx="137">
                        <c:v>0.66516026099016168</c:v>
                      </c:pt>
                      <c:pt idx="138">
                        <c:v>0.66090054400868647</c:v>
                      </c:pt>
                      <c:pt idx="139">
                        <c:v>0.66083383504254989</c:v>
                      </c:pt>
                      <c:pt idx="140">
                        <c:v>0.66065112663731984</c:v>
                      </c:pt>
                      <c:pt idx="141">
                        <c:v>0.6605844204320328</c:v>
                      </c:pt>
                      <c:pt idx="142">
                        <c:v>0.66015786966833379</c:v>
                      </c:pt>
                      <c:pt idx="143">
                        <c:v>0.66009117065749501</c:v>
                      </c:pt>
                      <c:pt idx="144">
                        <c:v>0.65263421504542762</c:v>
                      </c:pt>
                      <c:pt idx="145">
                        <c:v>0.65256750639581085</c:v>
                      </c:pt>
                      <c:pt idx="146">
                        <c:v>0.65238470623837863</c:v>
                      </c:pt>
                      <c:pt idx="147">
                        <c:v>0.65231800023629627</c:v>
                      </c:pt>
                      <c:pt idx="148">
                        <c:v>0.6518914908433554</c:v>
                      </c:pt>
                      <c:pt idx="149">
                        <c:v>0.65182479175663777</c:v>
                      </c:pt>
                      <c:pt idx="150">
                        <c:v>0.64652021672747639</c:v>
                      </c:pt>
                      <c:pt idx="151">
                        <c:v>0.64646449225625213</c:v>
                      </c:pt>
                      <c:pt idx="152">
                        <c:v>0.64645350447970917</c:v>
                      </c:pt>
                      <c:pt idx="153">
                        <c:v>0.64639778037566564</c:v>
                      </c:pt>
                      <c:pt idx="154">
                        <c:v>0.64599139097134817</c:v>
                      </c:pt>
                      <c:pt idx="155">
                        <c:v>0.64592468336306041</c:v>
                      </c:pt>
                      <c:pt idx="156">
                        <c:v>0.64524818949484741</c:v>
                      </c:pt>
                      <c:pt idx="157">
                        <c:v>0.64519022834804207</c:v>
                      </c:pt>
                      <c:pt idx="158">
                        <c:v>0.64518148254192431</c:v>
                      </c:pt>
                      <c:pt idx="159">
                        <c:v>0.64512352197131473</c:v>
                      </c:pt>
                      <c:pt idx="160">
                        <c:v>0.64469811557283396</c:v>
                      </c:pt>
                      <c:pt idx="161">
                        <c:v>0.64463141530426793</c:v>
                      </c:pt>
                      <c:pt idx="162">
                        <c:v>0.63913472512757274</c:v>
                      </c:pt>
                      <c:pt idx="163">
                        <c:v>0.63906801445884431</c:v>
                      </c:pt>
                      <c:pt idx="164">
                        <c:v>0.63888606836977624</c:v>
                      </c:pt>
                      <c:pt idx="165">
                        <c:v>0.63881935962856551</c:v>
                      </c:pt>
                      <c:pt idx="166">
                        <c:v>0.6383948606527976</c:v>
                      </c:pt>
                      <c:pt idx="167">
                        <c:v>0.63832815733433357</c:v>
                      </c:pt>
                      <c:pt idx="168">
                        <c:v>0.58596717601507353</c:v>
                      </c:pt>
                      <c:pt idx="169">
                        <c:v>0.58590046560311038</c:v>
                      </c:pt>
                      <c:pt idx="170">
                        <c:v>0.58571854031334669</c:v>
                      </c:pt>
                      <c:pt idx="171">
                        <c:v>0.58565183075576577</c:v>
                      </c:pt>
                      <c:pt idx="172">
                        <c:v>0.58522859723009168</c:v>
                      </c:pt>
                      <c:pt idx="173">
                        <c:v>0.58516189076643721</c:v>
                      </c:pt>
                      <c:pt idx="174">
                        <c:v>0.57858147571266672</c:v>
                      </c:pt>
                      <c:pt idx="175">
                        <c:v>0.57852369738854159</c:v>
                      </c:pt>
                      <c:pt idx="176">
                        <c:v>0.5785147661319644</c:v>
                      </c:pt>
                      <c:pt idx="177">
                        <c:v>0.57845698797643585</c:v>
                      </c:pt>
                      <c:pt idx="178">
                        <c:v>0.57803426059452867</c:v>
                      </c:pt>
                      <c:pt idx="179">
                        <c:v>0.57796755364175034</c:v>
                      </c:pt>
                      <c:pt idx="180">
                        <c:v>0.57754000911503334</c:v>
                      </c:pt>
                      <c:pt idx="181">
                        <c:v>0.5774732983717582</c:v>
                      </c:pt>
                      <c:pt idx="182">
                        <c:v>0.57729150180011846</c:v>
                      </c:pt>
                      <c:pt idx="183">
                        <c:v>0.5772247916196741</c:v>
                      </c:pt>
                      <c:pt idx="184">
                        <c:v>0.57680198753539069</c:v>
                      </c:pt>
                      <c:pt idx="185">
                        <c:v>0.57673527985355733</c:v>
                      </c:pt>
                      <c:pt idx="186">
                        <c:v>0.57194025955574479</c:v>
                      </c:pt>
                      <c:pt idx="187">
                        <c:v>0.57188244434574653</c:v>
                      </c:pt>
                      <c:pt idx="188">
                        <c:v>0.57187355002974793</c:v>
                      </c:pt>
                      <c:pt idx="189">
                        <c:v>0.57181573499044058</c:v>
                      </c:pt>
                      <c:pt idx="190">
                        <c:v>0.57139280165945883</c:v>
                      </c:pt>
                      <c:pt idx="191">
                        <c:v>0.57132609476853902</c:v>
                      </c:pt>
                      <c:pt idx="192">
                        <c:v>0.5703450045730839</c:v>
                      </c:pt>
                      <c:pt idx="193">
                        <c:v>0.5702782944159801</c:v>
                      </c:pt>
                      <c:pt idx="194">
                        <c:v>0.57009663626452056</c:v>
                      </c:pt>
                      <c:pt idx="195">
                        <c:v>0.57002992636322647</c:v>
                      </c:pt>
                      <c:pt idx="196">
                        <c:v>0.56960754235636712</c:v>
                      </c:pt>
                      <c:pt idx="197">
                        <c:v>0.56954083433357061</c:v>
                      </c:pt>
                      <c:pt idx="198">
                        <c:v>0.56772136835109521</c:v>
                      </c:pt>
                      <c:pt idx="199">
                        <c:v>0.56766561602836485</c:v>
                      </c:pt>
                      <c:pt idx="200">
                        <c:v>0.56765465829561756</c:v>
                      </c:pt>
                      <c:pt idx="201">
                        <c:v>0.56759890591951778</c:v>
                      </c:pt>
                      <c:pt idx="202">
                        <c:v>0.5671935212339958</c:v>
                      </c:pt>
                      <c:pt idx="203">
                        <c:v>0.56712681162608669</c:v>
                      </c:pt>
                      <c:pt idx="204">
                        <c:v>0.56455437976012124</c:v>
                      </c:pt>
                      <c:pt idx="205">
                        <c:v>0.56448767092809571</c:v>
                      </c:pt>
                      <c:pt idx="206">
                        <c:v>0.564303320445254</c:v>
                      </c:pt>
                      <c:pt idx="207">
                        <c:v>0.5642366125887659</c:v>
                      </c:pt>
                      <c:pt idx="208">
                        <c:v>0.56379689227911134</c:v>
                      </c:pt>
                      <c:pt idx="209">
                        <c:v>0.56373018782388484</c:v>
                      </c:pt>
                      <c:pt idx="210">
                        <c:v>0.56033595340900522</c:v>
                      </c:pt>
                      <c:pt idx="211">
                        <c:v>0.56026924390502408</c:v>
                      </c:pt>
                      <c:pt idx="212">
                        <c:v>0.56008755946405786</c:v>
                      </c:pt>
                      <c:pt idx="213">
                        <c:v>0.56002084996547752</c:v>
                      </c:pt>
                      <c:pt idx="214">
                        <c:v>0.55959862109544156</c:v>
                      </c:pt>
                      <c:pt idx="215">
                        <c:v>0.55953191296230409</c:v>
                      </c:pt>
                      <c:pt idx="216">
                        <c:v>0.5593458199778808</c:v>
                      </c:pt>
                      <c:pt idx="217">
                        <c:v>0.55928801915873383</c:v>
                      </c:pt>
                      <c:pt idx="218">
                        <c:v>0.55927911035260969</c:v>
                      </c:pt>
                      <c:pt idx="219">
                        <c:v>0.55922130962649663</c:v>
                      </c:pt>
                      <c:pt idx="220">
                        <c:v>0.55879868985251546</c:v>
                      </c:pt>
                      <c:pt idx="221">
                        <c:v>0.55873198210853692</c:v>
                      </c:pt>
                      <c:pt idx="222">
                        <c:v>0.55195998151796588</c:v>
                      </c:pt>
                      <c:pt idx="223">
                        <c:v>0.55189327244159136</c:v>
                      </c:pt>
                      <c:pt idx="224">
                        <c:v>0.5517090344305382</c:v>
                      </c:pt>
                      <c:pt idx="225">
                        <c:v>0.55164232598970198</c:v>
                      </c:pt>
                      <c:pt idx="226">
                        <c:v>0.55120310234765424</c:v>
                      </c:pt>
                      <c:pt idx="227">
                        <c:v>0.55113639659954172</c:v>
                      </c:pt>
                      <c:pt idx="228">
                        <c:v>0.54769813990455873</c:v>
                      </c:pt>
                      <c:pt idx="229">
                        <c:v>0.54763835104982606</c:v>
                      </c:pt>
                      <c:pt idx="230">
                        <c:v>0.54763143149666205</c:v>
                      </c:pt>
                      <c:pt idx="231">
                        <c:v>0.54757164284196091</c:v>
                      </c:pt>
                      <c:pt idx="232">
                        <c:v>0.54713236285587064</c:v>
                      </c:pt>
                      <c:pt idx="233">
                        <c:v>0.54706565738930091</c:v>
                      </c:pt>
                      <c:pt idx="234">
                        <c:v>0.54050341311770711</c:v>
                      </c:pt>
                      <c:pt idx="235">
                        <c:v>0.54044365534540972</c:v>
                      </c:pt>
                      <c:pt idx="236">
                        <c:v>0.54043670466819682</c:v>
                      </c:pt>
                      <c:pt idx="237">
                        <c:v>0.54037694702323502</c:v>
                      </c:pt>
                      <c:pt idx="238">
                        <c:v>0.53993804127063771</c:v>
                      </c:pt>
                      <c:pt idx="239">
                        <c:v>0.53987133506783413</c:v>
                      </c:pt>
                      <c:pt idx="240">
                        <c:v>0.52107644155425581</c:v>
                      </c:pt>
                      <c:pt idx="241">
                        <c:v>0.52100973310942056</c:v>
                      </c:pt>
                      <c:pt idx="242">
                        <c:v>0.52082338487923241</c:v>
                      </c:pt>
                      <c:pt idx="243">
                        <c:v>0.52075667716963736</c:v>
                      </c:pt>
                      <c:pt idx="244">
                        <c:v>0.52030182234606881</c:v>
                      </c:pt>
                      <c:pt idx="245">
                        <c:v>0.52023511760316477</c:v>
                      </c:pt>
                      <c:pt idx="246">
                        <c:v>0.51388174136618026</c:v>
                      </c:pt>
                      <c:pt idx="247">
                        <c:v>0.5138150328192943</c:v>
                      </c:pt>
                      <c:pt idx="248">
                        <c:v>0.5136287699300004</c:v>
                      </c:pt>
                      <c:pt idx="249">
                        <c:v>0.51356206181598318</c:v>
                      </c:pt>
                      <c:pt idx="250">
                        <c:v>0.51310753733639047</c:v>
                      </c:pt>
                      <c:pt idx="251">
                        <c:v>0.51304083156249736</c:v>
                      </c:pt>
                      <c:pt idx="252">
                        <c:v>0.4805484266311037</c:v>
                      </c:pt>
                      <c:pt idx="253">
                        <c:v>0.48049045325226131</c:v>
                      </c:pt>
                      <c:pt idx="254">
                        <c:v>0.48048172019941437</c:v>
                      </c:pt>
                      <c:pt idx="255">
                        <c:v>0.48042374649899611</c:v>
                      </c:pt>
                      <c:pt idx="256">
                        <c:v>0.48000082173052766</c:v>
                      </c:pt>
                      <c:pt idx="257">
                        <c:v>0.47993411322430357</c:v>
                      </c:pt>
                      <c:pt idx="258">
                        <c:v>0.47335408638599713</c:v>
                      </c:pt>
                      <c:pt idx="259">
                        <c:v>0.47329606801976432</c:v>
                      </c:pt>
                      <c:pt idx="260">
                        <c:v>0.47328738080161464</c:v>
                      </c:pt>
                      <c:pt idx="261">
                        <c:v>0.47322936204354565</c:v>
                      </c:pt>
                      <c:pt idx="262">
                        <c:v>0.47280615917664309</c:v>
                      </c:pt>
                      <c:pt idx="263">
                        <c:v>0.47279650199515083</c:v>
                      </c:pt>
                      <c:pt idx="264">
                        <c:v>0.47273945085727709</c:v>
                      </c:pt>
                      <c:pt idx="265">
                        <c:v>0.47272979549487337</c:v>
                      </c:pt>
                      <c:pt idx="266">
                        <c:v>0.47254513801497866</c:v>
                      </c:pt>
                      <c:pt idx="267">
                        <c:v>0.47247843035300885</c:v>
                      </c:pt>
                      <c:pt idx="268">
                        <c:v>0.47204001911685772</c:v>
                      </c:pt>
                      <c:pt idx="269">
                        <c:v>0.47197331050010383</c:v>
                      </c:pt>
                      <c:pt idx="270">
                        <c:v>0.46700435847870603</c:v>
                      </c:pt>
                      <c:pt idx="271">
                        <c:v>0.46693765007489491</c:v>
                      </c:pt>
                      <c:pt idx="272">
                        <c:v>0.46675144226168763</c:v>
                      </c:pt>
                      <c:pt idx="273">
                        <c:v>0.46668473337420052</c:v>
                      </c:pt>
                      <c:pt idx="274">
                        <c:v>0.46623135468304072</c:v>
                      </c:pt>
                      <c:pt idx="275">
                        <c:v>0.4661646462655048</c:v>
                      </c:pt>
                      <c:pt idx="276">
                        <c:v>0.46541045180318685</c:v>
                      </c:pt>
                      <c:pt idx="277">
                        <c:v>0.46535058915909316</c:v>
                      </c:pt>
                      <c:pt idx="278">
                        <c:v>0.46534374490765068</c:v>
                      </c:pt>
                      <c:pt idx="279">
                        <c:v>0.46528388195572112</c:v>
                      </c:pt>
                      <c:pt idx="280">
                        <c:v>0.46484525460967208</c:v>
                      </c:pt>
                      <c:pt idx="281">
                        <c:v>0.46477854584297107</c:v>
                      </c:pt>
                      <c:pt idx="282">
                        <c:v>0.46278777708317209</c:v>
                      </c:pt>
                      <c:pt idx="283">
                        <c:v>0.46272107119725675</c:v>
                      </c:pt>
                      <c:pt idx="284">
                        <c:v>0.4625362408814096</c:v>
                      </c:pt>
                      <c:pt idx="285">
                        <c:v>0.4624695335719185</c:v>
                      </c:pt>
                      <c:pt idx="286">
                        <c:v>0.46203098470991166</c:v>
                      </c:pt>
                      <c:pt idx="287">
                        <c:v>0.46196427592933959</c:v>
                      </c:pt>
                      <c:pt idx="288">
                        <c:v>0.45980973834664135</c:v>
                      </c:pt>
                      <c:pt idx="289">
                        <c:v>0.4597430301673201</c:v>
                      </c:pt>
                      <c:pt idx="290">
                        <c:v>0.45955670678474519</c:v>
                      </c:pt>
                      <c:pt idx="291">
                        <c:v>0.45948999781597849</c:v>
                      </c:pt>
                      <c:pt idx="292">
                        <c:v>0.45903653820506302</c:v>
                      </c:pt>
                      <c:pt idx="293">
                        <c:v>0.45896982908579204</c:v>
                      </c:pt>
                      <c:pt idx="294">
                        <c:v>0.45559353681439879</c:v>
                      </c:pt>
                      <c:pt idx="295">
                        <c:v>0.45552683176224396</c:v>
                      </c:pt>
                      <c:pt idx="296">
                        <c:v>0.45534177900926676</c:v>
                      </c:pt>
                      <c:pt idx="297">
                        <c:v>0.45527507222268176</c:v>
                      </c:pt>
                      <c:pt idx="298">
                        <c:v>0.45483622576395755</c:v>
                      </c:pt>
                      <c:pt idx="299">
                        <c:v>0.45476951689036638</c:v>
                      </c:pt>
                      <c:pt idx="300">
                        <c:v>0.44617505115731709</c:v>
                      </c:pt>
                      <c:pt idx="301">
                        <c:v>0.44611512677823062</c:v>
                      </c:pt>
                      <c:pt idx="302">
                        <c:v>0.4461083453089385</c:v>
                      </c:pt>
                      <c:pt idx="303">
                        <c:v>0.44604842053918192</c:v>
                      </c:pt>
                      <c:pt idx="304">
                        <c:v>0.44560957700214238</c:v>
                      </c:pt>
                      <c:pt idx="305">
                        <c:v>0.44554286852100117</c:v>
                      </c:pt>
                      <c:pt idx="306">
                        <c:v>0.4403826511491537</c:v>
                      </c:pt>
                      <c:pt idx="307">
                        <c:v>0.44032100701096183</c:v>
                      </c:pt>
                      <c:pt idx="308">
                        <c:v>0.44031594264855967</c:v>
                      </c:pt>
                      <c:pt idx="309">
                        <c:v>0.44025429827903473</c:v>
                      </c:pt>
                      <c:pt idx="310">
                        <c:v>0.43980109261007383</c:v>
                      </c:pt>
                      <c:pt idx="311">
                        <c:v>0.43973438306029738</c:v>
                      </c:pt>
                      <c:pt idx="312">
                        <c:v>0.43878887970441099</c:v>
                      </c:pt>
                      <c:pt idx="313">
                        <c:v>0.43872217318259354</c:v>
                      </c:pt>
                      <c:pt idx="314">
                        <c:v>0.43853551067898711</c:v>
                      </c:pt>
                      <c:pt idx="315">
                        <c:v>0.43846880272805699</c:v>
                      </c:pt>
                      <c:pt idx="316">
                        <c:v>0.43801511791909714</c:v>
                      </c:pt>
                      <c:pt idx="317">
                        <c:v>0.43794840853841099</c:v>
                      </c:pt>
                      <c:pt idx="318">
                        <c:v>0.43616635703750262</c:v>
                      </c:pt>
                      <c:pt idx="319">
                        <c:v>0.43610637871576291</c:v>
                      </c:pt>
                      <c:pt idx="320">
                        <c:v>0.43609965173254905</c:v>
                      </c:pt>
                      <c:pt idx="321">
                        <c:v>0.43603967295449214</c:v>
                      </c:pt>
                      <c:pt idx="322">
                        <c:v>0.43560053391668047</c:v>
                      </c:pt>
                      <c:pt idx="323">
                        <c:v>0.43553382537340252</c:v>
                      </c:pt>
                      <c:pt idx="324">
                        <c:v>0.43318803376306553</c:v>
                      </c:pt>
                      <c:pt idx="325">
                        <c:v>0.43312634067641725</c:v>
                      </c:pt>
                      <c:pt idx="326">
                        <c:v>0.43312132542925047</c:v>
                      </c:pt>
                      <c:pt idx="327">
                        <c:v>0.4330596320340882</c:v>
                      </c:pt>
                      <c:pt idx="328">
                        <c:v>0.43260613430921657</c:v>
                      </c:pt>
                      <c:pt idx="329">
                        <c:v>0.43253942420906899</c:v>
                      </c:pt>
                      <c:pt idx="330">
                        <c:v>0.43052252420726927</c:v>
                      </c:pt>
                      <c:pt idx="331">
                        <c:v>0.43045581771975061</c:v>
                      </c:pt>
                      <c:pt idx="332">
                        <c:v>0.43026913798281885</c:v>
                      </c:pt>
                      <c:pt idx="333">
                        <c:v>0.430202429973851</c:v>
                      </c:pt>
                      <c:pt idx="334">
                        <c:v>0.42974890271876631</c:v>
                      </c:pt>
                      <c:pt idx="335">
                        <c:v>0.42968219310997824</c:v>
                      </c:pt>
                      <c:pt idx="336">
                        <c:v>0.42897224048661214</c:v>
                      </c:pt>
                      <c:pt idx="337">
                        <c:v>0.42891218829763927</c:v>
                      </c:pt>
                      <c:pt idx="338">
                        <c:v>0.42890553598335351</c:v>
                      </c:pt>
                      <c:pt idx="339">
                        <c:v>0.42884548326020688</c:v>
                      </c:pt>
                      <c:pt idx="340">
                        <c:v>0.42840583423323542</c:v>
                      </c:pt>
                      <c:pt idx="341">
                        <c:v>0.42833912576797301</c:v>
                      </c:pt>
                      <c:pt idx="342">
                        <c:v>0.42332824328514779</c:v>
                      </c:pt>
                      <c:pt idx="343">
                        <c:v>0.42326153738530203</c:v>
                      </c:pt>
                      <c:pt idx="344">
                        <c:v>0.42307458072346382</c:v>
                      </c:pt>
                      <c:pt idx="345">
                        <c:v>0.42300787297475229</c:v>
                      </c:pt>
                      <c:pt idx="346">
                        <c:v>0.42255394059778456</c:v>
                      </c:pt>
                      <c:pt idx="347">
                        <c:v>0.42248723059403437</c:v>
                      </c:pt>
                      <c:pt idx="348">
                        <c:v>0.37580707214267806</c:v>
                      </c:pt>
                      <c:pt idx="349">
                        <c:v>0.37574669842913527</c:v>
                      </c:pt>
                      <c:pt idx="350">
                        <c:v>0.37574037195583998</c:v>
                      </c:pt>
                      <c:pt idx="351">
                        <c:v>0.37567999740732855</c:v>
                      </c:pt>
                      <c:pt idx="352">
                        <c:v>0.37523855577141096</c:v>
                      </c:pt>
                      <c:pt idx="353">
                        <c:v>0.37517184892424466</c:v>
                      </c:pt>
                      <c:pt idx="354">
                        <c:v>0.36842041235355694</c:v>
                      </c:pt>
                      <c:pt idx="355">
                        <c:v>0.36835371059984728</c:v>
                      </c:pt>
                      <c:pt idx="356">
                        <c:v>0.36816545990648109</c:v>
                      </c:pt>
                      <c:pt idx="357">
                        <c:v>0.36809875485742644</c:v>
                      </c:pt>
                      <c:pt idx="358">
                        <c:v>0.3676435388918789</c:v>
                      </c:pt>
                      <c:pt idx="359">
                        <c:v>0.36757682883954951</c:v>
                      </c:pt>
                      <c:pt idx="360">
                        <c:v>0.36738153671875623</c:v>
                      </c:pt>
                      <c:pt idx="361">
                        <c:v>0.36732103663754212</c:v>
                      </c:pt>
                      <c:pt idx="362">
                        <c:v>0.36731483920412239</c:v>
                      </c:pt>
                      <c:pt idx="363">
                        <c:v>0.36725433819642173</c:v>
                      </c:pt>
                      <c:pt idx="364">
                        <c:v>0.36681198287456179</c:v>
                      </c:pt>
                      <c:pt idx="365">
                        <c:v>0.36674527786680255</c:v>
                      </c:pt>
                      <c:pt idx="366">
                        <c:v>0.36018862725286388</c:v>
                      </c:pt>
                      <c:pt idx="367">
                        <c:v>0.36012797795530432</c:v>
                      </c:pt>
                      <c:pt idx="368">
                        <c:v>0.36012193125471931</c:v>
                      </c:pt>
                      <c:pt idx="369">
                        <c:v>0.36006128093091722</c:v>
                      </c:pt>
                      <c:pt idx="370">
                        <c:v>0.35961779912790276</c:v>
                      </c:pt>
                      <c:pt idx="371">
                        <c:v>0.35955109472345698</c:v>
                      </c:pt>
                      <c:pt idx="372">
                        <c:v>0.34983066045157485</c:v>
                      </c:pt>
                      <c:pt idx="373">
                        <c:v>0.34976848378381586</c:v>
                      </c:pt>
                      <c:pt idx="374">
                        <c:v>0.34976395930490517</c:v>
                      </c:pt>
                      <c:pt idx="375">
                        <c:v>0.34970178174842659</c:v>
                      </c:pt>
                      <c:pt idx="376">
                        <c:v>0.34924578590772232</c:v>
                      </c:pt>
                      <c:pt idx="377">
                        <c:v>0.34918553422479559</c:v>
                      </c:pt>
                      <c:pt idx="378">
                        <c:v>0.34917907779339002</c:v>
                      </c:pt>
                      <c:pt idx="379">
                        <c:v>0.34911883465416038</c:v>
                      </c:pt>
                      <c:pt idx="380">
                        <c:v>0.34893013149594115</c:v>
                      </c:pt>
                      <c:pt idx="381">
                        <c:v>0.3488634281303834</c:v>
                      </c:pt>
                      <c:pt idx="382">
                        <c:v>0.34840782212331928</c:v>
                      </c:pt>
                      <c:pt idx="383">
                        <c:v>0.34834111284922831</c:v>
                      </c:pt>
                      <c:pt idx="384">
                        <c:v>0.34263719744508286</c:v>
                      </c:pt>
                      <c:pt idx="385">
                        <c:v>0.34257486677628951</c:v>
                      </c:pt>
                      <c:pt idx="386">
                        <c:v>0.34257049739433659</c:v>
                      </c:pt>
                      <c:pt idx="387">
                        <c:v>0.34250816573037129</c:v>
                      </c:pt>
                      <c:pt idx="388">
                        <c:v>0.34205102183256259</c:v>
                      </c:pt>
                      <c:pt idx="389">
                        <c:v>0.3419843138467108</c:v>
                      </c:pt>
                      <c:pt idx="390">
                        <c:v>0.34179873821443696</c:v>
                      </c:pt>
                      <c:pt idx="391">
                        <c:v>0.34173645294952049</c:v>
                      </c:pt>
                      <c:pt idx="392">
                        <c:v>0.34173203671958441</c:v>
                      </c:pt>
                      <c:pt idx="393">
                        <c:v>0.34166975047934434</c:v>
                      </c:pt>
                      <c:pt idx="394">
                        <c:v>0.34121301244435204</c:v>
                      </c:pt>
                      <c:pt idx="395">
                        <c:v>0.34114630320743439</c:v>
                      </c:pt>
                      <c:pt idx="396">
                        <c:v>0.32558670279557378</c:v>
                      </c:pt>
                      <c:pt idx="397">
                        <c:v>0.32552287191257262</c:v>
                      </c:pt>
                      <c:pt idx="398">
                        <c:v>0.325519998113528</c:v>
                      </c:pt>
                      <c:pt idx="399">
                        <c:v>0.32545616632419083</c:v>
                      </c:pt>
                      <c:pt idx="400">
                        <c:v>0.32498696542606603</c:v>
                      </c:pt>
                      <c:pt idx="401">
                        <c:v>0.3249202538597511</c:v>
                      </c:pt>
                      <c:pt idx="402">
                        <c:v>0.31839281060360825</c:v>
                      </c:pt>
                      <c:pt idx="403">
                        <c:v>0.31832881073307279</c:v>
                      </c:pt>
                      <c:pt idx="404">
                        <c:v>0.3183261066500625</c:v>
                      </c:pt>
                      <c:pt idx="405">
                        <c:v>0.3182621057554183</c:v>
                      </c:pt>
                      <c:pt idx="406">
                        <c:v>0.31779165794879033</c:v>
                      </c:pt>
                      <c:pt idx="407">
                        <c:v>0.31772494605178914</c:v>
                      </c:pt>
                      <c:pt idx="408">
                        <c:v>0.29915755831193963</c:v>
                      </c:pt>
                      <c:pt idx="409">
                        <c:v>0.29909345097487156</c:v>
                      </c:pt>
                      <c:pt idx="410">
                        <c:v>0.29909085660251289</c:v>
                      </c:pt>
                      <c:pt idx="411">
                        <c:v>0.29902674808823315</c:v>
                      </c:pt>
                      <c:pt idx="412">
                        <c:v>0.2985559216451204</c:v>
                      </c:pt>
                      <c:pt idx="413">
                        <c:v>0.29848921071690454</c:v>
                      </c:pt>
                      <c:pt idx="414">
                        <c:v>0.29177083658756564</c:v>
                      </c:pt>
                      <c:pt idx="415">
                        <c:v>0.29170413217715341</c:v>
                      </c:pt>
                      <c:pt idx="416">
                        <c:v>0.2915129016951073</c:v>
                      </c:pt>
                      <c:pt idx="417">
                        <c:v>0.29144619287184931</c:v>
                      </c:pt>
                      <c:pt idx="418">
                        <c:v>0.29096391297519314</c:v>
                      </c:pt>
                      <c:pt idx="419">
                        <c:v>0.29089719741564096</c:v>
                      </c:pt>
                      <c:pt idx="420">
                        <c:v>0.26244908449920762</c:v>
                      </c:pt>
                      <c:pt idx="421">
                        <c:v>0.26238239548162073</c:v>
                      </c:pt>
                      <c:pt idx="422">
                        <c:v>0.26218918643668182</c:v>
                      </c:pt>
                      <c:pt idx="423">
                        <c:v>0.26212249053490538</c:v>
                      </c:pt>
                      <c:pt idx="424">
                        <c:v>0.26164890110818084</c:v>
                      </c:pt>
                      <c:pt idx="425">
                        <c:v>0.26158219381276593</c:v>
                      </c:pt>
                      <c:pt idx="426">
                        <c:v>0.25525758966071488</c:v>
                      </c:pt>
                      <c:pt idx="427">
                        <c:v>0.25519090307194142</c:v>
                      </c:pt>
                      <c:pt idx="428">
                        <c:v>0.25499650769668158</c:v>
                      </c:pt>
                      <c:pt idx="429">
                        <c:v>0.25492981347305987</c:v>
                      </c:pt>
                      <c:pt idx="430">
                        <c:v>0.2544540668453717</c:v>
                      </c:pt>
                      <c:pt idx="431">
                        <c:v>0.25438735979223598</c:v>
                      </c:pt>
                      <c:pt idx="432">
                        <c:v>0.24489557993082903</c:v>
                      </c:pt>
                      <c:pt idx="433">
                        <c:v>0.24482888382807089</c:v>
                      </c:pt>
                      <c:pt idx="434">
                        <c:v>0.24463604299273503</c:v>
                      </c:pt>
                      <c:pt idx="435">
                        <c:v>0.24456934037126429</c:v>
                      </c:pt>
                      <c:pt idx="436">
                        <c:v>0.2440858709374534</c:v>
                      </c:pt>
                      <c:pt idx="437">
                        <c:v>0.24401915798516768</c:v>
                      </c:pt>
                      <c:pt idx="438">
                        <c:v>0.23770294996289543</c:v>
                      </c:pt>
                      <c:pt idx="439">
                        <c:v>0.23763625560186896</c:v>
                      </c:pt>
                      <c:pt idx="440">
                        <c:v>0.23744221190588685</c:v>
                      </c:pt>
                      <c:pt idx="441">
                        <c:v>0.23737551022558537</c:v>
                      </c:pt>
                      <c:pt idx="442">
                        <c:v>0.23688985841952451</c:v>
                      </c:pt>
                      <c:pt idx="443">
                        <c:v>0.23682314487796108</c:v>
                      </c:pt>
                      <c:pt idx="444">
                        <c:v>0.23602436164047297</c:v>
                      </c:pt>
                      <c:pt idx="445">
                        <c:v>0.2359576807800004</c:v>
                      </c:pt>
                      <c:pt idx="446">
                        <c:v>0.23576219997699013</c:v>
                      </c:pt>
                      <c:pt idx="447">
                        <c:v>0.2356955103160725</c:v>
                      </c:pt>
                      <c:pt idx="448">
                        <c:v>0.23521850266299738</c:v>
                      </c:pt>
                      <c:pt idx="449">
                        <c:v>0.2351517981903985</c:v>
                      </c:pt>
                      <c:pt idx="450">
                        <c:v>0.22863606786631738</c:v>
                      </c:pt>
                      <c:pt idx="451">
                        <c:v>0.22857061206475796</c:v>
                      </c:pt>
                      <c:pt idx="452">
                        <c:v>0.22856938301767474</c:v>
                      </c:pt>
                      <c:pt idx="453">
                        <c:v>0.2285039248950852</c:v>
                      </c:pt>
                      <c:pt idx="454">
                        <c:v>0.22802420705821178</c:v>
                      </c:pt>
                      <c:pt idx="455">
                        <c:v>0.22795750325678302</c:v>
                      </c:pt>
                      <c:pt idx="456">
                        <c:v>0.22036964327133365</c:v>
                      </c:pt>
                      <c:pt idx="457">
                        <c:v>0.22030413956856532</c:v>
                      </c:pt>
                      <c:pt idx="458">
                        <c:v>0.22030295874989736</c:v>
                      </c:pt>
                      <c:pt idx="459">
                        <c:v>0.2202374526118854</c:v>
                      </c:pt>
                      <c:pt idx="460">
                        <c:v>0.2197577206559819</c:v>
                      </c:pt>
                      <c:pt idx="461">
                        <c:v>0.21969101630705132</c:v>
                      </c:pt>
                      <c:pt idx="462">
                        <c:v>0.21846861865326103</c:v>
                      </c:pt>
                      <c:pt idx="463">
                        <c:v>0.21840192919072776</c:v>
                      </c:pt>
                      <c:pt idx="464">
                        <c:v>0.21820706624867309</c:v>
                      </c:pt>
                      <c:pt idx="465">
                        <c:v>0.21814036829694222</c:v>
                      </c:pt>
                      <c:pt idx="466">
                        <c:v>0.2176541870245374</c:v>
                      </c:pt>
                      <c:pt idx="467">
                        <c:v>0.21758747532680969</c:v>
                      </c:pt>
                      <c:pt idx="468">
                        <c:v>0.21298146572080437</c:v>
                      </c:pt>
                      <c:pt idx="469">
                        <c:v>0.2129147766805119</c:v>
                      </c:pt>
                      <c:pt idx="470">
                        <c:v>0.21271848995653464</c:v>
                      </c:pt>
                      <c:pt idx="471">
                        <c:v>0.21265179150882549</c:v>
                      </c:pt>
                      <c:pt idx="472">
                        <c:v>0.21216291940879581</c:v>
                      </c:pt>
                      <c:pt idx="473">
                        <c:v>0.212096205444021</c:v>
                      </c:pt>
                      <c:pt idx="474">
                        <c:v>0.21108081788164165</c:v>
                      </c:pt>
                      <c:pt idx="475">
                        <c:v>0.21101412385607463</c:v>
                      </c:pt>
                      <c:pt idx="476">
                        <c:v>0.21101410940974094</c:v>
                      </c:pt>
                      <c:pt idx="477">
                        <c:v>0.21094741309000864</c:v>
                      </c:pt>
                      <c:pt idx="478">
                        <c:v>0.21045846508755611</c:v>
                      </c:pt>
                      <c:pt idx="479">
                        <c:v>0.21039175305314881</c:v>
                      </c:pt>
                      <c:pt idx="480">
                        <c:v>0.1396967267628251</c:v>
                      </c:pt>
                      <c:pt idx="481">
                        <c:v>0.13963008201776408</c:v>
                      </c:pt>
                      <c:pt idx="482">
                        <c:v>0.13942392698732112</c:v>
                      </c:pt>
                      <c:pt idx="483">
                        <c:v>0.13935726148738337</c:v>
                      </c:pt>
                      <c:pt idx="484">
                        <c:v>0.13885496317442272</c:v>
                      </c:pt>
                      <c:pt idx="485">
                        <c:v>0.13878826341790335</c:v>
                      </c:pt>
                      <c:pt idx="486">
                        <c:v>0.13251275591106959</c:v>
                      </c:pt>
                      <c:pt idx="487">
                        <c:v>0.13244612198664854</c:v>
                      </c:pt>
                      <c:pt idx="488">
                        <c:v>0.13223655929972683</c:v>
                      </c:pt>
                      <c:pt idx="489">
                        <c:v>0.13216990144894417</c:v>
                      </c:pt>
                      <c:pt idx="490">
                        <c:v>0.13166144653238962</c:v>
                      </c:pt>
                      <c:pt idx="491">
                        <c:v>0.13159474867329873</c:v>
                      </c:pt>
                      <c:pt idx="492">
                        <c:v>0.1154429799271757</c:v>
                      </c:pt>
                      <c:pt idx="493">
                        <c:v>0.11537632345844401</c:v>
                      </c:pt>
                      <c:pt idx="494">
                        <c:v>0.11517064542175727</c:v>
                      </c:pt>
                      <c:pt idx="495">
                        <c:v>0.11510396526162521</c:v>
                      </c:pt>
                      <c:pt idx="496">
                        <c:v>0.11459622421510109</c:v>
                      </c:pt>
                      <c:pt idx="497">
                        <c:v>0.11452950799271001</c:v>
                      </c:pt>
                      <c:pt idx="498">
                        <c:v>0.10825814115464494</c:v>
                      </c:pt>
                      <c:pt idx="499">
                        <c:v>0.10819149613286962</c:v>
                      </c:pt>
                      <c:pt idx="500">
                        <c:v>0.10798175632164786</c:v>
                      </c:pt>
                      <c:pt idx="501">
                        <c:v>0.10791508313380682</c:v>
                      </c:pt>
                      <c:pt idx="502">
                        <c:v>0.10740024090291572</c:v>
                      </c:pt>
                      <c:pt idx="503">
                        <c:v>0.1073335238869835</c:v>
                      </c:pt>
                      <c:pt idx="504">
                        <c:v>8.9032475481790552E-2</c:v>
                      </c:pt>
                      <c:pt idx="505">
                        <c:v>8.8965861042315894E-2</c:v>
                      </c:pt>
                      <c:pt idx="506">
                        <c:v>8.8750894921054216E-2</c:v>
                      </c:pt>
                      <c:pt idx="507">
                        <c:v>8.8684241912753245E-2</c:v>
                      </c:pt>
                      <c:pt idx="508">
                        <c:v>8.8164364898831574E-2</c:v>
                      </c:pt>
                      <c:pt idx="509">
                        <c:v>8.809765362291104E-2</c:v>
                      </c:pt>
                      <c:pt idx="510">
                        <c:v>8.1641119196587536E-2</c:v>
                      </c:pt>
                      <c:pt idx="511">
                        <c:v>8.1574493835982156E-2</c:v>
                      </c:pt>
                      <c:pt idx="512">
                        <c:v>8.1567198310971992E-2</c:v>
                      </c:pt>
                      <c:pt idx="513">
                        <c:v>8.1500561411571415E-2</c:v>
                      </c:pt>
                      <c:pt idx="514">
                        <c:v>8.0969801894141852E-2</c:v>
                      </c:pt>
                      <c:pt idx="515">
                        <c:v>8.0903091503594135E-2</c:v>
                      </c:pt>
                      <c:pt idx="516">
                        <c:v>3.4850642444620272E-2</c:v>
                      </c:pt>
                      <c:pt idx="517">
                        <c:v>3.4784364682639235E-2</c:v>
                      </c:pt>
                      <c:pt idx="518">
                        <c:v>3.4764008705518996E-2</c:v>
                      </c:pt>
                      <c:pt idx="519">
                        <c:v>3.469767947443396E-2</c:v>
                      </c:pt>
                      <c:pt idx="520">
                        <c:v>3.4098120161862658E-2</c:v>
                      </c:pt>
                      <c:pt idx="521">
                        <c:v>3.4031480371356393E-2</c:v>
                      </c:pt>
                      <c:pt idx="522">
                        <c:v>2.773140656495483E-2</c:v>
                      </c:pt>
                      <c:pt idx="523">
                        <c:v>2.7665429445742719E-2</c:v>
                      </c:pt>
                      <c:pt idx="524">
                        <c:v>2.7636400398526474E-2</c:v>
                      </c:pt>
                      <c:pt idx="525">
                        <c:v>2.7570339089202311E-2</c:v>
                      </c:pt>
                      <c:pt idx="526">
                        <c:v>2.6915860451752854E-2</c:v>
                      </c:pt>
                      <c:pt idx="527">
                        <c:v>2.6849274613928057E-2</c:v>
                      </c:pt>
                      <c:pt idx="528">
                        <c:v>8.9777326291494049E-3</c:v>
                      </c:pt>
                      <c:pt idx="529">
                        <c:v>8.9169979485066945E-3</c:v>
                      </c:pt>
                      <c:pt idx="530">
                        <c:v>8.823673608645102E-3</c:v>
                      </c:pt>
                      <c:pt idx="531">
                        <c:v>8.7623219461946504E-3</c:v>
                      </c:pt>
                      <c:pt idx="532">
                        <c:v>7.7403907203595851E-3</c:v>
                      </c:pt>
                      <c:pt idx="533">
                        <c:v>7.6747422102341027E-3</c:v>
                      </c:pt>
                      <c:pt idx="534">
                        <c:v>3.2423968356821713E-3</c:v>
                      </c:pt>
                      <c:pt idx="535">
                        <c:v>3.2261367998911547E-3</c:v>
                      </c:pt>
                      <c:pt idx="536">
                        <c:v>2.249397285335109E-3</c:v>
                      </c:pt>
                      <c:pt idx="537">
                        <c:v>2.2328884939921199E-3</c:v>
                      </c:pt>
                      <c:pt idx="538">
                        <c:v>6.6847012602194454E-5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840E-4CC4-8B56-7063824DBCEB}"/>
                  </c:ext>
                </c:extLst>
              </c15:ser>
            </c15:filteredLineSeries>
          </c:ext>
        </c:extLst>
      </c:lineChart>
      <c:catAx>
        <c:axId val="521979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81824"/>
        <c:crosses val="autoZero"/>
        <c:auto val="1"/>
        <c:lblAlgn val="ctr"/>
        <c:lblOffset val="100"/>
        <c:noMultiLvlLbl val="0"/>
      </c:catAx>
      <c:valAx>
        <c:axId val="52198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7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0.99993315298739638</c:v>
                </c:pt>
                <c:pt idx="2">
                  <c:v>0.99907488730932281</c:v>
                </c:pt>
                <c:pt idx="3">
                  <c:v>0.99905712523122148</c:v>
                </c:pt>
                <c:pt idx="4">
                  <c:v>0.99744698539700172</c:v>
                </c:pt>
                <c:pt idx="5">
                  <c:v>0.99743058108853067</c:v>
                </c:pt>
                <c:pt idx="6">
                  <c:v>0.9926049088855261</c:v>
                </c:pt>
                <c:pt idx="7">
                  <c:v>0.99254425334245278</c:v>
                </c:pt>
                <c:pt idx="8">
                  <c:v>0.992538457355846</c:v>
                </c:pt>
                <c:pt idx="9">
                  <c:v>0.99247794038107784</c:v>
                </c:pt>
                <c:pt idx="10">
                  <c:v>0.99186643419433917</c:v>
                </c:pt>
                <c:pt idx="11">
                  <c:v>0.99180253349462089</c:v>
                </c:pt>
                <c:pt idx="12">
                  <c:v>0.91282462404882014</c:v>
                </c:pt>
                <c:pt idx="13">
                  <c:v>0.9127579219659302</c:v>
                </c:pt>
                <c:pt idx="14">
                  <c:v>0.91257503102015258</c:v>
                </c:pt>
                <c:pt idx="15">
                  <c:v>0.91250835266992358</c:v>
                </c:pt>
                <c:pt idx="16">
                  <c:v>0.91210100747685363</c:v>
                </c:pt>
                <c:pt idx="17">
                  <c:v>0.91203438974129403</c:v>
                </c:pt>
                <c:pt idx="18">
                  <c:v>0.90562967910035996</c:v>
                </c:pt>
                <c:pt idx="19">
                  <c:v>0.90556297579490996</c:v>
                </c:pt>
                <c:pt idx="20">
                  <c:v>0.90538388789209034</c:v>
                </c:pt>
                <c:pt idx="21">
                  <c:v>0.90531720338533284</c:v>
                </c:pt>
                <c:pt idx="22">
                  <c:v>0.90491849570546756</c:v>
                </c:pt>
                <c:pt idx="23">
                  <c:v>0.90485186042432686</c:v>
                </c:pt>
                <c:pt idx="24">
                  <c:v>0.89506340104994042</c:v>
                </c:pt>
                <c:pt idx="25">
                  <c:v>0.89501039077484745</c:v>
                </c:pt>
                <c:pt idx="26">
                  <c:v>0.89499669874562626</c:v>
                </c:pt>
                <c:pt idx="27">
                  <c:v>0.89494369224117631</c:v>
                </c:pt>
                <c:pt idx="28">
                  <c:v>0.89454997067873898</c:v>
                </c:pt>
                <c:pt idx="29">
                  <c:v>0.89448331288424909</c:v>
                </c:pt>
                <c:pt idx="30">
                  <c:v>0.88786903732539901</c:v>
                </c:pt>
                <c:pt idx="31">
                  <c:v>0.88781666085179023</c:v>
                </c:pt>
                <c:pt idx="32">
                  <c:v>0.88780233361970828</c:v>
                </c:pt>
                <c:pt idx="33">
                  <c:v>0.88774996021268548</c:v>
                </c:pt>
                <c:pt idx="34">
                  <c:v>0.88736248412513896</c:v>
                </c:pt>
                <c:pt idx="35">
                  <c:v>0.88729581723144635</c:v>
                </c:pt>
                <c:pt idx="36">
                  <c:v>0.86844109994516006</c:v>
                </c:pt>
                <c:pt idx="37">
                  <c:v>0.8683744000704956</c:v>
                </c:pt>
                <c:pt idx="38">
                  <c:v>0.86818958688930137</c:v>
                </c:pt>
                <c:pt idx="39">
                  <c:v>0.86812290238186862</c:v>
                </c:pt>
                <c:pt idx="40">
                  <c:v>0.86770655078832681</c:v>
                </c:pt>
                <c:pt idx="41">
                  <c:v>0.86763990328595597</c:v>
                </c:pt>
                <c:pt idx="42">
                  <c:v>0.86124724668590447</c:v>
                </c:pt>
                <c:pt idx="43">
                  <c:v>0.861180545230251</c:v>
                </c:pt>
                <c:pt idx="44">
                  <c:v>0.86099822433137219</c:v>
                </c:pt>
                <c:pt idx="45">
                  <c:v>0.86093153591443849</c:v>
                </c:pt>
                <c:pt idx="46">
                  <c:v>0.86052067821663392</c:v>
                </c:pt>
                <c:pt idx="47">
                  <c:v>0.86045402167690932</c:v>
                </c:pt>
                <c:pt idx="48">
                  <c:v>0.80788815301767236</c:v>
                </c:pt>
                <c:pt idx="49">
                  <c:v>0.80783348266478128</c:v>
                </c:pt>
                <c:pt idx="50">
                  <c:v>0.80782144994113547</c:v>
                </c:pt>
                <c:pt idx="51">
                  <c:v>0.80776678141964497</c:v>
                </c:pt>
                <c:pt idx="52">
                  <c:v>0.80736517528125096</c:v>
                </c:pt>
                <c:pt idx="53">
                  <c:v>0.80729849249174568</c:v>
                </c:pt>
                <c:pt idx="54">
                  <c:v>0.80069386354759176</c:v>
                </c:pt>
                <c:pt idx="55">
                  <c:v>0.80063950968224129</c:v>
                </c:pt>
                <c:pt idx="56">
                  <c:v>0.80062715966177866</c:v>
                </c:pt>
                <c:pt idx="57">
                  <c:v>0.80057280739461734</c:v>
                </c:pt>
                <c:pt idx="58">
                  <c:v>0.8001741836257521</c:v>
                </c:pt>
                <c:pt idx="59">
                  <c:v>0.80010749763328792</c:v>
                </c:pt>
                <c:pt idx="60">
                  <c:v>0.79965265251720308</c:v>
                </c:pt>
                <c:pt idx="61">
                  <c:v>0.79958593883616713</c:v>
                </c:pt>
                <c:pt idx="62">
                  <c:v>0.79940730843331875</c:v>
                </c:pt>
                <c:pt idx="63">
                  <c:v>0.79934060149464403</c:v>
                </c:pt>
                <c:pt idx="64">
                  <c:v>0.79894160589736918</c:v>
                </c:pt>
                <c:pt idx="65">
                  <c:v>0.79887491532667676</c:v>
                </c:pt>
                <c:pt idx="66">
                  <c:v>0.79245704553789065</c:v>
                </c:pt>
                <c:pt idx="67">
                  <c:v>0.79239033220861621</c:v>
                </c:pt>
                <c:pt idx="68">
                  <c:v>0.79221294159838063</c:v>
                </c:pt>
                <c:pt idx="69">
                  <c:v>0.79214623410108764</c:v>
                </c:pt>
                <c:pt idx="70">
                  <c:v>0.7917499431673497</c:v>
                </c:pt>
                <c:pt idx="71">
                  <c:v>0.79168325010955487</c:v>
                </c:pt>
                <c:pt idx="72">
                  <c:v>0.78145831240503183</c:v>
                </c:pt>
                <c:pt idx="73">
                  <c:v>0.78140403448852425</c:v>
                </c:pt>
                <c:pt idx="74">
                  <c:v>0.78139160528669138</c:v>
                </c:pt>
                <c:pt idx="75">
                  <c:v>0.781337328742569</c:v>
                </c:pt>
                <c:pt idx="76">
                  <c:v>0.78094010062603125</c:v>
                </c:pt>
                <c:pt idx="77">
                  <c:v>0.7808734088359548</c:v>
                </c:pt>
                <c:pt idx="78">
                  <c:v>0.77788561463470851</c:v>
                </c:pt>
                <c:pt idx="79">
                  <c:v>0.77781889707088514</c:v>
                </c:pt>
                <c:pt idx="80">
                  <c:v>0.77764215777528156</c:v>
                </c:pt>
                <c:pt idx="81">
                  <c:v>0.77757544515513666</c:v>
                </c:pt>
                <c:pt idx="82">
                  <c:v>0.77718110325221579</c:v>
                </c:pt>
                <c:pt idx="83">
                  <c:v>0.77711440300603873</c:v>
                </c:pt>
                <c:pt idx="84">
                  <c:v>0.77407198024089163</c:v>
                </c:pt>
                <c:pt idx="85">
                  <c:v>0.77400527735348079</c:v>
                </c:pt>
                <c:pt idx="86">
                  <c:v>0.77382222711236925</c:v>
                </c:pt>
                <c:pt idx="87">
                  <c:v>0.77375553104370032</c:v>
                </c:pt>
                <c:pt idx="88">
                  <c:v>0.77333681763111584</c:v>
                </c:pt>
                <c:pt idx="89">
                  <c:v>0.77327013783652898</c:v>
                </c:pt>
                <c:pt idx="90">
                  <c:v>0.77050074379395084</c:v>
                </c:pt>
                <c:pt idx="91">
                  <c:v>0.7704470185695389</c:v>
                </c:pt>
                <c:pt idx="92">
                  <c:v>0.77043403025230905</c:v>
                </c:pt>
                <c:pt idx="93">
                  <c:v>0.77038030605819363</c:v>
                </c:pt>
                <c:pt idx="94">
                  <c:v>0.7699881162964104</c:v>
                </c:pt>
                <c:pt idx="95">
                  <c:v>0.76992141466111474</c:v>
                </c:pt>
                <c:pt idx="96">
                  <c:v>0.69471698299343887</c:v>
                </c:pt>
                <c:pt idx="97">
                  <c:v>0.69466096598801208</c:v>
                </c:pt>
                <c:pt idx="98">
                  <c:v>0.69465027308580418</c:v>
                </c:pt>
                <c:pt idx="99">
                  <c:v>0.69459425683516451</c:v>
                </c:pt>
                <c:pt idx="100">
                  <c:v>0.69418445633897197</c:v>
                </c:pt>
                <c:pt idx="101">
                  <c:v>0.69411775499985695</c:v>
                </c:pt>
                <c:pt idx="102">
                  <c:v>0.69071179265095239</c:v>
                </c:pt>
                <c:pt idx="103">
                  <c:v>0.6906450799905024</c:v>
                </c:pt>
                <c:pt idx="104">
                  <c:v>0.69046526446614187</c:v>
                </c:pt>
                <c:pt idx="105">
                  <c:v>0.69039855470457612</c:v>
                </c:pt>
                <c:pt idx="106">
                  <c:v>0.68998912950055613</c:v>
                </c:pt>
                <c:pt idx="107">
                  <c:v>0.68992242720523256</c:v>
                </c:pt>
                <c:pt idx="108">
                  <c:v>0.6875220510538419</c:v>
                </c:pt>
                <c:pt idx="109">
                  <c:v>0.68746617297196622</c:v>
                </c:pt>
                <c:pt idx="110">
                  <c:v>0.68745534115504614</c:v>
                </c:pt>
                <c:pt idx="111">
                  <c:v>0.687399463724785</c:v>
                </c:pt>
                <c:pt idx="112">
                  <c:v>0.68699098751158238</c:v>
                </c:pt>
                <c:pt idx="113">
                  <c:v>0.68692428515810744</c:v>
                </c:pt>
                <c:pt idx="114">
                  <c:v>0.68351639537799203</c:v>
                </c:pt>
                <c:pt idx="115">
                  <c:v>0.6834496831153517</c:v>
                </c:pt>
                <c:pt idx="116">
                  <c:v>0.68327042702836038</c:v>
                </c:pt>
                <c:pt idx="117">
                  <c:v>0.68320371722932116</c:v>
                </c:pt>
                <c:pt idx="118">
                  <c:v>0.6827955645086965</c:v>
                </c:pt>
                <c:pt idx="119">
                  <c:v>0.68272886127974597</c:v>
                </c:pt>
                <c:pt idx="120">
                  <c:v>0.67295113152497799</c:v>
                </c:pt>
                <c:pt idx="121">
                  <c:v>0.67289532470244184</c:v>
                </c:pt>
                <c:pt idx="122">
                  <c:v>0.67288441941440946</c:v>
                </c:pt>
                <c:pt idx="123">
                  <c:v>0.67282861313451492</c:v>
                </c:pt>
                <c:pt idx="124">
                  <c:v>0.67242103643217965</c:v>
                </c:pt>
                <c:pt idx="125">
                  <c:v>0.67235433074847284</c:v>
                </c:pt>
                <c:pt idx="126">
                  <c:v>0.66828632215721662</c:v>
                </c:pt>
                <c:pt idx="127">
                  <c:v>0.6682304489358194</c:v>
                </c:pt>
                <c:pt idx="128">
                  <c:v>0.66821961126897889</c:v>
                </c:pt>
                <c:pt idx="129">
                  <c:v>0.66816373859897749</c:v>
                </c:pt>
                <c:pt idx="130">
                  <c:v>0.6677556929113887</c:v>
                </c:pt>
                <c:pt idx="131">
                  <c:v>0.66768898850628033</c:v>
                </c:pt>
                <c:pt idx="132">
                  <c:v>0.66575590921323191</c:v>
                </c:pt>
                <c:pt idx="133">
                  <c:v>0.66570020999485036</c:v>
                </c:pt>
                <c:pt idx="134">
                  <c:v>0.66568919742351251</c:v>
                </c:pt>
                <c:pt idx="135">
                  <c:v>0.66563349865732646</c:v>
                </c:pt>
                <c:pt idx="136">
                  <c:v>0.66522696724589747</c:v>
                </c:pt>
                <c:pt idx="137">
                  <c:v>0.66516026099016168</c:v>
                </c:pt>
                <c:pt idx="138">
                  <c:v>0.66090054400868647</c:v>
                </c:pt>
                <c:pt idx="139">
                  <c:v>0.66083383504254989</c:v>
                </c:pt>
                <c:pt idx="140">
                  <c:v>0.66065112663731984</c:v>
                </c:pt>
                <c:pt idx="141">
                  <c:v>0.6605844204320328</c:v>
                </c:pt>
                <c:pt idx="142">
                  <c:v>0.66015786966833379</c:v>
                </c:pt>
                <c:pt idx="143">
                  <c:v>0.66009117065749501</c:v>
                </c:pt>
                <c:pt idx="144">
                  <c:v>0.65263421504542762</c:v>
                </c:pt>
                <c:pt idx="145">
                  <c:v>0.65256750639581085</c:v>
                </c:pt>
                <c:pt idx="146">
                  <c:v>0.65238470623837863</c:v>
                </c:pt>
                <c:pt idx="147">
                  <c:v>0.65231800023629627</c:v>
                </c:pt>
                <c:pt idx="148">
                  <c:v>0.6518914908433554</c:v>
                </c:pt>
                <c:pt idx="149">
                  <c:v>0.65182479175663777</c:v>
                </c:pt>
                <c:pt idx="150">
                  <c:v>0.64652021672747639</c:v>
                </c:pt>
                <c:pt idx="151">
                  <c:v>0.64646449225625213</c:v>
                </c:pt>
                <c:pt idx="152">
                  <c:v>0.64645350447970917</c:v>
                </c:pt>
                <c:pt idx="153">
                  <c:v>0.64639778037566564</c:v>
                </c:pt>
                <c:pt idx="154">
                  <c:v>0.64599139097134817</c:v>
                </c:pt>
                <c:pt idx="155">
                  <c:v>0.64592468336306041</c:v>
                </c:pt>
                <c:pt idx="156">
                  <c:v>0.64524818949484741</c:v>
                </c:pt>
                <c:pt idx="157">
                  <c:v>0.64519022834804207</c:v>
                </c:pt>
                <c:pt idx="158">
                  <c:v>0.64518148254192431</c:v>
                </c:pt>
                <c:pt idx="159">
                  <c:v>0.64512352197131473</c:v>
                </c:pt>
                <c:pt idx="160">
                  <c:v>0.64469811557283396</c:v>
                </c:pt>
                <c:pt idx="161">
                  <c:v>0.64463141530426793</c:v>
                </c:pt>
                <c:pt idx="162">
                  <c:v>0.63913472512757274</c:v>
                </c:pt>
                <c:pt idx="163">
                  <c:v>0.63906801445884431</c:v>
                </c:pt>
                <c:pt idx="164">
                  <c:v>0.63888606836977624</c:v>
                </c:pt>
                <c:pt idx="165">
                  <c:v>0.63881935962856551</c:v>
                </c:pt>
                <c:pt idx="166">
                  <c:v>0.6383948606527976</c:v>
                </c:pt>
                <c:pt idx="167">
                  <c:v>0.63832815733433357</c:v>
                </c:pt>
                <c:pt idx="168">
                  <c:v>0.58596717601507353</c:v>
                </c:pt>
                <c:pt idx="169">
                  <c:v>0.58590046560311038</c:v>
                </c:pt>
                <c:pt idx="170">
                  <c:v>0.58571854031334669</c:v>
                </c:pt>
                <c:pt idx="171">
                  <c:v>0.58565183075576577</c:v>
                </c:pt>
                <c:pt idx="172">
                  <c:v>0.58522859723009168</c:v>
                </c:pt>
                <c:pt idx="173">
                  <c:v>0.58516189076643721</c:v>
                </c:pt>
                <c:pt idx="174">
                  <c:v>0.57858147571266672</c:v>
                </c:pt>
                <c:pt idx="175">
                  <c:v>0.57852369738854159</c:v>
                </c:pt>
                <c:pt idx="176">
                  <c:v>0.5785147661319644</c:v>
                </c:pt>
                <c:pt idx="177">
                  <c:v>0.57845698797643585</c:v>
                </c:pt>
                <c:pt idx="178">
                  <c:v>0.57803426059452867</c:v>
                </c:pt>
                <c:pt idx="179">
                  <c:v>0.57796755364175034</c:v>
                </c:pt>
                <c:pt idx="180">
                  <c:v>0.57754000911503334</c:v>
                </c:pt>
                <c:pt idx="181">
                  <c:v>0.5774732983717582</c:v>
                </c:pt>
                <c:pt idx="182">
                  <c:v>0.57729150180011846</c:v>
                </c:pt>
                <c:pt idx="183">
                  <c:v>0.5772247916196741</c:v>
                </c:pt>
                <c:pt idx="184">
                  <c:v>0.57680198753539069</c:v>
                </c:pt>
                <c:pt idx="185">
                  <c:v>0.57673527985355733</c:v>
                </c:pt>
                <c:pt idx="186">
                  <c:v>0.57194025955574479</c:v>
                </c:pt>
                <c:pt idx="187">
                  <c:v>0.57188244434574653</c:v>
                </c:pt>
                <c:pt idx="188">
                  <c:v>0.57187355002974793</c:v>
                </c:pt>
                <c:pt idx="189">
                  <c:v>0.57181573499044058</c:v>
                </c:pt>
                <c:pt idx="190">
                  <c:v>0.57139280165945883</c:v>
                </c:pt>
                <c:pt idx="191">
                  <c:v>0.57132609476853902</c:v>
                </c:pt>
                <c:pt idx="192">
                  <c:v>0.5703450045730839</c:v>
                </c:pt>
                <c:pt idx="193">
                  <c:v>0.5702782944159801</c:v>
                </c:pt>
                <c:pt idx="194">
                  <c:v>0.57009663626452056</c:v>
                </c:pt>
                <c:pt idx="195">
                  <c:v>0.57002992636322647</c:v>
                </c:pt>
                <c:pt idx="196">
                  <c:v>0.56960754235636712</c:v>
                </c:pt>
                <c:pt idx="197">
                  <c:v>0.56954083433357061</c:v>
                </c:pt>
                <c:pt idx="198">
                  <c:v>0.56772136835109521</c:v>
                </c:pt>
                <c:pt idx="199">
                  <c:v>0.56766561602836485</c:v>
                </c:pt>
                <c:pt idx="200">
                  <c:v>0.56765465829561756</c:v>
                </c:pt>
                <c:pt idx="201">
                  <c:v>0.56759890591951778</c:v>
                </c:pt>
                <c:pt idx="202">
                  <c:v>0.5671935212339958</c:v>
                </c:pt>
                <c:pt idx="203">
                  <c:v>0.56712681162608669</c:v>
                </c:pt>
                <c:pt idx="204">
                  <c:v>0.56455437976012124</c:v>
                </c:pt>
                <c:pt idx="205">
                  <c:v>0.56448767092809571</c:v>
                </c:pt>
                <c:pt idx="206">
                  <c:v>0.564303320445254</c:v>
                </c:pt>
                <c:pt idx="207">
                  <c:v>0.5642366125887659</c:v>
                </c:pt>
                <c:pt idx="208">
                  <c:v>0.56379689227911134</c:v>
                </c:pt>
                <c:pt idx="209">
                  <c:v>0.56373018782388484</c:v>
                </c:pt>
                <c:pt idx="210">
                  <c:v>0.56033595340900522</c:v>
                </c:pt>
                <c:pt idx="211">
                  <c:v>0.56026924390502408</c:v>
                </c:pt>
                <c:pt idx="212">
                  <c:v>0.56008755946405786</c:v>
                </c:pt>
                <c:pt idx="213">
                  <c:v>0.56002084996547752</c:v>
                </c:pt>
                <c:pt idx="214">
                  <c:v>0.55959862109544156</c:v>
                </c:pt>
                <c:pt idx="215">
                  <c:v>0.55953191296230409</c:v>
                </c:pt>
                <c:pt idx="216">
                  <c:v>0.5593458199778808</c:v>
                </c:pt>
                <c:pt idx="217">
                  <c:v>0.55928801915873383</c:v>
                </c:pt>
                <c:pt idx="218">
                  <c:v>0.55927911035260969</c:v>
                </c:pt>
                <c:pt idx="219">
                  <c:v>0.55922130962649663</c:v>
                </c:pt>
                <c:pt idx="220">
                  <c:v>0.55879868985251546</c:v>
                </c:pt>
                <c:pt idx="221">
                  <c:v>0.55873198210853692</c:v>
                </c:pt>
                <c:pt idx="222">
                  <c:v>0.55195998151796588</c:v>
                </c:pt>
                <c:pt idx="223">
                  <c:v>0.55189327244159136</c:v>
                </c:pt>
                <c:pt idx="224">
                  <c:v>0.5517090344305382</c:v>
                </c:pt>
                <c:pt idx="225">
                  <c:v>0.55164232598970198</c:v>
                </c:pt>
                <c:pt idx="226">
                  <c:v>0.55120310234765424</c:v>
                </c:pt>
                <c:pt idx="227">
                  <c:v>0.55113639659954172</c:v>
                </c:pt>
                <c:pt idx="228">
                  <c:v>0.54769813990455873</c:v>
                </c:pt>
                <c:pt idx="229">
                  <c:v>0.54763835104982606</c:v>
                </c:pt>
                <c:pt idx="230">
                  <c:v>0.54763143149666205</c:v>
                </c:pt>
                <c:pt idx="231">
                  <c:v>0.54757164284196091</c:v>
                </c:pt>
                <c:pt idx="232">
                  <c:v>0.54713236285587064</c:v>
                </c:pt>
                <c:pt idx="233">
                  <c:v>0.54706565738930091</c:v>
                </c:pt>
                <c:pt idx="234">
                  <c:v>0.54050341311770711</c:v>
                </c:pt>
                <c:pt idx="235">
                  <c:v>0.54044365534540972</c:v>
                </c:pt>
                <c:pt idx="236">
                  <c:v>0.54043670466819682</c:v>
                </c:pt>
                <c:pt idx="237">
                  <c:v>0.54037694702323502</c:v>
                </c:pt>
                <c:pt idx="238">
                  <c:v>0.53993804127063771</c:v>
                </c:pt>
                <c:pt idx="239">
                  <c:v>0.53987133506783413</c:v>
                </c:pt>
                <c:pt idx="240">
                  <c:v>0.52107644155425581</c:v>
                </c:pt>
                <c:pt idx="241">
                  <c:v>0.52100973310942056</c:v>
                </c:pt>
                <c:pt idx="242">
                  <c:v>0.52082338487923241</c:v>
                </c:pt>
                <c:pt idx="243">
                  <c:v>0.52075667716963736</c:v>
                </c:pt>
                <c:pt idx="244">
                  <c:v>0.52030182234606881</c:v>
                </c:pt>
                <c:pt idx="245">
                  <c:v>0.52023511760316477</c:v>
                </c:pt>
                <c:pt idx="246">
                  <c:v>0.51388174136618026</c:v>
                </c:pt>
                <c:pt idx="247">
                  <c:v>0.5138150328192943</c:v>
                </c:pt>
                <c:pt idx="248">
                  <c:v>0.5136287699300004</c:v>
                </c:pt>
                <c:pt idx="249">
                  <c:v>0.51356206181598318</c:v>
                </c:pt>
                <c:pt idx="250">
                  <c:v>0.51310753733639047</c:v>
                </c:pt>
                <c:pt idx="251">
                  <c:v>0.51304083156249736</c:v>
                </c:pt>
                <c:pt idx="252">
                  <c:v>0.4805484266311037</c:v>
                </c:pt>
                <c:pt idx="253">
                  <c:v>0.48049045325226131</c:v>
                </c:pt>
                <c:pt idx="254">
                  <c:v>0.48048172019941437</c:v>
                </c:pt>
                <c:pt idx="255">
                  <c:v>0.48042374649899611</c:v>
                </c:pt>
                <c:pt idx="256">
                  <c:v>0.48000082173052766</c:v>
                </c:pt>
                <c:pt idx="257">
                  <c:v>0.47993411322430357</c:v>
                </c:pt>
                <c:pt idx="258">
                  <c:v>0.47335408638599713</c:v>
                </c:pt>
                <c:pt idx="259">
                  <c:v>0.47329606801976432</c:v>
                </c:pt>
                <c:pt idx="260">
                  <c:v>0.47328738080161464</c:v>
                </c:pt>
                <c:pt idx="261">
                  <c:v>0.47322936204354565</c:v>
                </c:pt>
                <c:pt idx="262">
                  <c:v>0.47280615917664309</c:v>
                </c:pt>
                <c:pt idx="263">
                  <c:v>0.47279650199515083</c:v>
                </c:pt>
                <c:pt idx="264">
                  <c:v>0.47273945085727709</c:v>
                </c:pt>
                <c:pt idx="265">
                  <c:v>0.47272979549487337</c:v>
                </c:pt>
                <c:pt idx="266">
                  <c:v>0.47254513801497866</c:v>
                </c:pt>
                <c:pt idx="267">
                  <c:v>0.47247843035300885</c:v>
                </c:pt>
                <c:pt idx="268">
                  <c:v>0.47204001911685772</c:v>
                </c:pt>
                <c:pt idx="269">
                  <c:v>0.47197331050010383</c:v>
                </c:pt>
                <c:pt idx="270">
                  <c:v>0.46700435847870603</c:v>
                </c:pt>
                <c:pt idx="271">
                  <c:v>0.46693765007489491</c:v>
                </c:pt>
                <c:pt idx="272">
                  <c:v>0.46675144226168763</c:v>
                </c:pt>
                <c:pt idx="273">
                  <c:v>0.46668473337420052</c:v>
                </c:pt>
                <c:pt idx="274">
                  <c:v>0.46623135468304072</c:v>
                </c:pt>
                <c:pt idx="275">
                  <c:v>0.4661646462655048</c:v>
                </c:pt>
                <c:pt idx="276">
                  <c:v>0.46541045180318685</c:v>
                </c:pt>
                <c:pt idx="277">
                  <c:v>0.46535058915909316</c:v>
                </c:pt>
                <c:pt idx="278">
                  <c:v>0.46534374490765068</c:v>
                </c:pt>
                <c:pt idx="279">
                  <c:v>0.46528388195572112</c:v>
                </c:pt>
                <c:pt idx="280">
                  <c:v>0.46484525460967208</c:v>
                </c:pt>
                <c:pt idx="281">
                  <c:v>0.46477854584297107</c:v>
                </c:pt>
                <c:pt idx="282">
                  <c:v>0.46278777708317209</c:v>
                </c:pt>
                <c:pt idx="283">
                  <c:v>0.46272107119725675</c:v>
                </c:pt>
                <c:pt idx="284">
                  <c:v>0.4625362408814096</c:v>
                </c:pt>
                <c:pt idx="285">
                  <c:v>0.4624695335719185</c:v>
                </c:pt>
                <c:pt idx="286">
                  <c:v>0.46203098470991166</c:v>
                </c:pt>
                <c:pt idx="287">
                  <c:v>0.46196427592933959</c:v>
                </c:pt>
                <c:pt idx="288">
                  <c:v>0.45980973834664135</c:v>
                </c:pt>
                <c:pt idx="289">
                  <c:v>0.4597430301673201</c:v>
                </c:pt>
                <c:pt idx="290">
                  <c:v>0.45955670678474519</c:v>
                </c:pt>
                <c:pt idx="291">
                  <c:v>0.45948999781597849</c:v>
                </c:pt>
                <c:pt idx="292">
                  <c:v>0.45903653820506302</c:v>
                </c:pt>
                <c:pt idx="293">
                  <c:v>0.45896982908579204</c:v>
                </c:pt>
                <c:pt idx="294">
                  <c:v>0.45559353681439879</c:v>
                </c:pt>
                <c:pt idx="295">
                  <c:v>0.45552683176224396</c:v>
                </c:pt>
                <c:pt idx="296">
                  <c:v>0.45534177900926676</c:v>
                </c:pt>
                <c:pt idx="297">
                  <c:v>0.45527507222268176</c:v>
                </c:pt>
                <c:pt idx="298">
                  <c:v>0.45483622576395755</c:v>
                </c:pt>
                <c:pt idx="299">
                  <c:v>0.45476951689036638</c:v>
                </c:pt>
                <c:pt idx="300">
                  <c:v>0.44617505115731709</c:v>
                </c:pt>
                <c:pt idx="301">
                  <c:v>0.44611512677823062</c:v>
                </c:pt>
                <c:pt idx="302">
                  <c:v>0.4461083453089385</c:v>
                </c:pt>
                <c:pt idx="303">
                  <c:v>0.44604842053918192</c:v>
                </c:pt>
                <c:pt idx="304">
                  <c:v>0.44560957700214238</c:v>
                </c:pt>
                <c:pt idx="305">
                  <c:v>0.44554286852100117</c:v>
                </c:pt>
                <c:pt idx="306">
                  <c:v>0.4403826511491537</c:v>
                </c:pt>
                <c:pt idx="307">
                  <c:v>0.44032100701096183</c:v>
                </c:pt>
                <c:pt idx="308">
                  <c:v>0.44031594264855967</c:v>
                </c:pt>
                <c:pt idx="309">
                  <c:v>0.44025429827903473</c:v>
                </c:pt>
                <c:pt idx="310">
                  <c:v>0.43980109261007383</c:v>
                </c:pt>
                <c:pt idx="311">
                  <c:v>0.43973438306029738</c:v>
                </c:pt>
                <c:pt idx="312">
                  <c:v>0.43878887970441099</c:v>
                </c:pt>
                <c:pt idx="313">
                  <c:v>0.43872217318259354</c:v>
                </c:pt>
                <c:pt idx="314">
                  <c:v>0.43853551067898711</c:v>
                </c:pt>
                <c:pt idx="315">
                  <c:v>0.43846880272805699</c:v>
                </c:pt>
                <c:pt idx="316">
                  <c:v>0.43801511791909714</c:v>
                </c:pt>
                <c:pt idx="317">
                  <c:v>0.43794840853841099</c:v>
                </c:pt>
                <c:pt idx="318">
                  <c:v>0.43616635703750262</c:v>
                </c:pt>
                <c:pt idx="319">
                  <c:v>0.43610637871576291</c:v>
                </c:pt>
                <c:pt idx="320">
                  <c:v>0.43609965173254905</c:v>
                </c:pt>
                <c:pt idx="321">
                  <c:v>0.43603967295449214</c:v>
                </c:pt>
                <c:pt idx="322">
                  <c:v>0.43560053391668047</c:v>
                </c:pt>
                <c:pt idx="323">
                  <c:v>0.43553382537340252</c:v>
                </c:pt>
                <c:pt idx="324">
                  <c:v>0.43318803376306553</c:v>
                </c:pt>
                <c:pt idx="325">
                  <c:v>0.43312634067641725</c:v>
                </c:pt>
                <c:pt idx="326">
                  <c:v>0.43312132542925047</c:v>
                </c:pt>
                <c:pt idx="327">
                  <c:v>0.4330596320340882</c:v>
                </c:pt>
                <c:pt idx="328">
                  <c:v>0.43260613430921657</c:v>
                </c:pt>
                <c:pt idx="329">
                  <c:v>0.43253942420906899</c:v>
                </c:pt>
                <c:pt idx="330">
                  <c:v>0.43052252420726927</c:v>
                </c:pt>
                <c:pt idx="331">
                  <c:v>0.43045581771975061</c:v>
                </c:pt>
                <c:pt idx="332">
                  <c:v>0.43026913798281885</c:v>
                </c:pt>
                <c:pt idx="333">
                  <c:v>0.430202429973851</c:v>
                </c:pt>
                <c:pt idx="334">
                  <c:v>0.42974890271876631</c:v>
                </c:pt>
                <c:pt idx="335">
                  <c:v>0.42968219310997824</c:v>
                </c:pt>
                <c:pt idx="336">
                  <c:v>0.42897224048661214</c:v>
                </c:pt>
                <c:pt idx="337">
                  <c:v>0.42891218829763927</c:v>
                </c:pt>
                <c:pt idx="338">
                  <c:v>0.42890553598335351</c:v>
                </c:pt>
                <c:pt idx="339">
                  <c:v>0.42884548326020688</c:v>
                </c:pt>
                <c:pt idx="340">
                  <c:v>0.42840583423323542</c:v>
                </c:pt>
                <c:pt idx="341">
                  <c:v>0.42833912576797301</c:v>
                </c:pt>
                <c:pt idx="342">
                  <c:v>0.42332824328514779</c:v>
                </c:pt>
                <c:pt idx="343">
                  <c:v>0.42326153738530203</c:v>
                </c:pt>
                <c:pt idx="344">
                  <c:v>0.42307458072346382</c:v>
                </c:pt>
                <c:pt idx="345">
                  <c:v>0.42300787297475229</c:v>
                </c:pt>
                <c:pt idx="346">
                  <c:v>0.42255394059778456</c:v>
                </c:pt>
                <c:pt idx="347">
                  <c:v>0.42248723059403437</c:v>
                </c:pt>
                <c:pt idx="348">
                  <c:v>0.37580707214267806</c:v>
                </c:pt>
                <c:pt idx="349">
                  <c:v>0.37574669842913527</c:v>
                </c:pt>
                <c:pt idx="350">
                  <c:v>0.37574037195583998</c:v>
                </c:pt>
                <c:pt idx="351">
                  <c:v>0.37567999740732855</c:v>
                </c:pt>
                <c:pt idx="352">
                  <c:v>0.37523855577141096</c:v>
                </c:pt>
                <c:pt idx="353">
                  <c:v>0.37517184892424466</c:v>
                </c:pt>
                <c:pt idx="354">
                  <c:v>0.36842041235355694</c:v>
                </c:pt>
                <c:pt idx="355">
                  <c:v>0.36835371059984728</c:v>
                </c:pt>
                <c:pt idx="356">
                  <c:v>0.36816545990648109</c:v>
                </c:pt>
                <c:pt idx="357">
                  <c:v>0.36809875485742644</c:v>
                </c:pt>
                <c:pt idx="358">
                  <c:v>0.3676435388918789</c:v>
                </c:pt>
                <c:pt idx="359">
                  <c:v>0.36757682883954951</c:v>
                </c:pt>
                <c:pt idx="360">
                  <c:v>0.36738153671875623</c:v>
                </c:pt>
                <c:pt idx="361">
                  <c:v>0.36732103663754212</c:v>
                </c:pt>
                <c:pt idx="362">
                  <c:v>0.36731483920412239</c:v>
                </c:pt>
                <c:pt idx="363">
                  <c:v>0.36725433819642173</c:v>
                </c:pt>
                <c:pt idx="364">
                  <c:v>0.36681198287456179</c:v>
                </c:pt>
                <c:pt idx="365">
                  <c:v>0.36674527786680255</c:v>
                </c:pt>
                <c:pt idx="366">
                  <c:v>0.36018862725286388</c:v>
                </c:pt>
                <c:pt idx="367">
                  <c:v>0.36012797795530432</c:v>
                </c:pt>
                <c:pt idx="368">
                  <c:v>0.36012193125471931</c:v>
                </c:pt>
                <c:pt idx="369">
                  <c:v>0.36006128093091722</c:v>
                </c:pt>
                <c:pt idx="370">
                  <c:v>0.35961779912790276</c:v>
                </c:pt>
                <c:pt idx="371">
                  <c:v>0.35955109472345698</c:v>
                </c:pt>
                <c:pt idx="372">
                  <c:v>0.34983066045157485</c:v>
                </c:pt>
                <c:pt idx="373">
                  <c:v>0.34976848378381586</c:v>
                </c:pt>
                <c:pt idx="374">
                  <c:v>0.34976395930490517</c:v>
                </c:pt>
                <c:pt idx="375">
                  <c:v>0.34970178174842659</c:v>
                </c:pt>
                <c:pt idx="376">
                  <c:v>0.34924578590772232</c:v>
                </c:pt>
                <c:pt idx="377">
                  <c:v>0.34918553422479559</c:v>
                </c:pt>
                <c:pt idx="378">
                  <c:v>0.34917907779339002</c:v>
                </c:pt>
                <c:pt idx="379">
                  <c:v>0.34911883465416038</c:v>
                </c:pt>
                <c:pt idx="380">
                  <c:v>0.34893013149594115</c:v>
                </c:pt>
                <c:pt idx="381">
                  <c:v>0.3488634281303834</c:v>
                </c:pt>
                <c:pt idx="382">
                  <c:v>0.34840782212331928</c:v>
                </c:pt>
                <c:pt idx="383">
                  <c:v>0.34834111284922831</c:v>
                </c:pt>
                <c:pt idx="384">
                  <c:v>0.34263719744508286</c:v>
                </c:pt>
                <c:pt idx="385">
                  <c:v>0.34257486677628951</c:v>
                </c:pt>
                <c:pt idx="386">
                  <c:v>0.34257049739433659</c:v>
                </c:pt>
                <c:pt idx="387">
                  <c:v>0.34250816573037129</c:v>
                </c:pt>
                <c:pt idx="388">
                  <c:v>0.34205102183256259</c:v>
                </c:pt>
                <c:pt idx="389">
                  <c:v>0.3419843138467108</c:v>
                </c:pt>
                <c:pt idx="390">
                  <c:v>0.34179873821443696</c:v>
                </c:pt>
                <c:pt idx="391">
                  <c:v>0.34173645294952049</c:v>
                </c:pt>
                <c:pt idx="392">
                  <c:v>0.34173203671958441</c:v>
                </c:pt>
                <c:pt idx="393">
                  <c:v>0.34166975047934434</c:v>
                </c:pt>
                <c:pt idx="394">
                  <c:v>0.34121301244435204</c:v>
                </c:pt>
                <c:pt idx="395">
                  <c:v>0.34114630320743439</c:v>
                </c:pt>
                <c:pt idx="396">
                  <c:v>0.32558670279557378</c:v>
                </c:pt>
                <c:pt idx="397">
                  <c:v>0.32552287191257262</c:v>
                </c:pt>
                <c:pt idx="398">
                  <c:v>0.325519998113528</c:v>
                </c:pt>
                <c:pt idx="399">
                  <c:v>0.32545616632419083</c:v>
                </c:pt>
                <c:pt idx="400">
                  <c:v>0.32498696542606603</c:v>
                </c:pt>
                <c:pt idx="401">
                  <c:v>0.3249202538597511</c:v>
                </c:pt>
                <c:pt idx="402">
                  <c:v>0.31839281060360825</c:v>
                </c:pt>
                <c:pt idx="403">
                  <c:v>0.31832881073307279</c:v>
                </c:pt>
                <c:pt idx="404">
                  <c:v>0.3183261066500625</c:v>
                </c:pt>
                <c:pt idx="405">
                  <c:v>0.3182621057554183</c:v>
                </c:pt>
                <c:pt idx="406">
                  <c:v>0.31779165794879033</c:v>
                </c:pt>
                <c:pt idx="407">
                  <c:v>0.31772494605178914</c:v>
                </c:pt>
                <c:pt idx="408">
                  <c:v>0.29915755831193963</c:v>
                </c:pt>
                <c:pt idx="409">
                  <c:v>0.29909345097487156</c:v>
                </c:pt>
                <c:pt idx="410">
                  <c:v>0.29909085660251289</c:v>
                </c:pt>
                <c:pt idx="411">
                  <c:v>0.29902674808823315</c:v>
                </c:pt>
                <c:pt idx="412">
                  <c:v>0.2985559216451204</c:v>
                </c:pt>
                <c:pt idx="413">
                  <c:v>0.29848921071690454</c:v>
                </c:pt>
                <c:pt idx="414">
                  <c:v>0.29177083658756564</c:v>
                </c:pt>
                <c:pt idx="415">
                  <c:v>0.29170413217715341</c:v>
                </c:pt>
                <c:pt idx="416">
                  <c:v>0.2915129016951073</c:v>
                </c:pt>
                <c:pt idx="417">
                  <c:v>0.29144619287184931</c:v>
                </c:pt>
                <c:pt idx="418">
                  <c:v>0.29096391297519314</c:v>
                </c:pt>
                <c:pt idx="419">
                  <c:v>0.29089719741564096</c:v>
                </c:pt>
                <c:pt idx="420">
                  <c:v>0.26244908449920762</c:v>
                </c:pt>
                <c:pt idx="421">
                  <c:v>0.26238239548162073</c:v>
                </c:pt>
                <c:pt idx="422">
                  <c:v>0.26218918643668182</c:v>
                </c:pt>
                <c:pt idx="423">
                  <c:v>0.26212249053490538</c:v>
                </c:pt>
                <c:pt idx="424">
                  <c:v>0.26164890110818084</c:v>
                </c:pt>
                <c:pt idx="425">
                  <c:v>0.26158219381276593</c:v>
                </c:pt>
                <c:pt idx="426">
                  <c:v>0.25525758966071488</c:v>
                </c:pt>
                <c:pt idx="427">
                  <c:v>0.25519090307194142</c:v>
                </c:pt>
                <c:pt idx="428">
                  <c:v>0.25499650769668158</c:v>
                </c:pt>
                <c:pt idx="429">
                  <c:v>0.25492981347305987</c:v>
                </c:pt>
                <c:pt idx="430">
                  <c:v>0.2544540668453717</c:v>
                </c:pt>
                <c:pt idx="431">
                  <c:v>0.25438735979223598</c:v>
                </c:pt>
                <c:pt idx="432">
                  <c:v>0.24489557993082903</c:v>
                </c:pt>
                <c:pt idx="433">
                  <c:v>0.24482888382807089</c:v>
                </c:pt>
                <c:pt idx="434">
                  <c:v>0.24463604299273503</c:v>
                </c:pt>
                <c:pt idx="435">
                  <c:v>0.24456934037126429</c:v>
                </c:pt>
                <c:pt idx="436">
                  <c:v>0.2440858709374534</c:v>
                </c:pt>
                <c:pt idx="437">
                  <c:v>0.24401915798516768</c:v>
                </c:pt>
                <c:pt idx="438">
                  <c:v>0.23770294996289543</c:v>
                </c:pt>
                <c:pt idx="439">
                  <c:v>0.23763625560186896</c:v>
                </c:pt>
                <c:pt idx="440">
                  <c:v>0.23744221190588685</c:v>
                </c:pt>
                <c:pt idx="441">
                  <c:v>0.23737551022558537</c:v>
                </c:pt>
                <c:pt idx="442">
                  <c:v>0.23688985841952451</c:v>
                </c:pt>
                <c:pt idx="443">
                  <c:v>0.23682314487796108</c:v>
                </c:pt>
                <c:pt idx="444">
                  <c:v>0.23602436164047297</c:v>
                </c:pt>
                <c:pt idx="445">
                  <c:v>0.2359576807800004</c:v>
                </c:pt>
                <c:pt idx="446">
                  <c:v>0.23576219997699013</c:v>
                </c:pt>
                <c:pt idx="447">
                  <c:v>0.2356955103160725</c:v>
                </c:pt>
                <c:pt idx="448">
                  <c:v>0.23521850266299738</c:v>
                </c:pt>
                <c:pt idx="449">
                  <c:v>0.2351517981903985</c:v>
                </c:pt>
                <c:pt idx="450">
                  <c:v>0.22863606786631738</c:v>
                </c:pt>
                <c:pt idx="451">
                  <c:v>0.22857061206475796</c:v>
                </c:pt>
                <c:pt idx="452">
                  <c:v>0.22856938301767474</c:v>
                </c:pt>
                <c:pt idx="453">
                  <c:v>0.2285039248950852</c:v>
                </c:pt>
                <c:pt idx="454">
                  <c:v>0.22802420705821178</c:v>
                </c:pt>
                <c:pt idx="455">
                  <c:v>0.22795750325678302</c:v>
                </c:pt>
                <c:pt idx="456">
                  <c:v>0.22036964327133365</c:v>
                </c:pt>
                <c:pt idx="457">
                  <c:v>0.22030413956856532</c:v>
                </c:pt>
                <c:pt idx="458">
                  <c:v>0.22030295874989736</c:v>
                </c:pt>
                <c:pt idx="459">
                  <c:v>0.2202374526118854</c:v>
                </c:pt>
                <c:pt idx="460">
                  <c:v>0.2197577206559819</c:v>
                </c:pt>
                <c:pt idx="461">
                  <c:v>0.21969101630705132</c:v>
                </c:pt>
                <c:pt idx="462">
                  <c:v>0.21846861865326103</c:v>
                </c:pt>
                <c:pt idx="463">
                  <c:v>0.21840192919072776</c:v>
                </c:pt>
                <c:pt idx="464">
                  <c:v>0.21820706624867309</c:v>
                </c:pt>
                <c:pt idx="465">
                  <c:v>0.21814036829694222</c:v>
                </c:pt>
                <c:pt idx="466">
                  <c:v>0.2176541870245374</c:v>
                </c:pt>
                <c:pt idx="467">
                  <c:v>0.21758747532680969</c:v>
                </c:pt>
                <c:pt idx="468">
                  <c:v>0.21298146572080437</c:v>
                </c:pt>
                <c:pt idx="469">
                  <c:v>0.2129147766805119</c:v>
                </c:pt>
                <c:pt idx="470">
                  <c:v>0.21271848995653464</c:v>
                </c:pt>
                <c:pt idx="471">
                  <c:v>0.21265179150882549</c:v>
                </c:pt>
                <c:pt idx="472">
                  <c:v>0.21216291940879581</c:v>
                </c:pt>
                <c:pt idx="473">
                  <c:v>0.212096205444021</c:v>
                </c:pt>
                <c:pt idx="474">
                  <c:v>0.21108081788164165</c:v>
                </c:pt>
                <c:pt idx="475">
                  <c:v>0.21101412385607463</c:v>
                </c:pt>
                <c:pt idx="476">
                  <c:v>0.21101410940974094</c:v>
                </c:pt>
                <c:pt idx="477">
                  <c:v>0.21094741309000864</c:v>
                </c:pt>
                <c:pt idx="478">
                  <c:v>0.21045846508755611</c:v>
                </c:pt>
                <c:pt idx="479">
                  <c:v>0.21039175305314881</c:v>
                </c:pt>
                <c:pt idx="480">
                  <c:v>0.1396967267628251</c:v>
                </c:pt>
                <c:pt idx="481">
                  <c:v>0.13963008201776408</c:v>
                </c:pt>
                <c:pt idx="482">
                  <c:v>0.13942392698732112</c:v>
                </c:pt>
                <c:pt idx="483">
                  <c:v>0.13935726148738337</c:v>
                </c:pt>
                <c:pt idx="484">
                  <c:v>0.13885496317442272</c:v>
                </c:pt>
                <c:pt idx="485">
                  <c:v>0.13878826341790335</c:v>
                </c:pt>
                <c:pt idx="486">
                  <c:v>0.13251275591106959</c:v>
                </c:pt>
                <c:pt idx="487">
                  <c:v>0.13244612198664854</c:v>
                </c:pt>
                <c:pt idx="488">
                  <c:v>0.13223655929972683</c:v>
                </c:pt>
                <c:pt idx="489">
                  <c:v>0.13216990144894417</c:v>
                </c:pt>
                <c:pt idx="490">
                  <c:v>0.13166144653238962</c:v>
                </c:pt>
                <c:pt idx="491">
                  <c:v>0.13159474867329873</c:v>
                </c:pt>
                <c:pt idx="492">
                  <c:v>0.1154429799271757</c:v>
                </c:pt>
                <c:pt idx="493">
                  <c:v>0.11537632345844401</c:v>
                </c:pt>
                <c:pt idx="494">
                  <c:v>0.11517064542175727</c:v>
                </c:pt>
                <c:pt idx="495">
                  <c:v>0.11510396526162521</c:v>
                </c:pt>
                <c:pt idx="496">
                  <c:v>0.11459622421510109</c:v>
                </c:pt>
                <c:pt idx="497">
                  <c:v>0.11452950799271001</c:v>
                </c:pt>
                <c:pt idx="498">
                  <c:v>0.10825814115464494</c:v>
                </c:pt>
                <c:pt idx="499">
                  <c:v>0.10819149613286962</c:v>
                </c:pt>
                <c:pt idx="500">
                  <c:v>0.10798175632164786</c:v>
                </c:pt>
                <c:pt idx="501">
                  <c:v>0.10791508313380682</c:v>
                </c:pt>
                <c:pt idx="502">
                  <c:v>0.10740024090291572</c:v>
                </c:pt>
                <c:pt idx="503">
                  <c:v>0.1073335238869835</c:v>
                </c:pt>
                <c:pt idx="504">
                  <c:v>8.9032475481790552E-2</c:v>
                </c:pt>
                <c:pt idx="505">
                  <c:v>8.8965861042315894E-2</c:v>
                </c:pt>
                <c:pt idx="506">
                  <c:v>8.8750894921054216E-2</c:v>
                </c:pt>
                <c:pt idx="507">
                  <c:v>8.8684241912753245E-2</c:v>
                </c:pt>
                <c:pt idx="508">
                  <c:v>8.8164364898831574E-2</c:v>
                </c:pt>
                <c:pt idx="509">
                  <c:v>8.809765362291104E-2</c:v>
                </c:pt>
                <c:pt idx="510">
                  <c:v>8.1641119196587536E-2</c:v>
                </c:pt>
                <c:pt idx="511">
                  <c:v>8.1574493835982156E-2</c:v>
                </c:pt>
                <c:pt idx="512">
                  <c:v>8.1567198310971992E-2</c:v>
                </c:pt>
                <c:pt idx="513">
                  <c:v>8.1500561411571415E-2</c:v>
                </c:pt>
                <c:pt idx="514">
                  <c:v>8.0969801894141852E-2</c:v>
                </c:pt>
                <c:pt idx="515">
                  <c:v>8.0903091503594135E-2</c:v>
                </c:pt>
                <c:pt idx="516">
                  <c:v>3.4850642444620272E-2</c:v>
                </c:pt>
                <c:pt idx="517">
                  <c:v>3.4784364682639235E-2</c:v>
                </c:pt>
                <c:pt idx="518">
                  <c:v>3.4764008705518996E-2</c:v>
                </c:pt>
                <c:pt idx="519">
                  <c:v>3.469767947443396E-2</c:v>
                </c:pt>
                <c:pt idx="520">
                  <c:v>3.4098120161862658E-2</c:v>
                </c:pt>
                <c:pt idx="521">
                  <c:v>3.4031480371356393E-2</c:v>
                </c:pt>
                <c:pt idx="522">
                  <c:v>2.773140656495483E-2</c:v>
                </c:pt>
                <c:pt idx="523">
                  <c:v>2.7665429445742719E-2</c:v>
                </c:pt>
                <c:pt idx="524">
                  <c:v>2.7636400398526474E-2</c:v>
                </c:pt>
                <c:pt idx="525">
                  <c:v>2.7570339089202311E-2</c:v>
                </c:pt>
                <c:pt idx="526">
                  <c:v>2.6915860451752854E-2</c:v>
                </c:pt>
                <c:pt idx="527">
                  <c:v>2.6849274613928057E-2</c:v>
                </c:pt>
                <c:pt idx="528">
                  <c:v>8.9777326291494049E-3</c:v>
                </c:pt>
                <c:pt idx="529">
                  <c:v>8.9169979485066945E-3</c:v>
                </c:pt>
                <c:pt idx="530">
                  <c:v>8.823673608645102E-3</c:v>
                </c:pt>
                <c:pt idx="531">
                  <c:v>8.7623219461946504E-3</c:v>
                </c:pt>
                <c:pt idx="532">
                  <c:v>7.7403907203595851E-3</c:v>
                </c:pt>
                <c:pt idx="533">
                  <c:v>7.6747422102341027E-3</c:v>
                </c:pt>
                <c:pt idx="534">
                  <c:v>3.2423968356821713E-3</c:v>
                </c:pt>
                <c:pt idx="535">
                  <c:v>3.2261367998911547E-3</c:v>
                </c:pt>
                <c:pt idx="536">
                  <c:v>2.249397285335109E-3</c:v>
                </c:pt>
                <c:pt idx="537">
                  <c:v>2.2328884939921199E-3</c:v>
                </c:pt>
                <c:pt idx="538">
                  <c:v>6.6847012602194454E-5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A1-4288-A4FD-72101B97E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981168"/>
        <c:axId val="5219867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CBA1-4288-A4FD-72101B97E44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251635654.74289462</c:v>
                      </c:pt>
                      <c:pt idx="1">
                        <c:v>251640812.31717467</c:v>
                      </c:pt>
                      <c:pt idx="2">
                        <c:v>251635654.74289462</c:v>
                      </c:pt>
                      <c:pt idx="3">
                        <c:v>251640812.31717467</c:v>
                      </c:pt>
                      <c:pt idx="4">
                        <c:v>252170347.27289641</c:v>
                      </c:pt>
                      <c:pt idx="5">
                        <c:v>252175504.84717631</c:v>
                      </c:pt>
                      <c:pt idx="6">
                        <c:v>252170347.27289641</c:v>
                      </c:pt>
                      <c:pt idx="7">
                        <c:v>252175504.84717631</c:v>
                      </c:pt>
                      <c:pt idx="8">
                        <c:v>251635654.74289462</c:v>
                      </c:pt>
                      <c:pt idx="9">
                        <c:v>251640812.31717467</c:v>
                      </c:pt>
                      <c:pt idx="10">
                        <c:v>252170347.27289641</c:v>
                      </c:pt>
                      <c:pt idx="11">
                        <c:v>252175504.84717631</c:v>
                      </c:pt>
                      <c:pt idx="12">
                        <c:v>258105948.1280635</c:v>
                      </c:pt>
                      <c:pt idx="13">
                        <c:v>258111105.70234346</c:v>
                      </c:pt>
                      <c:pt idx="14">
                        <c:v>258105948.1280635</c:v>
                      </c:pt>
                      <c:pt idx="15">
                        <c:v>258111105.70234346</c:v>
                      </c:pt>
                      <c:pt idx="16">
                        <c:v>258640640.6580652</c:v>
                      </c:pt>
                      <c:pt idx="17">
                        <c:v>258645798.23234513</c:v>
                      </c:pt>
                      <c:pt idx="18">
                        <c:v>258640640.6580652</c:v>
                      </c:pt>
                      <c:pt idx="19">
                        <c:v>258645798.23234513</c:v>
                      </c:pt>
                      <c:pt idx="20">
                        <c:v>258105948.1280635</c:v>
                      </c:pt>
                      <c:pt idx="21">
                        <c:v>258111105.70234346</c:v>
                      </c:pt>
                      <c:pt idx="22">
                        <c:v>258640640.6580652</c:v>
                      </c:pt>
                      <c:pt idx="23">
                        <c:v>258645798.23234513</c:v>
                      </c:pt>
                      <c:pt idx="24">
                        <c:v>259424777.8635304</c:v>
                      </c:pt>
                      <c:pt idx="25">
                        <c:v>259429935.43781042</c:v>
                      </c:pt>
                      <c:pt idx="26">
                        <c:v>259424777.8635304</c:v>
                      </c:pt>
                      <c:pt idx="27">
                        <c:v>259429935.43781042</c:v>
                      </c:pt>
                      <c:pt idx="28">
                        <c:v>259959470.3935321</c:v>
                      </c:pt>
                      <c:pt idx="29">
                        <c:v>259964627.96781212</c:v>
                      </c:pt>
                      <c:pt idx="30">
                        <c:v>259959470.3935321</c:v>
                      </c:pt>
                      <c:pt idx="31">
                        <c:v>259964627.96781212</c:v>
                      </c:pt>
                      <c:pt idx="32">
                        <c:v>259424777.8635304</c:v>
                      </c:pt>
                      <c:pt idx="33">
                        <c:v>259429935.43781042</c:v>
                      </c:pt>
                      <c:pt idx="34">
                        <c:v>259959470.3935321</c:v>
                      </c:pt>
                      <c:pt idx="35">
                        <c:v>259964627.96781212</c:v>
                      </c:pt>
                      <c:pt idx="36">
                        <c:v>261397143.69296387</c:v>
                      </c:pt>
                      <c:pt idx="37">
                        <c:v>261402301.26724392</c:v>
                      </c:pt>
                      <c:pt idx="38">
                        <c:v>261397143.69296387</c:v>
                      </c:pt>
                      <c:pt idx="39">
                        <c:v>261402301.26724392</c:v>
                      </c:pt>
                      <c:pt idx="40">
                        <c:v>261931836.22296557</c:v>
                      </c:pt>
                      <c:pt idx="41">
                        <c:v>261936993.79724556</c:v>
                      </c:pt>
                      <c:pt idx="42">
                        <c:v>261931836.22296557</c:v>
                      </c:pt>
                      <c:pt idx="43">
                        <c:v>261936993.79724556</c:v>
                      </c:pt>
                      <c:pt idx="44">
                        <c:v>261397143.69296387</c:v>
                      </c:pt>
                      <c:pt idx="45">
                        <c:v>261402301.26724392</c:v>
                      </c:pt>
                      <c:pt idx="46">
                        <c:v>261931836.22296557</c:v>
                      </c:pt>
                      <c:pt idx="47">
                        <c:v>261936993.79724556</c:v>
                      </c:pt>
                      <c:pt idx="48">
                        <c:v>265895071.24869925</c:v>
                      </c:pt>
                      <c:pt idx="49">
                        <c:v>265900228.82297921</c:v>
                      </c:pt>
                      <c:pt idx="50">
                        <c:v>265895071.24869925</c:v>
                      </c:pt>
                      <c:pt idx="51">
                        <c:v>265900228.82297921</c:v>
                      </c:pt>
                      <c:pt idx="52">
                        <c:v>266535181.40537149</c:v>
                      </c:pt>
                      <c:pt idx="53">
                        <c:v>266540338.97965148</c:v>
                      </c:pt>
                      <c:pt idx="54">
                        <c:v>266429763.77870083</c:v>
                      </c:pt>
                      <c:pt idx="55">
                        <c:v>266434921.35298085</c:v>
                      </c:pt>
                      <c:pt idx="56">
                        <c:v>266429763.77870083</c:v>
                      </c:pt>
                      <c:pt idx="57">
                        <c:v>266434921.35298085</c:v>
                      </c:pt>
                      <c:pt idx="58">
                        <c:v>265895071.24869925</c:v>
                      </c:pt>
                      <c:pt idx="59">
                        <c:v>265900228.82297921</c:v>
                      </c:pt>
                      <c:pt idx="60">
                        <c:v>266535181.40537149</c:v>
                      </c:pt>
                      <c:pt idx="61">
                        <c:v>266540338.97965148</c:v>
                      </c:pt>
                      <c:pt idx="62">
                        <c:v>267069873.93537313</c:v>
                      </c:pt>
                      <c:pt idx="63">
                        <c:v>267075031.50965318</c:v>
                      </c:pt>
                      <c:pt idx="64">
                        <c:v>266429763.77870083</c:v>
                      </c:pt>
                      <c:pt idx="65">
                        <c:v>266434921.35298085</c:v>
                      </c:pt>
                      <c:pt idx="66">
                        <c:v>267069873.93537313</c:v>
                      </c:pt>
                      <c:pt idx="67">
                        <c:v>267075031.50965318</c:v>
                      </c:pt>
                      <c:pt idx="68">
                        <c:v>266535181.40537149</c:v>
                      </c:pt>
                      <c:pt idx="69">
                        <c:v>266540338.97965148</c:v>
                      </c:pt>
                      <c:pt idx="70">
                        <c:v>267069873.93537313</c:v>
                      </c:pt>
                      <c:pt idx="71">
                        <c:v>267075031.50965318</c:v>
                      </c:pt>
                      <c:pt idx="72">
                        <c:v>268169439.64133173</c:v>
                      </c:pt>
                      <c:pt idx="73">
                        <c:v>268174597.21561164</c:v>
                      </c:pt>
                      <c:pt idx="74">
                        <c:v>267867437.07813266</c:v>
                      </c:pt>
                      <c:pt idx="75">
                        <c:v>267872594.65241271</c:v>
                      </c:pt>
                      <c:pt idx="76">
                        <c:v>267867437.07813266</c:v>
                      </c:pt>
                      <c:pt idx="77">
                        <c:v>267872594.65241271</c:v>
                      </c:pt>
                      <c:pt idx="78">
                        <c:v>268169439.64133173</c:v>
                      </c:pt>
                      <c:pt idx="79">
                        <c:v>268174597.21561164</c:v>
                      </c:pt>
                      <c:pt idx="80">
                        <c:v>267867437.07813266</c:v>
                      </c:pt>
                      <c:pt idx="81">
                        <c:v>267872594.65241271</c:v>
                      </c:pt>
                      <c:pt idx="82">
                        <c:v>268704132.17133343</c:v>
                      </c:pt>
                      <c:pt idx="83">
                        <c:v>268709289.74561334</c:v>
                      </c:pt>
                      <c:pt idx="84">
                        <c:v>268402129.60813436</c:v>
                      </c:pt>
                      <c:pt idx="85">
                        <c:v>268407287.18241438</c:v>
                      </c:pt>
                      <c:pt idx="86">
                        <c:v>268704132.17133343</c:v>
                      </c:pt>
                      <c:pt idx="87">
                        <c:v>268709289.74561334</c:v>
                      </c:pt>
                      <c:pt idx="88">
                        <c:v>268169439.64133173</c:v>
                      </c:pt>
                      <c:pt idx="89">
                        <c:v>268174597.21561164</c:v>
                      </c:pt>
                      <c:pt idx="90">
                        <c:v>268402129.60813436</c:v>
                      </c:pt>
                      <c:pt idx="91">
                        <c:v>268407287.18241438</c:v>
                      </c:pt>
                      <c:pt idx="92">
                        <c:v>268704132.17133343</c:v>
                      </c:pt>
                      <c:pt idx="93">
                        <c:v>268709289.74561334</c:v>
                      </c:pt>
                      <c:pt idx="94">
                        <c:v>268402129.60813436</c:v>
                      </c:pt>
                      <c:pt idx="95">
                        <c:v>268407287.18241438</c:v>
                      </c:pt>
                      <c:pt idx="96">
                        <c:v>274324304.52600735</c:v>
                      </c:pt>
                      <c:pt idx="97">
                        <c:v>274329462.1002872</c:v>
                      </c:pt>
                      <c:pt idx="98">
                        <c:v>274324304.52600735</c:v>
                      </c:pt>
                      <c:pt idx="99">
                        <c:v>274329462.1002872</c:v>
                      </c:pt>
                      <c:pt idx="100">
                        <c:v>274639733.02650052</c:v>
                      </c:pt>
                      <c:pt idx="101">
                        <c:v>274644890.60078049</c:v>
                      </c:pt>
                      <c:pt idx="102">
                        <c:v>274639733.02650052</c:v>
                      </c:pt>
                      <c:pt idx="103">
                        <c:v>274644890.60078049</c:v>
                      </c:pt>
                      <c:pt idx="104">
                        <c:v>274858997.05600888</c:v>
                      </c:pt>
                      <c:pt idx="105">
                        <c:v>274864154.63028902</c:v>
                      </c:pt>
                      <c:pt idx="106">
                        <c:v>274858997.05600888</c:v>
                      </c:pt>
                      <c:pt idx="107">
                        <c:v>274864154.63028902</c:v>
                      </c:pt>
                      <c:pt idx="108">
                        <c:v>275174425.55650216</c:v>
                      </c:pt>
                      <c:pt idx="109">
                        <c:v>275179583.13078219</c:v>
                      </c:pt>
                      <c:pt idx="110">
                        <c:v>274324304.52600735</c:v>
                      </c:pt>
                      <c:pt idx="111">
                        <c:v>274329462.1002872</c:v>
                      </c:pt>
                      <c:pt idx="112">
                        <c:v>275174425.55650216</c:v>
                      </c:pt>
                      <c:pt idx="113">
                        <c:v>275179583.13078219</c:v>
                      </c:pt>
                      <c:pt idx="114">
                        <c:v>274639733.02650052</c:v>
                      </c:pt>
                      <c:pt idx="115">
                        <c:v>274644890.60078049</c:v>
                      </c:pt>
                      <c:pt idx="116">
                        <c:v>274858997.05600888</c:v>
                      </c:pt>
                      <c:pt idx="117">
                        <c:v>274864154.63028902</c:v>
                      </c:pt>
                      <c:pt idx="118">
                        <c:v>275174425.55650216</c:v>
                      </c:pt>
                      <c:pt idx="119">
                        <c:v>275179583.13078219</c:v>
                      </c:pt>
                      <c:pt idx="120">
                        <c:v>275958562.76196742</c:v>
                      </c:pt>
                      <c:pt idx="121">
                        <c:v>275963720.33624756</c:v>
                      </c:pt>
                      <c:pt idx="122">
                        <c:v>275958562.76196742</c:v>
                      </c:pt>
                      <c:pt idx="123">
                        <c:v>275963720.33624756</c:v>
                      </c:pt>
                      <c:pt idx="124">
                        <c:v>276296670.35544074</c:v>
                      </c:pt>
                      <c:pt idx="125">
                        <c:v>276301827.92972082</c:v>
                      </c:pt>
                      <c:pt idx="126">
                        <c:v>276493255.29196912</c:v>
                      </c:pt>
                      <c:pt idx="127">
                        <c:v>276498412.86624908</c:v>
                      </c:pt>
                      <c:pt idx="128">
                        <c:v>276296670.35544074</c:v>
                      </c:pt>
                      <c:pt idx="129">
                        <c:v>276301827.92972082</c:v>
                      </c:pt>
                      <c:pt idx="130">
                        <c:v>276493255.29196912</c:v>
                      </c:pt>
                      <c:pt idx="131">
                        <c:v>276498412.86624908</c:v>
                      </c:pt>
                      <c:pt idx="132">
                        <c:v>275958562.76196742</c:v>
                      </c:pt>
                      <c:pt idx="133">
                        <c:v>275963720.33624756</c:v>
                      </c:pt>
                      <c:pt idx="134">
                        <c:v>276296670.35544074</c:v>
                      </c:pt>
                      <c:pt idx="135">
                        <c:v>276301827.92972082</c:v>
                      </c:pt>
                      <c:pt idx="136">
                        <c:v>276493255.29196912</c:v>
                      </c:pt>
                      <c:pt idx="137">
                        <c:v>276498412.86624908</c:v>
                      </c:pt>
                      <c:pt idx="138">
                        <c:v>276831362.88544238</c:v>
                      </c:pt>
                      <c:pt idx="139">
                        <c:v>276836520.4597224</c:v>
                      </c:pt>
                      <c:pt idx="140">
                        <c:v>276831362.88544238</c:v>
                      </c:pt>
                      <c:pt idx="141">
                        <c:v>276836520.4597224</c:v>
                      </c:pt>
                      <c:pt idx="142">
                        <c:v>277443129.68585581</c:v>
                      </c:pt>
                      <c:pt idx="143">
                        <c:v>277448287.26013583</c:v>
                      </c:pt>
                      <c:pt idx="144">
                        <c:v>276831362.88544238</c:v>
                      </c:pt>
                      <c:pt idx="145">
                        <c:v>276836520.4597224</c:v>
                      </c:pt>
                      <c:pt idx="146">
                        <c:v>277930928.59140092</c:v>
                      </c:pt>
                      <c:pt idx="147">
                        <c:v>277936086.16568094</c:v>
                      </c:pt>
                      <c:pt idx="148">
                        <c:v>277930928.59140092</c:v>
                      </c:pt>
                      <c:pt idx="149">
                        <c:v>277936086.16568094</c:v>
                      </c:pt>
                      <c:pt idx="150">
                        <c:v>277443129.68585581</c:v>
                      </c:pt>
                      <c:pt idx="151">
                        <c:v>277448287.26013583</c:v>
                      </c:pt>
                      <c:pt idx="152">
                        <c:v>277977822.21585739</c:v>
                      </c:pt>
                      <c:pt idx="153">
                        <c:v>277982979.79013729</c:v>
                      </c:pt>
                      <c:pt idx="154">
                        <c:v>277977822.21585739</c:v>
                      </c:pt>
                      <c:pt idx="155">
                        <c:v>277982979.79013729</c:v>
                      </c:pt>
                      <c:pt idx="156">
                        <c:v>277930928.59140092</c:v>
                      </c:pt>
                      <c:pt idx="157">
                        <c:v>277936086.16568094</c:v>
                      </c:pt>
                      <c:pt idx="158">
                        <c:v>277443129.68585581</c:v>
                      </c:pt>
                      <c:pt idx="159">
                        <c:v>277448287.26013583</c:v>
                      </c:pt>
                      <c:pt idx="160">
                        <c:v>278465621.12140262</c:v>
                      </c:pt>
                      <c:pt idx="161">
                        <c:v>278470778.69568259</c:v>
                      </c:pt>
                      <c:pt idx="162">
                        <c:v>278465621.12140262</c:v>
                      </c:pt>
                      <c:pt idx="163">
                        <c:v>278470778.69568259</c:v>
                      </c:pt>
                      <c:pt idx="164">
                        <c:v>277977822.21585739</c:v>
                      </c:pt>
                      <c:pt idx="165">
                        <c:v>277982979.79013729</c:v>
                      </c:pt>
                      <c:pt idx="166">
                        <c:v>278465621.12140262</c:v>
                      </c:pt>
                      <c:pt idx="167">
                        <c:v>278470778.69568259</c:v>
                      </c:pt>
                      <c:pt idx="168">
                        <c:v>282428856.14713627</c:v>
                      </c:pt>
                      <c:pt idx="169">
                        <c:v>282434013.72141618</c:v>
                      </c:pt>
                      <c:pt idx="170">
                        <c:v>282428856.14713627</c:v>
                      </c:pt>
                      <c:pt idx="171">
                        <c:v>282434013.72141618</c:v>
                      </c:pt>
                      <c:pt idx="172">
                        <c:v>283068966.30380857</c:v>
                      </c:pt>
                      <c:pt idx="173">
                        <c:v>283074123.87808859</c:v>
                      </c:pt>
                      <c:pt idx="174">
                        <c:v>282963548.67713791</c:v>
                      </c:pt>
                      <c:pt idx="175">
                        <c:v>282968706.25141799</c:v>
                      </c:pt>
                      <c:pt idx="176">
                        <c:v>282963548.67713791</c:v>
                      </c:pt>
                      <c:pt idx="177">
                        <c:v>282968706.25141799</c:v>
                      </c:pt>
                      <c:pt idx="178">
                        <c:v>282428856.14713627</c:v>
                      </c:pt>
                      <c:pt idx="179">
                        <c:v>282434013.72141618</c:v>
                      </c:pt>
                      <c:pt idx="180">
                        <c:v>283068966.30380857</c:v>
                      </c:pt>
                      <c:pt idx="181">
                        <c:v>283074123.87808859</c:v>
                      </c:pt>
                      <c:pt idx="182">
                        <c:v>283603658.83381015</c:v>
                      </c:pt>
                      <c:pt idx="183">
                        <c:v>283608816.40809017</c:v>
                      </c:pt>
                      <c:pt idx="184">
                        <c:v>283811048.27208233</c:v>
                      </c:pt>
                      <c:pt idx="185">
                        <c:v>283816205.84636229</c:v>
                      </c:pt>
                      <c:pt idx="186">
                        <c:v>283811048.27208233</c:v>
                      </c:pt>
                      <c:pt idx="187">
                        <c:v>283816205.84636229</c:v>
                      </c:pt>
                      <c:pt idx="188">
                        <c:v>283456287.8610639</c:v>
                      </c:pt>
                      <c:pt idx="189">
                        <c:v>283461445.43534392</c:v>
                      </c:pt>
                      <c:pt idx="190">
                        <c:v>282963548.67713791</c:v>
                      </c:pt>
                      <c:pt idx="191">
                        <c:v>282968706.25141799</c:v>
                      </c:pt>
                      <c:pt idx="192">
                        <c:v>283603658.83381015</c:v>
                      </c:pt>
                      <c:pt idx="193">
                        <c:v>283456287.8610639</c:v>
                      </c:pt>
                      <c:pt idx="194">
                        <c:v>283608816.40809017</c:v>
                      </c:pt>
                      <c:pt idx="195">
                        <c:v>283461445.43534392</c:v>
                      </c:pt>
                      <c:pt idx="196">
                        <c:v>283068966.30380857</c:v>
                      </c:pt>
                      <c:pt idx="197">
                        <c:v>283074123.87808859</c:v>
                      </c:pt>
                      <c:pt idx="198">
                        <c:v>283811048.27208233</c:v>
                      </c:pt>
                      <c:pt idx="199">
                        <c:v>283816205.84636229</c:v>
                      </c:pt>
                      <c:pt idx="200">
                        <c:v>284345740.80208397</c:v>
                      </c:pt>
                      <c:pt idx="201">
                        <c:v>284350898.37636393</c:v>
                      </c:pt>
                      <c:pt idx="202">
                        <c:v>283603658.83381015</c:v>
                      </c:pt>
                      <c:pt idx="203">
                        <c:v>283456287.8610639</c:v>
                      </c:pt>
                      <c:pt idx="204">
                        <c:v>283608816.40809017</c:v>
                      </c:pt>
                      <c:pt idx="205">
                        <c:v>283461445.43534392</c:v>
                      </c:pt>
                      <c:pt idx="206">
                        <c:v>283990980.3910656</c:v>
                      </c:pt>
                      <c:pt idx="207">
                        <c:v>283996137.96534556</c:v>
                      </c:pt>
                      <c:pt idx="208">
                        <c:v>284345740.80208397</c:v>
                      </c:pt>
                      <c:pt idx="209">
                        <c:v>284350898.37636393</c:v>
                      </c:pt>
                      <c:pt idx="210">
                        <c:v>284401221.97656983</c:v>
                      </c:pt>
                      <c:pt idx="211">
                        <c:v>284406379.55084974</c:v>
                      </c:pt>
                      <c:pt idx="212">
                        <c:v>283990980.3910656</c:v>
                      </c:pt>
                      <c:pt idx="213">
                        <c:v>283996137.96534556</c:v>
                      </c:pt>
                      <c:pt idx="214">
                        <c:v>284401221.97656983</c:v>
                      </c:pt>
                      <c:pt idx="215">
                        <c:v>284406379.55084974</c:v>
                      </c:pt>
                      <c:pt idx="216">
                        <c:v>284345740.80208397</c:v>
                      </c:pt>
                      <c:pt idx="217">
                        <c:v>284350898.37636393</c:v>
                      </c:pt>
                      <c:pt idx="218">
                        <c:v>283990980.3910656</c:v>
                      </c:pt>
                      <c:pt idx="219">
                        <c:v>283996137.96534556</c:v>
                      </c:pt>
                      <c:pt idx="220">
                        <c:v>284401221.97656983</c:v>
                      </c:pt>
                      <c:pt idx="221">
                        <c:v>284406379.55084974</c:v>
                      </c:pt>
                      <c:pt idx="222">
                        <c:v>284935914.50657135</c:v>
                      </c:pt>
                      <c:pt idx="223">
                        <c:v>284941072.08085144</c:v>
                      </c:pt>
                      <c:pt idx="224">
                        <c:v>284935914.50657135</c:v>
                      </c:pt>
                      <c:pt idx="225">
                        <c:v>284941072.08085144</c:v>
                      </c:pt>
                      <c:pt idx="226">
                        <c:v>285232252.80649149</c:v>
                      </c:pt>
                      <c:pt idx="227">
                        <c:v>285237410.38077146</c:v>
                      </c:pt>
                      <c:pt idx="228">
                        <c:v>285232252.80649149</c:v>
                      </c:pt>
                      <c:pt idx="229">
                        <c:v>285237410.38077146</c:v>
                      </c:pt>
                      <c:pt idx="230">
                        <c:v>284935914.50657135</c:v>
                      </c:pt>
                      <c:pt idx="231">
                        <c:v>284941072.08085144</c:v>
                      </c:pt>
                      <c:pt idx="232">
                        <c:v>285766945.33649313</c:v>
                      </c:pt>
                      <c:pt idx="233">
                        <c:v>285772102.91077316</c:v>
                      </c:pt>
                      <c:pt idx="234">
                        <c:v>285766945.33649313</c:v>
                      </c:pt>
                      <c:pt idx="235">
                        <c:v>285772102.91077316</c:v>
                      </c:pt>
                      <c:pt idx="236">
                        <c:v>285232252.80649149</c:v>
                      </c:pt>
                      <c:pt idx="237">
                        <c:v>285237410.38077146</c:v>
                      </c:pt>
                      <c:pt idx="238">
                        <c:v>285766945.33649313</c:v>
                      </c:pt>
                      <c:pt idx="239">
                        <c:v>285772102.91077316</c:v>
                      </c:pt>
                      <c:pt idx="240">
                        <c:v>287204618.63592505</c:v>
                      </c:pt>
                      <c:pt idx="241">
                        <c:v>287209776.21020496</c:v>
                      </c:pt>
                      <c:pt idx="242">
                        <c:v>287204618.63592505</c:v>
                      </c:pt>
                      <c:pt idx="243">
                        <c:v>287209776.21020496</c:v>
                      </c:pt>
                      <c:pt idx="244">
                        <c:v>287739311.16592664</c:v>
                      </c:pt>
                      <c:pt idx="245">
                        <c:v>287744468.74020672</c:v>
                      </c:pt>
                      <c:pt idx="246">
                        <c:v>287739311.16592664</c:v>
                      </c:pt>
                      <c:pt idx="247">
                        <c:v>287744468.74020672</c:v>
                      </c:pt>
                      <c:pt idx="248">
                        <c:v>287204618.63592505</c:v>
                      </c:pt>
                      <c:pt idx="249">
                        <c:v>287209776.21020496</c:v>
                      </c:pt>
                      <c:pt idx="250">
                        <c:v>287739311.16592664</c:v>
                      </c:pt>
                      <c:pt idx="251">
                        <c:v>287744468.74020672</c:v>
                      </c:pt>
                      <c:pt idx="252">
                        <c:v>290281341.65725112</c:v>
                      </c:pt>
                      <c:pt idx="253">
                        <c:v>290286499.23153114</c:v>
                      </c:pt>
                      <c:pt idx="254">
                        <c:v>290281341.65725112</c:v>
                      </c:pt>
                      <c:pt idx="255">
                        <c:v>290286499.23153114</c:v>
                      </c:pt>
                      <c:pt idx="256">
                        <c:v>290816034.18725282</c:v>
                      </c:pt>
                      <c:pt idx="257">
                        <c:v>290821191.76153272</c:v>
                      </c:pt>
                      <c:pt idx="258">
                        <c:v>290816034.18725282</c:v>
                      </c:pt>
                      <c:pt idx="259">
                        <c:v>290821191.76153272</c:v>
                      </c:pt>
                      <c:pt idx="260">
                        <c:v>290281341.65725112</c:v>
                      </c:pt>
                      <c:pt idx="261">
                        <c:v>290286499.23153114</c:v>
                      </c:pt>
                      <c:pt idx="262">
                        <c:v>290858089.42444426</c:v>
                      </c:pt>
                      <c:pt idx="263">
                        <c:v>290863246.99872434</c:v>
                      </c:pt>
                      <c:pt idx="264">
                        <c:v>290858089.42444426</c:v>
                      </c:pt>
                      <c:pt idx="265">
                        <c:v>290863246.99872434</c:v>
                      </c:pt>
                      <c:pt idx="266">
                        <c:v>290816034.18725282</c:v>
                      </c:pt>
                      <c:pt idx="267">
                        <c:v>290821191.76153272</c:v>
                      </c:pt>
                      <c:pt idx="268">
                        <c:v>291392781.95444596</c:v>
                      </c:pt>
                      <c:pt idx="269">
                        <c:v>291397939.52872598</c:v>
                      </c:pt>
                      <c:pt idx="270">
                        <c:v>291600171.39271814</c:v>
                      </c:pt>
                      <c:pt idx="271">
                        <c:v>291392781.95444596</c:v>
                      </c:pt>
                      <c:pt idx="272">
                        <c:v>291605328.96699804</c:v>
                      </c:pt>
                      <c:pt idx="273">
                        <c:v>291397939.52872598</c:v>
                      </c:pt>
                      <c:pt idx="274">
                        <c:v>290858089.42444426</c:v>
                      </c:pt>
                      <c:pt idx="275">
                        <c:v>290863246.99872434</c:v>
                      </c:pt>
                      <c:pt idx="276">
                        <c:v>291245410.98169971</c:v>
                      </c:pt>
                      <c:pt idx="277">
                        <c:v>291250568.55597973</c:v>
                      </c:pt>
                      <c:pt idx="278">
                        <c:v>291600171.39271814</c:v>
                      </c:pt>
                      <c:pt idx="279">
                        <c:v>291605328.96699804</c:v>
                      </c:pt>
                      <c:pt idx="280">
                        <c:v>291245410.98169971</c:v>
                      </c:pt>
                      <c:pt idx="281">
                        <c:v>291250568.55597973</c:v>
                      </c:pt>
                      <c:pt idx="282">
                        <c:v>292134863.92271978</c:v>
                      </c:pt>
                      <c:pt idx="283">
                        <c:v>292140021.49699974</c:v>
                      </c:pt>
                      <c:pt idx="284">
                        <c:v>291392781.95444596</c:v>
                      </c:pt>
                      <c:pt idx="285">
                        <c:v>291397939.52872598</c:v>
                      </c:pt>
                      <c:pt idx="286">
                        <c:v>291780103.51170135</c:v>
                      </c:pt>
                      <c:pt idx="287">
                        <c:v>291785261.08598131</c:v>
                      </c:pt>
                      <c:pt idx="288">
                        <c:v>292134863.92271978</c:v>
                      </c:pt>
                      <c:pt idx="289">
                        <c:v>292140021.49699974</c:v>
                      </c:pt>
                      <c:pt idx="290">
                        <c:v>291600171.39271814</c:v>
                      </c:pt>
                      <c:pt idx="291">
                        <c:v>291605328.96699804</c:v>
                      </c:pt>
                      <c:pt idx="292">
                        <c:v>291780103.51170135</c:v>
                      </c:pt>
                      <c:pt idx="293">
                        <c:v>291785261.08598131</c:v>
                      </c:pt>
                      <c:pt idx="294">
                        <c:v>291245410.98169971</c:v>
                      </c:pt>
                      <c:pt idx="295">
                        <c:v>291250568.55597973</c:v>
                      </c:pt>
                      <c:pt idx="296">
                        <c:v>292134863.92271978</c:v>
                      </c:pt>
                      <c:pt idx="297">
                        <c:v>292140021.49699974</c:v>
                      </c:pt>
                      <c:pt idx="298">
                        <c:v>292830455.25387776</c:v>
                      </c:pt>
                      <c:pt idx="299">
                        <c:v>292835612.82815784</c:v>
                      </c:pt>
                      <c:pt idx="300">
                        <c:v>291780103.51170135</c:v>
                      </c:pt>
                      <c:pt idx="301">
                        <c:v>291785261.08598131</c:v>
                      </c:pt>
                      <c:pt idx="302">
                        <c:v>292830455.25387776</c:v>
                      </c:pt>
                      <c:pt idx="303">
                        <c:v>292835612.82815784</c:v>
                      </c:pt>
                      <c:pt idx="304">
                        <c:v>292830455.25387776</c:v>
                      </c:pt>
                      <c:pt idx="305">
                        <c:v>292835612.82815784</c:v>
                      </c:pt>
                      <c:pt idx="306">
                        <c:v>293365147.78387952</c:v>
                      </c:pt>
                      <c:pt idx="307">
                        <c:v>293370305.35815942</c:v>
                      </c:pt>
                      <c:pt idx="308">
                        <c:v>293572537.22215158</c:v>
                      </c:pt>
                      <c:pt idx="309">
                        <c:v>293577694.79643154</c:v>
                      </c:pt>
                      <c:pt idx="310">
                        <c:v>293572537.22215158</c:v>
                      </c:pt>
                      <c:pt idx="311">
                        <c:v>293577694.79643154</c:v>
                      </c:pt>
                      <c:pt idx="312">
                        <c:v>293217776.81113321</c:v>
                      </c:pt>
                      <c:pt idx="313">
                        <c:v>293222934.38541311</c:v>
                      </c:pt>
                      <c:pt idx="314">
                        <c:v>293365147.78387952</c:v>
                      </c:pt>
                      <c:pt idx="315">
                        <c:v>293217776.81113321</c:v>
                      </c:pt>
                      <c:pt idx="316">
                        <c:v>293370305.35815942</c:v>
                      </c:pt>
                      <c:pt idx="317">
                        <c:v>293222934.38541311</c:v>
                      </c:pt>
                      <c:pt idx="318">
                        <c:v>294107229.75215322</c:v>
                      </c:pt>
                      <c:pt idx="319">
                        <c:v>294112387.32643324</c:v>
                      </c:pt>
                      <c:pt idx="320">
                        <c:v>294107229.75215322</c:v>
                      </c:pt>
                      <c:pt idx="321">
                        <c:v>294112387.32643324</c:v>
                      </c:pt>
                      <c:pt idx="322">
                        <c:v>293752469.34113485</c:v>
                      </c:pt>
                      <c:pt idx="323">
                        <c:v>293572537.22215158</c:v>
                      </c:pt>
                      <c:pt idx="324">
                        <c:v>293757626.91541487</c:v>
                      </c:pt>
                      <c:pt idx="325">
                        <c:v>293976914.58429271</c:v>
                      </c:pt>
                      <c:pt idx="326">
                        <c:v>293577694.79643154</c:v>
                      </c:pt>
                      <c:pt idx="327">
                        <c:v>293982072.15857279</c:v>
                      </c:pt>
                      <c:pt idx="328">
                        <c:v>293752469.34113485</c:v>
                      </c:pt>
                      <c:pt idx="329">
                        <c:v>293757626.91541487</c:v>
                      </c:pt>
                      <c:pt idx="330">
                        <c:v>293365147.78387952</c:v>
                      </c:pt>
                      <c:pt idx="331">
                        <c:v>293217776.81113321</c:v>
                      </c:pt>
                      <c:pt idx="332">
                        <c:v>293370305.35815942</c:v>
                      </c:pt>
                      <c:pt idx="333">
                        <c:v>293222934.38541311</c:v>
                      </c:pt>
                      <c:pt idx="334">
                        <c:v>293976914.58429271</c:v>
                      </c:pt>
                      <c:pt idx="335">
                        <c:v>293982072.15857279</c:v>
                      </c:pt>
                      <c:pt idx="336">
                        <c:v>294107229.75215322</c:v>
                      </c:pt>
                      <c:pt idx="337">
                        <c:v>294511607.11429447</c:v>
                      </c:pt>
                      <c:pt idx="338">
                        <c:v>294112387.32643324</c:v>
                      </c:pt>
                      <c:pt idx="339">
                        <c:v>294516764.68857437</c:v>
                      </c:pt>
                      <c:pt idx="340">
                        <c:v>293752469.34113485</c:v>
                      </c:pt>
                      <c:pt idx="341">
                        <c:v>293757626.91541487</c:v>
                      </c:pt>
                      <c:pt idx="342">
                        <c:v>294511607.11429447</c:v>
                      </c:pt>
                      <c:pt idx="343">
                        <c:v>294516764.68857437</c:v>
                      </c:pt>
                      <c:pt idx="344">
                        <c:v>293976914.58429271</c:v>
                      </c:pt>
                      <c:pt idx="345">
                        <c:v>293982072.15857279</c:v>
                      </c:pt>
                      <c:pt idx="346">
                        <c:v>294511607.11429447</c:v>
                      </c:pt>
                      <c:pt idx="347">
                        <c:v>294516764.68857437</c:v>
                      </c:pt>
                      <c:pt idx="348">
                        <c:v>298070464.77788693</c:v>
                      </c:pt>
                      <c:pt idx="349">
                        <c:v>298075622.35216689</c:v>
                      </c:pt>
                      <c:pt idx="350">
                        <c:v>298070464.77788693</c:v>
                      </c:pt>
                      <c:pt idx="351">
                        <c:v>298075622.35216689</c:v>
                      </c:pt>
                      <c:pt idx="352">
                        <c:v>298710574.93455917</c:v>
                      </c:pt>
                      <c:pt idx="353">
                        <c:v>298715732.50883919</c:v>
                      </c:pt>
                      <c:pt idx="354">
                        <c:v>298070464.77788693</c:v>
                      </c:pt>
                      <c:pt idx="355">
                        <c:v>298075622.35216689</c:v>
                      </c:pt>
                      <c:pt idx="356">
                        <c:v>298710574.93455917</c:v>
                      </c:pt>
                      <c:pt idx="357">
                        <c:v>298715732.50883919</c:v>
                      </c:pt>
                      <c:pt idx="358">
                        <c:v>298605157.30788857</c:v>
                      </c:pt>
                      <c:pt idx="359">
                        <c:v>298610314.88216847</c:v>
                      </c:pt>
                      <c:pt idx="360">
                        <c:v>298605157.30788857</c:v>
                      </c:pt>
                      <c:pt idx="361">
                        <c:v>298610314.88216847</c:v>
                      </c:pt>
                      <c:pt idx="362">
                        <c:v>299245267.46456081</c:v>
                      </c:pt>
                      <c:pt idx="363">
                        <c:v>299250425.03884083</c:v>
                      </c:pt>
                      <c:pt idx="364">
                        <c:v>299245267.46456081</c:v>
                      </c:pt>
                      <c:pt idx="365">
                        <c:v>299250425.03884083</c:v>
                      </c:pt>
                      <c:pt idx="366">
                        <c:v>298710574.93455917</c:v>
                      </c:pt>
                      <c:pt idx="367">
                        <c:v>298715732.50883919</c:v>
                      </c:pt>
                      <c:pt idx="368">
                        <c:v>298605157.30788857</c:v>
                      </c:pt>
                      <c:pt idx="369">
                        <c:v>298610314.88216847</c:v>
                      </c:pt>
                      <c:pt idx="370">
                        <c:v>299245267.46456081</c:v>
                      </c:pt>
                      <c:pt idx="371">
                        <c:v>299250425.03884083</c:v>
                      </c:pt>
                      <c:pt idx="372">
                        <c:v>300042830.60732031</c:v>
                      </c:pt>
                      <c:pt idx="373">
                        <c:v>300047988.18160045</c:v>
                      </c:pt>
                      <c:pt idx="374">
                        <c:v>299990072.75950098</c:v>
                      </c:pt>
                      <c:pt idx="375">
                        <c:v>299995230.33378094</c:v>
                      </c:pt>
                      <c:pt idx="376">
                        <c:v>299990072.75950098</c:v>
                      </c:pt>
                      <c:pt idx="377">
                        <c:v>299995230.33378094</c:v>
                      </c:pt>
                      <c:pt idx="378">
                        <c:v>300042830.60732031</c:v>
                      </c:pt>
                      <c:pt idx="379">
                        <c:v>300047988.18160045</c:v>
                      </c:pt>
                      <c:pt idx="380">
                        <c:v>300524765.28950256</c:v>
                      </c:pt>
                      <c:pt idx="381">
                        <c:v>300529922.86378264</c:v>
                      </c:pt>
                      <c:pt idx="382">
                        <c:v>300524765.28950256</c:v>
                      </c:pt>
                      <c:pt idx="383">
                        <c:v>300529922.86378264</c:v>
                      </c:pt>
                      <c:pt idx="384">
                        <c:v>300577523.13732207</c:v>
                      </c:pt>
                      <c:pt idx="385">
                        <c:v>300582680.71160203</c:v>
                      </c:pt>
                      <c:pt idx="386">
                        <c:v>299990072.75950098</c:v>
                      </c:pt>
                      <c:pt idx="387">
                        <c:v>299995230.33378094</c:v>
                      </c:pt>
                      <c:pt idx="388">
                        <c:v>300577523.13732207</c:v>
                      </c:pt>
                      <c:pt idx="389">
                        <c:v>300582680.71160203</c:v>
                      </c:pt>
                      <c:pt idx="390">
                        <c:v>300042830.60732031</c:v>
                      </c:pt>
                      <c:pt idx="391">
                        <c:v>300047988.18160045</c:v>
                      </c:pt>
                      <c:pt idx="392">
                        <c:v>300524765.28950256</c:v>
                      </c:pt>
                      <c:pt idx="393">
                        <c:v>300529922.86378264</c:v>
                      </c:pt>
                      <c:pt idx="394">
                        <c:v>300577523.13732207</c:v>
                      </c:pt>
                      <c:pt idx="395">
                        <c:v>300582680.71160203</c:v>
                      </c:pt>
                      <c:pt idx="396">
                        <c:v>301766037.70492858</c:v>
                      </c:pt>
                      <c:pt idx="397">
                        <c:v>301771195.2792086</c:v>
                      </c:pt>
                      <c:pt idx="398">
                        <c:v>301766037.70492858</c:v>
                      </c:pt>
                      <c:pt idx="399">
                        <c:v>301771195.2792086</c:v>
                      </c:pt>
                      <c:pt idx="400">
                        <c:v>302300730.23493016</c:v>
                      </c:pt>
                      <c:pt idx="401">
                        <c:v>302305887.8092103</c:v>
                      </c:pt>
                      <c:pt idx="402">
                        <c:v>302300730.23493016</c:v>
                      </c:pt>
                      <c:pt idx="403">
                        <c:v>302305887.8092103</c:v>
                      </c:pt>
                      <c:pt idx="404">
                        <c:v>301766037.70492858</c:v>
                      </c:pt>
                      <c:pt idx="405">
                        <c:v>301771195.2792086</c:v>
                      </c:pt>
                      <c:pt idx="406">
                        <c:v>302300730.23493016</c:v>
                      </c:pt>
                      <c:pt idx="407">
                        <c:v>302305887.8092103</c:v>
                      </c:pt>
                      <c:pt idx="408">
                        <c:v>303738403.53436202</c:v>
                      </c:pt>
                      <c:pt idx="409">
                        <c:v>303743561.10864204</c:v>
                      </c:pt>
                      <c:pt idx="410">
                        <c:v>303738403.53436202</c:v>
                      </c:pt>
                      <c:pt idx="411">
                        <c:v>303743561.10864204</c:v>
                      </c:pt>
                      <c:pt idx="412">
                        <c:v>303738403.53436202</c:v>
                      </c:pt>
                      <c:pt idx="413">
                        <c:v>303743561.10864204</c:v>
                      </c:pt>
                      <c:pt idx="414">
                        <c:v>304273096.06436366</c:v>
                      </c:pt>
                      <c:pt idx="415">
                        <c:v>304278253.63864362</c:v>
                      </c:pt>
                      <c:pt idx="416">
                        <c:v>304273096.06436366</c:v>
                      </c:pt>
                      <c:pt idx="417">
                        <c:v>304278253.63864362</c:v>
                      </c:pt>
                      <c:pt idx="418">
                        <c:v>304273096.06436366</c:v>
                      </c:pt>
                      <c:pt idx="419">
                        <c:v>304278253.63864362</c:v>
                      </c:pt>
                      <c:pt idx="420">
                        <c:v>306499698.05519491</c:v>
                      </c:pt>
                      <c:pt idx="421">
                        <c:v>306504855.62947494</c:v>
                      </c:pt>
                      <c:pt idx="422">
                        <c:v>306499698.05519491</c:v>
                      </c:pt>
                      <c:pt idx="423">
                        <c:v>306504855.62947494</c:v>
                      </c:pt>
                      <c:pt idx="424">
                        <c:v>307034390.58519655</c:v>
                      </c:pt>
                      <c:pt idx="425">
                        <c:v>307039548.15947664</c:v>
                      </c:pt>
                      <c:pt idx="426">
                        <c:v>307034390.58519655</c:v>
                      </c:pt>
                      <c:pt idx="427">
                        <c:v>307039548.15947664</c:v>
                      </c:pt>
                      <c:pt idx="428">
                        <c:v>306499698.05519491</c:v>
                      </c:pt>
                      <c:pt idx="429">
                        <c:v>306504855.62947494</c:v>
                      </c:pt>
                      <c:pt idx="430">
                        <c:v>307034390.58519655</c:v>
                      </c:pt>
                      <c:pt idx="431">
                        <c:v>307039548.15947664</c:v>
                      </c:pt>
                      <c:pt idx="432">
                        <c:v>307779195.88013673</c:v>
                      </c:pt>
                      <c:pt idx="433">
                        <c:v>307784353.45441669</c:v>
                      </c:pt>
                      <c:pt idx="434">
                        <c:v>308472063.88462836</c:v>
                      </c:pt>
                      <c:pt idx="435">
                        <c:v>307779195.88013673</c:v>
                      </c:pt>
                      <c:pt idx="436">
                        <c:v>308477221.45890838</c:v>
                      </c:pt>
                      <c:pt idx="437">
                        <c:v>307784353.45441669</c:v>
                      </c:pt>
                      <c:pt idx="438">
                        <c:v>308313888.41013837</c:v>
                      </c:pt>
                      <c:pt idx="439">
                        <c:v>308319045.98441833</c:v>
                      </c:pt>
                      <c:pt idx="440">
                        <c:v>308472063.88462836</c:v>
                      </c:pt>
                      <c:pt idx="441">
                        <c:v>308477221.45890838</c:v>
                      </c:pt>
                      <c:pt idx="442">
                        <c:v>308313888.41013837</c:v>
                      </c:pt>
                      <c:pt idx="443">
                        <c:v>308319045.98441833</c:v>
                      </c:pt>
                      <c:pt idx="444">
                        <c:v>307779195.88013673</c:v>
                      </c:pt>
                      <c:pt idx="445">
                        <c:v>307784353.45441669</c:v>
                      </c:pt>
                      <c:pt idx="446">
                        <c:v>309006756.41463006</c:v>
                      </c:pt>
                      <c:pt idx="447">
                        <c:v>309011913.98890996</c:v>
                      </c:pt>
                      <c:pt idx="448">
                        <c:v>309006756.41463006</c:v>
                      </c:pt>
                      <c:pt idx="449">
                        <c:v>309011913.98890996</c:v>
                      </c:pt>
                      <c:pt idx="450">
                        <c:v>308472063.88462836</c:v>
                      </c:pt>
                      <c:pt idx="451">
                        <c:v>308477221.45890838</c:v>
                      </c:pt>
                      <c:pt idx="452">
                        <c:v>308313888.41013837</c:v>
                      </c:pt>
                      <c:pt idx="453">
                        <c:v>308319045.98441833</c:v>
                      </c:pt>
                      <c:pt idx="454">
                        <c:v>309006756.41463006</c:v>
                      </c:pt>
                      <c:pt idx="455">
                        <c:v>309011913.98890996</c:v>
                      </c:pt>
                      <c:pt idx="456">
                        <c:v>309618523.21504337</c:v>
                      </c:pt>
                      <c:pt idx="457">
                        <c:v>309623680.78932339</c:v>
                      </c:pt>
                      <c:pt idx="458">
                        <c:v>309618523.21504337</c:v>
                      </c:pt>
                      <c:pt idx="459">
                        <c:v>309623680.78932339</c:v>
                      </c:pt>
                      <c:pt idx="460">
                        <c:v>309751561.70957023</c:v>
                      </c:pt>
                      <c:pt idx="461">
                        <c:v>309756719.28385019</c:v>
                      </c:pt>
                      <c:pt idx="462">
                        <c:v>309751561.70957023</c:v>
                      </c:pt>
                      <c:pt idx="463">
                        <c:v>309756719.28385019</c:v>
                      </c:pt>
                      <c:pt idx="464">
                        <c:v>309618523.21504337</c:v>
                      </c:pt>
                      <c:pt idx="465">
                        <c:v>309623680.78932339</c:v>
                      </c:pt>
                      <c:pt idx="466">
                        <c:v>310153215.74504513</c:v>
                      </c:pt>
                      <c:pt idx="467">
                        <c:v>310158373.31932497</c:v>
                      </c:pt>
                      <c:pt idx="468">
                        <c:v>310153215.74504513</c:v>
                      </c:pt>
                      <c:pt idx="469">
                        <c:v>310158373.31932497</c:v>
                      </c:pt>
                      <c:pt idx="470">
                        <c:v>310286254.23957187</c:v>
                      </c:pt>
                      <c:pt idx="471">
                        <c:v>310291411.81385195</c:v>
                      </c:pt>
                      <c:pt idx="472">
                        <c:v>310286254.23957187</c:v>
                      </c:pt>
                      <c:pt idx="473">
                        <c:v>310291411.81385195</c:v>
                      </c:pt>
                      <c:pt idx="474">
                        <c:v>309751561.70957023</c:v>
                      </c:pt>
                      <c:pt idx="475">
                        <c:v>309756719.28385019</c:v>
                      </c:pt>
                      <c:pt idx="476">
                        <c:v>310153215.74504513</c:v>
                      </c:pt>
                      <c:pt idx="477">
                        <c:v>310158373.31932497</c:v>
                      </c:pt>
                      <c:pt idx="478">
                        <c:v>310286254.23957187</c:v>
                      </c:pt>
                      <c:pt idx="479">
                        <c:v>310291411.81385195</c:v>
                      </c:pt>
                      <c:pt idx="480">
                        <c:v>315631681.39025164</c:v>
                      </c:pt>
                      <c:pt idx="481">
                        <c:v>315636838.96453166</c:v>
                      </c:pt>
                      <c:pt idx="482">
                        <c:v>315631681.39025164</c:v>
                      </c:pt>
                      <c:pt idx="483">
                        <c:v>315636838.96453166</c:v>
                      </c:pt>
                      <c:pt idx="484">
                        <c:v>316166373.92025322</c:v>
                      </c:pt>
                      <c:pt idx="485">
                        <c:v>316171531.49453324</c:v>
                      </c:pt>
                      <c:pt idx="486">
                        <c:v>316166373.92025322</c:v>
                      </c:pt>
                      <c:pt idx="487">
                        <c:v>316171531.49453324</c:v>
                      </c:pt>
                      <c:pt idx="488">
                        <c:v>315631681.39025164</c:v>
                      </c:pt>
                      <c:pt idx="489">
                        <c:v>315636838.96453166</c:v>
                      </c:pt>
                      <c:pt idx="490">
                        <c:v>316166373.92025322</c:v>
                      </c:pt>
                      <c:pt idx="491">
                        <c:v>316171531.49453324</c:v>
                      </c:pt>
                      <c:pt idx="492">
                        <c:v>317407646.33567911</c:v>
                      </c:pt>
                      <c:pt idx="493">
                        <c:v>317412803.90995914</c:v>
                      </c:pt>
                      <c:pt idx="494">
                        <c:v>317407646.33567911</c:v>
                      </c:pt>
                      <c:pt idx="495">
                        <c:v>317412803.90995914</c:v>
                      </c:pt>
                      <c:pt idx="496">
                        <c:v>317942338.86568081</c:v>
                      </c:pt>
                      <c:pt idx="497">
                        <c:v>317947496.43996078</c:v>
                      </c:pt>
                      <c:pt idx="498">
                        <c:v>317942338.86568081</c:v>
                      </c:pt>
                      <c:pt idx="499">
                        <c:v>317947496.43996078</c:v>
                      </c:pt>
                      <c:pt idx="500">
                        <c:v>317407646.33567911</c:v>
                      </c:pt>
                      <c:pt idx="501">
                        <c:v>317412803.90995914</c:v>
                      </c:pt>
                      <c:pt idx="502">
                        <c:v>317942338.86568081</c:v>
                      </c:pt>
                      <c:pt idx="503">
                        <c:v>317947496.43996078</c:v>
                      </c:pt>
                      <c:pt idx="504">
                        <c:v>319380012.16511261</c:v>
                      </c:pt>
                      <c:pt idx="505">
                        <c:v>319385169.7393927</c:v>
                      </c:pt>
                      <c:pt idx="506">
                        <c:v>319380012.16511261</c:v>
                      </c:pt>
                      <c:pt idx="507">
                        <c:v>319385169.7393927</c:v>
                      </c:pt>
                      <c:pt idx="508">
                        <c:v>319914704.69511431</c:v>
                      </c:pt>
                      <c:pt idx="509">
                        <c:v>319919862.26939428</c:v>
                      </c:pt>
                      <c:pt idx="510">
                        <c:v>319914704.69511431</c:v>
                      </c:pt>
                      <c:pt idx="511">
                        <c:v>319919862.26939428</c:v>
                      </c:pt>
                      <c:pt idx="512">
                        <c:v>319380012.16511261</c:v>
                      </c:pt>
                      <c:pt idx="513">
                        <c:v>319385169.7393927</c:v>
                      </c:pt>
                      <c:pt idx="514">
                        <c:v>319914704.69511431</c:v>
                      </c:pt>
                      <c:pt idx="515">
                        <c:v>319919862.26939428</c:v>
                      </c:pt>
                      <c:pt idx="516">
                        <c:v>323420804.51088732</c:v>
                      </c:pt>
                      <c:pt idx="517">
                        <c:v>323425962.08516747</c:v>
                      </c:pt>
                      <c:pt idx="518">
                        <c:v>323420804.51088732</c:v>
                      </c:pt>
                      <c:pt idx="519">
                        <c:v>323425962.08516747</c:v>
                      </c:pt>
                      <c:pt idx="520">
                        <c:v>323955497.04088897</c:v>
                      </c:pt>
                      <c:pt idx="521">
                        <c:v>323960654.61516911</c:v>
                      </c:pt>
                      <c:pt idx="522">
                        <c:v>323955497.04088897</c:v>
                      </c:pt>
                      <c:pt idx="523">
                        <c:v>323960654.61516911</c:v>
                      </c:pt>
                      <c:pt idx="524">
                        <c:v>323420804.51088732</c:v>
                      </c:pt>
                      <c:pt idx="525">
                        <c:v>323425962.08516747</c:v>
                      </c:pt>
                      <c:pt idx="526">
                        <c:v>323955497.04088897</c:v>
                      </c:pt>
                      <c:pt idx="527">
                        <c:v>323960654.61516911</c:v>
                      </c:pt>
                      <c:pt idx="528">
                        <c:v>325393170.34032089</c:v>
                      </c:pt>
                      <c:pt idx="529">
                        <c:v>325398327.91460085</c:v>
                      </c:pt>
                      <c:pt idx="530">
                        <c:v>325393170.34032089</c:v>
                      </c:pt>
                      <c:pt idx="531">
                        <c:v>325398327.91460085</c:v>
                      </c:pt>
                      <c:pt idx="532">
                        <c:v>325927862.87032253</c:v>
                      </c:pt>
                      <c:pt idx="533">
                        <c:v>325933020.44460249</c:v>
                      </c:pt>
                      <c:pt idx="534">
                        <c:v>325393170.34032089</c:v>
                      </c:pt>
                      <c:pt idx="535">
                        <c:v>325398327.91460085</c:v>
                      </c:pt>
                      <c:pt idx="536">
                        <c:v>325927862.87032253</c:v>
                      </c:pt>
                      <c:pt idx="537">
                        <c:v>325933020.44460249</c:v>
                      </c:pt>
                      <c:pt idx="538">
                        <c:v>325927862.87032253</c:v>
                      </c:pt>
                      <c:pt idx="539">
                        <c:v>325933020.44460249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BA1-4288-A4FD-72101B97E44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2201.4532913871776</c:v>
                      </c:pt>
                      <c:pt idx="1">
                        <c:v>2201.4926885686777</c:v>
                      </c:pt>
                      <c:pt idx="2">
                        <c:v>2203.8086913871775</c:v>
                      </c:pt>
                      <c:pt idx="3">
                        <c:v>2203.8480885686781</c:v>
                      </c:pt>
                      <c:pt idx="4">
                        <c:v>2207.1486830868444</c:v>
                      </c:pt>
                      <c:pt idx="5">
                        <c:v>2207.1880802683445</c:v>
                      </c:pt>
                      <c:pt idx="6">
                        <c:v>2207.6400830868442</c:v>
                      </c:pt>
                      <c:pt idx="7">
                        <c:v>2207.6794802683444</c:v>
                      </c:pt>
                      <c:pt idx="8">
                        <c:v>2207.9612913871774</c:v>
                      </c:pt>
                      <c:pt idx="9">
                        <c:v>2208.000688568678</c:v>
                      </c:pt>
                      <c:pt idx="10">
                        <c:v>2211.7926830868446</c:v>
                      </c:pt>
                      <c:pt idx="11">
                        <c:v>2211.8320802683443</c:v>
                      </c:pt>
                      <c:pt idx="12">
                        <c:v>2259.8455629302512</c:v>
                      </c:pt>
                      <c:pt idx="13">
                        <c:v>2259.8849601117513</c:v>
                      </c:pt>
                      <c:pt idx="14">
                        <c:v>2262.2191629302511</c:v>
                      </c:pt>
                      <c:pt idx="15">
                        <c:v>2262.2585601117512</c:v>
                      </c:pt>
                      <c:pt idx="16">
                        <c:v>2263.6769546299179</c:v>
                      </c:pt>
                      <c:pt idx="17">
                        <c:v>2263.7163518114176</c:v>
                      </c:pt>
                      <c:pt idx="18">
                        <c:v>2266.0505546299182</c:v>
                      </c:pt>
                      <c:pt idx="19">
                        <c:v>2266.0899518114174</c:v>
                      </c:pt>
                      <c:pt idx="20">
                        <c:v>2266.525562930251</c:v>
                      </c:pt>
                      <c:pt idx="21">
                        <c:v>2266.5649601117511</c:v>
                      </c:pt>
                      <c:pt idx="22">
                        <c:v>2270.3569546299182</c:v>
                      </c:pt>
                      <c:pt idx="23">
                        <c:v>2270.3963518114174</c:v>
                      </c:pt>
                      <c:pt idx="24">
                        <c:v>2272.0077797351837</c:v>
                      </c:pt>
                      <c:pt idx="25">
                        <c:v>2272.0471769166838</c:v>
                      </c:pt>
                      <c:pt idx="26">
                        <c:v>2272.5173797351836</c:v>
                      </c:pt>
                      <c:pt idx="27">
                        <c:v>2272.5567769166837</c:v>
                      </c:pt>
                      <c:pt idx="28">
                        <c:v>2275.8391714348509</c:v>
                      </c:pt>
                      <c:pt idx="29">
                        <c:v>2275.8785686163505</c:v>
                      </c:pt>
                      <c:pt idx="30">
                        <c:v>2276.3487714348507</c:v>
                      </c:pt>
                      <c:pt idx="31">
                        <c:v>2276.3881686163509</c:v>
                      </c:pt>
                      <c:pt idx="32">
                        <c:v>2276.8237797351835</c:v>
                      </c:pt>
                      <c:pt idx="33">
                        <c:v>2276.8631769166836</c:v>
                      </c:pt>
                      <c:pt idx="34">
                        <c:v>2280.6551714348507</c:v>
                      </c:pt>
                      <c:pt idx="35">
                        <c:v>2280.6945686163508</c:v>
                      </c:pt>
                      <c:pt idx="36">
                        <c:v>2290.2877274127541</c:v>
                      </c:pt>
                      <c:pt idx="37">
                        <c:v>2290.3271245942547</c:v>
                      </c:pt>
                      <c:pt idx="38">
                        <c:v>2292.6795274127539</c:v>
                      </c:pt>
                      <c:pt idx="39">
                        <c:v>2292.7189245942545</c:v>
                      </c:pt>
                      <c:pt idx="40">
                        <c:v>2294.1191191124217</c:v>
                      </c:pt>
                      <c:pt idx="41">
                        <c:v>2294.1585162939214</c:v>
                      </c:pt>
                      <c:pt idx="42">
                        <c:v>2296.5109191124216</c:v>
                      </c:pt>
                      <c:pt idx="43">
                        <c:v>2296.5503162939217</c:v>
                      </c:pt>
                      <c:pt idx="44">
                        <c:v>2297.1397274127539</c:v>
                      </c:pt>
                      <c:pt idx="45">
                        <c:v>2297.1791245942545</c:v>
                      </c:pt>
                      <c:pt idx="46">
                        <c:v>2300.9711191124215</c:v>
                      </c:pt>
                      <c:pt idx="47">
                        <c:v>2301.0105162939217</c:v>
                      </c:pt>
                      <c:pt idx="48">
                        <c:v>2330.4000512782577</c:v>
                      </c:pt>
                      <c:pt idx="49">
                        <c:v>2330.4394484597574</c:v>
                      </c:pt>
                      <c:pt idx="50">
                        <c:v>2330.927851278258</c:v>
                      </c:pt>
                      <c:pt idx="51">
                        <c:v>2330.9672484597572</c:v>
                      </c:pt>
                      <c:pt idx="52">
                        <c:v>2333.3586135744849</c:v>
                      </c:pt>
                      <c:pt idx="53">
                        <c:v>2333.3980107559846</c:v>
                      </c:pt>
                      <c:pt idx="54">
                        <c:v>2334.2314429779235</c:v>
                      </c:pt>
                      <c:pt idx="55">
                        <c:v>2334.2708401594232</c:v>
                      </c:pt>
                      <c:pt idx="56">
                        <c:v>2334.7592429779233</c:v>
                      </c:pt>
                      <c:pt idx="57">
                        <c:v>2334.7986401594235</c:v>
                      </c:pt>
                      <c:pt idx="58">
                        <c:v>2335.388051278258</c:v>
                      </c:pt>
                      <c:pt idx="59">
                        <c:v>2335.4274484597572</c:v>
                      </c:pt>
                      <c:pt idx="60">
                        <c:v>2335.7504135744848</c:v>
                      </c:pt>
                      <c:pt idx="61">
                        <c:v>2335.7898107559849</c:v>
                      </c:pt>
                      <c:pt idx="62">
                        <c:v>2337.1900052741507</c:v>
                      </c:pt>
                      <c:pt idx="63">
                        <c:v>2337.2294024556513</c:v>
                      </c:pt>
                      <c:pt idx="64">
                        <c:v>2339.2194429779233</c:v>
                      </c:pt>
                      <c:pt idx="65">
                        <c:v>2339.2588401594235</c:v>
                      </c:pt>
                      <c:pt idx="66">
                        <c:v>2339.5818052741511</c:v>
                      </c:pt>
                      <c:pt idx="67">
                        <c:v>2339.6212024556512</c:v>
                      </c:pt>
                      <c:pt idx="68">
                        <c:v>2340.2106135744848</c:v>
                      </c:pt>
                      <c:pt idx="69">
                        <c:v>2340.2500107559849</c:v>
                      </c:pt>
                      <c:pt idx="70">
                        <c:v>2344.0420052741511</c:v>
                      </c:pt>
                      <c:pt idx="71">
                        <c:v>2344.0814024556512</c:v>
                      </c:pt>
                      <c:pt idx="72">
                        <c:v>2346.2171208974869</c:v>
                      </c:pt>
                      <c:pt idx="73">
                        <c:v>2346.2565180789857</c:v>
                      </c:pt>
                      <c:pt idx="74">
                        <c:v>2346.8159989558276</c:v>
                      </c:pt>
                      <c:pt idx="75">
                        <c:v>2346.8553961373282</c:v>
                      </c:pt>
                      <c:pt idx="76">
                        <c:v>2347.3437989558279</c:v>
                      </c:pt>
                      <c:pt idx="77">
                        <c:v>2347.383196137328</c:v>
                      </c:pt>
                      <c:pt idx="78">
                        <c:v>2348.6089208974868</c:v>
                      </c:pt>
                      <c:pt idx="79">
                        <c:v>2348.6483180789855</c:v>
                      </c:pt>
                      <c:pt idx="80">
                        <c:v>2351.8039989558279</c:v>
                      </c:pt>
                      <c:pt idx="81">
                        <c:v>2351.843396137328</c:v>
                      </c:pt>
                      <c:pt idx="82">
                        <c:v>2351.9125125971532</c:v>
                      </c:pt>
                      <c:pt idx="83">
                        <c:v>2351.9519097786529</c:v>
                      </c:pt>
                      <c:pt idx="84">
                        <c:v>2352.5113906554948</c:v>
                      </c:pt>
                      <c:pt idx="85">
                        <c:v>2352.5507878369949</c:v>
                      </c:pt>
                      <c:pt idx="86">
                        <c:v>2352.440312597153</c:v>
                      </c:pt>
                      <c:pt idx="87">
                        <c:v>2352.4797097786527</c:v>
                      </c:pt>
                      <c:pt idx="88">
                        <c:v>2353.0691208974868</c:v>
                      </c:pt>
                      <c:pt idx="89">
                        <c:v>2353.1085180789855</c:v>
                      </c:pt>
                      <c:pt idx="90">
                        <c:v>2354.9213906554946</c:v>
                      </c:pt>
                      <c:pt idx="91">
                        <c:v>2354.9607878369952</c:v>
                      </c:pt>
                      <c:pt idx="92">
                        <c:v>2356.900512597153</c:v>
                      </c:pt>
                      <c:pt idx="93">
                        <c:v>2356.9399097786527</c:v>
                      </c:pt>
                      <c:pt idx="94">
                        <c:v>2359.5353906554947</c:v>
                      </c:pt>
                      <c:pt idx="95">
                        <c:v>2359.5747878369953</c:v>
                      </c:pt>
                      <c:pt idx="96">
                        <c:v>2403.9131019224915</c:v>
                      </c:pt>
                      <c:pt idx="97">
                        <c:v>2403.9524991039907</c:v>
                      </c:pt>
                      <c:pt idx="98">
                        <c:v>2404.4591019224918</c:v>
                      </c:pt>
                      <c:pt idx="99">
                        <c:v>2404.4984991039905</c:v>
                      </c:pt>
                      <c:pt idx="100">
                        <c:v>2404.6093924405595</c:v>
                      </c:pt>
                      <c:pt idx="101">
                        <c:v>2404.6487896220592</c:v>
                      </c:pt>
                      <c:pt idx="102">
                        <c:v>2407.0193924405594</c:v>
                      </c:pt>
                      <c:pt idx="103">
                        <c:v>2407.0587896220595</c:v>
                      </c:pt>
                      <c:pt idx="104">
                        <c:v>2407.7444936221577</c:v>
                      </c:pt>
                      <c:pt idx="105">
                        <c:v>2407.7838908036579</c:v>
                      </c:pt>
                      <c:pt idx="106">
                        <c:v>2408.2904936221576</c:v>
                      </c:pt>
                      <c:pt idx="107">
                        <c:v>2408.3298908036581</c:v>
                      </c:pt>
                      <c:pt idx="108">
                        <c:v>2408.4407841402262</c:v>
                      </c:pt>
                      <c:pt idx="109">
                        <c:v>2408.4801813217264</c:v>
                      </c:pt>
                      <c:pt idx="110">
                        <c:v>2409.0731019224913</c:v>
                      </c:pt>
                      <c:pt idx="111">
                        <c:v>2409.1124991039906</c:v>
                      </c:pt>
                      <c:pt idx="112">
                        <c:v>2410.8507841402266</c:v>
                      </c:pt>
                      <c:pt idx="113">
                        <c:v>2410.8901813217262</c:v>
                      </c:pt>
                      <c:pt idx="114">
                        <c:v>2411.6333924405594</c:v>
                      </c:pt>
                      <c:pt idx="115">
                        <c:v>2411.6727896220596</c:v>
                      </c:pt>
                      <c:pt idx="116">
                        <c:v>2412.9044936221576</c:v>
                      </c:pt>
                      <c:pt idx="117">
                        <c:v>2412.9438908036582</c:v>
                      </c:pt>
                      <c:pt idx="118">
                        <c:v>2415.4647841402266</c:v>
                      </c:pt>
                      <c:pt idx="119">
                        <c:v>2415.5041813217263</c:v>
                      </c:pt>
                      <c:pt idx="120">
                        <c:v>2416.7716092454925</c:v>
                      </c:pt>
                      <c:pt idx="121">
                        <c:v>2416.8110064269931</c:v>
                      </c:pt>
                      <c:pt idx="122">
                        <c:v>2417.3176092454923</c:v>
                      </c:pt>
                      <c:pt idx="123">
                        <c:v>2417.3570064269929</c:v>
                      </c:pt>
                      <c:pt idx="124">
                        <c:v>2420.3290496000614</c:v>
                      </c:pt>
                      <c:pt idx="125">
                        <c:v>2420.3684467815619</c:v>
                      </c:pt>
                      <c:pt idx="126">
                        <c:v>2420.6030009451592</c:v>
                      </c:pt>
                      <c:pt idx="127">
                        <c:v>2420.6423981266594</c:v>
                      </c:pt>
                      <c:pt idx="128">
                        <c:v>2420.8750496000616</c:v>
                      </c:pt>
                      <c:pt idx="129">
                        <c:v>2420.9144467815618</c:v>
                      </c:pt>
                      <c:pt idx="130">
                        <c:v>2421.1490009451595</c:v>
                      </c:pt>
                      <c:pt idx="131">
                        <c:v>2421.1883981266592</c:v>
                      </c:pt>
                      <c:pt idx="132">
                        <c:v>2421.9316092454924</c:v>
                      </c:pt>
                      <c:pt idx="133">
                        <c:v>2421.971006426993</c:v>
                      </c:pt>
                      <c:pt idx="134">
                        <c:v>2425.4890496000612</c:v>
                      </c:pt>
                      <c:pt idx="135">
                        <c:v>2425.5284467815618</c:v>
                      </c:pt>
                      <c:pt idx="136">
                        <c:v>2425.7630009451595</c:v>
                      </c:pt>
                      <c:pt idx="137">
                        <c:v>2425.8023981266592</c:v>
                      </c:pt>
                      <c:pt idx="138">
                        <c:v>2426.0244412997286</c:v>
                      </c:pt>
                      <c:pt idx="139">
                        <c:v>2426.0638384812287</c:v>
                      </c:pt>
                      <c:pt idx="140">
                        <c:v>2428.4526412997284</c:v>
                      </c:pt>
                      <c:pt idx="141">
                        <c:v>2428.492038481229</c:v>
                      </c:pt>
                      <c:pt idx="142">
                        <c:v>2431.7256465785208</c:v>
                      </c:pt>
                      <c:pt idx="143">
                        <c:v>2431.7650437600209</c:v>
                      </c:pt>
                      <c:pt idx="144">
                        <c:v>2433.2204412997285</c:v>
                      </c:pt>
                      <c:pt idx="145">
                        <c:v>2433.2598384812291</c:v>
                      </c:pt>
                      <c:pt idx="146">
                        <c:v>2433.1875569230633</c:v>
                      </c:pt>
                      <c:pt idx="147">
                        <c:v>2433.2269541045639</c:v>
                      </c:pt>
                      <c:pt idx="148">
                        <c:v>2433.7335569230631</c:v>
                      </c:pt>
                      <c:pt idx="149">
                        <c:v>2433.7729541045637</c:v>
                      </c:pt>
                      <c:pt idx="150">
                        <c:v>2434.1538465785206</c:v>
                      </c:pt>
                      <c:pt idx="151">
                        <c:v>2434.1932437600208</c:v>
                      </c:pt>
                      <c:pt idx="152">
                        <c:v>2437.4210382781862</c:v>
                      </c:pt>
                      <c:pt idx="153">
                        <c:v>2437.4604354596859</c:v>
                      </c:pt>
                      <c:pt idx="154">
                        <c:v>2437.9852382781864</c:v>
                      </c:pt>
                      <c:pt idx="155">
                        <c:v>2438.0246354596857</c:v>
                      </c:pt>
                      <c:pt idx="156">
                        <c:v>2438.3475569230632</c:v>
                      </c:pt>
                      <c:pt idx="157">
                        <c:v>2438.3869541045638</c:v>
                      </c:pt>
                      <c:pt idx="158">
                        <c:v>2438.9216465785207</c:v>
                      </c:pt>
                      <c:pt idx="159">
                        <c:v>2438.9610437600209</c:v>
                      </c:pt>
                      <c:pt idx="160">
                        <c:v>2438.8829486227296</c:v>
                      </c:pt>
                      <c:pt idx="161">
                        <c:v>2438.9223458042297</c:v>
                      </c:pt>
                      <c:pt idx="162">
                        <c:v>2441.3111486227299</c:v>
                      </c:pt>
                      <c:pt idx="163">
                        <c:v>2441.3505458042296</c:v>
                      </c:pt>
                      <c:pt idx="164">
                        <c:v>2442.7530382781865</c:v>
                      </c:pt>
                      <c:pt idx="165">
                        <c:v>2442.7924354596857</c:v>
                      </c:pt>
                      <c:pt idx="166">
                        <c:v>2446.07894862273</c:v>
                      </c:pt>
                      <c:pt idx="167">
                        <c:v>2446.1183458042296</c:v>
                      </c:pt>
                      <c:pt idx="168">
                        <c:v>2473.299880788566</c:v>
                      </c:pt>
                      <c:pt idx="169">
                        <c:v>2473.3392779700657</c:v>
                      </c:pt>
                      <c:pt idx="170">
                        <c:v>2475.7280807885663</c:v>
                      </c:pt>
                      <c:pt idx="171">
                        <c:v>2475.7674779700656</c:v>
                      </c:pt>
                      <c:pt idx="172">
                        <c:v>2478.1224430847938</c:v>
                      </c:pt>
                      <c:pt idx="173">
                        <c:v>2478.1618402662939</c:v>
                      </c:pt>
                      <c:pt idx="174">
                        <c:v>2478.9952724882328</c:v>
                      </c:pt>
                      <c:pt idx="175">
                        <c:v>2479.0346696697329</c:v>
                      </c:pt>
                      <c:pt idx="176">
                        <c:v>2479.5594724882326</c:v>
                      </c:pt>
                      <c:pt idx="177">
                        <c:v>2479.5988696697332</c:v>
                      </c:pt>
                      <c:pt idx="178">
                        <c:v>2480.495880788566</c:v>
                      </c:pt>
                      <c:pt idx="179">
                        <c:v>2480.5352779700656</c:v>
                      </c:pt>
                      <c:pt idx="180">
                        <c:v>2480.5506430847936</c:v>
                      </c:pt>
                      <c:pt idx="181">
                        <c:v>2480.5900402662942</c:v>
                      </c:pt>
                      <c:pt idx="182">
                        <c:v>2481.9538347844591</c:v>
                      </c:pt>
                      <c:pt idx="183">
                        <c:v>2481.9932319659597</c:v>
                      </c:pt>
                      <c:pt idx="184">
                        <c:v>2482.3952619770744</c:v>
                      </c:pt>
                      <c:pt idx="185">
                        <c:v>2482.434659158574</c:v>
                      </c:pt>
                      <c:pt idx="186">
                        <c:v>2482.9412619770742</c:v>
                      </c:pt>
                      <c:pt idx="187">
                        <c:v>2482.9806591585743</c:v>
                      </c:pt>
                      <c:pt idx="188">
                        <c:v>2483.9171140385879</c:v>
                      </c:pt>
                      <c:pt idx="189">
                        <c:v>2483.9565112200885</c:v>
                      </c:pt>
                      <c:pt idx="190">
                        <c:v>2484.3272724882327</c:v>
                      </c:pt>
                      <c:pt idx="191">
                        <c:v>2484.3666696697333</c:v>
                      </c:pt>
                      <c:pt idx="192">
                        <c:v>2484.3820347844589</c:v>
                      </c:pt>
                      <c:pt idx="193">
                        <c:v>2484.4813140385882</c:v>
                      </c:pt>
                      <c:pt idx="194">
                        <c:v>2484.4214319659595</c:v>
                      </c:pt>
                      <c:pt idx="195">
                        <c:v>2484.5207112200883</c:v>
                      </c:pt>
                      <c:pt idx="196">
                        <c:v>2485.3184430847937</c:v>
                      </c:pt>
                      <c:pt idx="197">
                        <c:v>2485.3578402662938</c:v>
                      </c:pt>
                      <c:pt idx="198">
                        <c:v>2487.5552619770742</c:v>
                      </c:pt>
                      <c:pt idx="199">
                        <c:v>2487.5946591585739</c:v>
                      </c:pt>
                      <c:pt idx="200">
                        <c:v>2488.0906536767416</c:v>
                      </c:pt>
                      <c:pt idx="201">
                        <c:v>2488.1300508582412</c:v>
                      </c:pt>
                      <c:pt idx="202">
                        <c:v>2489.149834784459</c:v>
                      </c:pt>
                      <c:pt idx="203">
                        <c:v>2489.2491140385882</c:v>
                      </c:pt>
                      <c:pt idx="204">
                        <c:v>2489.1892319659596</c:v>
                      </c:pt>
                      <c:pt idx="205">
                        <c:v>2489.2885112200884</c:v>
                      </c:pt>
                      <c:pt idx="206">
                        <c:v>2489.6125057382546</c:v>
                      </c:pt>
                      <c:pt idx="207">
                        <c:v>2489.6519029197543</c:v>
                      </c:pt>
                      <c:pt idx="208">
                        <c:v>2490.5188536767414</c:v>
                      </c:pt>
                      <c:pt idx="209">
                        <c:v>2490.5582508582411</c:v>
                      </c:pt>
                      <c:pt idx="210">
                        <c:v>2491.5798284661373</c:v>
                      </c:pt>
                      <c:pt idx="211">
                        <c:v>2491.619225647637</c:v>
                      </c:pt>
                      <c:pt idx="212">
                        <c:v>2492.0589057382545</c:v>
                      </c:pt>
                      <c:pt idx="213">
                        <c:v>2492.0983029197546</c:v>
                      </c:pt>
                      <c:pt idx="214">
                        <c:v>2492.1440284661376</c:v>
                      </c:pt>
                      <c:pt idx="215">
                        <c:v>2492.1834256476368</c:v>
                      </c:pt>
                      <c:pt idx="216">
                        <c:v>2495.2866536767415</c:v>
                      </c:pt>
                      <c:pt idx="217">
                        <c:v>2495.3260508582412</c:v>
                      </c:pt>
                      <c:pt idx="218">
                        <c:v>2496.9805057382546</c:v>
                      </c:pt>
                      <c:pt idx="219">
                        <c:v>2497.0199029197547</c:v>
                      </c:pt>
                      <c:pt idx="220">
                        <c:v>2496.9118284661372</c:v>
                      </c:pt>
                      <c:pt idx="221">
                        <c:v>2496.9512256476369</c:v>
                      </c:pt>
                      <c:pt idx="222">
                        <c:v>2497.2752201658031</c:v>
                      </c:pt>
                      <c:pt idx="223">
                        <c:v>2497.3146173473033</c:v>
                      </c:pt>
                      <c:pt idx="224">
                        <c:v>2499.721620165803</c:v>
                      </c:pt>
                      <c:pt idx="225">
                        <c:v>2499.7610173473036</c:v>
                      </c:pt>
                      <c:pt idx="226">
                        <c:v>2502.2801349265264</c:v>
                      </c:pt>
                      <c:pt idx="227">
                        <c:v>2502.3195321080261</c:v>
                      </c:pt>
                      <c:pt idx="228">
                        <c:v>2502.8625349265267</c:v>
                      </c:pt>
                      <c:pt idx="229">
                        <c:v>2502.9019321080259</c:v>
                      </c:pt>
                      <c:pt idx="230">
                        <c:v>2504.6432201658031</c:v>
                      </c:pt>
                      <c:pt idx="231">
                        <c:v>2504.6826173473032</c:v>
                      </c:pt>
                      <c:pt idx="232">
                        <c:v>2506.1115266261932</c:v>
                      </c:pt>
                      <c:pt idx="233">
                        <c:v>2506.1509238076928</c:v>
                      </c:pt>
                      <c:pt idx="234">
                        <c:v>2506.6939266261929</c:v>
                      </c:pt>
                      <c:pt idx="235">
                        <c:v>2506.7333238076931</c:v>
                      </c:pt>
                      <c:pt idx="236">
                        <c:v>2507.7841349265263</c:v>
                      </c:pt>
                      <c:pt idx="237">
                        <c:v>2507.823532108026</c:v>
                      </c:pt>
                      <c:pt idx="238">
                        <c:v>2511.6155266261931</c:v>
                      </c:pt>
                      <c:pt idx="239">
                        <c:v>2511.6549238076932</c:v>
                      </c:pt>
                      <c:pt idx="240">
                        <c:v>2520.5600826040973</c:v>
                      </c:pt>
                      <c:pt idx="241">
                        <c:v>2520.5994797855969</c:v>
                      </c:pt>
                      <c:pt idx="242">
                        <c:v>2523.0246826040975</c:v>
                      </c:pt>
                      <c:pt idx="243">
                        <c:v>2523.0640797855967</c:v>
                      </c:pt>
                      <c:pt idx="244">
                        <c:v>2524.391474303764</c:v>
                      </c:pt>
                      <c:pt idx="245">
                        <c:v>2524.4308714852641</c:v>
                      </c:pt>
                      <c:pt idx="246">
                        <c:v>2526.8560743037638</c:v>
                      </c:pt>
                      <c:pt idx="247">
                        <c:v>2526.8954714852644</c:v>
                      </c:pt>
                      <c:pt idx="248">
                        <c:v>2528.1000826040972</c:v>
                      </c:pt>
                      <c:pt idx="249">
                        <c:v>2528.1394797855969</c:v>
                      </c:pt>
                      <c:pt idx="250">
                        <c:v>2531.9314743037639</c:v>
                      </c:pt>
                      <c:pt idx="251">
                        <c:v>2531.9708714852645</c:v>
                      </c:pt>
                      <c:pt idx="252">
                        <c:v>2540.7875335201484</c:v>
                      </c:pt>
                      <c:pt idx="253">
                        <c:v>2540.8269307016481</c:v>
                      </c:pt>
                      <c:pt idx="254">
                        <c:v>2541.3517335201482</c:v>
                      </c:pt>
                      <c:pt idx="255">
                        <c:v>2541.3911307016483</c:v>
                      </c:pt>
                      <c:pt idx="256">
                        <c:v>2544.6189252198146</c:v>
                      </c:pt>
                      <c:pt idx="257">
                        <c:v>2544.6583224013148</c:v>
                      </c:pt>
                      <c:pt idx="258">
                        <c:v>2545.1831252198149</c:v>
                      </c:pt>
                      <c:pt idx="259">
                        <c:v>2545.2225224013146</c:v>
                      </c:pt>
                      <c:pt idx="260">
                        <c:v>2546.1195335201483</c:v>
                      </c:pt>
                      <c:pt idx="261">
                        <c:v>2546.1589307016484</c:v>
                      </c:pt>
                      <c:pt idx="262">
                        <c:v>2546.8129314327994</c:v>
                      </c:pt>
                      <c:pt idx="263">
                        <c:v>2546.8523286142999</c:v>
                      </c:pt>
                      <c:pt idx="264">
                        <c:v>2549.2593314327992</c:v>
                      </c:pt>
                      <c:pt idx="265">
                        <c:v>2549.2987286142998</c:v>
                      </c:pt>
                      <c:pt idx="266">
                        <c:v>2549.950925219815</c:v>
                      </c:pt>
                      <c:pt idx="267">
                        <c:v>2549.9903224013146</c:v>
                      </c:pt>
                      <c:pt idx="268">
                        <c:v>2552.508323132467</c:v>
                      </c:pt>
                      <c:pt idx="269">
                        <c:v>2552.5477203139667</c:v>
                      </c:pt>
                      <c:pt idx="270">
                        <c:v>2552.9497503250814</c:v>
                      </c:pt>
                      <c:pt idx="271">
                        <c:v>2553.0907231324668</c:v>
                      </c:pt>
                      <c:pt idx="272">
                        <c:v>2552.9891475065815</c:v>
                      </c:pt>
                      <c:pt idx="273">
                        <c:v>2553.1301203139669</c:v>
                      </c:pt>
                      <c:pt idx="274">
                        <c:v>2554.1809314327993</c:v>
                      </c:pt>
                      <c:pt idx="275">
                        <c:v>2554.2203286142999</c:v>
                      </c:pt>
                      <c:pt idx="276">
                        <c:v>2554.4716023865949</c:v>
                      </c:pt>
                      <c:pt idx="277">
                        <c:v>2554.5109995680946</c:v>
                      </c:pt>
                      <c:pt idx="278">
                        <c:v>2555.3961503250812</c:v>
                      </c:pt>
                      <c:pt idx="279">
                        <c:v>2555.4355475065813</c:v>
                      </c:pt>
                      <c:pt idx="280">
                        <c:v>2556.9362023865947</c:v>
                      </c:pt>
                      <c:pt idx="281">
                        <c:v>2556.9755995680948</c:v>
                      </c:pt>
                      <c:pt idx="282">
                        <c:v>2556.7811420247476</c:v>
                      </c:pt>
                      <c:pt idx="283">
                        <c:v>2556.8205392062473</c:v>
                      </c:pt>
                      <c:pt idx="284">
                        <c:v>2558.0123231324669</c:v>
                      </c:pt>
                      <c:pt idx="285">
                        <c:v>2558.0517203139666</c:v>
                      </c:pt>
                      <c:pt idx="286">
                        <c:v>2558.3029940862607</c:v>
                      </c:pt>
                      <c:pt idx="287">
                        <c:v>2558.3423912677608</c:v>
                      </c:pt>
                      <c:pt idx="288">
                        <c:v>2559.2275420247479</c:v>
                      </c:pt>
                      <c:pt idx="289">
                        <c:v>2559.2669392062471</c:v>
                      </c:pt>
                      <c:pt idx="290">
                        <c:v>2560.3177503250813</c:v>
                      </c:pt>
                      <c:pt idx="291">
                        <c:v>2560.3571475065814</c:v>
                      </c:pt>
                      <c:pt idx="292">
                        <c:v>2560.7675940862609</c:v>
                      </c:pt>
                      <c:pt idx="293">
                        <c:v>2560.8069912677606</c:v>
                      </c:pt>
                      <c:pt idx="294">
                        <c:v>2562.0116023865949</c:v>
                      </c:pt>
                      <c:pt idx="295">
                        <c:v>2562.0509995680945</c:v>
                      </c:pt>
                      <c:pt idx="296">
                        <c:v>2564.149142024748</c:v>
                      </c:pt>
                      <c:pt idx="297">
                        <c:v>2564.1885392062472</c:v>
                      </c:pt>
                      <c:pt idx="298">
                        <c:v>2565.0928791103706</c:v>
                      </c:pt>
                      <c:pt idx="299">
                        <c:v>2565.1322762918708</c:v>
                      </c:pt>
                      <c:pt idx="300">
                        <c:v>2565.8429940862607</c:v>
                      </c:pt>
                      <c:pt idx="301">
                        <c:v>2565.8823912677608</c:v>
                      </c:pt>
                      <c:pt idx="302">
                        <c:v>2565.6752791103704</c:v>
                      </c:pt>
                      <c:pt idx="303">
                        <c:v>2565.7146762918705</c:v>
                      </c:pt>
                      <c:pt idx="304">
                        <c:v>2570.5968791103705</c:v>
                      </c:pt>
                      <c:pt idx="305">
                        <c:v>2570.6362762918707</c:v>
                      </c:pt>
                      <c:pt idx="306">
                        <c:v>2570.7882708100378</c:v>
                      </c:pt>
                      <c:pt idx="307">
                        <c:v>2570.8276679915371</c:v>
                      </c:pt>
                      <c:pt idx="308">
                        <c:v>2571.2296980026522</c:v>
                      </c:pt>
                      <c:pt idx="309">
                        <c:v>2571.2690951841519</c:v>
                      </c:pt>
                      <c:pt idx="310">
                        <c:v>2571.812098002652</c:v>
                      </c:pt>
                      <c:pt idx="311">
                        <c:v>2571.8514951841516</c:v>
                      </c:pt>
                      <c:pt idx="312">
                        <c:v>2572.7515500641657</c:v>
                      </c:pt>
                      <c:pt idx="313">
                        <c:v>2572.7909472456649</c:v>
                      </c:pt>
                      <c:pt idx="314">
                        <c:v>2573.2528708100376</c:v>
                      </c:pt>
                      <c:pt idx="315">
                        <c:v>2573.3521500641655</c:v>
                      </c:pt>
                      <c:pt idx="316">
                        <c:v>2573.2922679915373</c:v>
                      </c:pt>
                      <c:pt idx="317">
                        <c:v>2573.3915472456652</c:v>
                      </c:pt>
                      <c:pt idx="318">
                        <c:v>2575.061089702318</c:v>
                      </c:pt>
                      <c:pt idx="319">
                        <c:v>2575.1004868838181</c:v>
                      </c:pt>
                      <c:pt idx="320">
                        <c:v>2575.6434897023182</c:v>
                      </c:pt>
                      <c:pt idx="321">
                        <c:v>2575.6828868838184</c:v>
                      </c:pt>
                      <c:pt idx="322">
                        <c:v>2576.582941763832</c:v>
                      </c:pt>
                      <c:pt idx="323">
                        <c:v>2576.7336980026521</c:v>
                      </c:pt>
                      <c:pt idx="324">
                        <c:v>2576.6223389453321</c:v>
                      </c:pt>
                      <c:pt idx="325">
                        <c:v>2576.4894760888287</c:v>
                      </c:pt>
                      <c:pt idx="326">
                        <c:v>2576.7730951841518</c:v>
                      </c:pt>
                      <c:pt idx="327">
                        <c:v>2576.5288732703284</c:v>
                      </c:pt>
                      <c:pt idx="328">
                        <c:v>2577.1835417638322</c:v>
                      </c:pt>
                      <c:pt idx="329">
                        <c:v>2577.2229389453319</c:v>
                      </c:pt>
                      <c:pt idx="330">
                        <c:v>2578.3282708100378</c:v>
                      </c:pt>
                      <c:pt idx="331">
                        <c:v>2578.4275500641656</c:v>
                      </c:pt>
                      <c:pt idx="332">
                        <c:v>2578.367667991537</c:v>
                      </c:pt>
                      <c:pt idx="333">
                        <c:v>2578.4669472456649</c:v>
                      </c:pt>
                      <c:pt idx="334">
                        <c:v>2578.9540760888285</c:v>
                      </c:pt>
                      <c:pt idx="335">
                        <c:v>2578.9934732703286</c:v>
                      </c:pt>
                      <c:pt idx="336">
                        <c:v>2580.5650897023183</c:v>
                      </c:pt>
                      <c:pt idx="337">
                        <c:v>2580.320867788495</c:v>
                      </c:pt>
                      <c:pt idx="338">
                        <c:v>2580.604486883818</c:v>
                      </c:pt>
                      <c:pt idx="339">
                        <c:v>2580.3602649699947</c:v>
                      </c:pt>
                      <c:pt idx="340">
                        <c:v>2582.2589417638319</c:v>
                      </c:pt>
                      <c:pt idx="341">
                        <c:v>2582.298338945332</c:v>
                      </c:pt>
                      <c:pt idx="342">
                        <c:v>2582.7854677884952</c:v>
                      </c:pt>
                      <c:pt idx="343">
                        <c:v>2582.8248649699945</c:v>
                      </c:pt>
                      <c:pt idx="344">
                        <c:v>2584.0294760888287</c:v>
                      </c:pt>
                      <c:pt idx="345">
                        <c:v>2584.0688732703284</c:v>
                      </c:pt>
                      <c:pt idx="346">
                        <c:v>2587.8608677884949</c:v>
                      </c:pt>
                      <c:pt idx="347">
                        <c:v>2587.9002649699946</c:v>
                      </c:pt>
                      <c:pt idx="348">
                        <c:v>2609.4780218681549</c:v>
                      </c:pt>
                      <c:pt idx="349">
                        <c:v>2609.517419049655</c:v>
                      </c:pt>
                      <c:pt idx="350">
                        <c:v>2610.0604218681551</c:v>
                      </c:pt>
                      <c:pt idx="351">
                        <c:v>2610.0998190496548</c:v>
                      </c:pt>
                      <c:pt idx="352">
                        <c:v>2614.3005841643817</c:v>
                      </c:pt>
                      <c:pt idx="353">
                        <c:v>2614.3399813458818</c:v>
                      </c:pt>
                      <c:pt idx="354">
                        <c:v>2614.9820218681548</c:v>
                      </c:pt>
                      <c:pt idx="355">
                        <c:v>2615.0214190496549</c:v>
                      </c:pt>
                      <c:pt idx="356">
                        <c:v>2614.8829841643815</c:v>
                      </c:pt>
                      <c:pt idx="357">
                        <c:v>2614.9223813458821</c:v>
                      </c:pt>
                      <c:pt idx="358">
                        <c:v>2615.1734135678216</c:v>
                      </c:pt>
                      <c:pt idx="359">
                        <c:v>2615.2128107493209</c:v>
                      </c:pt>
                      <c:pt idx="360">
                        <c:v>2617.6380135678214</c:v>
                      </c:pt>
                      <c:pt idx="361">
                        <c:v>2617.6774107493211</c:v>
                      </c:pt>
                      <c:pt idx="362">
                        <c:v>2618.1319758640484</c:v>
                      </c:pt>
                      <c:pt idx="363">
                        <c:v>2618.1713730455485</c:v>
                      </c:pt>
                      <c:pt idx="364">
                        <c:v>2618.7143758640486</c:v>
                      </c:pt>
                      <c:pt idx="365">
                        <c:v>2618.7537730455483</c:v>
                      </c:pt>
                      <c:pt idx="366">
                        <c:v>2619.8045841643816</c:v>
                      </c:pt>
                      <c:pt idx="367">
                        <c:v>2619.8439813458817</c:v>
                      </c:pt>
                      <c:pt idx="368">
                        <c:v>2622.7134135678216</c:v>
                      </c:pt>
                      <c:pt idx="369">
                        <c:v>2622.7528107493208</c:v>
                      </c:pt>
                      <c:pt idx="370">
                        <c:v>2623.6359758640483</c:v>
                      </c:pt>
                      <c:pt idx="371">
                        <c:v>2623.6753730455484</c:v>
                      </c:pt>
                      <c:pt idx="372">
                        <c:v>2627.7579695457248</c:v>
                      </c:pt>
                      <c:pt idx="373">
                        <c:v>2627.7973667272258</c:v>
                      </c:pt>
                      <c:pt idx="374">
                        <c:v>2628.6809435488967</c:v>
                      </c:pt>
                      <c:pt idx="375">
                        <c:v>2628.7203407303969</c:v>
                      </c:pt>
                      <c:pt idx="376">
                        <c:v>2629.2815435488969</c:v>
                      </c:pt>
                      <c:pt idx="377">
                        <c:v>2629.3209407303966</c:v>
                      </c:pt>
                      <c:pt idx="378">
                        <c:v>2630.222569545725</c:v>
                      </c:pt>
                      <c:pt idx="379">
                        <c:v>2630.2619667272256</c:v>
                      </c:pt>
                      <c:pt idx="380">
                        <c:v>2632.512335248563</c:v>
                      </c:pt>
                      <c:pt idx="381">
                        <c:v>2632.5517324300631</c:v>
                      </c:pt>
                      <c:pt idx="382">
                        <c:v>2633.1129352485627</c:v>
                      </c:pt>
                      <c:pt idx="383">
                        <c:v>2633.1523324300633</c:v>
                      </c:pt>
                      <c:pt idx="384">
                        <c:v>2633.4533612453924</c:v>
                      </c:pt>
                      <c:pt idx="385">
                        <c:v>2633.4927584268917</c:v>
                      </c:pt>
                      <c:pt idx="386">
                        <c:v>2634.3569435488967</c:v>
                      </c:pt>
                      <c:pt idx="387">
                        <c:v>2634.3963407303968</c:v>
                      </c:pt>
                      <c:pt idx="388">
                        <c:v>2634.0539612453922</c:v>
                      </c:pt>
                      <c:pt idx="389">
                        <c:v>2634.0933584268919</c:v>
                      </c:pt>
                      <c:pt idx="390">
                        <c:v>2635.2979695457248</c:v>
                      </c:pt>
                      <c:pt idx="391">
                        <c:v>2635.3373667272258</c:v>
                      </c:pt>
                      <c:pt idx="392">
                        <c:v>2638.1883352485629</c:v>
                      </c:pt>
                      <c:pt idx="393">
                        <c:v>2638.227732430063</c:v>
                      </c:pt>
                      <c:pt idx="394">
                        <c:v>2639.1293612453924</c:v>
                      </c:pt>
                      <c:pt idx="395">
                        <c:v>2639.1687584268916</c:v>
                      </c:pt>
                      <c:pt idx="396">
                        <c:v>2647.0439644368353</c:v>
                      </c:pt>
                      <c:pt idx="397">
                        <c:v>2647.0833616183354</c:v>
                      </c:pt>
                      <c:pt idx="398">
                        <c:v>2647.6627644368355</c:v>
                      </c:pt>
                      <c:pt idx="399">
                        <c:v>2647.7021616183351</c:v>
                      </c:pt>
                      <c:pt idx="400">
                        <c:v>2650.875356136502</c:v>
                      </c:pt>
                      <c:pt idx="401">
                        <c:v>2650.9147533180026</c:v>
                      </c:pt>
                      <c:pt idx="402">
                        <c:v>2651.4941561365017</c:v>
                      </c:pt>
                      <c:pt idx="403">
                        <c:v>2651.5335533180028</c:v>
                      </c:pt>
                      <c:pt idx="404">
                        <c:v>2652.8919644368352</c:v>
                      </c:pt>
                      <c:pt idx="405">
                        <c:v>2652.9313616183354</c:v>
                      </c:pt>
                      <c:pt idx="406">
                        <c:v>2656.7233561365019</c:v>
                      </c:pt>
                      <c:pt idx="407">
                        <c:v>2656.7627533180025</c:v>
                      </c:pt>
                      <c:pt idx="408">
                        <c:v>2663.4599121144056</c:v>
                      </c:pt>
                      <c:pt idx="409">
                        <c:v>2663.4993092959062</c:v>
                      </c:pt>
                      <c:pt idx="410">
                        <c:v>2664.0787121144058</c:v>
                      </c:pt>
                      <c:pt idx="411">
                        <c:v>2664.1181092959059</c:v>
                      </c:pt>
                      <c:pt idx="412">
                        <c:v>2669.3079121144056</c:v>
                      </c:pt>
                      <c:pt idx="413">
                        <c:v>2669.3473092959061</c:v>
                      </c:pt>
                      <c:pt idx="414">
                        <c:v>2669.1553038140723</c:v>
                      </c:pt>
                      <c:pt idx="415">
                        <c:v>2669.194700995572</c:v>
                      </c:pt>
                      <c:pt idx="416">
                        <c:v>2671.6563038140721</c:v>
                      </c:pt>
                      <c:pt idx="417">
                        <c:v>2671.6957009955722</c:v>
                      </c:pt>
                      <c:pt idx="418">
                        <c:v>2677.0393038140724</c:v>
                      </c:pt>
                      <c:pt idx="419">
                        <c:v>2677.078700995572</c:v>
                      </c:pt>
                      <c:pt idx="420">
                        <c:v>2684.8550725123882</c:v>
                      </c:pt>
                      <c:pt idx="421">
                        <c:v>2684.8944696938888</c:v>
                      </c:pt>
                      <c:pt idx="422">
                        <c:v>2687.337872512388</c:v>
                      </c:pt>
                      <c:pt idx="423">
                        <c:v>2687.3772696938886</c:v>
                      </c:pt>
                      <c:pt idx="424">
                        <c:v>2688.6864642120549</c:v>
                      </c:pt>
                      <c:pt idx="425">
                        <c:v>2688.7258613935551</c:v>
                      </c:pt>
                      <c:pt idx="426">
                        <c:v>2691.1692642120547</c:v>
                      </c:pt>
                      <c:pt idx="427">
                        <c:v>2691.2086613935553</c:v>
                      </c:pt>
                      <c:pt idx="428">
                        <c:v>2692.5670725123882</c:v>
                      </c:pt>
                      <c:pt idx="429">
                        <c:v>2692.6064696938888</c:v>
                      </c:pt>
                      <c:pt idx="430">
                        <c:v>2696.3984642120549</c:v>
                      </c:pt>
                      <c:pt idx="431">
                        <c:v>2696.4378613935551</c:v>
                      </c:pt>
                      <c:pt idx="432">
                        <c:v>2699.2354318969033</c:v>
                      </c:pt>
                      <c:pt idx="433">
                        <c:v>2699.2748290784029</c:v>
                      </c:pt>
                      <c:pt idx="434">
                        <c:v>2701.2710201899586</c:v>
                      </c:pt>
                      <c:pt idx="435">
                        <c:v>2701.736431896903</c:v>
                      </c:pt>
                      <c:pt idx="436">
                        <c:v>2701.3104173714587</c:v>
                      </c:pt>
                      <c:pt idx="437">
                        <c:v>2701.7758290784031</c:v>
                      </c:pt>
                      <c:pt idx="438">
                        <c:v>2703.0668235965695</c:v>
                      </c:pt>
                      <c:pt idx="439">
                        <c:v>2703.1062207780697</c:v>
                      </c:pt>
                      <c:pt idx="440">
                        <c:v>2703.7538201899588</c:v>
                      </c:pt>
                      <c:pt idx="441">
                        <c:v>2703.7932173714585</c:v>
                      </c:pt>
                      <c:pt idx="442">
                        <c:v>2705.5678235965697</c:v>
                      </c:pt>
                      <c:pt idx="443">
                        <c:v>2705.6072207780694</c:v>
                      </c:pt>
                      <c:pt idx="444">
                        <c:v>2707.1194318969028</c:v>
                      </c:pt>
                      <c:pt idx="445">
                        <c:v>2707.158829078403</c:v>
                      </c:pt>
                      <c:pt idx="446">
                        <c:v>2706.9664118896249</c:v>
                      </c:pt>
                      <c:pt idx="447">
                        <c:v>2707.0058090711245</c:v>
                      </c:pt>
                      <c:pt idx="448">
                        <c:v>2707.585211889625</c:v>
                      </c:pt>
                      <c:pt idx="449">
                        <c:v>2707.6246090711247</c:v>
                      </c:pt>
                      <c:pt idx="450">
                        <c:v>2708.9830201899586</c:v>
                      </c:pt>
                      <c:pt idx="451">
                        <c:v>2709.0224173714587</c:v>
                      </c:pt>
                      <c:pt idx="452">
                        <c:v>2710.9508235965695</c:v>
                      </c:pt>
                      <c:pt idx="453">
                        <c:v>2710.9902207780697</c:v>
                      </c:pt>
                      <c:pt idx="454">
                        <c:v>2712.8144118896253</c:v>
                      </c:pt>
                      <c:pt idx="455">
                        <c:v>2712.8538090711245</c:v>
                      </c:pt>
                      <c:pt idx="456">
                        <c:v>2712.6676171684167</c:v>
                      </c:pt>
                      <c:pt idx="457">
                        <c:v>2712.7070143499168</c:v>
                      </c:pt>
                      <c:pt idx="458">
                        <c:v>2713.2864171684164</c:v>
                      </c:pt>
                      <c:pt idx="459">
                        <c:v>2713.325814349917</c:v>
                      </c:pt>
                      <c:pt idx="460">
                        <c:v>2715.6513795744745</c:v>
                      </c:pt>
                      <c:pt idx="461">
                        <c:v>2715.6907767559742</c:v>
                      </c:pt>
                      <c:pt idx="462">
                        <c:v>2718.1523795744743</c:v>
                      </c:pt>
                      <c:pt idx="463">
                        <c:v>2718.1917767559744</c:v>
                      </c:pt>
                      <c:pt idx="464">
                        <c:v>2718.5156171684166</c:v>
                      </c:pt>
                      <c:pt idx="465">
                        <c:v>2718.5550143499167</c:v>
                      </c:pt>
                      <c:pt idx="466">
                        <c:v>2718.3630088680843</c:v>
                      </c:pt>
                      <c:pt idx="467">
                        <c:v>2718.4024060495835</c:v>
                      </c:pt>
                      <c:pt idx="468">
                        <c:v>2720.8640088680845</c:v>
                      </c:pt>
                      <c:pt idx="469">
                        <c:v>2720.9034060495833</c:v>
                      </c:pt>
                      <c:pt idx="470">
                        <c:v>2721.3467712741403</c:v>
                      </c:pt>
                      <c:pt idx="471">
                        <c:v>2721.3861684556409</c:v>
                      </c:pt>
                      <c:pt idx="472">
                        <c:v>2721.9837712741405</c:v>
                      </c:pt>
                      <c:pt idx="473">
                        <c:v>2722.0231684556406</c:v>
                      </c:pt>
                      <c:pt idx="474">
                        <c:v>2723.5353795744745</c:v>
                      </c:pt>
                      <c:pt idx="475">
                        <c:v>2723.5747767559742</c:v>
                      </c:pt>
                      <c:pt idx="476">
                        <c:v>2726.2470088680843</c:v>
                      </c:pt>
                      <c:pt idx="477">
                        <c:v>2726.2864060495835</c:v>
                      </c:pt>
                      <c:pt idx="478">
                        <c:v>2727.3667712741403</c:v>
                      </c:pt>
                      <c:pt idx="479">
                        <c:v>2727.4061684556409</c:v>
                      </c:pt>
                      <c:pt idx="480">
                        <c:v>2764.8590846284856</c:v>
                      </c:pt>
                      <c:pt idx="481">
                        <c:v>2764.8984818099857</c:v>
                      </c:pt>
                      <c:pt idx="482">
                        <c:v>2767.3600846284858</c:v>
                      </c:pt>
                      <c:pt idx="483">
                        <c:v>2767.3994818099854</c:v>
                      </c:pt>
                      <c:pt idx="484">
                        <c:v>2768.6904763281518</c:v>
                      </c:pt>
                      <c:pt idx="485">
                        <c:v>2768.729873509652</c:v>
                      </c:pt>
                      <c:pt idx="486">
                        <c:v>2771.1914763281516</c:v>
                      </c:pt>
                      <c:pt idx="487">
                        <c:v>2771.2308735096522</c:v>
                      </c:pt>
                      <c:pt idx="488">
                        <c:v>2772.7430846284856</c:v>
                      </c:pt>
                      <c:pt idx="489">
                        <c:v>2772.7824818099857</c:v>
                      </c:pt>
                      <c:pt idx="490">
                        <c:v>2776.5744763281518</c:v>
                      </c:pt>
                      <c:pt idx="491">
                        <c:v>2776.613873509652</c:v>
                      </c:pt>
                      <c:pt idx="492">
                        <c:v>2783.2221055164232</c:v>
                      </c:pt>
                      <c:pt idx="493">
                        <c:v>2783.2615026979233</c:v>
                      </c:pt>
                      <c:pt idx="494">
                        <c:v>2785.7413055164234</c:v>
                      </c:pt>
                      <c:pt idx="495">
                        <c:v>2785.7807026979231</c:v>
                      </c:pt>
                      <c:pt idx="496">
                        <c:v>2787.0534972160904</c:v>
                      </c:pt>
                      <c:pt idx="497">
                        <c:v>2787.09289439759</c:v>
                      </c:pt>
                      <c:pt idx="498">
                        <c:v>2789.5726972160901</c:v>
                      </c:pt>
                      <c:pt idx="499">
                        <c:v>2789.6120943975902</c:v>
                      </c:pt>
                      <c:pt idx="500">
                        <c:v>2791.2781055164232</c:v>
                      </c:pt>
                      <c:pt idx="501">
                        <c:v>2791.3175026979234</c:v>
                      </c:pt>
                      <c:pt idx="502">
                        <c:v>2795.1094972160904</c:v>
                      </c:pt>
                      <c:pt idx="503">
                        <c:v>2795.1488943975901</c:v>
                      </c:pt>
                      <c:pt idx="504">
                        <c:v>2799.638053193994</c:v>
                      </c:pt>
                      <c:pt idx="505">
                        <c:v>2799.6774503754946</c:v>
                      </c:pt>
                      <c:pt idx="506">
                        <c:v>2802.1572531939942</c:v>
                      </c:pt>
                      <c:pt idx="507">
                        <c:v>2802.1966503754943</c:v>
                      </c:pt>
                      <c:pt idx="508">
                        <c:v>2805.3334448936607</c:v>
                      </c:pt>
                      <c:pt idx="509">
                        <c:v>2805.3728420751604</c:v>
                      </c:pt>
                      <c:pt idx="510">
                        <c:v>2805.9886448936604</c:v>
                      </c:pt>
                      <c:pt idx="511">
                        <c:v>2806.0280420751606</c:v>
                      </c:pt>
                      <c:pt idx="512">
                        <c:v>2807.694053193994</c:v>
                      </c:pt>
                      <c:pt idx="513">
                        <c:v>2807.7334503754946</c:v>
                      </c:pt>
                      <c:pt idx="514">
                        <c:v>2811.5254448936607</c:v>
                      </c:pt>
                      <c:pt idx="515">
                        <c:v>2811.5648420751604</c:v>
                      </c:pt>
                      <c:pt idx="516">
                        <c:v>2835.4135729764917</c:v>
                      </c:pt>
                      <c:pt idx="517">
                        <c:v>2835.4529701579927</c:v>
                      </c:pt>
                      <c:pt idx="518">
                        <c:v>2836.0687729764913</c:v>
                      </c:pt>
                      <c:pt idx="519">
                        <c:v>2836.1081701579928</c:v>
                      </c:pt>
                      <c:pt idx="520">
                        <c:v>2839.2449646761584</c:v>
                      </c:pt>
                      <c:pt idx="521">
                        <c:v>2839.2843618576594</c:v>
                      </c:pt>
                      <c:pt idx="522">
                        <c:v>2839.9001646761585</c:v>
                      </c:pt>
                      <c:pt idx="523">
                        <c:v>2839.9395618576596</c:v>
                      </c:pt>
                      <c:pt idx="524">
                        <c:v>2841.6055729764917</c:v>
                      </c:pt>
                      <c:pt idx="525">
                        <c:v>2841.6449701579927</c:v>
                      </c:pt>
                      <c:pt idx="526">
                        <c:v>2845.4369646761584</c:v>
                      </c:pt>
                      <c:pt idx="527">
                        <c:v>2845.4763618576594</c:v>
                      </c:pt>
                      <c:pt idx="528">
                        <c:v>2851.8295206540629</c:v>
                      </c:pt>
                      <c:pt idx="529">
                        <c:v>2851.8689178355626</c:v>
                      </c:pt>
                      <c:pt idx="530">
                        <c:v>2852.4847206540626</c:v>
                      </c:pt>
                      <c:pt idx="531">
                        <c:v>2852.5241178355627</c:v>
                      </c:pt>
                      <c:pt idx="532">
                        <c:v>2857.5249123537296</c:v>
                      </c:pt>
                      <c:pt idx="533">
                        <c:v>2857.5643095352289</c:v>
                      </c:pt>
                      <c:pt idx="534">
                        <c:v>2858.0215206540629</c:v>
                      </c:pt>
                      <c:pt idx="535">
                        <c:v>2858.0609178355626</c:v>
                      </c:pt>
                      <c:pt idx="536">
                        <c:v>2860.0623123537298</c:v>
                      </c:pt>
                      <c:pt idx="537">
                        <c:v>2860.1017095352286</c:v>
                      </c:pt>
                      <c:pt idx="538">
                        <c:v>2865.7529123537297</c:v>
                      </c:pt>
                      <c:pt idx="539">
                        <c:v>2865.7923095352289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BA1-4288-A4FD-72101B97E44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20920.01029755026</c:v>
                      </c:pt>
                      <c:pt idx="1">
                        <c:v>20920.381317196712</c:v>
                      </c:pt>
                      <c:pt idx="2">
                        <c:v>20920.01029755026</c:v>
                      </c:pt>
                      <c:pt idx="3">
                        <c:v>20920.381317196712</c:v>
                      </c:pt>
                      <c:pt idx="4">
                        <c:v>20967.167584474995</c:v>
                      </c:pt>
                      <c:pt idx="5">
                        <c:v>20967.538604121441</c:v>
                      </c:pt>
                      <c:pt idx="6">
                        <c:v>20967.167584474995</c:v>
                      </c:pt>
                      <c:pt idx="7">
                        <c:v>20967.538604121441</c:v>
                      </c:pt>
                      <c:pt idx="8">
                        <c:v>20920.01029755026</c:v>
                      </c:pt>
                      <c:pt idx="9">
                        <c:v>20920.381317196712</c:v>
                      </c:pt>
                      <c:pt idx="10">
                        <c:v>20967.167584474995</c:v>
                      </c:pt>
                      <c:pt idx="11">
                        <c:v>20967.538604121441</c:v>
                      </c:pt>
                      <c:pt idx="12">
                        <c:v>21458.663238596222</c:v>
                      </c:pt>
                      <c:pt idx="13">
                        <c:v>21459.034258242675</c:v>
                      </c:pt>
                      <c:pt idx="14">
                        <c:v>21458.663238596222</c:v>
                      </c:pt>
                      <c:pt idx="15">
                        <c:v>21459.034258242675</c:v>
                      </c:pt>
                      <c:pt idx="16">
                        <c:v>21505.820525520961</c:v>
                      </c:pt>
                      <c:pt idx="17">
                        <c:v>21506.191545167407</c:v>
                      </c:pt>
                      <c:pt idx="18">
                        <c:v>21505.820525520961</c:v>
                      </c:pt>
                      <c:pt idx="19">
                        <c:v>21506.191545167407</c:v>
                      </c:pt>
                      <c:pt idx="20">
                        <c:v>21458.663238596222</c:v>
                      </c:pt>
                      <c:pt idx="21">
                        <c:v>21459.034258242675</c:v>
                      </c:pt>
                      <c:pt idx="22">
                        <c:v>21505.820525520961</c:v>
                      </c:pt>
                      <c:pt idx="23">
                        <c:v>21506.191545167407</c:v>
                      </c:pt>
                      <c:pt idx="24">
                        <c:v>21567.471399490805</c:v>
                      </c:pt>
                      <c:pt idx="25">
                        <c:v>21567.842419137254</c:v>
                      </c:pt>
                      <c:pt idx="26">
                        <c:v>21567.471399490805</c:v>
                      </c:pt>
                      <c:pt idx="27">
                        <c:v>21567.842419137254</c:v>
                      </c:pt>
                      <c:pt idx="28">
                        <c:v>21614.628686415537</c:v>
                      </c:pt>
                      <c:pt idx="29">
                        <c:v>21614.99970606199</c:v>
                      </c:pt>
                      <c:pt idx="30">
                        <c:v>21614.628686415537</c:v>
                      </c:pt>
                      <c:pt idx="31">
                        <c:v>21614.99970606199</c:v>
                      </c:pt>
                      <c:pt idx="32">
                        <c:v>21567.471399490805</c:v>
                      </c:pt>
                      <c:pt idx="33">
                        <c:v>21567.842419137254</c:v>
                      </c:pt>
                      <c:pt idx="34">
                        <c:v>21614.628686415537</c:v>
                      </c:pt>
                      <c:pt idx="35">
                        <c:v>21614.99970606199</c:v>
                      </c:pt>
                      <c:pt idx="36">
                        <c:v>21731.627682739061</c:v>
                      </c:pt>
                      <c:pt idx="37">
                        <c:v>21731.998702385517</c:v>
                      </c:pt>
                      <c:pt idx="38">
                        <c:v>21731.627682739061</c:v>
                      </c:pt>
                      <c:pt idx="39">
                        <c:v>21731.998702385517</c:v>
                      </c:pt>
                      <c:pt idx="40">
                        <c:v>21778.7849696638</c:v>
                      </c:pt>
                      <c:pt idx="41">
                        <c:v>21779.155989310249</c:v>
                      </c:pt>
                      <c:pt idx="42">
                        <c:v>21778.7849696638</c:v>
                      </c:pt>
                      <c:pt idx="43">
                        <c:v>21779.155989310249</c:v>
                      </c:pt>
                      <c:pt idx="44">
                        <c:v>21731.627682739061</c:v>
                      </c:pt>
                      <c:pt idx="45">
                        <c:v>21731.998702385517</c:v>
                      </c:pt>
                      <c:pt idx="46">
                        <c:v>21778.7849696638</c:v>
                      </c:pt>
                      <c:pt idx="47">
                        <c:v>21779.155989310249</c:v>
                      </c:pt>
                      <c:pt idx="48">
                        <c:v>22106.124340536771</c:v>
                      </c:pt>
                      <c:pt idx="49">
                        <c:v>22106.49536018322</c:v>
                      </c:pt>
                      <c:pt idx="50">
                        <c:v>22106.124340536771</c:v>
                      </c:pt>
                      <c:pt idx="51">
                        <c:v>22106.49536018322</c:v>
                      </c:pt>
                      <c:pt idx="52">
                        <c:v>22156.577820683753</c:v>
                      </c:pt>
                      <c:pt idx="53">
                        <c:v>22156.948840330198</c:v>
                      </c:pt>
                      <c:pt idx="54">
                        <c:v>22153.2816274615</c:v>
                      </c:pt>
                      <c:pt idx="55">
                        <c:v>22153.652647107949</c:v>
                      </c:pt>
                      <c:pt idx="56">
                        <c:v>22153.2816274615</c:v>
                      </c:pt>
                      <c:pt idx="57">
                        <c:v>22153.652647107949</c:v>
                      </c:pt>
                      <c:pt idx="58">
                        <c:v>22106.124340536771</c:v>
                      </c:pt>
                      <c:pt idx="59">
                        <c:v>22106.49536018322</c:v>
                      </c:pt>
                      <c:pt idx="60">
                        <c:v>22156.577820683753</c:v>
                      </c:pt>
                      <c:pt idx="61">
                        <c:v>22156.948840330198</c:v>
                      </c:pt>
                      <c:pt idx="62">
                        <c:v>22203.735107608481</c:v>
                      </c:pt>
                      <c:pt idx="63">
                        <c:v>22204.106127254938</c:v>
                      </c:pt>
                      <c:pt idx="64">
                        <c:v>22153.2816274615</c:v>
                      </c:pt>
                      <c:pt idx="65">
                        <c:v>22153.652647107949</c:v>
                      </c:pt>
                      <c:pt idx="66">
                        <c:v>22203.735107608481</c:v>
                      </c:pt>
                      <c:pt idx="67">
                        <c:v>22204.106127254938</c:v>
                      </c:pt>
                      <c:pt idx="68">
                        <c:v>22156.577820683753</c:v>
                      </c:pt>
                      <c:pt idx="69">
                        <c:v>22156.948840330198</c:v>
                      </c:pt>
                      <c:pt idx="70">
                        <c:v>22203.735107608481</c:v>
                      </c:pt>
                      <c:pt idx="71">
                        <c:v>22204.106127254938</c:v>
                      </c:pt>
                      <c:pt idx="72">
                        <c:v>22290.940326859007</c:v>
                      </c:pt>
                      <c:pt idx="73">
                        <c:v>22291.311346505448</c:v>
                      </c:pt>
                      <c:pt idx="74">
                        <c:v>22270.280623785024</c:v>
                      </c:pt>
                      <c:pt idx="75">
                        <c:v>22270.651643431484</c:v>
                      </c:pt>
                      <c:pt idx="76">
                        <c:v>22270.280623785024</c:v>
                      </c:pt>
                      <c:pt idx="77">
                        <c:v>22270.651643431484</c:v>
                      </c:pt>
                      <c:pt idx="78">
                        <c:v>22290.940326859007</c:v>
                      </c:pt>
                      <c:pt idx="79">
                        <c:v>22291.311346505448</c:v>
                      </c:pt>
                      <c:pt idx="80">
                        <c:v>22270.280623785024</c:v>
                      </c:pt>
                      <c:pt idx="81">
                        <c:v>22270.651643431484</c:v>
                      </c:pt>
                      <c:pt idx="82">
                        <c:v>22338.097613783739</c:v>
                      </c:pt>
                      <c:pt idx="83">
                        <c:v>22338.468633430184</c:v>
                      </c:pt>
                      <c:pt idx="84">
                        <c:v>22317.437910709763</c:v>
                      </c:pt>
                      <c:pt idx="85">
                        <c:v>22317.808930356208</c:v>
                      </c:pt>
                      <c:pt idx="86">
                        <c:v>22338.097613783739</c:v>
                      </c:pt>
                      <c:pt idx="87">
                        <c:v>22338.468633430184</c:v>
                      </c:pt>
                      <c:pt idx="88">
                        <c:v>22290.940326859007</c:v>
                      </c:pt>
                      <c:pt idx="89">
                        <c:v>22291.311346505448</c:v>
                      </c:pt>
                      <c:pt idx="90">
                        <c:v>22317.437910709763</c:v>
                      </c:pt>
                      <c:pt idx="91">
                        <c:v>22317.808930356208</c:v>
                      </c:pt>
                      <c:pt idx="92">
                        <c:v>22338.097613783739</c:v>
                      </c:pt>
                      <c:pt idx="93">
                        <c:v>22338.468633430184</c:v>
                      </c:pt>
                      <c:pt idx="94">
                        <c:v>22317.437910709763</c:v>
                      </c:pt>
                      <c:pt idx="95">
                        <c:v>22317.808930356208</c:v>
                      </c:pt>
                      <c:pt idx="96">
                        <c:v>22804.038922624302</c:v>
                      </c:pt>
                      <c:pt idx="97">
                        <c:v>22804.40994227074</c:v>
                      </c:pt>
                      <c:pt idx="98">
                        <c:v>22804.038922624302</c:v>
                      </c:pt>
                      <c:pt idx="99">
                        <c:v>22804.40994227074</c:v>
                      </c:pt>
                      <c:pt idx="100">
                        <c:v>22829.593267904966</c:v>
                      </c:pt>
                      <c:pt idx="101">
                        <c:v>22829.964287551411</c:v>
                      </c:pt>
                      <c:pt idx="102">
                        <c:v>22829.593267904966</c:v>
                      </c:pt>
                      <c:pt idx="103">
                        <c:v>22829.964287551411</c:v>
                      </c:pt>
                      <c:pt idx="104">
                        <c:v>22851.196209549027</c:v>
                      </c:pt>
                      <c:pt idx="105">
                        <c:v>22851.567229195487</c:v>
                      </c:pt>
                      <c:pt idx="106">
                        <c:v>22851.196209549027</c:v>
                      </c:pt>
                      <c:pt idx="107">
                        <c:v>22851.567229195487</c:v>
                      </c:pt>
                      <c:pt idx="108">
                        <c:v>22876.750554829701</c:v>
                      </c:pt>
                      <c:pt idx="109">
                        <c:v>22877.12157447615</c:v>
                      </c:pt>
                      <c:pt idx="110">
                        <c:v>22804.038922624302</c:v>
                      </c:pt>
                      <c:pt idx="111">
                        <c:v>22804.40994227074</c:v>
                      </c:pt>
                      <c:pt idx="112">
                        <c:v>22876.750554829701</c:v>
                      </c:pt>
                      <c:pt idx="113">
                        <c:v>22877.12157447615</c:v>
                      </c:pt>
                      <c:pt idx="114">
                        <c:v>22829.593267904966</c:v>
                      </c:pt>
                      <c:pt idx="115">
                        <c:v>22829.964287551411</c:v>
                      </c:pt>
                      <c:pt idx="116">
                        <c:v>22851.196209549027</c:v>
                      </c:pt>
                      <c:pt idx="117">
                        <c:v>22851.567229195487</c:v>
                      </c:pt>
                      <c:pt idx="118">
                        <c:v>22876.750554829701</c:v>
                      </c:pt>
                      <c:pt idx="119">
                        <c:v>22877.12157447615</c:v>
                      </c:pt>
                      <c:pt idx="120">
                        <c:v>22938.401428799549</c:v>
                      </c:pt>
                      <c:pt idx="121">
                        <c:v>22938.772448446001</c:v>
                      </c:pt>
                      <c:pt idx="122">
                        <c:v>22938.401428799549</c:v>
                      </c:pt>
                      <c:pt idx="123">
                        <c:v>22938.772448446001</c:v>
                      </c:pt>
                      <c:pt idx="124">
                        <c:v>22968.195205872558</c:v>
                      </c:pt>
                      <c:pt idx="125">
                        <c:v>22968.566225519011</c:v>
                      </c:pt>
                      <c:pt idx="126">
                        <c:v>22985.558715724281</c:v>
                      </c:pt>
                      <c:pt idx="127">
                        <c:v>22985.929735370733</c:v>
                      </c:pt>
                      <c:pt idx="128">
                        <c:v>22968.195205872558</c:v>
                      </c:pt>
                      <c:pt idx="129">
                        <c:v>22968.566225519011</c:v>
                      </c:pt>
                      <c:pt idx="130">
                        <c:v>22985.558715724281</c:v>
                      </c:pt>
                      <c:pt idx="131">
                        <c:v>22985.929735370733</c:v>
                      </c:pt>
                      <c:pt idx="132">
                        <c:v>22938.401428799549</c:v>
                      </c:pt>
                      <c:pt idx="133">
                        <c:v>22938.772448446001</c:v>
                      </c:pt>
                      <c:pt idx="134">
                        <c:v>22968.195205872558</c:v>
                      </c:pt>
                      <c:pt idx="135">
                        <c:v>22968.566225519011</c:v>
                      </c:pt>
                      <c:pt idx="136">
                        <c:v>22985.558715724281</c:v>
                      </c:pt>
                      <c:pt idx="137">
                        <c:v>22985.929735370733</c:v>
                      </c:pt>
                      <c:pt idx="138">
                        <c:v>23015.35249279729</c:v>
                      </c:pt>
                      <c:pt idx="139">
                        <c:v>23015.723512443743</c:v>
                      </c:pt>
                      <c:pt idx="140">
                        <c:v>23015.35249279729</c:v>
                      </c:pt>
                      <c:pt idx="141">
                        <c:v>23015.723512443743</c:v>
                      </c:pt>
                      <c:pt idx="142">
                        <c:v>23066.437463757306</c:v>
                      </c:pt>
                      <c:pt idx="143">
                        <c:v>23066.808483403758</c:v>
                      </c:pt>
                      <c:pt idx="144">
                        <c:v>23015.35249279729</c:v>
                      </c:pt>
                      <c:pt idx="145">
                        <c:v>23015.723512443743</c:v>
                      </c:pt>
                      <c:pt idx="146">
                        <c:v>23102.557712047808</c:v>
                      </c:pt>
                      <c:pt idx="147">
                        <c:v>23102.928731694261</c:v>
                      </c:pt>
                      <c:pt idx="148">
                        <c:v>23102.557712047808</c:v>
                      </c:pt>
                      <c:pt idx="149">
                        <c:v>23102.928731694261</c:v>
                      </c:pt>
                      <c:pt idx="150">
                        <c:v>23066.437463757306</c:v>
                      </c:pt>
                      <c:pt idx="151">
                        <c:v>23066.808483403758</c:v>
                      </c:pt>
                      <c:pt idx="152">
                        <c:v>23113.594750682038</c:v>
                      </c:pt>
                      <c:pt idx="153">
                        <c:v>23113.965770328479</c:v>
                      </c:pt>
                      <c:pt idx="154">
                        <c:v>23113.594750682038</c:v>
                      </c:pt>
                      <c:pt idx="155">
                        <c:v>23113.965770328479</c:v>
                      </c:pt>
                      <c:pt idx="156">
                        <c:v>23102.557712047808</c:v>
                      </c:pt>
                      <c:pt idx="157">
                        <c:v>23102.928731694261</c:v>
                      </c:pt>
                      <c:pt idx="158">
                        <c:v>23066.437463757306</c:v>
                      </c:pt>
                      <c:pt idx="159">
                        <c:v>23066.808483403758</c:v>
                      </c:pt>
                      <c:pt idx="160">
                        <c:v>23149.71499897254</c:v>
                      </c:pt>
                      <c:pt idx="161">
                        <c:v>23150.086018618993</c:v>
                      </c:pt>
                      <c:pt idx="162">
                        <c:v>23149.71499897254</c:v>
                      </c:pt>
                      <c:pt idx="163">
                        <c:v>23150.086018618993</c:v>
                      </c:pt>
                      <c:pt idx="164">
                        <c:v>23113.594750682038</c:v>
                      </c:pt>
                      <c:pt idx="165">
                        <c:v>23113.965770328479</c:v>
                      </c:pt>
                      <c:pt idx="166">
                        <c:v>23149.71499897254</c:v>
                      </c:pt>
                      <c:pt idx="167">
                        <c:v>23150.086018618993</c:v>
                      </c:pt>
                      <c:pt idx="168">
                        <c:v>23477.054369845511</c:v>
                      </c:pt>
                      <c:pt idx="169">
                        <c:v>23477.425389491957</c:v>
                      </c:pt>
                      <c:pt idx="170">
                        <c:v>23477.054369845511</c:v>
                      </c:pt>
                      <c:pt idx="171">
                        <c:v>23477.425389491957</c:v>
                      </c:pt>
                      <c:pt idx="172">
                        <c:v>23527.507849992497</c:v>
                      </c:pt>
                      <c:pt idx="173">
                        <c:v>23527.878869638949</c:v>
                      </c:pt>
                      <c:pt idx="174">
                        <c:v>23524.211656770243</c:v>
                      </c:pt>
                      <c:pt idx="175">
                        <c:v>23524.5826764167</c:v>
                      </c:pt>
                      <c:pt idx="176">
                        <c:v>23524.211656770243</c:v>
                      </c:pt>
                      <c:pt idx="177">
                        <c:v>23524.5826764167</c:v>
                      </c:pt>
                      <c:pt idx="178">
                        <c:v>23477.054369845511</c:v>
                      </c:pt>
                      <c:pt idx="179">
                        <c:v>23477.425389491957</c:v>
                      </c:pt>
                      <c:pt idx="180">
                        <c:v>23527.507849992497</c:v>
                      </c:pt>
                      <c:pt idx="181">
                        <c:v>23527.878869638949</c:v>
                      </c:pt>
                      <c:pt idx="182">
                        <c:v>23574.665136917225</c:v>
                      </c:pt>
                      <c:pt idx="183">
                        <c:v>23575.036156563678</c:v>
                      </c:pt>
                      <c:pt idx="184">
                        <c:v>23591.234535357566</c:v>
                      </c:pt>
                      <c:pt idx="185">
                        <c:v>23591.605555004011</c:v>
                      </c:pt>
                      <c:pt idx="186">
                        <c:v>23591.234535357566</c:v>
                      </c:pt>
                      <c:pt idx="187">
                        <c:v>23591.605555004011</c:v>
                      </c:pt>
                      <c:pt idx="188">
                        <c:v>23563.916687309316</c:v>
                      </c:pt>
                      <c:pt idx="189">
                        <c:v>23564.287706955769</c:v>
                      </c:pt>
                      <c:pt idx="190">
                        <c:v>23524.211656770243</c:v>
                      </c:pt>
                      <c:pt idx="191">
                        <c:v>23524.5826764167</c:v>
                      </c:pt>
                      <c:pt idx="192">
                        <c:v>23574.665136917225</c:v>
                      </c:pt>
                      <c:pt idx="193">
                        <c:v>23563.916687309316</c:v>
                      </c:pt>
                      <c:pt idx="194">
                        <c:v>23575.036156563678</c:v>
                      </c:pt>
                      <c:pt idx="195">
                        <c:v>23564.287706955769</c:v>
                      </c:pt>
                      <c:pt idx="196">
                        <c:v>23527.507849992497</c:v>
                      </c:pt>
                      <c:pt idx="197">
                        <c:v>23527.878869638949</c:v>
                      </c:pt>
                      <c:pt idx="198">
                        <c:v>23591.234535357566</c:v>
                      </c:pt>
                      <c:pt idx="199">
                        <c:v>23591.605555004011</c:v>
                      </c:pt>
                      <c:pt idx="200">
                        <c:v>23638.391822282301</c:v>
                      </c:pt>
                      <c:pt idx="201">
                        <c:v>23638.762841928747</c:v>
                      </c:pt>
                      <c:pt idx="202">
                        <c:v>23574.665136917225</c:v>
                      </c:pt>
                      <c:pt idx="203">
                        <c:v>23563.916687309316</c:v>
                      </c:pt>
                      <c:pt idx="204">
                        <c:v>23575.036156563678</c:v>
                      </c:pt>
                      <c:pt idx="205">
                        <c:v>23564.287706955769</c:v>
                      </c:pt>
                      <c:pt idx="206">
                        <c:v>23611.073974234045</c:v>
                      </c:pt>
                      <c:pt idx="207">
                        <c:v>23611.444993880501</c:v>
                      </c:pt>
                      <c:pt idx="208">
                        <c:v>23638.391822282301</c:v>
                      </c:pt>
                      <c:pt idx="209">
                        <c:v>23638.762841928747</c:v>
                      </c:pt>
                      <c:pt idx="210">
                        <c:v>23641.210653093778</c:v>
                      </c:pt>
                      <c:pt idx="211">
                        <c:v>23641.581672740223</c:v>
                      </c:pt>
                      <c:pt idx="212">
                        <c:v>23611.073974234045</c:v>
                      </c:pt>
                      <c:pt idx="213">
                        <c:v>23611.444993880501</c:v>
                      </c:pt>
                      <c:pt idx="214">
                        <c:v>23641.210653093778</c:v>
                      </c:pt>
                      <c:pt idx="215">
                        <c:v>23641.581672740223</c:v>
                      </c:pt>
                      <c:pt idx="216">
                        <c:v>23638.391822282301</c:v>
                      </c:pt>
                      <c:pt idx="217">
                        <c:v>23638.762841928747</c:v>
                      </c:pt>
                      <c:pt idx="218">
                        <c:v>23611.073974234045</c:v>
                      </c:pt>
                      <c:pt idx="219">
                        <c:v>23611.444993880501</c:v>
                      </c:pt>
                      <c:pt idx="220">
                        <c:v>23641.210653093778</c:v>
                      </c:pt>
                      <c:pt idx="221">
                        <c:v>23641.581672740223</c:v>
                      </c:pt>
                      <c:pt idx="222">
                        <c:v>23688.367940018503</c:v>
                      </c:pt>
                      <c:pt idx="223">
                        <c:v>23688.738959664955</c:v>
                      </c:pt>
                      <c:pt idx="224">
                        <c:v>23688.367940018503</c:v>
                      </c:pt>
                      <c:pt idx="225">
                        <c:v>23688.738959664955</c:v>
                      </c:pt>
                      <c:pt idx="226">
                        <c:v>23713.898565697848</c:v>
                      </c:pt>
                      <c:pt idx="227">
                        <c:v>23714.269585344297</c:v>
                      </c:pt>
                      <c:pt idx="228">
                        <c:v>23713.898565697848</c:v>
                      </c:pt>
                      <c:pt idx="229">
                        <c:v>23714.269585344297</c:v>
                      </c:pt>
                      <c:pt idx="230">
                        <c:v>23688.367940018503</c:v>
                      </c:pt>
                      <c:pt idx="231">
                        <c:v>23688.738959664955</c:v>
                      </c:pt>
                      <c:pt idx="232">
                        <c:v>23761.055852622583</c:v>
                      </c:pt>
                      <c:pt idx="233">
                        <c:v>23761.426872269032</c:v>
                      </c:pt>
                      <c:pt idx="234">
                        <c:v>23761.055852622583</c:v>
                      </c:pt>
                      <c:pt idx="235">
                        <c:v>23761.426872269032</c:v>
                      </c:pt>
                      <c:pt idx="236">
                        <c:v>23713.898565697848</c:v>
                      </c:pt>
                      <c:pt idx="237">
                        <c:v>23714.269585344297</c:v>
                      </c:pt>
                      <c:pt idx="238">
                        <c:v>23761.055852622583</c:v>
                      </c:pt>
                      <c:pt idx="239">
                        <c:v>23761.426872269032</c:v>
                      </c:pt>
                      <c:pt idx="240">
                        <c:v>23878.054848946111</c:v>
                      </c:pt>
                      <c:pt idx="241">
                        <c:v>23878.425868592563</c:v>
                      </c:pt>
                      <c:pt idx="242">
                        <c:v>23878.054848946111</c:v>
                      </c:pt>
                      <c:pt idx="243">
                        <c:v>23878.425868592563</c:v>
                      </c:pt>
                      <c:pt idx="244">
                        <c:v>23925.212135870843</c:v>
                      </c:pt>
                      <c:pt idx="245">
                        <c:v>23925.583155517295</c:v>
                      </c:pt>
                      <c:pt idx="246">
                        <c:v>23925.212135870843</c:v>
                      </c:pt>
                      <c:pt idx="247">
                        <c:v>23925.583155517295</c:v>
                      </c:pt>
                      <c:pt idx="248">
                        <c:v>23878.054848946111</c:v>
                      </c:pt>
                      <c:pt idx="249">
                        <c:v>23878.425868592563</c:v>
                      </c:pt>
                      <c:pt idx="250">
                        <c:v>23925.212135870843</c:v>
                      </c:pt>
                      <c:pt idx="251">
                        <c:v>23925.583155517295</c:v>
                      </c:pt>
                      <c:pt idx="252">
                        <c:v>24129.887476403535</c:v>
                      </c:pt>
                      <c:pt idx="253">
                        <c:v>24130.258496049984</c:v>
                      </c:pt>
                      <c:pt idx="254">
                        <c:v>24129.887476403535</c:v>
                      </c:pt>
                      <c:pt idx="255">
                        <c:v>24130.258496049984</c:v>
                      </c:pt>
                      <c:pt idx="256">
                        <c:v>24177.044763328264</c:v>
                      </c:pt>
                      <c:pt idx="257">
                        <c:v>24177.415782974709</c:v>
                      </c:pt>
                      <c:pt idx="258">
                        <c:v>24177.044763328264</c:v>
                      </c:pt>
                      <c:pt idx="259">
                        <c:v>24177.415782974709</c:v>
                      </c:pt>
                      <c:pt idx="260">
                        <c:v>24129.887476403535</c:v>
                      </c:pt>
                      <c:pt idx="261">
                        <c:v>24130.258496049984</c:v>
                      </c:pt>
                      <c:pt idx="262">
                        <c:v>24174.968951933039</c:v>
                      </c:pt>
                      <c:pt idx="263">
                        <c:v>24175.339971579491</c:v>
                      </c:pt>
                      <c:pt idx="264">
                        <c:v>24174.968951933039</c:v>
                      </c:pt>
                      <c:pt idx="265">
                        <c:v>24175.339971579491</c:v>
                      </c:pt>
                      <c:pt idx="266">
                        <c:v>24177.044763328264</c:v>
                      </c:pt>
                      <c:pt idx="267">
                        <c:v>24177.415782974709</c:v>
                      </c:pt>
                      <c:pt idx="268">
                        <c:v>24222.126238857778</c:v>
                      </c:pt>
                      <c:pt idx="269">
                        <c:v>24222.497258504227</c:v>
                      </c:pt>
                      <c:pt idx="270">
                        <c:v>24238.695637298115</c:v>
                      </c:pt>
                      <c:pt idx="271">
                        <c:v>24222.126238857778</c:v>
                      </c:pt>
                      <c:pt idx="272">
                        <c:v>24239.06665694456</c:v>
                      </c:pt>
                      <c:pt idx="273">
                        <c:v>24222.497258504227</c:v>
                      </c:pt>
                      <c:pt idx="274">
                        <c:v>24174.968951933039</c:v>
                      </c:pt>
                      <c:pt idx="275">
                        <c:v>24175.339971579491</c:v>
                      </c:pt>
                      <c:pt idx="276">
                        <c:v>24211.377789249869</c:v>
                      </c:pt>
                      <c:pt idx="277">
                        <c:v>24211.748808896311</c:v>
                      </c:pt>
                      <c:pt idx="278">
                        <c:v>24238.695637298115</c:v>
                      </c:pt>
                      <c:pt idx="279">
                        <c:v>24239.06665694456</c:v>
                      </c:pt>
                      <c:pt idx="280">
                        <c:v>24211.377789249869</c:v>
                      </c:pt>
                      <c:pt idx="281">
                        <c:v>24211.748808896311</c:v>
                      </c:pt>
                      <c:pt idx="282">
                        <c:v>24285.852924222847</c:v>
                      </c:pt>
                      <c:pt idx="283">
                        <c:v>24286.223943869296</c:v>
                      </c:pt>
                      <c:pt idx="284">
                        <c:v>24222.126238857778</c:v>
                      </c:pt>
                      <c:pt idx="285">
                        <c:v>24222.497258504227</c:v>
                      </c:pt>
                      <c:pt idx="286">
                        <c:v>24258.535076174598</c:v>
                      </c:pt>
                      <c:pt idx="287">
                        <c:v>24258.906095821047</c:v>
                      </c:pt>
                      <c:pt idx="288">
                        <c:v>24285.852924222847</c:v>
                      </c:pt>
                      <c:pt idx="289">
                        <c:v>24286.223943869296</c:v>
                      </c:pt>
                      <c:pt idx="290">
                        <c:v>24238.695637298115</c:v>
                      </c:pt>
                      <c:pt idx="291">
                        <c:v>24239.06665694456</c:v>
                      </c:pt>
                      <c:pt idx="292">
                        <c:v>24258.535076174598</c:v>
                      </c:pt>
                      <c:pt idx="293">
                        <c:v>24258.906095821047</c:v>
                      </c:pt>
                      <c:pt idx="294">
                        <c:v>24211.377789249869</c:v>
                      </c:pt>
                      <c:pt idx="295">
                        <c:v>24211.748808896311</c:v>
                      </c:pt>
                      <c:pt idx="296">
                        <c:v>24285.852924222847</c:v>
                      </c:pt>
                      <c:pt idx="297">
                        <c:v>24286.223943869296</c:v>
                      </c:pt>
                      <c:pt idx="298">
                        <c:v>24339.125235181302</c:v>
                      </c:pt>
                      <c:pt idx="299">
                        <c:v>24339.496254827751</c:v>
                      </c:pt>
                      <c:pt idx="300">
                        <c:v>24258.535076174598</c:v>
                      </c:pt>
                      <c:pt idx="301">
                        <c:v>24258.906095821047</c:v>
                      </c:pt>
                      <c:pt idx="302">
                        <c:v>24339.125235181302</c:v>
                      </c:pt>
                      <c:pt idx="303">
                        <c:v>24339.496254827751</c:v>
                      </c:pt>
                      <c:pt idx="304">
                        <c:v>24339.125235181302</c:v>
                      </c:pt>
                      <c:pt idx="305">
                        <c:v>24339.496254827751</c:v>
                      </c:pt>
                      <c:pt idx="306">
                        <c:v>24386.282522106041</c:v>
                      </c:pt>
                      <c:pt idx="307">
                        <c:v>24386.653541752486</c:v>
                      </c:pt>
                      <c:pt idx="308">
                        <c:v>24402.851920546374</c:v>
                      </c:pt>
                      <c:pt idx="309">
                        <c:v>24403.222940192816</c:v>
                      </c:pt>
                      <c:pt idx="310">
                        <c:v>24402.851920546374</c:v>
                      </c:pt>
                      <c:pt idx="311">
                        <c:v>24403.222940192816</c:v>
                      </c:pt>
                      <c:pt idx="312">
                        <c:v>24375.534072498129</c:v>
                      </c:pt>
                      <c:pt idx="313">
                        <c:v>24375.905092144571</c:v>
                      </c:pt>
                      <c:pt idx="314">
                        <c:v>24386.282522106041</c:v>
                      </c:pt>
                      <c:pt idx="315">
                        <c:v>24375.534072498129</c:v>
                      </c:pt>
                      <c:pt idx="316">
                        <c:v>24386.653541752486</c:v>
                      </c:pt>
                      <c:pt idx="317">
                        <c:v>24375.905092144571</c:v>
                      </c:pt>
                      <c:pt idx="318">
                        <c:v>24450.009207471106</c:v>
                      </c:pt>
                      <c:pt idx="319">
                        <c:v>24450.380227117555</c:v>
                      </c:pt>
                      <c:pt idx="320">
                        <c:v>24450.009207471106</c:v>
                      </c:pt>
                      <c:pt idx="321">
                        <c:v>24450.380227117555</c:v>
                      </c:pt>
                      <c:pt idx="322">
                        <c:v>24422.691359422861</c:v>
                      </c:pt>
                      <c:pt idx="323">
                        <c:v>24402.851920546374</c:v>
                      </c:pt>
                      <c:pt idx="324">
                        <c:v>24423.06237906931</c:v>
                      </c:pt>
                      <c:pt idx="325">
                        <c:v>24437.367493066045</c:v>
                      </c:pt>
                      <c:pt idx="326">
                        <c:v>24403.222940192816</c:v>
                      </c:pt>
                      <c:pt idx="327">
                        <c:v>24437.738512712491</c:v>
                      </c:pt>
                      <c:pt idx="328">
                        <c:v>24422.691359422861</c:v>
                      </c:pt>
                      <c:pt idx="329">
                        <c:v>24423.06237906931</c:v>
                      </c:pt>
                      <c:pt idx="330">
                        <c:v>24386.282522106041</c:v>
                      </c:pt>
                      <c:pt idx="331">
                        <c:v>24375.534072498129</c:v>
                      </c:pt>
                      <c:pt idx="332">
                        <c:v>24386.653541752486</c:v>
                      </c:pt>
                      <c:pt idx="333">
                        <c:v>24375.905092144571</c:v>
                      </c:pt>
                      <c:pt idx="334">
                        <c:v>24437.367493066045</c:v>
                      </c:pt>
                      <c:pt idx="335">
                        <c:v>24437.738512712491</c:v>
                      </c:pt>
                      <c:pt idx="336">
                        <c:v>24450.009207471106</c:v>
                      </c:pt>
                      <c:pt idx="337">
                        <c:v>24484.524779990781</c:v>
                      </c:pt>
                      <c:pt idx="338">
                        <c:v>24450.380227117555</c:v>
                      </c:pt>
                      <c:pt idx="339">
                        <c:v>24484.895799637226</c:v>
                      </c:pt>
                      <c:pt idx="340">
                        <c:v>24422.691359422861</c:v>
                      </c:pt>
                      <c:pt idx="341">
                        <c:v>24423.06237906931</c:v>
                      </c:pt>
                      <c:pt idx="342">
                        <c:v>24484.524779990781</c:v>
                      </c:pt>
                      <c:pt idx="343">
                        <c:v>24484.895799637226</c:v>
                      </c:pt>
                      <c:pt idx="344">
                        <c:v>24437.367493066045</c:v>
                      </c:pt>
                      <c:pt idx="345">
                        <c:v>24437.738512712491</c:v>
                      </c:pt>
                      <c:pt idx="346">
                        <c:v>24484.524779990781</c:v>
                      </c:pt>
                      <c:pt idx="347">
                        <c:v>24484.895799637226</c:v>
                      </c:pt>
                      <c:pt idx="348">
                        <c:v>24777.348578344081</c:v>
                      </c:pt>
                      <c:pt idx="349">
                        <c:v>24777.71959799053</c:v>
                      </c:pt>
                      <c:pt idx="350">
                        <c:v>24777.348578344081</c:v>
                      </c:pt>
                      <c:pt idx="351">
                        <c:v>24777.71959799053</c:v>
                      </c:pt>
                      <c:pt idx="352">
                        <c:v>24827.802058491059</c:v>
                      </c:pt>
                      <c:pt idx="353">
                        <c:v>24828.173078137512</c:v>
                      </c:pt>
                      <c:pt idx="354">
                        <c:v>24777.348578344081</c:v>
                      </c:pt>
                      <c:pt idx="355">
                        <c:v>24777.71959799053</c:v>
                      </c:pt>
                      <c:pt idx="356">
                        <c:v>24827.802058491059</c:v>
                      </c:pt>
                      <c:pt idx="357">
                        <c:v>24828.173078137512</c:v>
                      </c:pt>
                      <c:pt idx="358">
                        <c:v>24824.505865268813</c:v>
                      </c:pt>
                      <c:pt idx="359">
                        <c:v>24824.876884915258</c:v>
                      </c:pt>
                      <c:pt idx="360">
                        <c:v>24824.505865268813</c:v>
                      </c:pt>
                      <c:pt idx="361">
                        <c:v>24824.876884915258</c:v>
                      </c:pt>
                      <c:pt idx="362">
                        <c:v>24874.959345415791</c:v>
                      </c:pt>
                      <c:pt idx="363">
                        <c:v>24875.330365062244</c:v>
                      </c:pt>
                      <c:pt idx="364">
                        <c:v>24874.959345415791</c:v>
                      </c:pt>
                      <c:pt idx="365">
                        <c:v>24875.330365062244</c:v>
                      </c:pt>
                      <c:pt idx="366">
                        <c:v>24827.802058491059</c:v>
                      </c:pt>
                      <c:pt idx="367">
                        <c:v>24828.173078137512</c:v>
                      </c:pt>
                      <c:pt idx="368">
                        <c:v>24824.505865268813</c:v>
                      </c:pt>
                      <c:pt idx="369">
                        <c:v>24824.876884915258</c:v>
                      </c:pt>
                      <c:pt idx="370">
                        <c:v>24874.959345415791</c:v>
                      </c:pt>
                      <c:pt idx="371">
                        <c:v>24875.330365062244</c:v>
                      </c:pt>
                      <c:pt idx="372">
                        <c:v>24941.504861592333</c:v>
                      </c:pt>
                      <c:pt idx="373">
                        <c:v>24941.875881238793</c:v>
                      </c:pt>
                      <c:pt idx="374">
                        <c:v>24934.84671661806</c:v>
                      </c:pt>
                      <c:pt idx="375">
                        <c:v>24935.217736264512</c:v>
                      </c:pt>
                      <c:pt idx="376">
                        <c:v>24934.84671661806</c:v>
                      </c:pt>
                      <c:pt idx="377">
                        <c:v>24935.217736264512</c:v>
                      </c:pt>
                      <c:pt idx="378">
                        <c:v>24941.504861592333</c:v>
                      </c:pt>
                      <c:pt idx="379">
                        <c:v>24941.875881238793</c:v>
                      </c:pt>
                      <c:pt idx="380">
                        <c:v>24982.004003542788</c:v>
                      </c:pt>
                      <c:pt idx="381">
                        <c:v>24982.375023189245</c:v>
                      </c:pt>
                      <c:pt idx="382">
                        <c:v>24982.004003542788</c:v>
                      </c:pt>
                      <c:pt idx="383">
                        <c:v>24982.375023189245</c:v>
                      </c:pt>
                      <c:pt idx="384">
                        <c:v>24988.66214851708</c:v>
                      </c:pt>
                      <c:pt idx="385">
                        <c:v>24989.033168163522</c:v>
                      </c:pt>
                      <c:pt idx="386">
                        <c:v>24934.84671661806</c:v>
                      </c:pt>
                      <c:pt idx="387">
                        <c:v>24935.217736264512</c:v>
                      </c:pt>
                      <c:pt idx="388">
                        <c:v>24988.66214851708</c:v>
                      </c:pt>
                      <c:pt idx="389">
                        <c:v>24989.033168163522</c:v>
                      </c:pt>
                      <c:pt idx="390">
                        <c:v>24941.504861592333</c:v>
                      </c:pt>
                      <c:pt idx="391">
                        <c:v>24941.875881238793</c:v>
                      </c:pt>
                      <c:pt idx="392">
                        <c:v>24982.004003542788</c:v>
                      </c:pt>
                      <c:pt idx="393">
                        <c:v>24982.375023189245</c:v>
                      </c:pt>
                      <c:pt idx="394">
                        <c:v>24988.66214851708</c:v>
                      </c:pt>
                      <c:pt idx="395">
                        <c:v>24989.033168163522</c:v>
                      </c:pt>
                      <c:pt idx="396">
                        <c:v>25084.828595006595</c:v>
                      </c:pt>
                      <c:pt idx="397">
                        <c:v>25085.199614653047</c:v>
                      </c:pt>
                      <c:pt idx="398">
                        <c:v>25084.828595006595</c:v>
                      </c:pt>
                      <c:pt idx="399">
                        <c:v>25085.199614653047</c:v>
                      </c:pt>
                      <c:pt idx="400">
                        <c:v>25131.985881931323</c:v>
                      </c:pt>
                      <c:pt idx="401">
                        <c:v>25132.356901577783</c:v>
                      </c:pt>
                      <c:pt idx="402">
                        <c:v>25131.985881931323</c:v>
                      </c:pt>
                      <c:pt idx="403">
                        <c:v>25132.356901577783</c:v>
                      </c:pt>
                      <c:pt idx="404">
                        <c:v>25084.828595006595</c:v>
                      </c:pt>
                      <c:pt idx="405">
                        <c:v>25085.199614653047</c:v>
                      </c:pt>
                      <c:pt idx="406">
                        <c:v>25131.985881931323</c:v>
                      </c:pt>
                      <c:pt idx="407">
                        <c:v>25132.356901577783</c:v>
                      </c:pt>
                      <c:pt idx="408">
                        <c:v>25248.984878254851</c:v>
                      </c:pt>
                      <c:pt idx="409">
                        <c:v>25249.355897901307</c:v>
                      </c:pt>
                      <c:pt idx="410">
                        <c:v>25248.984878254851</c:v>
                      </c:pt>
                      <c:pt idx="411">
                        <c:v>25249.355897901307</c:v>
                      </c:pt>
                      <c:pt idx="412">
                        <c:v>25248.984878254851</c:v>
                      </c:pt>
                      <c:pt idx="413">
                        <c:v>25249.355897901307</c:v>
                      </c:pt>
                      <c:pt idx="414">
                        <c:v>25296.142165179583</c:v>
                      </c:pt>
                      <c:pt idx="415">
                        <c:v>25296.513184826032</c:v>
                      </c:pt>
                      <c:pt idx="416">
                        <c:v>25296.142165179583</c:v>
                      </c:pt>
                      <c:pt idx="417">
                        <c:v>25296.513184826032</c:v>
                      </c:pt>
                      <c:pt idx="418">
                        <c:v>25296.142165179583</c:v>
                      </c:pt>
                      <c:pt idx="419">
                        <c:v>25296.513184826032</c:v>
                      </c:pt>
                      <c:pt idx="420">
                        <c:v>25475.263160431608</c:v>
                      </c:pt>
                      <c:pt idx="421">
                        <c:v>25475.634180078057</c:v>
                      </c:pt>
                      <c:pt idx="422">
                        <c:v>25475.263160431608</c:v>
                      </c:pt>
                      <c:pt idx="423">
                        <c:v>25475.634180078057</c:v>
                      </c:pt>
                      <c:pt idx="424">
                        <c:v>25522.420447356337</c:v>
                      </c:pt>
                      <c:pt idx="425">
                        <c:v>25522.791467002793</c:v>
                      </c:pt>
                      <c:pt idx="426">
                        <c:v>25522.420447356337</c:v>
                      </c:pt>
                      <c:pt idx="427">
                        <c:v>25522.791467002793</c:v>
                      </c:pt>
                      <c:pt idx="428">
                        <c:v>25475.263160431608</c:v>
                      </c:pt>
                      <c:pt idx="429">
                        <c:v>25475.634180078057</c:v>
                      </c:pt>
                      <c:pt idx="430">
                        <c:v>25522.420447356337</c:v>
                      </c:pt>
                      <c:pt idx="431">
                        <c:v>25522.791467002793</c:v>
                      </c:pt>
                      <c:pt idx="432">
                        <c:v>25582.307818558609</c:v>
                      </c:pt>
                      <c:pt idx="433">
                        <c:v>25582.678838205054</c:v>
                      </c:pt>
                      <c:pt idx="434">
                        <c:v>25639.419443679864</c:v>
                      </c:pt>
                      <c:pt idx="435">
                        <c:v>25582.307818558609</c:v>
                      </c:pt>
                      <c:pt idx="436">
                        <c:v>25639.790463326317</c:v>
                      </c:pt>
                      <c:pt idx="437">
                        <c:v>25582.678838205054</c:v>
                      </c:pt>
                      <c:pt idx="438">
                        <c:v>25629.465105483338</c:v>
                      </c:pt>
                      <c:pt idx="439">
                        <c:v>25629.836125129787</c:v>
                      </c:pt>
                      <c:pt idx="440">
                        <c:v>25639.419443679864</c:v>
                      </c:pt>
                      <c:pt idx="441">
                        <c:v>25639.790463326317</c:v>
                      </c:pt>
                      <c:pt idx="442">
                        <c:v>25629.465105483338</c:v>
                      </c:pt>
                      <c:pt idx="443">
                        <c:v>25629.836125129787</c:v>
                      </c:pt>
                      <c:pt idx="444">
                        <c:v>25582.307818558609</c:v>
                      </c:pt>
                      <c:pt idx="445">
                        <c:v>25582.678838205054</c:v>
                      </c:pt>
                      <c:pt idx="446">
                        <c:v>25686.576730604596</c:v>
                      </c:pt>
                      <c:pt idx="447">
                        <c:v>25686.947750251042</c:v>
                      </c:pt>
                      <c:pt idx="448">
                        <c:v>25686.576730604596</c:v>
                      </c:pt>
                      <c:pt idx="449">
                        <c:v>25686.947750251042</c:v>
                      </c:pt>
                      <c:pt idx="450">
                        <c:v>25639.419443679864</c:v>
                      </c:pt>
                      <c:pt idx="451">
                        <c:v>25639.790463326317</c:v>
                      </c:pt>
                      <c:pt idx="452">
                        <c:v>25629.465105483338</c:v>
                      </c:pt>
                      <c:pt idx="453">
                        <c:v>25629.836125129787</c:v>
                      </c:pt>
                      <c:pt idx="454">
                        <c:v>25686.576730604596</c:v>
                      </c:pt>
                      <c:pt idx="455">
                        <c:v>25686.947750251042</c:v>
                      </c:pt>
                      <c:pt idx="456">
                        <c:v>25737.661701564608</c:v>
                      </c:pt>
                      <c:pt idx="457">
                        <c:v>25738.032721211064</c:v>
                      </c:pt>
                      <c:pt idx="458">
                        <c:v>25737.661701564608</c:v>
                      </c:pt>
                      <c:pt idx="459">
                        <c:v>25738.032721211064</c:v>
                      </c:pt>
                      <c:pt idx="460">
                        <c:v>25746.464101806865</c:v>
                      </c:pt>
                      <c:pt idx="461">
                        <c:v>25746.835121453318</c:v>
                      </c:pt>
                      <c:pt idx="462">
                        <c:v>25746.464101806865</c:v>
                      </c:pt>
                      <c:pt idx="463">
                        <c:v>25746.835121453318</c:v>
                      </c:pt>
                      <c:pt idx="464">
                        <c:v>25737.661701564608</c:v>
                      </c:pt>
                      <c:pt idx="465">
                        <c:v>25738.032721211064</c:v>
                      </c:pt>
                      <c:pt idx="466">
                        <c:v>25784.818988489347</c:v>
                      </c:pt>
                      <c:pt idx="467">
                        <c:v>25785.190008135789</c:v>
                      </c:pt>
                      <c:pt idx="468">
                        <c:v>25784.818988489347</c:v>
                      </c:pt>
                      <c:pt idx="469">
                        <c:v>25785.190008135789</c:v>
                      </c:pt>
                      <c:pt idx="470">
                        <c:v>25793.621388731601</c:v>
                      </c:pt>
                      <c:pt idx="471">
                        <c:v>25793.992408378053</c:v>
                      </c:pt>
                      <c:pt idx="472">
                        <c:v>25793.621388731601</c:v>
                      </c:pt>
                      <c:pt idx="473">
                        <c:v>25793.992408378053</c:v>
                      </c:pt>
                      <c:pt idx="474">
                        <c:v>25746.464101806865</c:v>
                      </c:pt>
                      <c:pt idx="475">
                        <c:v>25746.835121453318</c:v>
                      </c:pt>
                      <c:pt idx="476">
                        <c:v>25784.818988489347</c:v>
                      </c:pt>
                      <c:pt idx="477">
                        <c:v>25785.190008135789</c:v>
                      </c:pt>
                      <c:pt idx="478">
                        <c:v>25793.621388731601</c:v>
                      </c:pt>
                      <c:pt idx="479">
                        <c:v>25793.992408378053</c:v>
                      </c:pt>
                      <c:pt idx="480">
                        <c:v>26235.140925116626</c:v>
                      </c:pt>
                      <c:pt idx="481">
                        <c:v>26235.511944763079</c:v>
                      </c:pt>
                      <c:pt idx="482">
                        <c:v>26235.140925116626</c:v>
                      </c:pt>
                      <c:pt idx="483">
                        <c:v>26235.511944763079</c:v>
                      </c:pt>
                      <c:pt idx="484">
                        <c:v>26282.298212041358</c:v>
                      </c:pt>
                      <c:pt idx="485">
                        <c:v>26282.669231687811</c:v>
                      </c:pt>
                      <c:pt idx="486">
                        <c:v>26282.298212041358</c:v>
                      </c:pt>
                      <c:pt idx="487">
                        <c:v>26282.669231687811</c:v>
                      </c:pt>
                      <c:pt idx="488">
                        <c:v>26235.140925116626</c:v>
                      </c:pt>
                      <c:pt idx="489">
                        <c:v>26235.511944763079</c:v>
                      </c:pt>
                      <c:pt idx="490">
                        <c:v>26282.298212041358</c:v>
                      </c:pt>
                      <c:pt idx="491">
                        <c:v>26282.669231687811</c:v>
                      </c:pt>
                      <c:pt idx="492">
                        <c:v>26385.122803505157</c:v>
                      </c:pt>
                      <c:pt idx="493">
                        <c:v>26385.493823151606</c:v>
                      </c:pt>
                      <c:pt idx="494">
                        <c:v>26385.122803505157</c:v>
                      </c:pt>
                      <c:pt idx="495">
                        <c:v>26385.493823151606</c:v>
                      </c:pt>
                      <c:pt idx="496">
                        <c:v>26432.280090429893</c:v>
                      </c:pt>
                      <c:pt idx="497">
                        <c:v>26432.651110076338</c:v>
                      </c:pt>
                      <c:pt idx="498">
                        <c:v>26432.280090429893</c:v>
                      </c:pt>
                      <c:pt idx="499">
                        <c:v>26432.651110076338</c:v>
                      </c:pt>
                      <c:pt idx="500">
                        <c:v>26385.122803505157</c:v>
                      </c:pt>
                      <c:pt idx="501">
                        <c:v>26385.493823151606</c:v>
                      </c:pt>
                      <c:pt idx="502">
                        <c:v>26432.280090429893</c:v>
                      </c:pt>
                      <c:pt idx="503">
                        <c:v>26432.651110076338</c:v>
                      </c:pt>
                      <c:pt idx="504">
                        <c:v>26549.27908675342</c:v>
                      </c:pt>
                      <c:pt idx="505">
                        <c:v>26549.650106399873</c:v>
                      </c:pt>
                      <c:pt idx="506">
                        <c:v>26549.27908675342</c:v>
                      </c:pt>
                      <c:pt idx="507">
                        <c:v>26549.650106399873</c:v>
                      </c:pt>
                      <c:pt idx="508">
                        <c:v>26596.436373678149</c:v>
                      </c:pt>
                      <c:pt idx="509">
                        <c:v>26596.807393324601</c:v>
                      </c:pt>
                      <c:pt idx="510">
                        <c:v>26596.436373678149</c:v>
                      </c:pt>
                      <c:pt idx="511">
                        <c:v>26596.807393324601</c:v>
                      </c:pt>
                      <c:pt idx="512">
                        <c:v>26549.27908675342</c:v>
                      </c:pt>
                      <c:pt idx="513">
                        <c:v>26549.650106399873</c:v>
                      </c:pt>
                      <c:pt idx="514">
                        <c:v>26596.436373678149</c:v>
                      </c:pt>
                      <c:pt idx="515">
                        <c:v>26596.807393324601</c:v>
                      </c:pt>
                      <c:pt idx="516">
                        <c:v>26882.602027057164</c:v>
                      </c:pt>
                      <c:pt idx="517">
                        <c:v>26882.973046703632</c:v>
                      </c:pt>
                      <c:pt idx="518">
                        <c:v>26882.602027057164</c:v>
                      </c:pt>
                      <c:pt idx="519">
                        <c:v>26882.973046703632</c:v>
                      </c:pt>
                      <c:pt idx="520">
                        <c:v>26929.759313981904</c:v>
                      </c:pt>
                      <c:pt idx="521">
                        <c:v>26930.13033362836</c:v>
                      </c:pt>
                      <c:pt idx="522">
                        <c:v>26929.759313981904</c:v>
                      </c:pt>
                      <c:pt idx="523">
                        <c:v>26930.13033362836</c:v>
                      </c:pt>
                      <c:pt idx="524">
                        <c:v>26882.602027057164</c:v>
                      </c:pt>
                      <c:pt idx="525">
                        <c:v>26882.973046703632</c:v>
                      </c:pt>
                      <c:pt idx="526">
                        <c:v>26929.759313981904</c:v>
                      </c:pt>
                      <c:pt idx="527">
                        <c:v>26930.13033362836</c:v>
                      </c:pt>
                      <c:pt idx="528">
                        <c:v>27046.758310305431</c:v>
                      </c:pt>
                      <c:pt idx="529">
                        <c:v>27047.129329951884</c:v>
                      </c:pt>
                      <c:pt idx="530">
                        <c:v>27046.758310305431</c:v>
                      </c:pt>
                      <c:pt idx="531">
                        <c:v>27047.129329951884</c:v>
                      </c:pt>
                      <c:pt idx="532">
                        <c:v>27093.915597230171</c:v>
                      </c:pt>
                      <c:pt idx="533">
                        <c:v>27094.286616876609</c:v>
                      </c:pt>
                      <c:pt idx="534">
                        <c:v>27046.758310305431</c:v>
                      </c:pt>
                      <c:pt idx="535">
                        <c:v>27047.129329951884</c:v>
                      </c:pt>
                      <c:pt idx="536">
                        <c:v>27093.915597230171</c:v>
                      </c:pt>
                      <c:pt idx="537">
                        <c:v>27094.286616876609</c:v>
                      </c:pt>
                      <c:pt idx="538">
                        <c:v>27093.915597230171</c:v>
                      </c:pt>
                      <c:pt idx="539">
                        <c:v>27094.286616876609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BA1-4288-A4FD-72101B97E44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0.99994003945903942</c:v>
                      </c:pt>
                      <c:pt idx="2">
                        <c:v>0.99658203537090084</c:v>
                      </c:pt>
                      <c:pt idx="3">
                        <c:v>0.99652480913884656</c:v>
                      </c:pt>
                      <c:pt idx="4">
                        <c:v>0.99151241098795417</c:v>
                      </c:pt>
                      <c:pt idx="5">
                        <c:v>0.99145263521993332</c:v>
                      </c:pt>
                      <c:pt idx="6">
                        <c:v>0.99081654486799131</c:v>
                      </c:pt>
                      <c:pt idx="7">
                        <c:v>0.99075685777207934</c:v>
                      </c:pt>
                      <c:pt idx="8">
                        <c:v>0.99055818603507928</c:v>
                      </c:pt>
                      <c:pt idx="9">
                        <c:v>0.99050098554004795</c:v>
                      </c:pt>
                      <c:pt idx="10">
                        <c:v>0.98487338278489478</c:v>
                      </c:pt>
                      <c:pt idx="11">
                        <c:v>0.98481436798113697</c:v>
                      </c:pt>
                      <c:pt idx="12">
                        <c:v>0.91215975168085928</c:v>
                      </c:pt>
                      <c:pt idx="13">
                        <c:v>0.9120998436768607</c:v>
                      </c:pt>
                      <c:pt idx="14">
                        <c:v>0.90883251293861922</c:v>
                      </c:pt>
                      <c:pt idx="15">
                        <c:v>0.90877262908667211</c:v>
                      </c:pt>
                      <c:pt idx="16">
                        <c:v>0.90628708544750036</c:v>
                      </c:pt>
                      <c:pt idx="17">
                        <c:v>0.90622716932518832</c:v>
                      </c:pt>
                      <c:pt idx="18">
                        <c:v>0.90296347052691028</c:v>
                      </c:pt>
                      <c:pt idx="19">
                        <c:v>0.90290357476424687</c:v>
                      </c:pt>
                      <c:pt idx="20">
                        <c:v>0.9027775199818846</c:v>
                      </c:pt>
                      <c:pt idx="21">
                        <c:v>0.90271768824891763</c:v>
                      </c:pt>
                      <c:pt idx="22">
                        <c:v>0.89691558217080236</c:v>
                      </c:pt>
                      <c:pt idx="23">
                        <c:v>0.89685573150749542</c:v>
                      </c:pt>
                      <c:pt idx="24">
                        <c:v>0.89389279892845164</c:v>
                      </c:pt>
                      <c:pt idx="25">
                        <c:v>0.89383289281264255</c:v>
                      </c:pt>
                      <c:pt idx="26">
                        <c:v>0.89317901152295232</c:v>
                      </c:pt>
                      <c:pt idx="27">
                        <c:v>0.89311910940264772</c:v>
                      </c:pt>
                      <c:pt idx="28">
                        <c:v>0.88802059020559621</c:v>
                      </c:pt>
                      <c:pt idx="29">
                        <c:v>0.88796067705544757</c:v>
                      </c:pt>
                      <c:pt idx="30">
                        <c:v>0.88730742504207416</c:v>
                      </c:pt>
                      <c:pt idx="31">
                        <c:v>0.88724751532107748</c:v>
                      </c:pt>
                      <c:pt idx="32">
                        <c:v>0.88713564182979276</c:v>
                      </c:pt>
                      <c:pt idx="33">
                        <c:v>0.88707577830391759</c:v>
                      </c:pt>
                      <c:pt idx="34">
                        <c:v>0.88126963340921838</c:v>
                      </c:pt>
                      <c:pt idx="35">
                        <c:v>0.88120975737644802</c:v>
                      </c:pt>
                      <c:pt idx="36">
                        <c:v>0.86644398104214992</c:v>
                      </c:pt>
                      <c:pt idx="37">
                        <c:v>0.86638407716496613</c:v>
                      </c:pt>
                      <c:pt idx="38">
                        <c:v>0.8630912615389621</c:v>
                      </c:pt>
                      <c:pt idx="39">
                        <c:v>0.86303137310801237</c:v>
                      </c:pt>
                      <c:pt idx="40">
                        <c:v>0.86057225957329686</c:v>
                      </c:pt>
                      <c:pt idx="41">
                        <c:v>0.86051234986202818</c:v>
                      </c:pt>
                      <c:pt idx="42">
                        <c:v>0.85722187114956561</c:v>
                      </c:pt>
                      <c:pt idx="43">
                        <c:v>0.85716197512650005</c:v>
                      </c:pt>
                      <c:pt idx="44">
                        <c:v>0.85682687453053608</c:v>
                      </c:pt>
                      <c:pt idx="45">
                        <c:v>0.85676701906613006</c:v>
                      </c:pt>
                      <c:pt idx="46">
                        <c:v>0.850962100005624</c:v>
                      </c:pt>
                      <c:pt idx="47">
                        <c:v>0.85090223361885131</c:v>
                      </c:pt>
                      <c:pt idx="48">
                        <c:v>0.80605267206980613</c:v>
                      </c:pt>
                      <c:pt idx="49">
                        <c:v>0.80599276429134348</c:v>
                      </c:pt>
                      <c:pt idx="50">
                        <c:v>0.8053136240647647</c:v>
                      </c:pt>
                      <c:pt idx="51">
                        <c:v>0.80525371823412328</c:v>
                      </c:pt>
                      <c:pt idx="52">
                        <c:v>0.80131121377484416</c:v>
                      </c:pt>
                      <c:pt idx="53">
                        <c:v>0.80125129685597252</c:v>
                      </c:pt>
                      <c:pt idx="54">
                        <c:v>0.80018050473720481</c:v>
                      </c:pt>
                      <c:pt idx="55">
                        <c:v>0.80012059348645148</c:v>
                      </c:pt>
                      <c:pt idx="56">
                        <c:v>0.79944176597143501</c:v>
                      </c:pt>
                      <c:pt idx="57">
                        <c:v>0.79938185648041338</c:v>
                      </c:pt>
                      <c:pt idx="58">
                        <c:v>0.79906232790757858</c:v>
                      </c:pt>
                      <c:pt idx="59">
                        <c:v>0.79900244030540246</c:v>
                      </c:pt>
                      <c:pt idx="60">
                        <c:v>0.79796457261234599</c:v>
                      </c:pt>
                      <c:pt idx="61">
                        <c:v>0.7979046632767598</c:v>
                      </c:pt>
                      <c:pt idx="62">
                        <c:v>0.79543757387302372</c:v>
                      </c:pt>
                      <c:pt idx="63">
                        <c:v>0.79537765457500775</c:v>
                      </c:pt>
                      <c:pt idx="64">
                        <c:v>0.79319320277308558</c:v>
                      </c:pt>
                      <c:pt idx="65">
                        <c:v>0.79313330989405062</c:v>
                      </c:pt>
                      <c:pt idx="66">
                        <c:v>0.79209220138673442</c:v>
                      </c:pt>
                      <c:pt idx="67">
                        <c:v>0.79203228889921717</c:v>
                      </c:pt>
                      <c:pt idx="68">
                        <c:v>0.79171576196329463</c:v>
                      </c:pt>
                      <c:pt idx="69">
                        <c:v>0.79165586918940101</c:v>
                      </c:pt>
                      <c:pt idx="70">
                        <c:v>0.78584592340169401</c:v>
                      </c:pt>
                      <c:pt idx="71">
                        <c:v>0.78578602599155567</c:v>
                      </c:pt>
                      <c:pt idx="72">
                        <c:v>0.78177073310591805</c:v>
                      </c:pt>
                      <c:pt idx="73">
                        <c:v>0.78171081250834473</c:v>
                      </c:pt>
                      <c:pt idx="74">
                        <c:v>0.78121329426469166</c:v>
                      </c:pt>
                      <c:pt idx="75">
                        <c:v>0.78115338204237472</c:v>
                      </c:pt>
                      <c:pt idx="76">
                        <c:v>0.78047463903286829</c:v>
                      </c:pt>
                      <c:pt idx="77">
                        <c:v>0.7804147283306434</c:v>
                      </c:pt>
                      <c:pt idx="78">
                        <c:v>0.77842609675293828</c:v>
                      </c:pt>
                      <c:pt idx="79">
                        <c:v>0.77836618205988239</c:v>
                      </c:pt>
                      <c:pt idx="80">
                        <c:v>0.77422746736854631</c:v>
                      </c:pt>
                      <c:pt idx="81">
                        <c:v>0.7741675710124658</c:v>
                      </c:pt>
                      <c:pt idx="82">
                        <c:v>0.77329095884458965</c:v>
                      </c:pt>
                      <c:pt idx="83">
                        <c:v>0.77323104067864934</c:v>
                      </c:pt>
                      <c:pt idx="84">
                        <c:v>0.77273209106895213</c:v>
                      </c:pt>
                      <c:pt idx="85">
                        <c:v>0.77267218133763738</c:v>
                      </c:pt>
                      <c:pt idx="86">
                        <c:v>0.77255288729567428</c:v>
                      </c:pt>
                      <c:pt idx="87">
                        <c:v>0.77249297036670295</c:v>
                      </c:pt>
                      <c:pt idx="88">
                        <c:v>0.77218179404157339</c:v>
                      </c:pt>
                      <c:pt idx="89">
                        <c:v>0.77212189252719432</c:v>
                      </c:pt>
                      <c:pt idx="90">
                        <c:v>0.76935738164824918</c:v>
                      </c:pt>
                      <c:pt idx="91">
                        <c:v>0.76929747908683666</c:v>
                      </c:pt>
                      <c:pt idx="92">
                        <c:v>0.76631069054191336</c:v>
                      </c:pt>
                      <c:pt idx="93">
                        <c:v>0.76625078557677617</c:v>
                      </c:pt>
                      <c:pt idx="94">
                        <c:v>0.76288974421607558</c:v>
                      </c:pt>
                      <c:pt idx="95">
                        <c:v>0.76282985727901997</c:v>
                      </c:pt>
                      <c:pt idx="96">
                        <c:v>0.69520496599873682</c:v>
                      </c:pt>
                      <c:pt idx="97">
                        <c:v>0.69514505250764147</c:v>
                      </c:pt>
                      <c:pt idx="98">
                        <c:v>0.6944409805202072</c:v>
                      </c:pt>
                      <c:pt idx="99">
                        <c:v>0.69438106787912068</c:v>
                      </c:pt>
                      <c:pt idx="100">
                        <c:v>0.69393208748396107</c:v>
                      </c:pt>
                      <c:pt idx="101">
                        <c:v>0.69387217103556642</c:v>
                      </c:pt>
                      <c:pt idx="102">
                        <c:v>0.69056068733139941</c:v>
                      </c:pt>
                      <c:pt idx="103">
                        <c:v>0.69050077428864598</c:v>
                      </c:pt>
                      <c:pt idx="104">
                        <c:v>0.68933203584177016</c:v>
                      </c:pt>
                      <c:pt idx="105">
                        <c:v>0.68927212104032742</c:v>
                      </c:pt>
                      <c:pt idx="106">
                        <c:v>0.6885681926288022</c:v>
                      </c:pt>
                      <c:pt idx="107">
                        <c:v>0.68850827859039287</c:v>
                      </c:pt>
                      <c:pt idx="108">
                        <c:v>0.68805864710016129</c:v>
                      </c:pt>
                      <c:pt idx="109">
                        <c:v>0.68799872970859832</c:v>
                      </c:pt>
                      <c:pt idx="110">
                        <c:v>0.68798178430549883</c:v>
                      </c:pt>
                      <c:pt idx="111">
                        <c:v>0.68792187980080277</c:v>
                      </c:pt>
                      <c:pt idx="112">
                        <c:v>0.68468783960618196</c:v>
                      </c:pt>
                      <c:pt idx="113">
                        <c:v>0.68462792524696858</c:v>
                      </c:pt>
                      <c:pt idx="114">
                        <c:v>0.68410186174227317</c:v>
                      </c:pt>
                      <c:pt idx="115">
                        <c:v>0.68404195651932409</c:v>
                      </c:pt>
                      <c:pt idx="116">
                        <c:v>0.68211026511333372</c:v>
                      </c:pt>
                      <c:pt idx="117">
                        <c:v>0.68205035846661688</c:v>
                      </c:pt>
                      <c:pt idx="118">
                        <c:v>0.67823023974536378</c:v>
                      </c:pt>
                      <c:pt idx="119">
                        <c:v>0.67817033247734704</c:v>
                      </c:pt>
                      <c:pt idx="120">
                        <c:v>0.67566574319222905</c:v>
                      </c:pt>
                      <c:pt idx="121">
                        <c:v>0.67560582761232135</c:v>
                      </c:pt>
                      <c:pt idx="122">
                        <c:v>0.67490198168856097</c:v>
                      </c:pt>
                      <c:pt idx="123">
                        <c:v>0.67484206676267333</c:v>
                      </c:pt>
                      <c:pt idx="124">
                        <c:v>0.67036473137620289</c:v>
                      </c:pt>
                      <c:pt idx="125">
                        <c:v>0.6703048165099561</c:v>
                      </c:pt>
                      <c:pt idx="126">
                        <c:v>0.66979247469426273</c:v>
                      </c:pt>
                      <c:pt idx="127">
                        <c:v>0.66973255825178568</c:v>
                      </c:pt>
                      <c:pt idx="128">
                        <c:v>0.66960089664970646</c:v>
                      </c:pt>
                      <c:pt idx="129">
                        <c:v>0.66954098243536886</c:v>
                      </c:pt>
                      <c:pt idx="130">
                        <c:v>0.66902882938598318</c:v>
                      </c:pt>
                      <c:pt idx="131">
                        <c:v>0.66896891351962984</c:v>
                      </c:pt>
                      <c:pt idx="132">
                        <c:v>0.6684449885769046</c:v>
                      </c:pt>
                      <c:pt idx="133">
                        <c:v>0.66838508007517072</c:v>
                      </c:pt>
                      <c:pt idx="134">
                        <c:v>0.66314342027631268</c:v>
                      </c:pt>
                      <c:pt idx="135">
                        <c:v>0.66308351244121277</c:v>
                      </c:pt>
                      <c:pt idx="136">
                        <c:v>0.66257288135450898</c:v>
                      </c:pt>
                      <c:pt idx="137">
                        <c:v>0.66251297124485153</c:v>
                      </c:pt>
                      <c:pt idx="138">
                        <c:v>0.66188402561389259</c:v>
                      </c:pt>
                      <c:pt idx="139">
                        <c:v>0.66182411190307733</c:v>
                      </c:pt>
                      <c:pt idx="140">
                        <c:v>0.65848607522802105</c:v>
                      </c:pt>
                      <c:pt idx="141">
                        <c:v>0.65842616457002268</c:v>
                      </c:pt>
                      <c:pt idx="142">
                        <c:v>0.65332633494149039</c:v>
                      </c:pt>
                      <c:pt idx="143">
                        <c:v>0.65326642154028713</c:v>
                      </c:pt>
                      <c:pt idx="144">
                        <c:v>0.65181079107077122</c:v>
                      </c:pt>
                      <c:pt idx="145">
                        <c:v>0.65175088757315314</c:v>
                      </c:pt>
                      <c:pt idx="146">
                        <c:v>0.65082521938627347</c:v>
                      </c:pt>
                      <c:pt idx="147">
                        <c:v>0.65076530322630088</c:v>
                      </c:pt>
                      <c:pt idx="148">
                        <c:v>0.6500615512732153</c:v>
                      </c:pt>
                      <c:pt idx="149">
                        <c:v>0.65000163559273749</c:v>
                      </c:pt>
                      <c:pt idx="150">
                        <c:v>0.64992829153314147</c:v>
                      </c:pt>
                      <c:pt idx="151">
                        <c:v>0.64986838103530464</c:v>
                      </c:pt>
                      <c:pt idx="152">
                        <c:v>0.64484540393451018</c:v>
                      </c:pt>
                      <c:pt idx="153">
                        <c:v>0.64478549155060783</c:v>
                      </c:pt>
                      <c:pt idx="154">
                        <c:v>0.64405586786555824</c:v>
                      </c:pt>
                      <c:pt idx="155">
                        <c:v>0.64399595611634852</c:v>
                      </c:pt>
                      <c:pt idx="156">
                        <c:v>0.64360576701290484</c:v>
                      </c:pt>
                      <c:pt idx="157">
                        <c:v>0.64354585620903015</c:v>
                      </c:pt>
                      <c:pt idx="158">
                        <c:v>0.64325306762048828</c:v>
                      </c:pt>
                      <c:pt idx="159">
                        <c:v>0.64319316395094051</c:v>
                      </c:pt>
                      <c:pt idx="160">
                        <c:v>0.64234481432948953</c:v>
                      </c:pt>
                      <c:pt idx="161">
                        <c:v>0.6422848991438338</c:v>
                      </c:pt>
                      <c:pt idx="162">
                        <c:v>0.63894766324521612</c:v>
                      </c:pt>
                      <c:pt idx="163">
                        <c:v>0.63888775034958922</c:v>
                      </c:pt>
                      <c:pt idx="164">
                        <c:v>0.63738164735536251</c:v>
                      </c:pt>
                      <c:pt idx="165">
                        <c:v>0.63732174179021195</c:v>
                      </c:pt>
                      <c:pt idx="166">
                        <c:v>0.6322743310895621</c:v>
                      </c:pt>
                      <c:pt idx="167">
                        <c:v>0.63221442380456094</c:v>
                      </c:pt>
                      <c:pt idx="168">
                        <c:v>0.59043381804250272</c:v>
                      </c:pt>
                      <c:pt idx="169">
                        <c:v>0.5903739034363592</c:v>
                      </c:pt>
                      <c:pt idx="170">
                        <c:v>0.58703671213238318</c:v>
                      </c:pt>
                      <c:pt idx="171">
                        <c:v>0.58697679867409103</c:v>
                      </c:pt>
                      <c:pt idx="172">
                        <c:v>0.58308371434481188</c:v>
                      </c:pt>
                      <c:pt idx="173">
                        <c:v>0.58302379965701234</c:v>
                      </c:pt>
                      <c:pt idx="174">
                        <c:v>0.58195320329392397</c:v>
                      </c:pt>
                      <c:pt idx="175">
                        <c:v>0.58189328922293793</c:v>
                      </c:pt>
                      <c:pt idx="176">
                        <c:v>0.58116386606174708</c:v>
                      </c:pt>
                      <c:pt idx="177">
                        <c:v>0.58110395222601396</c:v>
                      </c:pt>
                      <c:pt idx="178">
                        <c:v>0.58036463485200951</c:v>
                      </c:pt>
                      <c:pt idx="179">
                        <c:v>0.58030472462440374</c:v>
                      </c:pt>
                      <c:pt idx="180">
                        <c:v>0.57968677228621202</c:v>
                      </c:pt>
                      <c:pt idx="181">
                        <c:v>0.57962685848055429</c:v>
                      </c:pt>
                      <c:pt idx="182">
                        <c:v>0.57721063670287376</c:v>
                      </c:pt>
                      <c:pt idx="183">
                        <c:v>0.57715072204922846</c:v>
                      </c:pt>
                      <c:pt idx="184">
                        <c:v>0.57639683736891134</c:v>
                      </c:pt>
                      <c:pt idx="185">
                        <c:v>0.57633692263456937</c:v>
                      </c:pt>
                      <c:pt idx="186">
                        <c:v>0.57563317939345526</c:v>
                      </c:pt>
                      <c:pt idx="187">
                        <c:v>0.57557326471503367</c:v>
                      </c:pt>
                      <c:pt idx="188">
                        <c:v>0.57460160573133634</c:v>
                      </c:pt>
                      <c:pt idx="189">
                        <c:v>0.57454169197037641</c:v>
                      </c:pt>
                      <c:pt idx="190">
                        <c:v>0.57449227875598941</c:v>
                      </c:pt>
                      <c:pt idx="191">
                        <c:v>0.57443236762403549</c:v>
                      </c:pt>
                      <c:pt idx="192">
                        <c:v>0.57381387478510948</c:v>
                      </c:pt>
                      <c:pt idx="193">
                        <c:v>0.57381222786497621</c:v>
                      </c:pt>
                      <c:pt idx="194">
                        <c:v>0.57375396075245444</c:v>
                      </c:pt>
                      <c:pt idx="195">
                        <c:v>0.57375231433017693</c:v>
                      </c:pt>
                      <c:pt idx="196">
                        <c:v>0.57301512681492739</c:v>
                      </c:pt>
                      <c:pt idx="197">
                        <c:v>0.57295521570951347</c:v>
                      </c:pt>
                      <c:pt idx="198">
                        <c:v>0.56917858155872336</c:v>
                      </c:pt>
                      <c:pt idx="199">
                        <c:v>0.56911866803449063</c:v>
                      </c:pt>
                      <c:pt idx="200">
                        <c:v>0.56791658343753593</c:v>
                      </c:pt>
                      <c:pt idx="201">
                        <c:v>0.56785666911557298</c:v>
                      </c:pt>
                      <c:pt idx="202">
                        <c:v>0.56714265134273667</c:v>
                      </c:pt>
                      <c:pt idx="203">
                        <c:v>0.56714044046422452</c:v>
                      </c:pt>
                      <c:pt idx="204">
                        <c:v>0.56708273949275945</c:v>
                      </c:pt>
                      <c:pt idx="205">
                        <c:v>0.56708052954413979</c:v>
                      </c:pt>
                      <c:pt idx="206">
                        <c:v>0.56612079670835269</c:v>
                      </c:pt>
                      <c:pt idx="207">
                        <c:v>0.56606088338623717</c:v>
                      </c:pt>
                      <c:pt idx="208">
                        <c:v>0.56451981768416326</c:v>
                      </c:pt>
                      <c:pt idx="209">
                        <c:v>0.56445990374468813</c:v>
                      </c:pt>
                      <c:pt idx="210">
                        <c:v>0.56298597853964094</c:v>
                      </c:pt>
                      <c:pt idx="211">
                        <c:v>0.56292606474547102</c:v>
                      </c:pt>
                      <c:pt idx="212">
                        <c:v>0.56269761267256468</c:v>
                      </c:pt>
                      <c:pt idx="213">
                        <c:v>0.56263770044806161</c:v>
                      </c:pt>
                      <c:pt idx="214">
                        <c:v>0.56219662026772388</c:v>
                      </c:pt>
                      <c:pt idx="215">
                        <c:v>0.56213670662574455</c:v>
                      </c:pt>
                      <c:pt idx="216">
                        <c:v>0.55784875682426416</c:v>
                      </c:pt>
                      <c:pt idx="217">
                        <c:v>0.55778884458576583</c:v>
                      </c:pt>
                      <c:pt idx="218">
                        <c:v>0.55580973203429107</c:v>
                      </c:pt>
                      <c:pt idx="219">
                        <c:v>0.55574982299369369</c:v>
                      </c:pt>
                      <c:pt idx="220">
                        <c:v>0.5555251494193264</c:v>
                      </c:pt>
                      <c:pt idx="221">
                        <c:v>0.55546523775677159</c:v>
                      </c:pt>
                      <c:pt idx="222">
                        <c:v>0.5545052124010158</c:v>
                      </c:pt>
                      <c:pt idx="223">
                        <c:v>0.55444529896626715</c:v>
                      </c:pt>
                      <c:pt idx="224">
                        <c:v>0.55108214934533661</c:v>
                      </c:pt>
                      <c:pt idx="225">
                        <c:v>0.55102223668712536</c:v>
                      </c:pt>
                      <c:pt idx="226">
                        <c:v>0.54721966056364024</c:v>
                      </c:pt>
                      <c:pt idx="227">
                        <c:v>0.54715974785863952</c:v>
                      </c:pt>
                      <c:pt idx="228">
                        <c:v>0.54640470235807037</c:v>
                      </c:pt>
                      <c:pt idx="229">
                        <c:v>0.54634478986538837</c:v>
                      </c:pt>
                      <c:pt idx="230">
                        <c:v>0.54419472212474462</c:v>
                      </c:pt>
                      <c:pt idx="231">
                        <c:v>0.54413481199459235</c:v>
                      </c:pt>
                      <c:pt idx="232">
                        <c:v>0.54134695525925258</c:v>
                      </c:pt>
                      <c:pt idx="233">
                        <c:v>0.5412870422764342</c:v>
                      </c:pt>
                      <c:pt idx="234">
                        <c:v>0.5405320280456144</c:v>
                      </c:pt>
                      <c:pt idx="235">
                        <c:v>0.54047211521443328</c:v>
                      </c:pt>
                      <c:pt idx="236">
                        <c:v>0.53951724990935879</c:v>
                      </c:pt>
                      <c:pt idx="237">
                        <c:v>0.53945733992524447</c:v>
                      </c:pt>
                      <c:pt idx="238">
                        <c:v>0.53364488770442964</c:v>
                      </c:pt>
                      <c:pt idx="239">
                        <c:v>0.53358497686805173</c:v>
                      </c:pt>
                      <c:pt idx="240">
                        <c:v>0.51977145052859597</c:v>
                      </c:pt>
                      <c:pt idx="241">
                        <c:v>0.51971153786373103</c:v>
                      </c:pt>
                      <c:pt idx="242">
                        <c:v>0.51632269752715421</c:v>
                      </c:pt>
                      <c:pt idx="243">
                        <c:v>0.51626278550807037</c:v>
                      </c:pt>
                      <c:pt idx="244">
                        <c:v>0.51389876298942339</c:v>
                      </c:pt>
                      <c:pt idx="245">
                        <c:v>0.51383885015563868</c:v>
                      </c:pt>
                      <c:pt idx="246">
                        <c:v>0.51045007717819468</c:v>
                      </c:pt>
                      <c:pt idx="247">
                        <c:v>0.51039016473835974</c:v>
                      </c:pt>
                      <c:pt idx="248">
                        <c:v>0.50922054596331257</c:v>
                      </c:pt>
                      <c:pt idx="249">
                        <c:v>0.5091606362665152</c:v>
                      </c:pt>
                      <c:pt idx="250">
                        <c:v>0.50334813389615063</c:v>
                      </c:pt>
                      <c:pt idx="251">
                        <c:v>0.50328822326108524</c:v>
                      </c:pt>
                      <c:pt idx="252">
                        <c:v>0.48855915040830994</c:v>
                      </c:pt>
                      <c:pt idx="253">
                        <c:v>0.48849923941729551</c:v>
                      </c:pt>
                      <c:pt idx="254">
                        <c:v>0.48776965037508946</c:v>
                      </c:pt>
                      <c:pt idx="255">
                        <c:v>0.48770973913314736</c:v>
                      </c:pt>
                      <c:pt idx="256">
                        <c:v>0.48268672161025911</c:v>
                      </c:pt>
                      <c:pt idx="257">
                        <c:v>0.48262681146001468</c:v>
                      </c:pt>
                      <c:pt idx="258">
                        <c:v>0.48189719249958762</c:v>
                      </c:pt>
                      <c:pt idx="259">
                        <c:v>0.48183728204068688</c:v>
                      </c:pt>
                      <c:pt idx="260">
                        <c:v>0.48109797674708749</c:v>
                      </c:pt>
                      <c:pt idx="261">
                        <c:v>0.48103806404392085</c:v>
                      </c:pt>
                      <c:pt idx="262">
                        <c:v>0.4795865457637381</c:v>
                      </c:pt>
                      <c:pt idx="263">
                        <c:v>0.47952663466396006</c:v>
                      </c:pt>
                      <c:pt idx="264">
                        <c:v>0.47616314109586622</c:v>
                      </c:pt>
                      <c:pt idx="265">
                        <c:v>0.47610322901395724</c:v>
                      </c:pt>
                      <c:pt idx="266">
                        <c:v>0.47522531949888724</c:v>
                      </c:pt>
                      <c:pt idx="267">
                        <c:v>0.47516540709010724</c:v>
                      </c:pt>
                      <c:pt idx="268">
                        <c:v>0.47110559805959734</c:v>
                      </c:pt>
                      <c:pt idx="269">
                        <c:v>0.47104568679296693</c:v>
                      </c:pt>
                      <c:pt idx="270">
                        <c:v>0.47029282951551926</c:v>
                      </c:pt>
                      <c:pt idx="271">
                        <c:v>0.47029058637073462</c:v>
                      </c:pt>
                      <c:pt idx="272">
                        <c:v>0.47023291907703713</c:v>
                      </c:pt>
                      <c:pt idx="273">
                        <c:v>0.47023067483841763</c:v>
                      </c:pt>
                      <c:pt idx="274">
                        <c:v>0.46927644756990461</c:v>
                      </c:pt>
                      <c:pt idx="275">
                        <c:v>0.46921653445793393</c:v>
                      </c:pt>
                      <c:pt idx="276">
                        <c:v>0.46849512466383686</c:v>
                      </c:pt>
                      <c:pt idx="277">
                        <c:v>0.46843521211731387</c:v>
                      </c:pt>
                      <c:pt idx="278">
                        <c:v>0.46686927537573703</c:v>
                      </c:pt>
                      <c:pt idx="279">
                        <c:v>0.46680936371378434</c:v>
                      </c:pt>
                      <c:pt idx="280">
                        <c:v>0.46504648834840645</c:v>
                      </c:pt>
                      <c:pt idx="281">
                        <c:v>0.46498657525175385</c:v>
                      </c:pt>
                      <c:pt idx="282">
                        <c:v>0.46442051512020255</c:v>
                      </c:pt>
                      <c:pt idx="283">
                        <c:v>0.46436060561029702</c:v>
                      </c:pt>
                      <c:pt idx="284">
                        <c:v>0.46340369363263878</c:v>
                      </c:pt>
                      <c:pt idx="285">
                        <c:v>0.46334378056323483</c:v>
                      </c:pt>
                      <c:pt idx="286">
                        <c:v>0.46262250313053588</c:v>
                      </c:pt>
                      <c:pt idx="287">
                        <c:v>0.46256259099488822</c:v>
                      </c:pt>
                      <c:pt idx="288">
                        <c:v>0.46099679446483971</c:v>
                      </c:pt>
                      <c:pt idx="289">
                        <c:v>0.460936883476735</c:v>
                      </c:pt>
                      <c:pt idx="290">
                        <c:v>0.45998244996736731</c:v>
                      </c:pt>
                      <c:pt idx="291">
                        <c:v>0.45992253679312162</c:v>
                      </c:pt>
                      <c:pt idx="292">
                        <c:v>0.45917375548812372</c:v>
                      </c:pt>
                      <c:pt idx="293">
                        <c:v>0.45911384254733839</c:v>
                      </c:pt>
                      <c:pt idx="294">
                        <c:v>0.45794560937735157</c:v>
                      </c:pt>
                      <c:pt idx="295">
                        <c:v>0.45788569616549502</c:v>
                      </c:pt>
                      <c:pt idx="296">
                        <c:v>0.45410970077809343</c:v>
                      </c:pt>
                      <c:pt idx="297">
                        <c:v>0.45404978776582994</c:v>
                      </c:pt>
                      <c:pt idx="298">
                        <c:v>0.45213862268291266</c:v>
                      </c:pt>
                      <c:pt idx="299">
                        <c:v>0.45207871217998319</c:v>
                      </c:pt>
                      <c:pt idx="300">
                        <c:v>0.45207271923902964</c:v>
                      </c:pt>
                      <c:pt idx="301">
                        <c:v>0.45201280566087387</c:v>
                      </c:pt>
                      <c:pt idx="302">
                        <c:v>0.45132354944570657</c:v>
                      </c:pt>
                      <c:pt idx="303">
                        <c:v>0.45126363858969082</c:v>
                      </c:pt>
                      <c:pt idx="304">
                        <c:v>0.44443643521297632</c:v>
                      </c:pt>
                      <c:pt idx="305">
                        <c:v>0.44437652209120809</c:v>
                      </c:pt>
                      <c:pt idx="306">
                        <c:v>0.44365754271711499</c:v>
                      </c:pt>
                      <c:pt idx="307">
                        <c:v>0.44359763187759282</c:v>
                      </c:pt>
                      <c:pt idx="308">
                        <c:v>0.44284494903975724</c:v>
                      </c:pt>
                      <c:pt idx="309">
                        <c:v>0.44278503924533735</c:v>
                      </c:pt>
                      <c:pt idx="310">
                        <c:v>0.4420298280257744</c:v>
                      </c:pt>
                      <c:pt idx="311">
                        <c:v>0.44196991781840672</c:v>
                      </c:pt>
                      <c:pt idx="312">
                        <c:v>0.44104690709818911</c:v>
                      </c:pt>
                      <c:pt idx="313">
                        <c:v>0.44098699447369105</c:v>
                      </c:pt>
                      <c:pt idx="314">
                        <c:v>0.44020847584960643</c:v>
                      </c:pt>
                      <c:pt idx="315">
                        <c:v>0.44020649492362607</c:v>
                      </c:pt>
                      <c:pt idx="316">
                        <c:v>0.44014856361998239</c:v>
                      </c:pt>
                      <c:pt idx="317">
                        <c:v>0.44014658204372203</c:v>
                      </c:pt>
                      <c:pt idx="318">
                        <c:v>0.43697277499166798</c:v>
                      </c:pt>
                      <c:pt idx="319">
                        <c:v>0.43691286626035897</c:v>
                      </c:pt>
                      <c:pt idx="320">
                        <c:v>0.43615759448632802</c:v>
                      </c:pt>
                      <c:pt idx="321">
                        <c:v>0.43609768527903203</c:v>
                      </c:pt>
                      <c:pt idx="322">
                        <c:v>0.43517428750385173</c:v>
                      </c:pt>
                      <c:pt idx="323">
                        <c:v>0.43514243859202612</c:v>
                      </c:pt>
                      <c:pt idx="324">
                        <c:v>0.43511437540518033</c:v>
                      </c:pt>
                      <c:pt idx="325">
                        <c:v>0.43509982995248409</c:v>
                      </c:pt>
                      <c:pt idx="326">
                        <c:v>0.43508252561846739</c:v>
                      </c:pt>
                      <c:pt idx="327">
                        <c:v>0.43503991918528323</c:v>
                      </c:pt>
                      <c:pt idx="328">
                        <c:v>0.43433382807639653</c:v>
                      </c:pt>
                      <c:pt idx="329">
                        <c:v>0.43427391565810247</c:v>
                      </c:pt>
                      <c:pt idx="330">
                        <c:v>0.43310712113907424</c:v>
                      </c:pt>
                      <c:pt idx="331">
                        <c:v>0.43310570360902473</c:v>
                      </c:pt>
                      <c:pt idx="332">
                        <c:v>0.43304720708487104</c:v>
                      </c:pt>
                      <c:pt idx="333">
                        <c:v>0.43304578936168858</c:v>
                      </c:pt>
                      <c:pt idx="334">
                        <c:v>0.43165073942101162</c:v>
                      </c:pt>
                      <c:pt idx="335">
                        <c:v>0.43159082714377139</c:v>
                      </c:pt>
                      <c:pt idx="336">
                        <c:v>0.42926975302567155</c:v>
                      </c:pt>
                      <c:pt idx="337">
                        <c:v>0.42922752094545757</c:v>
                      </c:pt>
                      <c:pt idx="338">
                        <c:v>0.42920984052067046</c:v>
                      </c:pt>
                      <c:pt idx="339">
                        <c:v>0.42916761110672075</c:v>
                      </c:pt>
                      <c:pt idx="340">
                        <c:v>0.42723269342239117</c:v>
                      </c:pt>
                      <c:pt idx="341">
                        <c:v>0.4271727790972043</c:v>
                      </c:pt>
                      <c:pt idx="342">
                        <c:v>0.42577818520060862</c:v>
                      </c:pt>
                      <c:pt idx="343">
                        <c:v>0.42571827358294034</c:v>
                      </c:pt>
                      <c:pt idx="344">
                        <c:v>0.42454955545217721</c:v>
                      </c:pt>
                      <c:pt idx="345">
                        <c:v>0.42448964111858928</c:v>
                      </c:pt>
                      <c:pt idx="346">
                        <c:v>0.4186765705358258</c:v>
                      </c:pt>
                      <c:pt idx="347">
                        <c:v>0.41861665631191253</c:v>
                      </c:pt>
                      <c:pt idx="348">
                        <c:v>0.38506411972934751</c:v>
                      </c:pt>
                      <c:pt idx="349">
                        <c:v>0.38500421497158005</c:v>
                      </c:pt>
                      <c:pt idx="350">
                        <c:v>0.38424863258203207</c:v>
                      </c:pt>
                      <c:pt idx="351">
                        <c:v>0.3841887270553932</c:v>
                      </c:pt>
                      <c:pt idx="352">
                        <c:v>0.37771556429199932</c:v>
                      </c:pt>
                      <c:pt idx="353">
                        <c:v>0.37765566136110734</c:v>
                      </c:pt>
                      <c:pt idx="354">
                        <c:v>0.37735905090621197</c:v>
                      </c:pt>
                      <c:pt idx="355">
                        <c:v>0.37729913967175388</c:v>
                      </c:pt>
                      <c:pt idx="356">
                        <c:v>0.37689996646932811</c:v>
                      </c:pt>
                      <c:pt idx="357">
                        <c:v>0.37684006269385645</c:v>
                      </c:pt>
                      <c:pt idx="358">
                        <c:v>0.37658257157923442</c:v>
                      </c:pt>
                      <c:pt idx="359">
                        <c:v>0.3765226660499647</c:v>
                      </c:pt>
                      <c:pt idx="360">
                        <c:v>0.37313201913534161</c:v>
                      </c:pt>
                      <c:pt idx="361">
                        <c:v>0.37307211044341049</c:v>
                      </c:pt>
                      <c:pt idx="362">
                        <c:v>0.37184451037465255</c:v>
                      </c:pt>
                      <c:pt idx="363">
                        <c:v>0.37178460950986558</c:v>
                      </c:pt>
                      <c:pt idx="364">
                        <c:v>0.37102879026143981</c:v>
                      </c:pt>
                      <c:pt idx="365">
                        <c:v>0.37096888847613441</c:v>
                      </c:pt>
                      <c:pt idx="366">
                        <c:v>0.37000953886245369</c:v>
                      </c:pt>
                      <c:pt idx="367">
                        <c:v>0.36994962874626031</c:v>
                      </c:pt>
                      <c:pt idx="368">
                        <c:v>0.36602911262630877</c:v>
                      </c:pt>
                      <c:pt idx="369">
                        <c:v>0.36596919859569871</c:v>
                      </c:pt>
                      <c:pt idx="370">
                        <c:v>0.36413738404898149</c:v>
                      </c:pt>
                      <c:pt idx="371">
                        <c:v>0.36407747528369577</c:v>
                      </c:pt>
                      <c:pt idx="372">
                        <c:v>0.35761613404005943</c:v>
                      </c:pt>
                      <c:pt idx="373">
                        <c:v>0.35755623004508613</c:v>
                      </c:pt>
                      <c:pt idx="374">
                        <c:v>0.35637717198784397</c:v>
                      </c:pt>
                      <c:pt idx="375">
                        <c:v>0.35631726582153184</c:v>
                      </c:pt>
                      <c:pt idx="376">
                        <c:v>0.35553624858952909</c:v>
                      </c:pt>
                      <c:pt idx="377">
                        <c:v>0.35547634155483504</c:v>
                      </c:pt>
                      <c:pt idx="378">
                        <c:v>0.35416513741022476</c:v>
                      </c:pt>
                      <c:pt idx="379">
                        <c:v>0.3541052297547207</c:v>
                      </c:pt>
                      <c:pt idx="380">
                        <c:v>0.35050566860360372</c:v>
                      </c:pt>
                      <c:pt idx="381">
                        <c:v>0.35044576431452168</c:v>
                      </c:pt>
                      <c:pt idx="382">
                        <c:v>0.34966460956557671</c:v>
                      </c:pt>
                      <c:pt idx="383">
                        <c:v>0.34960470432488316</c:v>
                      </c:pt>
                      <c:pt idx="384">
                        <c:v>0.34913442790907095</c:v>
                      </c:pt>
                      <c:pt idx="385">
                        <c:v>0.34907452293577573</c:v>
                      </c:pt>
                      <c:pt idx="386">
                        <c:v>0.34843253923618389</c:v>
                      </c:pt>
                      <c:pt idx="387">
                        <c:v>0.34837262579878758</c:v>
                      </c:pt>
                      <c:pt idx="388">
                        <c:v>0.34829340954669247</c:v>
                      </c:pt>
                      <c:pt idx="389">
                        <c:v>0.34823350363305794</c:v>
                      </c:pt>
                      <c:pt idx="390">
                        <c:v>0.34706182498494786</c:v>
                      </c:pt>
                      <c:pt idx="391">
                        <c:v>0.34700191103328187</c:v>
                      </c:pt>
                      <c:pt idx="392">
                        <c:v>0.34255981909116334</c:v>
                      </c:pt>
                      <c:pt idx="393">
                        <c:v>0.34249990675017927</c:v>
                      </c:pt>
                      <c:pt idx="394">
                        <c:v>0.34118902000317558</c:v>
                      </c:pt>
                      <c:pt idx="395">
                        <c:v>0.34112910709469574</c:v>
                      </c:pt>
                      <c:pt idx="396">
                        <c:v>0.32899344055198593</c:v>
                      </c:pt>
                      <c:pt idx="397">
                        <c:v>0.32893353157906585</c:v>
                      </c:pt>
                      <c:pt idx="398">
                        <c:v>0.32812724268341892</c:v>
                      </c:pt>
                      <c:pt idx="399">
                        <c:v>0.32806733276322914</c:v>
                      </c:pt>
                      <c:pt idx="400">
                        <c:v>0.32312152469509703</c:v>
                      </c:pt>
                      <c:pt idx="401">
                        <c:v>0.32306161752541301</c:v>
                      </c:pt>
                      <c:pt idx="402">
                        <c:v>0.32225516841724883</c:v>
                      </c:pt>
                      <c:pt idx="403">
                        <c:v>0.32219526020590639</c:v>
                      </c:pt>
                      <c:pt idx="404">
                        <c:v>0.32081095235745455</c:v>
                      </c:pt>
                      <c:pt idx="405">
                        <c:v>0.32075103557769791</c:v>
                      </c:pt>
                      <c:pt idx="406">
                        <c:v>0.31493762014615589</c:v>
                      </c:pt>
                      <c:pt idx="407">
                        <c:v>0.31487770428853568</c:v>
                      </c:pt>
                      <c:pt idx="408">
                        <c:v>0.30415473011596172</c:v>
                      </c:pt>
                      <c:pt idx="409">
                        <c:v>0.30409482425481676</c:v>
                      </c:pt>
                      <c:pt idx="410">
                        <c:v>0.30328826562610195</c:v>
                      </c:pt>
                      <c:pt idx="411">
                        <c:v>0.30322835856932501</c:v>
                      </c:pt>
                      <c:pt idx="412">
                        <c:v>0.29597031020517506</c:v>
                      </c:pt>
                      <c:pt idx="413">
                        <c:v>0.29591039430348515</c:v>
                      </c:pt>
                      <c:pt idx="414">
                        <c:v>0.29567304383823961</c:v>
                      </c:pt>
                      <c:pt idx="415">
                        <c:v>0.29561313649902199</c:v>
                      </c:pt>
                      <c:pt idx="416">
                        <c:v>0.29217219568750402</c:v>
                      </c:pt>
                      <c:pt idx="417">
                        <c:v>0.29211228365553454</c:v>
                      </c:pt>
                      <c:pt idx="418">
                        <c:v>0.28464362724116204</c:v>
                      </c:pt>
                      <c:pt idx="419">
                        <c:v>0.28458370703283953</c:v>
                      </c:pt>
                      <c:pt idx="420">
                        <c:v>0.27161256063396821</c:v>
                      </c:pt>
                      <c:pt idx="421">
                        <c:v>0.27155266539492195</c:v>
                      </c:pt>
                      <c:pt idx="422">
                        <c:v>0.26813354910181098</c:v>
                      </c:pt>
                      <c:pt idx="423">
                        <c:v>0.26807364722062438</c:v>
                      </c:pt>
                      <c:pt idx="424">
                        <c:v>0.2657428960092304</c:v>
                      </c:pt>
                      <c:pt idx="425">
                        <c:v>0.2656830044883855</c:v>
                      </c:pt>
                      <c:pt idx="426">
                        <c:v>0.26226285109329306</c:v>
                      </c:pt>
                      <c:pt idx="427">
                        <c:v>0.26220295238138952</c:v>
                      </c:pt>
                      <c:pt idx="428">
                        <c:v>0.26081279965511878</c:v>
                      </c:pt>
                      <c:pt idx="429">
                        <c:v>0.2607528856981684</c:v>
                      </c:pt>
                      <c:pt idx="430">
                        <c:v>0.25494005611145582</c:v>
                      </c:pt>
                      <c:pt idx="431">
                        <c:v>0.25488014418610594</c:v>
                      </c:pt>
                      <c:pt idx="432">
                        <c:v>0.25027152175695944</c:v>
                      </c:pt>
                      <c:pt idx="433">
                        <c:v>0.25021161991256502</c:v>
                      </c:pt>
                      <c:pt idx="434">
                        <c:v>0.24677797598671947</c:v>
                      </c:pt>
                      <c:pt idx="435">
                        <c:v>0.24676906581226818</c:v>
                      </c:pt>
                      <c:pt idx="436">
                        <c:v>0.24671808827490771</c:v>
                      </c:pt>
                      <c:pt idx="437">
                        <c:v>0.24670915722805187</c:v>
                      </c:pt>
                      <c:pt idx="438">
                        <c:v>0.24440086557924967</c:v>
                      </c:pt>
                      <c:pt idx="439">
                        <c:v>0.24434096718740803</c:v>
                      </c:pt>
                      <c:pt idx="440">
                        <c:v>0.2432969150238348</c:v>
                      </c:pt>
                      <c:pt idx="441">
                        <c:v>0.24323701908619685</c:v>
                      </c:pt>
                      <c:pt idx="442">
                        <c:v>0.24089729394581474</c:v>
                      </c:pt>
                      <c:pt idx="443">
                        <c:v>0.24083738819618469</c:v>
                      </c:pt>
                      <c:pt idx="444">
                        <c:v>0.23923913590527227</c:v>
                      </c:pt>
                      <c:pt idx="445">
                        <c:v>0.23917921530419747</c:v>
                      </c:pt>
                      <c:pt idx="446">
                        <c:v>0.23829491290982527</c:v>
                      </c:pt>
                      <c:pt idx="447">
                        <c:v>0.23823502326391463</c:v>
                      </c:pt>
                      <c:pt idx="448">
                        <c:v>0.23742720934215214</c:v>
                      </c:pt>
                      <c:pt idx="449">
                        <c:v>0.23736731753715928</c:v>
                      </c:pt>
                      <c:pt idx="450">
                        <c:v>0.23597285635600398</c:v>
                      </c:pt>
                      <c:pt idx="451">
                        <c:v>0.23591294525142611</c:v>
                      </c:pt>
                      <c:pt idx="452">
                        <c:v>0.23336513768373784</c:v>
                      </c:pt>
                      <c:pt idx="453">
                        <c:v>0.23330521862458981</c:v>
                      </c:pt>
                      <c:pt idx="454">
                        <c:v>0.23010065607738672</c:v>
                      </c:pt>
                      <c:pt idx="455">
                        <c:v>0.23004074771737423</c:v>
                      </c:pt>
                      <c:pt idx="456">
                        <c:v>0.22973713969618531</c:v>
                      </c:pt>
                      <c:pt idx="457">
                        <c:v>0.22967725055510643</c:v>
                      </c:pt>
                      <c:pt idx="458">
                        <c:v>0.22886938745902097</c:v>
                      </c:pt>
                      <c:pt idx="459">
                        <c:v>0.22880949604758391</c:v>
                      </c:pt>
                      <c:pt idx="460">
                        <c:v>0.22543492272029544</c:v>
                      </c:pt>
                      <c:pt idx="461">
                        <c:v>0.225375027290179</c:v>
                      </c:pt>
                      <c:pt idx="462">
                        <c:v>0.22193054876095156</c:v>
                      </c:pt>
                      <c:pt idx="463">
                        <c:v>0.22187064486034822</c:v>
                      </c:pt>
                      <c:pt idx="464">
                        <c:v>0.22154280508104515</c:v>
                      </c:pt>
                      <c:pt idx="465">
                        <c:v>0.22148289628836043</c:v>
                      </c:pt>
                      <c:pt idx="466">
                        <c:v>0.22125406520025614</c:v>
                      </c:pt>
                      <c:pt idx="467">
                        <c:v>0.22119417383410306</c:v>
                      </c:pt>
                      <c:pt idx="468">
                        <c:v>0.21774843520387194</c:v>
                      </c:pt>
                      <c:pt idx="469">
                        <c:v>0.21768853471934352</c:v>
                      </c:pt>
                      <c:pt idx="470">
                        <c:v>0.21695224852384531</c:v>
                      </c:pt>
                      <c:pt idx="471">
                        <c:v>0.21689235068801258</c:v>
                      </c:pt>
                      <c:pt idx="472">
                        <c:v>0.21605960867180571</c:v>
                      </c:pt>
                      <c:pt idx="473">
                        <c:v>0.21599970855778777</c:v>
                      </c:pt>
                      <c:pt idx="474">
                        <c:v>0.21439780797898311</c:v>
                      </c:pt>
                      <c:pt idx="475">
                        <c:v>0.21433788874056942</c:v>
                      </c:pt>
                      <c:pt idx="476">
                        <c:v>0.21021308297847613</c:v>
                      </c:pt>
                      <c:pt idx="477">
                        <c:v>0.21015316576885004</c:v>
                      </c:pt>
                      <c:pt idx="478">
                        <c:v>0.2085241335046282</c:v>
                      </c:pt>
                      <c:pt idx="479">
                        <c:v>0.20846421644113533</c:v>
                      </c:pt>
                      <c:pt idx="480">
                        <c:v>0.15103178557752106</c:v>
                      </c:pt>
                      <c:pt idx="481">
                        <c:v>0.15097192921640032</c:v>
                      </c:pt>
                      <c:pt idx="482">
                        <c:v>0.14751749423177216</c:v>
                      </c:pt>
                      <c:pt idx="483">
                        <c:v>0.1474576199318027</c:v>
                      </c:pt>
                      <c:pt idx="484">
                        <c:v>0.14516847623581458</c:v>
                      </c:pt>
                      <c:pt idx="485">
                        <c:v>0.14510863182143302</c:v>
                      </c:pt>
                      <c:pt idx="486">
                        <c:v>0.14165151829297645</c:v>
                      </c:pt>
                      <c:pt idx="487">
                        <c:v>0.14159165407477051</c:v>
                      </c:pt>
                      <c:pt idx="488">
                        <c:v>0.13996921750444327</c:v>
                      </c:pt>
                      <c:pt idx="489">
                        <c:v>0.13990930965165771</c:v>
                      </c:pt>
                      <c:pt idx="490">
                        <c:v>0.13409781763099707</c:v>
                      </c:pt>
                      <c:pt idx="491">
                        <c:v>0.13403791586254168</c:v>
                      </c:pt>
                      <c:pt idx="492">
                        <c:v>0.12363922387425166</c:v>
                      </c:pt>
                      <c:pt idx="493">
                        <c:v>0.12357936053396892</c:v>
                      </c:pt>
                      <c:pt idx="494">
                        <c:v>0.12010128191712374</c:v>
                      </c:pt>
                      <c:pt idx="495">
                        <c:v>0.12004139710353698</c:v>
                      </c:pt>
                      <c:pt idx="496">
                        <c:v>0.11777515910760344</c:v>
                      </c:pt>
                      <c:pt idx="497">
                        <c:v>0.11771530958175616</c:v>
                      </c:pt>
                      <c:pt idx="498">
                        <c:v>0.11423390060393636</c:v>
                      </c:pt>
                      <c:pt idx="499">
                        <c:v>0.1141740268429951</c:v>
                      </c:pt>
                      <c:pt idx="500">
                        <c:v>0.11234777627695092</c:v>
                      </c:pt>
                      <c:pt idx="501">
                        <c:v>0.11228785312301923</c:v>
                      </c:pt>
                      <c:pt idx="502">
                        <c:v>0.10647368843815198</c:v>
                      </c:pt>
                      <c:pt idx="503">
                        <c:v>0.10641377041931223</c:v>
                      </c:pt>
                      <c:pt idx="504">
                        <c:v>9.8816750877279702E-2</c:v>
                      </c:pt>
                      <c:pt idx="505">
                        <c:v>9.8756922511554143E-2</c:v>
                      </c:pt>
                      <c:pt idx="506">
                        <c:v>9.5271231503891843E-2</c:v>
                      </c:pt>
                      <c:pt idx="507">
                        <c:v>9.5211371661137398E-2</c:v>
                      </c:pt>
                      <c:pt idx="508">
                        <c:v>9.0330732340760611E-2</c:v>
                      </c:pt>
                      <c:pt idx="509">
                        <c:v>9.0270900712030575E-2</c:v>
                      </c:pt>
                      <c:pt idx="510">
                        <c:v>8.940808011307172E-2</c:v>
                      </c:pt>
                      <c:pt idx="511">
                        <c:v>8.934823932341561E-2</c:v>
                      </c:pt>
                      <c:pt idx="512">
                        <c:v>8.7506291294248736E-2</c:v>
                      </c:pt>
                      <c:pt idx="513">
                        <c:v>8.7446374245728264E-2</c:v>
                      </c:pt>
                      <c:pt idx="514">
                        <c:v>8.1633604178513536E-2</c:v>
                      </c:pt>
                      <c:pt idx="515">
                        <c:v>8.1573695863904019E-2</c:v>
                      </c:pt>
                      <c:pt idx="516">
                        <c:v>4.4991337541378018E-2</c:v>
                      </c:pt>
                      <c:pt idx="517">
                        <c:v>4.4931704445351696E-2</c:v>
                      </c:pt>
                      <c:pt idx="518">
                        <c:v>4.4060809301741305E-2</c:v>
                      </c:pt>
                      <c:pt idx="519">
                        <c:v>4.4001150373006899E-2</c:v>
                      </c:pt>
                      <c:pt idx="520">
                        <c:v>3.9164205790561644E-2</c:v>
                      </c:pt>
                      <c:pt idx="521">
                        <c:v>3.9104707102819172E-2</c:v>
                      </c:pt>
                      <c:pt idx="522">
                        <c:v>3.8230160746490466E-2</c:v>
                      </c:pt>
                      <c:pt idx="523">
                        <c:v>3.817062985832452E-2</c:v>
                      </c:pt>
                      <c:pt idx="524">
                        <c:v>3.6235284482484441E-2</c:v>
                      </c:pt>
                      <c:pt idx="525">
                        <c:v>3.6175420393648024E-2</c:v>
                      </c:pt>
                      <c:pt idx="526">
                        <c:v>3.0373895150022985E-2</c:v>
                      </c:pt>
                      <c:pt idx="527">
                        <c:v>3.0314089741776538E-2</c:v>
                      </c:pt>
                      <c:pt idx="528">
                        <c:v>2.0351104929225417E-2</c:v>
                      </c:pt>
                      <c:pt idx="529">
                        <c:v>2.0292463725425942E-2</c:v>
                      </c:pt>
                      <c:pt idx="530">
                        <c:v>1.940566630589589E-2</c:v>
                      </c:pt>
                      <c:pt idx="531">
                        <c:v>1.9346967969126543E-2</c:v>
                      </c:pt>
                      <c:pt idx="532">
                        <c:v>1.1993300039127542E-2</c:v>
                      </c:pt>
                      <c:pt idx="533">
                        <c:v>1.1936101486216041E-2</c:v>
                      </c:pt>
                      <c:pt idx="534">
                        <c:v>1.1443801428766503E-2</c:v>
                      </c:pt>
                      <c:pt idx="535">
                        <c:v>1.1384394572330344E-2</c:v>
                      </c:pt>
                      <c:pt idx="536">
                        <c:v>8.313488414244884E-3</c:v>
                      </c:pt>
                      <c:pt idx="537">
                        <c:v>8.2562862523246159E-3</c:v>
                      </c:pt>
                      <c:pt idx="538">
                        <c:v>5.996054095855678E-5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A1-4288-A4FD-72101B97E442}"/>
                  </c:ext>
                </c:extLst>
              </c15:ser>
            </c15:filteredLineSeries>
          </c:ext>
        </c:extLst>
      </c:lineChart>
      <c:catAx>
        <c:axId val="521981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86744"/>
        <c:crosses val="autoZero"/>
        <c:auto val="1"/>
        <c:lblAlgn val="ctr"/>
        <c:lblOffset val="100"/>
        <c:noMultiLvlLbl val="0"/>
      </c:catAx>
      <c:valAx>
        <c:axId val="52198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8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0.77251136132436315</c:v>
                </c:pt>
                <c:pt idx="1">
                  <c:v>0.7717176954701086</c:v>
                </c:pt>
                <c:pt idx="2">
                  <c:v>0.77053977644064775</c:v>
                </c:pt>
                <c:pt idx="3">
                  <c:v>0.76985630523239357</c:v>
                </c:pt>
                <c:pt idx="4">
                  <c:v>0.76975025687599063</c:v>
                </c:pt>
                <c:pt idx="5">
                  <c:v>0.76790150832879422</c:v>
                </c:pt>
                <c:pt idx="6">
                  <c:v>0.75846264591197488</c:v>
                </c:pt>
                <c:pt idx="7">
                  <c:v>0.75820376556344127</c:v>
                </c:pt>
                <c:pt idx="8">
                  <c:v>0.75751130716612369</c:v>
                </c:pt>
                <c:pt idx="9">
                  <c:v>0.75592001246810347</c:v>
                </c:pt>
                <c:pt idx="10">
                  <c:v>0.75566013578488833</c:v>
                </c:pt>
                <c:pt idx="11">
                  <c:v>0.75497085197242941</c:v>
                </c:pt>
                <c:pt idx="12">
                  <c:v>0.75316345253685202</c:v>
                </c:pt>
                <c:pt idx="13">
                  <c:v>0.75243526371254754</c:v>
                </c:pt>
                <c:pt idx="14">
                  <c:v>0.75109064126501124</c:v>
                </c:pt>
                <c:pt idx="15">
                  <c:v>0.75075427215901469</c:v>
                </c:pt>
                <c:pt idx="16">
                  <c:v>0.75036605400946899</c:v>
                </c:pt>
                <c:pt idx="17">
                  <c:v>0.74869634528422235</c:v>
                </c:pt>
                <c:pt idx="18">
                  <c:v>0.71073768441812191</c:v>
                </c:pt>
                <c:pt idx="19">
                  <c:v>0.71063258571495569</c:v>
                </c:pt>
                <c:pt idx="20">
                  <c:v>0.70960034249990933</c:v>
                </c:pt>
                <c:pt idx="21">
                  <c:v>0.70826764810662202</c:v>
                </c:pt>
                <c:pt idx="22">
                  <c:v>0.70816291814187782</c:v>
                </c:pt>
                <c:pt idx="23">
                  <c:v>0.70713674527585124</c:v>
                </c:pt>
                <c:pt idx="24">
                  <c:v>0.69164847283348896</c:v>
                </c:pt>
                <c:pt idx="25">
                  <c:v>0.69128373615716232</c:v>
                </c:pt>
                <c:pt idx="26">
                  <c:v>0.69121493232332887</c:v>
                </c:pt>
                <c:pt idx="27">
                  <c:v>0.69069792978942646</c:v>
                </c:pt>
                <c:pt idx="28">
                  <c:v>0.69026537198634685</c:v>
                </c:pt>
                <c:pt idx="29">
                  <c:v>0.68941934878704025</c:v>
                </c:pt>
                <c:pt idx="30">
                  <c:v>0.68941498573734517</c:v>
                </c:pt>
                <c:pt idx="31">
                  <c:v>0.68898208334684219</c:v>
                </c:pt>
                <c:pt idx="32">
                  <c:v>0.68887544450124893</c:v>
                </c:pt>
                <c:pt idx="33">
                  <c:v>0.68829264271227375</c:v>
                </c:pt>
                <c:pt idx="34">
                  <c:v>0.68803681498782643</c:v>
                </c:pt>
                <c:pt idx="35">
                  <c:v>0.68702349334878021</c:v>
                </c:pt>
                <c:pt idx="36">
                  <c:v>0.68370845207779651</c:v>
                </c:pt>
                <c:pt idx="37">
                  <c:v>0.68351151005719224</c:v>
                </c:pt>
                <c:pt idx="38">
                  <c:v>0.68187659557371472</c:v>
                </c:pt>
                <c:pt idx="39">
                  <c:v>0.68168442454681533</c:v>
                </c:pt>
                <c:pt idx="40">
                  <c:v>0.68168007553761734</c:v>
                </c:pt>
                <c:pt idx="41">
                  <c:v>0.67985852265011937</c:v>
                </c:pt>
                <c:pt idx="42">
                  <c:v>0.67495257850755808</c:v>
                </c:pt>
                <c:pt idx="43">
                  <c:v>0.67414120711744063</c:v>
                </c:pt>
                <c:pt idx="44">
                  <c:v>0.67307224362892892</c:v>
                </c:pt>
                <c:pt idx="45">
                  <c:v>0.67238353684486496</c:v>
                </c:pt>
                <c:pt idx="46">
                  <c:v>0.6722624393153378</c:v>
                </c:pt>
                <c:pt idx="47">
                  <c:v>0.67131177000984243</c:v>
                </c:pt>
                <c:pt idx="48">
                  <c:v>0.67124884192657219</c:v>
                </c:pt>
                <c:pt idx="49">
                  <c:v>0.67116594293452525</c:v>
                </c:pt>
                <c:pt idx="50">
                  <c:v>0.67105949764103268</c:v>
                </c:pt>
                <c:pt idx="51">
                  <c:v>0.67051046926726054</c:v>
                </c:pt>
                <c:pt idx="52">
                  <c:v>0.66980547965144865</c:v>
                </c:pt>
                <c:pt idx="53">
                  <c:v>0.66932143765812513</c:v>
                </c:pt>
                <c:pt idx="54">
                  <c:v>0.66931350714644822</c:v>
                </c:pt>
                <c:pt idx="55">
                  <c:v>0.66913257613102717</c:v>
                </c:pt>
                <c:pt idx="56">
                  <c:v>0.66899799135039961</c:v>
                </c:pt>
                <c:pt idx="57">
                  <c:v>0.66885273678965984</c:v>
                </c:pt>
                <c:pt idx="58">
                  <c:v>0.66749965392339905</c:v>
                </c:pt>
                <c:pt idx="59">
                  <c:v>0.66739270454977451</c:v>
                </c:pt>
                <c:pt idx="60">
                  <c:v>0.66463036171913659</c:v>
                </c:pt>
                <c:pt idx="61">
                  <c:v>0.66381958504673</c:v>
                </c:pt>
                <c:pt idx="62">
                  <c:v>0.66376042266069213</c:v>
                </c:pt>
                <c:pt idx="63">
                  <c:v>0.66294684454389052</c:v>
                </c:pt>
                <c:pt idx="64">
                  <c:v>0.66223715613062317</c:v>
                </c:pt>
                <c:pt idx="65">
                  <c:v>0.66217163922345013</c:v>
                </c:pt>
                <c:pt idx="66">
                  <c:v>0.66205356722935038</c:v>
                </c:pt>
                <c:pt idx="67">
                  <c:v>0.66154588486309518</c:v>
                </c:pt>
                <c:pt idx="68">
                  <c:v>0.66117562452560275</c:v>
                </c:pt>
                <c:pt idx="69">
                  <c:v>0.66073273395830445</c:v>
                </c:pt>
                <c:pt idx="70">
                  <c:v>0.66021991313074579</c:v>
                </c:pt>
                <c:pt idx="71">
                  <c:v>0.66015433104530907</c:v>
                </c:pt>
                <c:pt idx="72">
                  <c:v>0.66010995150775242</c:v>
                </c:pt>
                <c:pt idx="73">
                  <c:v>0.65952946988071837</c:v>
                </c:pt>
                <c:pt idx="74">
                  <c:v>0.65878901472375584</c:v>
                </c:pt>
                <c:pt idx="75">
                  <c:v>0.65840127612437349</c:v>
                </c:pt>
                <c:pt idx="76">
                  <c:v>0.65818134417434415</c:v>
                </c:pt>
                <c:pt idx="77">
                  <c:v>0.65799025862586602</c:v>
                </c:pt>
                <c:pt idx="78">
                  <c:v>0.65778056719192335</c:v>
                </c:pt>
                <c:pt idx="79">
                  <c:v>0.65646686765894735</c:v>
                </c:pt>
                <c:pt idx="80">
                  <c:v>0.65632499662871491</c:v>
                </c:pt>
                <c:pt idx="81">
                  <c:v>0.65623978513203651</c:v>
                </c:pt>
                <c:pt idx="82">
                  <c:v>0.65613415159362354</c:v>
                </c:pt>
                <c:pt idx="83">
                  <c:v>0.65438752593787752</c:v>
                </c:pt>
                <c:pt idx="84">
                  <c:v>0.64698845217159373</c:v>
                </c:pt>
                <c:pt idx="85">
                  <c:v>0.64680248761476855</c:v>
                </c:pt>
                <c:pt idx="86">
                  <c:v>0.64510857900717855</c:v>
                </c:pt>
                <c:pt idx="87">
                  <c:v>0.64504913333716452</c:v>
                </c:pt>
                <c:pt idx="88">
                  <c:v>0.6448634805111183</c:v>
                </c:pt>
                <c:pt idx="89">
                  <c:v>0.64317409423784022</c:v>
                </c:pt>
                <c:pt idx="90">
                  <c:v>0.63332565383867945</c:v>
                </c:pt>
                <c:pt idx="91">
                  <c:v>0.63319299164644027</c:v>
                </c:pt>
                <c:pt idx="92">
                  <c:v>0.63198529401955761</c:v>
                </c:pt>
                <c:pt idx="93">
                  <c:v>0.63124017075708039</c:v>
                </c:pt>
                <c:pt idx="94">
                  <c:v>0.63110788919264293</c:v>
                </c:pt>
                <c:pt idx="95">
                  <c:v>0.62990524420911909</c:v>
                </c:pt>
                <c:pt idx="96">
                  <c:v>0.61725719751901353</c:v>
                </c:pt>
                <c:pt idx="97">
                  <c:v>0.61716170103029466</c:v>
                </c:pt>
                <c:pt idx="98">
                  <c:v>0.61629664597777511</c:v>
                </c:pt>
                <c:pt idx="99">
                  <c:v>0.61534713756443837</c:v>
                </c:pt>
                <c:pt idx="100">
                  <c:v>0.61525181202171075</c:v>
                </c:pt>
                <c:pt idx="101">
                  <c:v>0.61438952228472909</c:v>
                </c:pt>
                <c:pt idx="102">
                  <c:v>0.61347154690073558</c:v>
                </c:pt>
                <c:pt idx="103">
                  <c:v>0.61333593737698</c:v>
                </c:pt>
                <c:pt idx="104">
                  <c:v>0.61211655713224256</c:v>
                </c:pt>
                <c:pt idx="105">
                  <c:v>0.61144265623719585</c:v>
                </c:pt>
                <c:pt idx="106">
                  <c:v>0.61130735673064029</c:v>
                </c:pt>
                <c:pt idx="107">
                  <c:v>0.61009227304808733</c:v>
                </c:pt>
                <c:pt idx="108">
                  <c:v>0.60933140134847719</c:v>
                </c:pt>
                <c:pt idx="109">
                  <c:v>0.60890849833965421</c:v>
                </c:pt>
                <c:pt idx="110">
                  <c:v>0.60806953849749501</c:v>
                </c:pt>
                <c:pt idx="111">
                  <c:v>0.60751247514450901</c:v>
                </c:pt>
                <c:pt idx="112">
                  <c:v>0.60709010894338222</c:v>
                </c:pt>
                <c:pt idx="113">
                  <c:v>0.60667774665120622</c:v>
                </c:pt>
                <c:pt idx="114">
                  <c:v>0.60625376270179054</c:v>
                </c:pt>
                <c:pt idx="115">
                  <c:v>0.60581366189896457</c:v>
                </c:pt>
                <c:pt idx="116">
                  <c:v>0.60490687889338879</c:v>
                </c:pt>
                <c:pt idx="117">
                  <c:v>0.60404263571016814</c:v>
                </c:pt>
                <c:pt idx="118">
                  <c:v>0.60399644357351756</c:v>
                </c:pt>
                <c:pt idx="119">
                  <c:v>0.60222710759538522</c:v>
                </c:pt>
                <c:pt idx="120">
                  <c:v>0.60020571634207975</c:v>
                </c:pt>
                <c:pt idx="121">
                  <c:v>0.5997084823447989</c:v>
                </c:pt>
                <c:pt idx="122">
                  <c:v>0.59870929476862922</c:v>
                </c:pt>
                <c:pt idx="123">
                  <c:v>0.59837526095854443</c:v>
                </c:pt>
                <c:pt idx="124">
                  <c:v>0.59787956771118522</c:v>
                </c:pt>
                <c:pt idx="125">
                  <c:v>0.59688500574981096</c:v>
                </c:pt>
                <c:pt idx="126">
                  <c:v>0.59436278864783865</c:v>
                </c:pt>
                <c:pt idx="127">
                  <c:v>0.59418987049518401</c:v>
                </c:pt>
                <c:pt idx="128">
                  <c:v>0.59265720760408946</c:v>
                </c:pt>
                <c:pt idx="129">
                  <c:v>0.5923190155413609</c:v>
                </c:pt>
                <c:pt idx="130">
                  <c:v>0.59214649908606565</c:v>
                </c:pt>
                <c:pt idx="131">
                  <c:v>0.59061901364137637</c:v>
                </c:pt>
                <c:pt idx="132">
                  <c:v>0.58989618624143414</c:v>
                </c:pt>
                <c:pt idx="133">
                  <c:v>0.58917796112586407</c:v>
                </c:pt>
                <c:pt idx="134">
                  <c:v>0.58914368867724531</c:v>
                </c:pt>
                <c:pt idx="135">
                  <c:v>0.58831693043241851</c:v>
                </c:pt>
                <c:pt idx="136">
                  <c:v>0.5878231641193038</c:v>
                </c:pt>
                <c:pt idx="137">
                  <c:v>0.58761036828149904</c:v>
                </c:pt>
                <c:pt idx="138">
                  <c:v>0.58733085832349841</c:v>
                </c:pt>
                <c:pt idx="139">
                  <c:v>0.58707230787559739</c:v>
                </c:pt>
                <c:pt idx="140">
                  <c:v>0.58686915067077006</c:v>
                </c:pt>
                <c:pt idx="141">
                  <c:v>0.58652607018120029</c:v>
                </c:pt>
                <c:pt idx="142">
                  <c:v>0.58646971518656044</c:v>
                </c:pt>
                <c:pt idx="143">
                  <c:v>0.58622340224169422</c:v>
                </c:pt>
                <c:pt idx="144">
                  <c:v>0.58607446533976759</c:v>
                </c:pt>
                <c:pt idx="145">
                  <c:v>0.58603643911000924</c:v>
                </c:pt>
                <c:pt idx="146">
                  <c:v>0.58563805394951141</c:v>
                </c:pt>
                <c:pt idx="147">
                  <c:v>0.58561164089108131</c:v>
                </c:pt>
                <c:pt idx="148">
                  <c:v>0.58554459855694097</c:v>
                </c:pt>
                <c:pt idx="149">
                  <c:v>0.585439981645001</c:v>
                </c:pt>
                <c:pt idx="150">
                  <c:v>0.58484045722386602</c:v>
                </c:pt>
                <c:pt idx="151">
                  <c:v>0.58468072770924495</c:v>
                </c:pt>
                <c:pt idx="152">
                  <c:v>0.58438932222977591</c:v>
                </c:pt>
                <c:pt idx="153">
                  <c:v>0.58438618762719463</c:v>
                </c:pt>
                <c:pt idx="154">
                  <c:v>0.58436437977788525</c:v>
                </c:pt>
                <c:pt idx="155">
                  <c:v>0.58417714615993677</c:v>
                </c:pt>
                <c:pt idx="156">
                  <c:v>0.58392533806277036</c:v>
                </c:pt>
                <c:pt idx="157">
                  <c:v>0.58355617394049475</c:v>
                </c:pt>
                <c:pt idx="158">
                  <c:v>0.58338497330201333</c:v>
                </c:pt>
                <c:pt idx="159">
                  <c:v>0.58315036962972555</c:v>
                </c:pt>
                <c:pt idx="160">
                  <c:v>0.5825260797829428</c:v>
                </c:pt>
                <c:pt idx="161">
                  <c:v>0.58187597310744821</c:v>
                </c:pt>
                <c:pt idx="162">
                  <c:v>0.57874530250748968</c:v>
                </c:pt>
                <c:pt idx="163">
                  <c:v>0.57791051431703688</c:v>
                </c:pt>
                <c:pt idx="164">
                  <c:v>0.57671438880856651</c:v>
                </c:pt>
                <c:pt idx="165">
                  <c:v>0.5761857030864197</c:v>
                </c:pt>
                <c:pt idx="166">
                  <c:v>0.57588175311136436</c:v>
                </c:pt>
                <c:pt idx="167">
                  <c:v>0.57416362144607802</c:v>
                </c:pt>
                <c:pt idx="168">
                  <c:v>0.56976594851337969</c:v>
                </c:pt>
                <c:pt idx="169">
                  <c:v>0.56896205064815508</c:v>
                </c:pt>
                <c:pt idx="170">
                  <c:v>0.56780019665717674</c:v>
                </c:pt>
                <c:pt idx="171">
                  <c:v>0.567310549982044</c:v>
                </c:pt>
                <c:pt idx="172">
                  <c:v>0.56699843361678204</c:v>
                </c:pt>
                <c:pt idx="173">
                  <c:v>0.56535339408732876</c:v>
                </c:pt>
                <c:pt idx="174">
                  <c:v>0.56483146868328038</c:v>
                </c:pt>
                <c:pt idx="175">
                  <c:v>0.56464224478707858</c:v>
                </c:pt>
                <c:pt idx="176">
                  <c:v>0.56356325199836277</c:v>
                </c:pt>
                <c:pt idx="177">
                  <c:v>0.56347922893168523</c:v>
                </c:pt>
                <c:pt idx="178">
                  <c:v>0.56336030582759511</c:v>
                </c:pt>
                <c:pt idx="179">
                  <c:v>0.56328930537280264</c:v>
                </c:pt>
                <c:pt idx="180">
                  <c:v>0.5629954840251824</c:v>
                </c:pt>
                <c:pt idx="181">
                  <c:v>0.56169118173390942</c:v>
                </c:pt>
                <c:pt idx="182">
                  <c:v>0.56163745905349027</c:v>
                </c:pt>
                <c:pt idx="183">
                  <c:v>0.56159244631214345</c:v>
                </c:pt>
                <c:pt idx="184">
                  <c:v>0.56151323261103203</c:v>
                </c:pt>
                <c:pt idx="185">
                  <c:v>0.56148812836382567</c:v>
                </c:pt>
                <c:pt idx="186">
                  <c:v>0.56075333409902706</c:v>
                </c:pt>
                <c:pt idx="187">
                  <c:v>0.560713562937873</c:v>
                </c:pt>
                <c:pt idx="188">
                  <c:v>0.56055112447491284</c:v>
                </c:pt>
                <c:pt idx="189">
                  <c:v>0.55972088544129217</c:v>
                </c:pt>
                <c:pt idx="190">
                  <c:v>0.55954296422937733</c:v>
                </c:pt>
                <c:pt idx="191">
                  <c:v>0.55907942715911407</c:v>
                </c:pt>
                <c:pt idx="192">
                  <c:v>0.55885625994940746</c:v>
                </c:pt>
                <c:pt idx="193">
                  <c:v>0.55879199512791666</c:v>
                </c:pt>
                <c:pt idx="194">
                  <c:v>0.55874573604816169</c:v>
                </c:pt>
                <c:pt idx="195">
                  <c:v>0.55865403095386168</c:v>
                </c:pt>
                <c:pt idx="196">
                  <c:v>0.5571186463379163</c:v>
                </c:pt>
                <c:pt idx="197">
                  <c:v>0.55689629568645604</c:v>
                </c:pt>
                <c:pt idx="198">
                  <c:v>0.55606103516747785</c:v>
                </c:pt>
                <c:pt idx="199">
                  <c:v>0.55593979417146056</c:v>
                </c:pt>
                <c:pt idx="200">
                  <c:v>0.55488504024206142</c:v>
                </c:pt>
                <c:pt idx="201">
                  <c:v>0.55443929715377249</c:v>
                </c:pt>
                <c:pt idx="202">
                  <c:v>0.55431840715078973</c:v>
                </c:pt>
                <c:pt idx="203">
                  <c:v>0.55326761102915689</c:v>
                </c:pt>
                <c:pt idx="204">
                  <c:v>0.53817867926671081</c:v>
                </c:pt>
                <c:pt idx="205">
                  <c:v>0.5375937779344413</c:v>
                </c:pt>
                <c:pt idx="206">
                  <c:v>0.53665070033169671</c:v>
                </c:pt>
                <c:pt idx="207">
                  <c:v>0.53644420085725186</c:v>
                </c:pt>
                <c:pt idx="208">
                  <c:v>0.53606794135159697</c:v>
                </c:pt>
                <c:pt idx="209">
                  <c:v>0.53492373973616147</c:v>
                </c:pt>
                <c:pt idx="210">
                  <c:v>0.51917151200088252</c:v>
                </c:pt>
                <c:pt idx="211">
                  <c:v>0.51896046251789163</c:v>
                </c:pt>
                <c:pt idx="212">
                  <c:v>0.51733651060921337</c:v>
                </c:pt>
                <c:pt idx="213">
                  <c:v>0.51716165219297605</c:v>
                </c:pt>
                <c:pt idx="214">
                  <c:v>0.51712510422248825</c:v>
                </c:pt>
                <c:pt idx="215">
                  <c:v>0.515324772461769</c:v>
                </c:pt>
                <c:pt idx="216">
                  <c:v>0.50818444545161345</c:v>
                </c:pt>
                <c:pt idx="217">
                  <c:v>0.50782606528351415</c:v>
                </c:pt>
                <c:pt idx="218">
                  <c:v>0.50762667705519293</c:v>
                </c:pt>
                <c:pt idx="219">
                  <c:v>0.507304161440295</c:v>
                </c:pt>
                <c:pt idx="220">
                  <c:v>0.50637573732236718</c:v>
                </c:pt>
                <c:pt idx="221">
                  <c:v>0.50598609261674954</c:v>
                </c:pt>
                <c:pt idx="222">
                  <c:v>0.50593407322091166</c:v>
                </c:pt>
                <c:pt idx="223">
                  <c:v>0.50578694543729674</c:v>
                </c:pt>
                <c:pt idx="224">
                  <c:v>0.50549343282458203</c:v>
                </c:pt>
                <c:pt idx="225">
                  <c:v>0.50548593111431561</c:v>
                </c:pt>
                <c:pt idx="226">
                  <c:v>0.50409779341999839</c:v>
                </c:pt>
                <c:pt idx="227">
                  <c:v>0.5039016353968353</c:v>
                </c:pt>
                <c:pt idx="228">
                  <c:v>0.50367310247148211</c:v>
                </c:pt>
                <c:pt idx="229">
                  <c:v>0.50355166111792515</c:v>
                </c:pt>
                <c:pt idx="230">
                  <c:v>0.50336760417542192</c:v>
                </c:pt>
                <c:pt idx="231">
                  <c:v>0.50305087545897131</c:v>
                </c:pt>
                <c:pt idx="232">
                  <c:v>0.50209557244989478</c:v>
                </c:pt>
                <c:pt idx="233">
                  <c:v>0.50194043087678286</c:v>
                </c:pt>
                <c:pt idx="234">
                  <c:v>0.501810019116112</c:v>
                </c:pt>
                <c:pt idx="235">
                  <c:v>0.50175543782310272</c:v>
                </c:pt>
                <c:pt idx="236">
                  <c:v>0.50137413931138441</c:v>
                </c:pt>
                <c:pt idx="237">
                  <c:v>0.50124535125261138</c:v>
                </c:pt>
                <c:pt idx="238">
                  <c:v>0.50019110050156579</c:v>
                </c:pt>
                <c:pt idx="239">
                  <c:v>0.50004026196226781</c:v>
                </c:pt>
                <c:pt idx="240">
                  <c:v>0.49986903661676135</c:v>
                </c:pt>
                <c:pt idx="241">
                  <c:v>0.49957151293250346</c:v>
                </c:pt>
                <c:pt idx="242">
                  <c:v>0.49849382823156502</c:v>
                </c:pt>
                <c:pt idx="243">
                  <c:v>0.49842079724285698</c:v>
                </c:pt>
                <c:pt idx="244">
                  <c:v>0.4983231818555463</c:v>
                </c:pt>
                <c:pt idx="245">
                  <c:v>0.49760505647839276</c:v>
                </c:pt>
                <c:pt idx="246">
                  <c:v>0.49688084699417762</c:v>
                </c:pt>
                <c:pt idx="247">
                  <c:v>0.49669272437456624</c:v>
                </c:pt>
                <c:pt idx="248">
                  <c:v>0.49569332937659322</c:v>
                </c:pt>
                <c:pt idx="249">
                  <c:v>0.49486064641603433</c:v>
                </c:pt>
                <c:pt idx="250">
                  <c:v>0.49477886644482244</c:v>
                </c:pt>
                <c:pt idx="251">
                  <c:v>0.49374751913553983</c:v>
                </c:pt>
                <c:pt idx="252">
                  <c:v>0.49362547604222051</c:v>
                </c:pt>
                <c:pt idx="253">
                  <c:v>0.49341152874941846</c:v>
                </c:pt>
                <c:pt idx="254">
                  <c:v>0.4929446635603939</c:v>
                </c:pt>
                <c:pt idx="255">
                  <c:v>0.49285477150948898</c:v>
                </c:pt>
                <c:pt idx="256">
                  <c:v>0.49281123643764468</c:v>
                </c:pt>
                <c:pt idx="257">
                  <c:v>0.49260160237428136</c:v>
                </c:pt>
                <c:pt idx="258">
                  <c:v>0.49187884309633984</c:v>
                </c:pt>
                <c:pt idx="259">
                  <c:v>0.49176552650286137</c:v>
                </c:pt>
                <c:pt idx="260">
                  <c:v>0.49160931556823217</c:v>
                </c:pt>
                <c:pt idx="261">
                  <c:v>0.49155181939255882</c:v>
                </c:pt>
                <c:pt idx="262">
                  <c:v>0.49102755682788934</c:v>
                </c:pt>
                <c:pt idx="263">
                  <c:v>0.4909847616692356</c:v>
                </c:pt>
                <c:pt idx="264">
                  <c:v>0.49091651897502625</c:v>
                </c:pt>
                <c:pt idx="265">
                  <c:v>0.49083382087666677</c:v>
                </c:pt>
                <c:pt idx="266">
                  <c:v>0.49070628040177622</c:v>
                </c:pt>
                <c:pt idx="267">
                  <c:v>0.48983741784814078</c:v>
                </c:pt>
                <c:pt idx="268">
                  <c:v>0.48975316394446766</c:v>
                </c:pt>
                <c:pt idx="269">
                  <c:v>0.48964780655348067</c:v>
                </c:pt>
                <c:pt idx="270">
                  <c:v>0.48915699180216876</c:v>
                </c:pt>
                <c:pt idx="271">
                  <c:v>0.48893487227987104</c:v>
                </c:pt>
                <c:pt idx="272">
                  <c:v>0.48816280011844282</c:v>
                </c:pt>
                <c:pt idx="273">
                  <c:v>0.48805558605936417</c:v>
                </c:pt>
                <c:pt idx="274">
                  <c:v>0.48797236208996853</c:v>
                </c:pt>
                <c:pt idx="275">
                  <c:v>0.48637450119401698</c:v>
                </c:pt>
                <c:pt idx="276">
                  <c:v>0.4829657615475883</c:v>
                </c:pt>
                <c:pt idx="277">
                  <c:v>0.48208703575788125</c:v>
                </c:pt>
                <c:pt idx="278">
                  <c:v>0.48120232436552152</c:v>
                </c:pt>
                <c:pt idx="279">
                  <c:v>0.48084715507097864</c:v>
                </c:pt>
                <c:pt idx="280">
                  <c:v>0.48033818832428282</c:v>
                </c:pt>
                <c:pt idx="281">
                  <c:v>0.48032492047691272</c:v>
                </c:pt>
                <c:pt idx="282">
                  <c:v>0.47998279172531438</c:v>
                </c:pt>
                <c:pt idx="283">
                  <c:v>0.47913168894032426</c:v>
                </c:pt>
                <c:pt idx="284">
                  <c:v>0.47858058033941459</c:v>
                </c:pt>
                <c:pt idx="285">
                  <c:v>0.47826899049491117</c:v>
                </c:pt>
                <c:pt idx="286">
                  <c:v>0.47826475664690687</c:v>
                </c:pt>
                <c:pt idx="287">
                  <c:v>0.47655605597657757</c:v>
                </c:pt>
                <c:pt idx="288">
                  <c:v>0.4730833545042144</c:v>
                </c:pt>
                <c:pt idx="289">
                  <c:v>0.472166051839016</c:v>
                </c:pt>
                <c:pt idx="290">
                  <c:v>0.47154980231891774</c:v>
                </c:pt>
                <c:pt idx="291">
                  <c:v>0.47132933634900509</c:v>
                </c:pt>
                <c:pt idx="292">
                  <c:v>0.47116618391305065</c:v>
                </c:pt>
                <c:pt idx="293">
                  <c:v>0.47031325917434375</c:v>
                </c:pt>
                <c:pt idx="294">
                  <c:v>0.47024786180878592</c:v>
                </c:pt>
                <c:pt idx="295">
                  <c:v>0.46960601969693028</c:v>
                </c:pt>
                <c:pt idx="296">
                  <c:v>0.46949078986398307</c:v>
                </c:pt>
                <c:pt idx="297">
                  <c:v>0.46938493906883377</c:v>
                </c:pt>
                <c:pt idx="298">
                  <c:v>0.46839529114404987</c:v>
                </c:pt>
                <c:pt idx="299">
                  <c:v>0.46797589761994879</c:v>
                </c:pt>
                <c:pt idx="300">
                  <c:v>0.46754288098395447</c:v>
                </c:pt>
                <c:pt idx="301">
                  <c:v>0.46706910709840738</c:v>
                </c:pt>
                <c:pt idx="302">
                  <c:v>0.46616757985443585</c:v>
                </c:pt>
                <c:pt idx="303">
                  <c:v>0.46526199414344571</c:v>
                </c:pt>
                <c:pt idx="304">
                  <c:v>0.46524351370322292</c:v>
                </c:pt>
                <c:pt idx="305">
                  <c:v>0.46344093998207925</c:v>
                </c:pt>
                <c:pt idx="306">
                  <c:v>0.44692164889616826</c:v>
                </c:pt>
                <c:pt idx="307">
                  <c:v>0.44669645328233171</c:v>
                </c:pt>
                <c:pt idx="308">
                  <c:v>0.444986239398525</c:v>
                </c:pt>
                <c:pt idx="309">
                  <c:v>0.44484476505306181</c:v>
                </c:pt>
                <c:pt idx="310">
                  <c:v>0.44476068888675463</c:v>
                </c:pt>
                <c:pt idx="311">
                  <c:v>0.44290782885974628</c:v>
                </c:pt>
                <c:pt idx="312">
                  <c:v>0.43130972773985321</c:v>
                </c:pt>
                <c:pt idx="313">
                  <c:v>0.4305665654077897</c:v>
                </c:pt>
                <c:pt idx="314">
                  <c:v>0.43000517824403289</c:v>
                </c:pt>
                <c:pt idx="315">
                  <c:v>0.42941337997869156</c:v>
                </c:pt>
                <c:pt idx="316">
                  <c:v>0.42909046006336249</c:v>
                </c:pt>
                <c:pt idx="317">
                  <c:v>0.42907939096518327</c:v>
                </c:pt>
                <c:pt idx="318">
                  <c:v>0.42866621555615114</c:v>
                </c:pt>
                <c:pt idx="319">
                  <c:v>0.42821011730562036</c:v>
                </c:pt>
                <c:pt idx="320">
                  <c:v>0.42729438796444158</c:v>
                </c:pt>
                <c:pt idx="321">
                  <c:v>0.42729315713998683</c:v>
                </c:pt>
                <c:pt idx="322">
                  <c:v>0.42717310117557222</c:v>
                </c:pt>
                <c:pt idx="323">
                  <c:v>0.42697422642573807</c:v>
                </c:pt>
                <c:pt idx="324">
                  <c:v>0.42678033337419657</c:v>
                </c:pt>
                <c:pt idx="325">
                  <c:v>0.42574667065918442</c:v>
                </c:pt>
                <c:pt idx="326">
                  <c:v>0.42572077376258033</c:v>
                </c:pt>
                <c:pt idx="327">
                  <c:v>0.42560618524356836</c:v>
                </c:pt>
                <c:pt idx="328">
                  <c:v>0.42555337538568749</c:v>
                </c:pt>
                <c:pt idx="329">
                  <c:v>0.42551177159593223</c:v>
                </c:pt>
                <c:pt idx="330">
                  <c:v>0.42549714576534481</c:v>
                </c:pt>
                <c:pt idx="331">
                  <c:v>0.42538074041713475</c:v>
                </c:pt>
                <c:pt idx="332">
                  <c:v>0.42519504278482251</c:v>
                </c:pt>
                <c:pt idx="333">
                  <c:v>0.42397380544358992</c:v>
                </c:pt>
                <c:pt idx="334">
                  <c:v>0.42381870509941161</c:v>
                </c:pt>
                <c:pt idx="335">
                  <c:v>0.42369710829379797</c:v>
                </c:pt>
                <c:pt idx="336">
                  <c:v>0.42361976795570361</c:v>
                </c:pt>
                <c:pt idx="337">
                  <c:v>0.42353814130758766</c:v>
                </c:pt>
                <c:pt idx="338">
                  <c:v>0.42348733913331676</c:v>
                </c:pt>
                <c:pt idx="339">
                  <c:v>0.42339323381970745</c:v>
                </c:pt>
                <c:pt idx="340">
                  <c:v>0.42178998108612098</c:v>
                </c:pt>
                <c:pt idx="341">
                  <c:v>0.4215432655185789</c:v>
                </c:pt>
                <c:pt idx="342">
                  <c:v>0.42070059534737597</c:v>
                </c:pt>
                <c:pt idx="343">
                  <c:v>0.41975123531767777</c:v>
                </c:pt>
                <c:pt idx="344">
                  <c:v>0.41907148752764783</c:v>
                </c:pt>
                <c:pt idx="345">
                  <c:v>0.41831657898568519</c:v>
                </c:pt>
                <c:pt idx="346">
                  <c:v>0.418121615097032</c:v>
                </c:pt>
                <c:pt idx="347">
                  <c:v>0.41792922114977882</c:v>
                </c:pt>
                <c:pt idx="348">
                  <c:v>0.41760822701229355</c:v>
                </c:pt>
                <c:pt idx="349">
                  <c:v>0.41636183047333997</c:v>
                </c:pt>
                <c:pt idx="350">
                  <c:v>0.41630025077910393</c:v>
                </c:pt>
                <c:pt idx="351">
                  <c:v>0.41618306613866629</c:v>
                </c:pt>
                <c:pt idx="352">
                  <c:v>0.41565036408313877</c:v>
                </c:pt>
                <c:pt idx="353">
                  <c:v>0.41526810043462253</c:v>
                </c:pt>
                <c:pt idx="354">
                  <c:v>0.41503644992053029</c:v>
                </c:pt>
                <c:pt idx="355">
                  <c:v>0.41422133544911893</c:v>
                </c:pt>
                <c:pt idx="356">
                  <c:v>0.41367733880183366</c:v>
                </c:pt>
                <c:pt idx="357">
                  <c:v>0.41344552003021012</c:v>
                </c:pt>
                <c:pt idx="358">
                  <c:v>0.41314272224638199</c:v>
                </c:pt>
                <c:pt idx="359">
                  <c:v>0.41155149241675371</c:v>
                </c:pt>
                <c:pt idx="360">
                  <c:v>0.41063850966958748</c:v>
                </c:pt>
                <c:pt idx="361">
                  <c:v>0.41044661962185952</c:v>
                </c:pt>
                <c:pt idx="362">
                  <c:v>0.41022278769641973</c:v>
                </c:pt>
                <c:pt idx="363">
                  <c:v>0.40988867699346548</c:v>
                </c:pt>
                <c:pt idx="364">
                  <c:v>0.40864844220608537</c:v>
                </c:pt>
                <c:pt idx="365">
                  <c:v>0.40844157697614519</c:v>
                </c:pt>
                <c:pt idx="366">
                  <c:v>0.40841441969842474</c:v>
                </c:pt>
                <c:pt idx="367">
                  <c:v>0.40841061590387007</c:v>
                </c:pt>
                <c:pt idx="368">
                  <c:v>0.40821681631704659</c:v>
                </c:pt>
                <c:pt idx="369">
                  <c:v>0.40789405026030207</c:v>
                </c:pt>
                <c:pt idx="370">
                  <c:v>0.40663166667949391</c:v>
                </c:pt>
                <c:pt idx="371">
                  <c:v>0.40640917423202982</c:v>
                </c:pt>
                <c:pt idx="372">
                  <c:v>0.40640266910012962</c:v>
                </c:pt>
                <c:pt idx="373">
                  <c:v>0.40639511699317832</c:v>
                </c:pt>
                <c:pt idx="374">
                  <c:v>0.40596394649382572</c:v>
                </c:pt>
                <c:pt idx="375">
                  <c:v>0.40515757099419847</c:v>
                </c:pt>
                <c:pt idx="376">
                  <c:v>0.40486467757695094</c:v>
                </c:pt>
                <c:pt idx="377">
                  <c:v>0.40462639946314083</c:v>
                </c:pt>
                <c:pt idx="378">
                  <c:v>0.40447667296018547</c:v>
                </c:pt>
                <c:pt idx="379">
                  <c:v>0.40438867653919991</c:v>
                </c:pt>
                <c:pt idx="380">
                  <c:v>0.404061141780096</c:v>
                </c:pt>
                <c:pt idx="381">
                  <c:v>0.40359704799867396</c:v>
                </c:pt>
                <c:pt idx="382">
                  <c:v>0.4025071822824649</c:v>
                </c:pt>
                <c:pt idx="383">
                  <c:v>0.40246225111273143</c:v>
                </c:pt>
                <c:pt idx="384">
                  <c:v>0.40223881576985099</c:v>
                </c:pt>
                <c:pt idx="385">
                  <c:v>0.40202818396420464</c:v>
                </c:pt>
                <c:pt idx="386">
                  <c:v>0.40034421655992131</c:v>
                </c:pt>
                <c:pt idx="387">
                  <c:v>0.40014603267440563</c:v>
                </c:pt>
                <c:pt idx="388">
                  <c:v>0.39993445117937443</c:v>
                </c:pt>
                <c:pt idx="389">
                  <c:v>0.39824488442879169</c:v>
                </c:pt>
                <c:pt idx="390">
                  <c:v>0.39780678586311669</c:v>
                </c:pt>
                <c:pt idx="391">
                  <c:v>0.39726194292745387</c:v>
                </c:pt>
                <c:pt idx="392">
                  <c:v>0.39710029802894253</c:v>
                </c:pt>
                <c:pt idx="393">
                  <c:v>0.39662709126186146</c:v>
                </c:pt>
                <c:pt idx="394">
                  <c:v>0.39639601476534908</c:v>
                </c:pt>
                <c:pt idx="395">
                  <c:v>0.39632372356906509</c:v>
                </c:pt>
                <c:pt idx="396">
                  <c:v>0.39576713530686303</c:v>
                </c:pt>
                <c:pt idx="397">
                  <c:v>0.39576053662850741</c:v>
                </c:pt>
                <c:pt idx="398">
                  <c:v>0.39570388333068862</c:v>
                </c:pt>
                <c:pt idx="399">
                  <c:v>0.39507582605564417</c:v>
                </c:pt>
                <c:pt idx="400">
                  <c:v>0.39505046731741172</c:v>
                </c:pt>
                <c:pt idx="401">
                  <c:v>0.39484459905831837</c:v>
                </c:pt>
                <c:pt idx="402">
                  <c:v>0.39482965005608822</c:v>
                </c:pt>
                <c:pt idx="403">
                  <c:v>0.39452951412287712</c:v>
                </c:pt>
                <c:pt idx="404">
                  <c:v>0.39451747529520209</c:v>
                </c:pt>
                <c:pt idx="405">
                  <c:v>0.393649519260451</c:v>
                </c:pt>
                <c:pt idx="406">
                  <c:v>0.39302645926514768</c:v>
                </c:pt>
                <c:pt idx="407">
                  <c:v>0.39297801731341708</c:v>
                </c:pt>
                <c:pt idx="408">
                  <c:v>0.38053239365901148</c:v>
                </c:pt>
                <c:pt idx="409">
                  <c:v>0.37953002003618042</c:v>
                </c:pt>
                <c:pt idx="410">
                  <c:v>0.378486706308229</c:v>
                </c:pt>
                <c:pt idx="411">
                  <c:v>0.37761931733055243</c:v>
                </c:pt>
                <c:pt idx="412">
                  <c:v>0.37747927448132934</c:v>
                </c:pt>
                <c:pt idx="413">
                  <c:v>0.3755612168505984</c:v>
                </c:pt>
                <c:pt idx="414">
                  <c:v>0.37302724009304578</c:v>
                </c:pt>
                <c:pt idx="415">
                  <c:v>0.37279488212653905</c:v>
                </c:pt>
                <c:pt idx="416">
                  <c:v>0.37163114950242959</c:v>
                </c:pt>
                <c:pt idx="417">
                  <c:v>0.37139895640841925</c:v>
                </c:pt>
                <c:pt idx="418">
                  <c:v>0.37094977378831329</c:v>
                </c:pt>
                <c:pt idx="419">
                  <c:v>0.36955630810065609</c:v>
                </c:pt>
                <c:pt idx="420">
                  <c:v>0.34646801042593389</c:v>
                </c:pt>
                <c:pt idx="421">
                  <c:v>0.3462377831328784</c:v>
                </c:pt>
                <c:pt idx="422">
                  <c:v>0.34567532146746865</c:v>
                </c:pt>
                <c:pt idx="423">
                  <c:v>0.34497175560326865</c:v>
                </c:pt>
                <c:pt idx="424">
                  <c:v>0.34468032852739877</c:v>
                </c:pt>
                <c:pt idx="425">
                  <c:v>0.34445322133259226</c:v>
                </c:pt>
                <c:pt idx="426">
                  <c:v>0.34444947622348943</c:v>
                </c:pt>
                <c:pt idx="427">
                  <c:v>0.34430573299110062</c:v>
                </c:pt>
                <c:pt idx="428">
                  <c:v>0.34364506820972496</c:v>
                </c:pt>
                <c:pt idx="429">
                  <c:v>0.34342280179074114</c:v>
                </c:pt>
                <c:pt idx="430">
                  <c:v>0.34336505495001846</c:v>
                </c:pt>
                <c:pt idx="431">
                  <c:v>0.34271401996485396</c:v>
                </c:pt>
                <c:pt idx="432">
                  <c:v>0.34266178812602932</c:v>
                </c:pt>
                <c:pt idx="433">
                  <c:v>0.3421313758721195</c:v>
                </c:pt>
                <c:pt idx="434">
                  <c:v>0.34159698373631447</c:v>
                </c:pt>
                <c:pt idx="435">
                  <c:v>0.34138025993852844</c:v>
                </c:pt>
                <c:pt idx="436">
                  <c:v>0.34118463254152775</c:v>
                </c:pt>
                <c:pt idx="437">
                  <c:v>0.33940780377999452</c:v>
                </c:pt>
                <c:pt idx="438">
                  <c:v>0.33907295511000235</c:v>
                </c:pt>
                <c:pt idx="439">
                  <c:v>0.33885004452662015</c:v>
                </c:pt>
                <c:pt idx="440">
                  <c:v>0.33712909352131587</c:v>
                </c:pt>
                <c:pt idx="441">
                  <c:v>0.33675809636064469</c:v>
                </c:pt>
                <c:pt idx="442">
                  <c:v>0.33653347159649177</c:v>
                </c:pt>
                <c:pt idx="443">
                  <c:v>0.33480141106761691</c:v>
                </c:pt>
                <c:pt idx="444">
                  <c:v>0.33047325847896825</c:v>
                </c:pt>
                <c:pt idx="445">
                  <c:v>0.32961802517951466</c:v>
                </c:pt>
                <c:pt idx="446">
                  <c:v>0.3285016409187364</c:v>
                </c:pt>
                <c:pt idx="447">
                  <c:v>0.32827833475766194</c:v>
                </c:pt>
                <c:pt idx="448">
                  <c:v>0.32802779987915559</c:v>
                </c:pt>
                <c:pt idx="449">
                  <c:v>0.32741833696084038</c:v>
                </c:pt>
                <c:pt idx="450">
                  <c:v>0.32739395173426789</c:v>
                </c:pt>
                <c:pt idx="451">
                  <c:v>0.32708628244599974</c:v>
                </c:pt>
                <c:pt idx="452">
                  <c:v>0.32597717192996223</c:v>
                </c:pt>
                <c:pt idx="453">
                  <c:v>0.32582243278917195</c:v>
                </c:pt>
                <c:pt idx="454">
                  <c:v>0.3253413965322719</c:v>
                </c:pt>
                <c:pt idx="455">
                  <c:v>0.32392343794361256</c:v>
                </c:pt>
                <c:pt idx="456">
                  <c:v>0.32329151484826329</c:v>
                </c:pt>
                <c:pt idx="457">
                  <c:v>0.32241720905120103</c:v>
                </c:pt>
                <c:pt idx="458">
                  <c:v>0.32154388409269263</c:v>
                </c:pt>
                <c:pt idx="459">
                  <c:v>0.32087173550444859</c:v>
                </c:pt>
                <c:pt idx="460">
                  <c:v>0.32080205746321616</c:v>
                </c:pt>
                <c:pt idx="461">
                  <c:v>0.32066743432578221</c:v>
                </c:pt>
                <c:pt idx="462">
                  <c:v>0.32063479699173941</c:v>
                </c:pt>
                <c:pt idx="463">
                  <c:v>0.31905087047631614</c:v>
                </c:pt>
                <c:pt idx="464">
                  <c:v>0.31882277458860553</c:v>
                </c:pt>
                <c:pt idx="465">
                  <c:v>0.31865583323410523</c:v>
                </c:pt>
                <c:pt idx="466">
                  <c:v>0.31841719920304862</c:v>
                </c:pt>
                <c:pt idx="467">
                  <c:v>0.31659425876634673</c:v>
                </c:pt>
                <c:pt idx="468">
                  <c:v>0.30762469004268689</c:v>
                </c:pt>
                <c:pt idx="469">
                  <c:v>0.30740855866988259</c:v>
                </c:pt>
                <c:pt idx="470">
                  <c:v>0.30580453660512724</c:v>
                </c:pt>
                <c:pt idx="471">
                  <c:v>0.3053934573311517</c:v>
                </c:pt>
                <c:pt idx="472">
                  <c:v>0.30517597693074661</c:v>
                </c:pt>
                <c:pt idx="473">
                  <c:v>0.30408352744546141</c:v>
                </c:pt>
                <c:pt idx="474">
                  <c:v>0.30380386966981038</c:v>
                </c:pt>
                <c:pt idx="475">
                  <c:v>0.30356447856138352</c:v>
                </c:pt>
                <c:pt idx="476">
                  <c:v>0.30277166680228063</c:v>
                </c:pt>
                <c:pt idx="477">
                  <c:v>0.30249165948009921</c:v>
                </c:pt>
                <c:pt idx="478">
                  <c:v>0.30164315137843428</c:v>
                </c:pt>
                <c:pt idx="479">
                  <c:v>0.30032923677518192</c:v>
                </c:pt>
                <c:pt idx="480">
                  <c:v>0.29339899809601516</c:v>
                </c:pt>
                <c:pt idx="481">
                  <c:v>0.29324965531307173</c:v>
                </c:pt>
                <c:pt idx="482">
                  <c:v>0.29219192816786921</c:v>
                </c:pt>
                <c:pt idx="483">
                  <c:v>0.29099741174377264</c:v>
                </c:pt>
                <c:pt idx="484">
                  <c:v>0.29084693368863707</c:v>
                </c:pt>
                <c:pt idx="485">
                  <c:v>0.28978393832456645</c:v>
                </c:pt>
                <c:pt idx="486">
                  <c:v>0.27807464262175813</c:v>
                </c:pt>
                <c:pt idx="487">
                  <c:v>0.2779244254937106</c:v>
                </c:pt>
                <c:pt idx="488">
                  <c:v>0.27687806173336843</c:v>
                </c:pt>
                <c:pt idx="489">
                  <c:v>0.27563679860101409</c:v>
                </c:pt>
                <c:pt idx="490">
                  <c:v>0.27548530376868291</c:v>
                </c:pt>
                <c:pt idx="491">
                  <c:v>0.27443284690296826</c:v>
                </c:pt>
                <c:pt idx="492">
                  <c:v>0.27090466597382173</c:v>
                </c:pt>
                <c:pt idx="493">
                  <c:v>0.27015786761362104</c:v>
                </c:pt>
                <c:pt idx="494">
                  <c:v>0.26888563955514799</c:v>
                </c:pt>
                <c:pt idx="495">
                  <c:v>0.26831423653933506</c:v>
                </c:pt>
                <c:pt idx="496">
                  <c:v>0.26756056586666904</c:v>
                </c:pt>
                <c:pt idx="497">
                  <c:v>0.26628107254349115</c:v>
                </c:pt>
                <c:pt idx="498">
                  <c:v>0.25614524219523044</c:v>
                </c:pt>
                <c:pt idx="499">
                  <c:v>0.25512345861017599</c:v>
                </c:pt>
                <c:pt idx="500">
                  <c:v>0.25436768621111816</c:v>
                </c:pt>
                <c:pt idx="501">
                  <c:v>0.25334090729871339</c:v>
                </c:pt>
                <c:pt idx="502">
                  <c:v>0.25334026597344284</c:v>
                </c:pt>
                <c:pt idx="503">
                  <c:v>0.2515503518977889</c:v>
                </c:pt>
                <c:pt idx="504">
                  <c:v>0.25150485421213836</c:v>
                </c:pt>
                <c:pt idx="505">
                  <c:v>0.25073354252497704</c:v>
                </c:pt>
                <c:pt idx="506">
                  <c:v>0.249452984483194</c:v>
                </c:pt>
                <c:pt idx="507">
                  <c:v>0.24885300547090261</c:v>
                </c:pt>
                <c:pt idx="508">
                  <c:v>0.24807338510506699</c:v>
                </c:pt>
                <c:pt idx="509">
                  <c:v>0.24725358583802826</c:v>
                </c:pt>
                <c:pt idx="510">
                  <c:v>0.24678353918096954</c:v>
                </c:pt>
                <c:pt idx="511">
                  <c:v>0.24624141833177049</c:v>
                </c:pt>
                <c:pt idx="512">
                  <c:v>0.24480408191133379</c:v>
                </c:pt>
                <c:pt idx="513">
                  <c:v>0.24448784262390766</c:v>
                </c:pt>
                <c:pt idx="514">
                  <c:v>0.24378057783703061</c:v>
                </c:pt>
                <c:pt idx="515">
                  <c:v>0.24201059590030766</c:v>
                </c:pt>
                <c:pt idx="516">
                  <c:v>0.19150941435738109</c:v>
                </c:pt>
                <c:pt idx="517">
                  <c:v>0.19128437883288069</c:v>
                </c:pt>
                <c:pt idx="518">
                  <c:v>0.18985176998462311</c:v>
                </c:pt>
                <c:pt idx="519">
                  <c:v>0.1889071943846552</c:v>
                </c:pt>
                <c:pt idx="520">
                  <c:v>0.18867888697853316</c:v>
                </c:pt>
                <c:pt idx="521">
                  <c:v>0.18722890632738323</c:v>
                </c:pt>
                <c:pt idx="522">
                  <c:v>0.18710266860982325</c:v>
                </c:pt>
                <c:pt idx="523">
                  <c:v>0.1860809608785737</c:v>
                </c:pt>
                <c:pt idx="524">
                  <c:v>0.18529377619154408</c:v>
                </c:pt>
                <c:pt idx="525">
                  <c:v>0.18451256905002553</c:v>
                </c:pt>
                <c:pt idx="526">
                  <c:v>0.18426305405016724</c:v>
                </c:pt>
                <c:pt idx="527">
                  <c:v>0.18268387247140952</c:v>
                </c:pt>
                <c:pt idx="528">
                  <c:v>0.17785141079301456</c:v>
                </c:pt>
                <c:pt idx="529">
                  <c:v>0.17715830993778417</c:v>
                </c:pt>
                <c:pt idx="530">
                  <c:v>0.17630078757071876</c:v>
                </c:pt>
                <c:pt idx="531">
                  <c:v>0.17531634681699129</c:v>
                </c:pt>
                <c:pt idx="532">
                  <c:v>0.17461388996803606</c:v>
                </c:pt>
                <c:pt idx="533">
                  <c:v>0.1737508785778811</c:v>
                </c:pt>
                <c:pt idx="534">
                  <c:v>0.17144759955416486</c:v>
                </c:pt>
                <c:pt idx="535">
                  <c:v>0.17118819580393008</c:v>
                </c:pt>
                <c:pt idx="536">
                  <c:v>0.16977320226733833</c:v>
                </c:pt>
                <c:pt idx="537">
                  <c:v>0.16956532106848213</c:v>
                </c:pt>
                <c:pt idx="538">
                  <c:v>0.16951154921978245</c:v>
                </c:pt>
                <c:pt idx="539">
                  <c:v>0.16787684405777181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3D-40A2-B829-ADD834ED5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728488"/>
        <c:axId val="5277357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73D-40A2-B829-ADD834ED5197}"/>
                  </c:ext>
                </c:extLst>
              </c15:ser>
            </c15:filteredLineSeries>
          </c:ext>
        </c:extLst>
      </c:lineChart>
      <c:catAx>
        <c:axId val="527728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35704"/>
        <c:crosses val="autoZero"/>
        <c:auto val="1"/>
        <c:lblAlgn val="ctr"/>
        <c:lblOffset val="100"/>
        <c:noMultiLvlLbl val="0"/>
      </c:catAx>
      <c:valAx>
        <c:axId val="52773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2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1397594.6454303404</c:v>
                </c:pt>
                <c:pt idx="1">
                  <c:v>1397594.6454303404</c:v>
                </c:pt>
                <c:pt idx="2">
                  <c:v>1397594.6454303404</c:v>
                </c:pt>
                <c:pt idx="3">
                  <c:v>1397594.6454303404</c:v>
                </c:pt>
                <c:pt idx="4">
                  <c:v>1397594.6454303404</c:v>
                </c:pt>
                <c:pt idx="5">
                  <c:v>1397594.6454303404</c:v>
                </c:pt>
                <c:pt idx="6">
                  <c:v>1397594.6454303404</c:v>
                </c:pt>
                <c:pt idx="7">
                  <c:v>1397594.6454303404</c:v>
                </c:pt>
                <c:pt idx="8">
                  <c:v>1397594.6454303404</c:v>
                </c:pt>
                <c:pt idx="9">
                  <c:v>1397594.6454303404</c:v>
                </c:pt>
                <c:pt idx="10">
                  <c:v>1397594.6454303404</c:v>
                </c:pt>
                <c:pt idx="11">
                  <c:v>1397594.6454303404</c:v>
                </c:pt>
                <c:pt idx="12">
                  <c:v>1397594.6454303404</c:v>
                </c:pt>
                <c:pt idx="13">
                  <c:v>1397594.6454303404</c:v>
                </c:pt>
                <c:pt idx="14">
                  <c:v>1397594.6454303404</c:v>
                </c:pt>
                <c:pt idx="15">
                  <c:v>1397594.6454303404</c:v>
                </c:pt>
                <c:pt idx="16">
                  <c:v>1397594.6454303404</c:v>
                </c:pt>
                <c:pt idx="17">
                  <c:v>1397594.6454303404</c:v>
                </c:pt>
                <c:pt idx="18">
                  <c:v>1397594.6454303404</c:v>
                </c:pt>
                <c:pt idx="19">
                  <c:v>1397594.6454303404</c:v>
                </c:pt>
                <c:pt idx="20">
                  <c:v>1397594.6454303404</c:v>
                </c:pt>
                <c:pt idx="21">
                  <c:v>1397594.6454303404</c:v>
                </c:pt>
                <c:pt idx="22">
                  <c:v>1397594.6454303404</c:v>
                </c:pt>
                <c:pt idx="23">
                  <c:v>1559631.1245138615</c:v>
                </c:pt>
                <c:pt idx="24">
                  <c:v>1559631.1245138615</c:v>
                </c:pt>
                <c:pt idx="25">
                  <c:v>1559631.1245138615</c:v>
                </c:pt>
                <c:pt idx="26">
                  <c:v>1559631.1245138615</c:v>
                </c:pt>
                <c:pt idx="27">
                  <c:v>1559631.1245138615</c:v>
                </c:pt>
                <c:pt idx="28">
                  <c:v>1559631.1245138615</c:v>
                </c:pt>
                <c:pt idx="29">
                  <c:v>1559631.1245138615</c:v>
                </c:pt>
                <c:pt idx="30">
                  <c:v>1559631.1245138615</c:v>
                </c:pt>
                <c:pt idx="31">
                  <c:v>1559631.1245138615</c:v>
                </c:pt>
                <c:pt idx="32">
                  <c:v>1559631.1245138615</c:v>
                </c:pt>
                <c:pt idx="33">
                  <c:v>1559631.1245138615</c:v>
                </c:pt>
                <c:pt idx="34">
                  <c:v>1559631.1245138615</c:v>
                </c:pt>
                <c:pt idx="35">
                  <c:v>1559631.1245138615</c:v>
                </c:pt>
                <c:pt idx="36">
                  <c:v>1559631.1245138615</c:v>
                </c:pt>
                <c:pt idx="37">
                  <c:v>1559631.1245138615</c:v>
                </c:pt>
                <c:pt idx="38">
                  <c:v>1559631.1245138615</c:v>
                </c:pt>
                <c:pt idx="39">
                  <c:v>1559631.1245138615</c:v>
                </c:pt>
                <c:pt idx="40">
                  <c:v>1559631.1245138615</c:v>
                </c:pt>
                <c:pt idx="41">
                  <c:v>1559631.1245138615</c:v>
                </c:pt>
                <c:pt idx="42">
                  <c:v>1559631.1245138615</c:v>
                </c:pt>
                <c:pt idx="43">
                  <c:v>1559631.1245138615</c:v>
                </c:pt>
                <c:pt idx="44">
                  <c:v>1559631.1245138615</c:v>
                </c:pt>
                <c:pt idx="45">
                  <c:v>1559631.1245138615</c:v>
                </c:pt>
                <c:pt idx="46">
                  <c:v>1559631.1245138615</c:v>
                </c:pt>
                <c:pt idx="47">
                  <c:v>1559631.1245138615</c:v>
                </c:pt>
                <c:pt idx="48">
                  <c:v>1559631.1245138615</c:v>
                </c:pt>
                <c:pt idx="49">
                  <c:v>1559631.1245138615</c:v>
                </c:pt>
                <c:pt idx="50">
                  <c:v>1559631.1245138615</c:v>
                </c:pt>
                <c:pt idx="51">
                  <c:v>1559631.1245138615</c:v>
                </c:pt>
                <c:pt idx="52">
                  <c:v>1559631.1245138615</c:v>
                </c:pt>
                <c:pt idx="53">
                  <c:v>1559631.1245138615</c:v>
                </c:pt>
                <c:pt idx="54">
                  <c:v>1559631.1245138615</c:v>
                </c:pt>
                <c:pt idx="55">
                  <c:v>1559631.1245138615</c:v>
                </c:pt>
                <c:pt idx="56">
                  <c:v>1559631.1245138615</c:v>
                </c:pt>
                <c:pt idx="57">
                  <c:v>1559631.1245138615</c:v>
                </c:pt>
                <c:pt idx="58">
                  <c:v>1559631.1245138615</c:v>
                </c:pt>
                <c:pt idx="59">
                  <c:v>1559631.1245138615</c:v>
                </c:pt>
                <c:pt idx="60">
                  <c:v>1559631.1245138615</c:v>
                </c:pt>
                <c:pt idx="61">
                  <c:v>1559631.1245138615</c:v>
                </c:pt>
                <c:pt idx="62">
                  <c:v>1559631.1245138615</c:v>
                </c:pt>
                <c:pt idx="63">
                  <c:v>1559631.1245138615</c:v>
                </c:pt>
                <c:pt idx="64">
                  <c:v>1559631.1245138615</c:v>
                </c:pt>
                <c:pt idx="65">
                  <c:v>1559631.1245138615</c:v>
                </c:pt>
                <c:pt idx="66">
                  <c:v>1559631.1245138615</c:v>
                </c:pt>
                <c:pt idx="67">
                  <c:v>1559631.1245138615</c:v>
                </c:pt>
                <c:pt idx="68">
                  <c:v>1682544.2119383053</c:v>
                </c:pt>
                <c:pt idx="69">
                  <c:v>1682544.2119383053</c:v>
                </c:pt>
                <c:pt idx="70">
                  <c:v>1682544.2119383053</c:v>
                </c:pt>
                <c:pt idx="71">
                  <c:v>1682544.2119383053</c:v>
                </c:pt>
                <c:pt idx="72">
                  <c:v>1682544.2119383053</c:v>
                </c:pt>
                <c:pt idx="73">
                  <c:v>1682544.2119383053</c:v>
                </c:pt>
                <c:pt idx="74">
                  <c:v>1682544.2119383053</c:v>
                </c:pt>
                <c:pt idx="75">
                  <c:v>1682544.2119383053</c:v>
                </c:pt>
                <c:pt idx="76">
                  <c:v>1682544.2119383053</c:v>
                </c:pt>
                <c:pt idx="77">
                  <c:v>1682544.2119383053</c:v>
                </c:pt>
                <c:pt idx="78">
                  <c:v>1682544.2119383053</c:v>
                </c:pt>
                <c:pt idx="79">
                  <c:v>1682544.2119383053</c:v>
                </c:pt>
                <c:pt idx="80">
                  <c:v>1682544.2119383053</c:v>
                </c:pt>
                <c:pt idx="81">
                  <c:v>1682544.2119383053</c:v>
                </c:pt>
                <c:pt idx="82">
                  <c:v>1682544.2119383053</c:v>
                </c:pt>
                <c:pt idx="83">
                  <c:v>1682544.2119383053</c:v>
                </c:pt>
                <c:pt idx="84">
                  <c:v>1682544.2119383053</c:v>
                </c:pt>
                <c:pt idx="85">
                  <c:v>1682544.2119383053</c:v>
                </c:pt>
                <c:pt idx="86">
                  <c:v>1682544.2119383053</c:v>
                </c:pt>
                <c:pt idx="87">
                  <c:v>1682544.2119383053</c:v>
                </c:pt>
                <c:pt idx="88">
                  <c:v>1682544.2119383053</c:v>
                </c:pt>
                <c:pt idx="89">
                  <c:v>1682544.2119383053</c:v>
                </c:pt>
                <c:pt idx="90">
                  <c:v>1682544.2119383053</c:v>
                </c:pt>
                <c:pt idx="91">
                  <c:v>1682544.2119383053</c:v>
                </c:pt>
                <c:pt idx="92">
                  <c:v>1682544.2119383053</c:v>
                </c:pt>
                <c:pt idx="93">
                  <c:v>1682544.2119383053</c:v>
                </c:pt>
                <c:pt idx="94">
                  <c:v>1682544.2119383053</c:v>
                </c:pt>
                <c:pt idx="95">
                  <c:v>1682544.2119383053</c:v>
                </c:pt>
                <c:pt idx="96">
                  <c:v>1682544.2119383053</c:v>
                </c:pt>
                <c:pt idx="97">
                  <c:v>1682544.2119383053</c:v>
                </c:pt>
                <c:pt idx="98">
                  <c:v>1682544.2119383053</c:v>
                </c:pt>
                <c:pt idx="99">
                  <c:v>1682544.2119383053</c:v>
                </c:pt>
                <c:pt idx="100">
                  <c:v>1682544.2119383053</c:v>
                </c:pt>
                <c:pt idx="101">
                  <c:v>1682544.2119383053</c:v>
                </c:pt>
                <c:pt idx="102">
                  <c:v>1682544.2119383053</c:v>
                </c:pt>
                <c:pt idx="103">
                  <c:v>1682544.2119383053</c:v>
                </c:pt>
                <c:pt idx="104">
                  <c:v>1682544.2119383053</c:v>
                </c:pt>
                <c:pt idx="105">
                  <c:v>1682544.2119383053</c:v>
                </c:pt>
                <c:pt idx="106">
                  <c:v>1682544.2119383053</c:v>
                </c:pt>
                <c:pt idx="107">
                  <c:v>1682544.2119383053</c:v>
                </c:pt>
                <c:pt idx="108">
                  <c:v>1682544.2119383053</c:v>
                </c:pt>
                <c:pt idx="109">
                  <c:v>1682544.2119383053</c:v>
                </c:pt>
                <c:pt idx="110">
                  <c:v>1682544.2119383053</c:v>
                </c:pt>
                <c:pt idx="111">
                  <c:v>1682544.2119383053</c:v>
                </c:pt>
                <c:pt idx="112">
                  <c:v>1682544.2119383053</c:v>
                </c:pt>
                <c:pt idx="113">
                  <c:v>1563270.7042951351</c:v>
                </c:pt>
                <c:pt idx="114">
                  <c:v>1563270.7042951351</c:v>
                </c:pt>
                <c:pt idx="115">
                  <c:v>1563270.7042951351</c:v>
                </c:pt>
                <c:pt idx="116">
                  <c:v>1563270.7042951351</c:v>
                </c:pt>
                <c:pt idx="117">
                  <c:v>1563270.7042951351</c:v>
                </c:pt>
                <c:pt idx="118">
                  <c:v>1563270.7042951351</c:v>
                </c:pt>
                <c:pt idx="119">
                  <c:v>1563270.7042951351</c:v>
                </c:pt>
                <c:pt idx="120">
                  <c:v>1563270.7042951351</c:v>
                </c:pt>
                <c:pt idx="121">
                  <c:v>1563270.7042951351</c:v>
                </c:pt>
                <c:pt idx="122">
                  <c:v>1563270.7042951351</c:v>
                </c:pt>
                <c:pt idx="123">
                  <c:v>1563270.7042951351</c:v>
                </c:pt>
                <c:pt idx="124">
                  <c:v>1563270.7042951351</c:v>
                </c:pt>
                <c:pt idx="125">
                  <c:v>1563270.7042951351</c:v>
                </c:pt>
                <c:pt idx="126">
                  <c:v>1563270.7042951351</c:v>
                </c:pt>
                <c:pt idx="127">
                  <c:v>1563270.7042951351</c:v>
                </c:pt>
                <c:pt idx="128">
                  <c:v>1563270.7042951351</c:v>
                </c:pt>
                <c:pt idx="129">
                  <c:v>1563270.7042951351</c:v>
                </c:pt>
                <c:pt idx="130">
                  <c:v>1563270.7042951351</c:v>
                </c:pt>
                <c:pt idx="131">
                  <c:v>1563270.7042951351</c:v>
                </c:pt>
                <c:pt idx="132">
                  <c:v>1563270.7042951351</c:v>
                </c:pt>
                <c:pt idx="133">
                  <c:v>1563270.7042951351</c:v>
                </c:pt>
                <c:pt idx="134">
                  <c:v>1563270.7042951351</c:v>
                </c:pt>
                <c:pt idx="135">
                  <c:v>1563270.7042951351</c:v>
                </c:pt>
                <c:pt idx="136">
                  <c:v>1563270.7042951351</c:v>
                </c:pt>
                <c:pt idx="137">
                  <c:v>1563270.7042951351</c:v>
                </c:pt>
                <c:pt idx="138">
                  <c:v>1563270.7042951351</c:v>
                </c:pt>
                <c:pt idx="139">
                  <c:v>1563270.7042951351</c:v>
                </c:pt>
                <c:pt idx="140">
                  <c:v>1563270.7042951351</c:v>
                </c:pt>
                <c:pt idx="141">
                  <c:v>1563270.7042951351</c:v>
                </c:pt>
                <c:pt idx="142">
                  <c:v>1563270.7042951351</c:v>
                </c:pt>
                <c:pt idx="143">
                  <c:v>1563270.7042951351</c:v>
                </c:pt>
                <c:pt idx="144">
                  <c:v>1563270.7042951351</c:v>
                </c:pt>
                <c:pt idx="145">
                  <c:v>1563270.7042951351</c:v>
                </c:pt>
                <c:pt idx="146">
                  <c:v>1563270.7042951351</c:v>
                </c:pt>
                <c:pt idx="147">
                  <c:v>1563270.7042951351</c:v>
                </c:pt>
                <c:pt idx="148">
                  <c:v>1563270.7042951351</c:v>
                </c:pt>
                <c:pt idx="149">
                  <c:v>1563270.7042951351</c:v>
                </c:pt>
                <c:pt idx="150">
                  <c:v>1563270.7042951351</c:v>
                </c:pt>
                <c:pt idx="151">
                  <c:v>1563270.7042951351</c:v>
                </c:pt>
                <c:pt idx="152">
                  <c:v>1563270.7042951351</c:v>
                </c:pt>
                <c:pt idx="153">
                  <c:v>1563270.7042951351</c:v>
                </c:pt>
                <c:pt idx="154">
                  <c:v>1563270.7042951351</c:v>
                </c:pt>
                <c:pt idx="155">
                  <c:v>1563270.7042951351</c:v>
                </c:pt>
                <c:pt idx="156">
                  <c:v>1563270.7042951351</c:v>
                </c:pt>
                <c:pt idx="157">
                  <c:v>1563270.7042951351</c:v>
                </c:pt>
                <c:pt idx="158">
                  <c:v>1392859.4543391138</c:v>
                </c:pt>
                <c:pt idx="159">
                  <c:v>1392859.4543391138</c:v>
                </c:pt>
                <c:pt idx="160">
                  <c:v>1392859.4543391138</c:v>
                </c:pt>
                <c:pt idx="161">
                  <c:v>1392859.4543391138</c:v>
                </c:pt>
                <c:pt idx="162">
                  <c:v>1392859.4543391138</c:v>
                </c:pt>
                <c:pt idx="163">
                  <c:v>1392859.4543391138</c:v>
                </c:pt>
                <c:pt idx="164">
                  <c:v>1392859.4543391138</c:v>
                </c:pt>
                <c:pt idx="165">
                  <c:v>1392859.4543391138</c:v>
                </c:pt>
                <c:pt idx="166">
                  <c:v>1392859.4543391138</c:v>
                </c:pt>
                <c:pt idx="167">
                  <c:v>1392859.4543391138</c:v>
                </c:pt>
                <c:pt idx="168">
                  <c:v>1392859.4543391138</c:v>
                </c:pt>
                <c:pt idx="169">
                  <c:v>1392859.4543391138</c:v>
                </c:pt>
                <c:pt idx="170">
                  <c:v>1392859.4543391138</c:v>
                </c:pt>
                <c:pt idx="171">
                  <c:v>1392859.4543391138</c:v>
                </c:pt>
                <c:pt idx="172">
                  <c:v>1392859.4543391138</c:v>
                </c:pt>
                <c:pt idx="173">
                  <c:v>1392859.4543391138</c:v>
                </c:pt>
                <c:pt idx="174">
                  <c:v>1392859.4543391138</c:v>
                </c:pt>
                <c:pt idx="175">
                  <c:v>1392859.4543391138</c:v>
                </c:pt>
                <c:pt idx="176">
                  <c:v>1392859.4543391138</c:v>
                </c:pt>
                <c:pt idx="177">
                  <c:v>1392859.4543391138</c:v>
                </c:pt>
                <c:pt idx="178">
                  <c:v>1392859.4543391138</c:v>
                </c:pt>
                <c:pt idx="179">
                  <c:v>1392859.4543391138</c:v>
                </c:pt>
                <c:pt idx="180">
                  <c:v>1392859.4543391138</c:v>
                </c:pt>
                <c:pt idx="181">
                  <c:v>1392859.4543391138</c:v>
                </c:pt>
                <c:pt idx="182">
                  <c:v>1392859.4543391138</c:v>
                </c:pt>
                <c:pt idx="183">
                  <c:v>1392859.4543391138</c:v>
                </c:pt>
                <c:pt idx="184">
                  <c:v>1392859.4543391138</c:v>
                </c:pt>
                <c:pt idx="185">
                  <c:v>1392859.4543391138</c:v>
                </c:pt>
                <c:pt idx="186">
                  <c:v>1392859.4543391138</c:v>
                </c:pt>
                <c:pt idx="187">
                  <c:v>1392859.4543391138</c:v>
                </c:pt>
                <c:pt idx="188">
                  <c:v>1392859.4543391138</c:v>
                </c:pt>
                <c:pt idx="189">
                  <c:v>1392859.4543391138</c:v>
                </c:pt>
                <c:pt idx="190">
                  <c:v>1392859.4543391138</c:v>
                </c:pt>
                <c:pt idx="191">
                  <c:v>1392859.4543391138</c:v>
                </c:pt>
                <c:pt idx="192">
                  <c:v>1392859.4543391138</c:v>
                </c:pt>
                <c:pt idx="193">
                  <c:v>1392859.4543391138</c:v>
                </c:pt>
                <c:pt idx="194">
                  <c:v>1392859.4543391138</c:v>
                </c:pt>
                <c:pt idx="195">
                  <c:v>1392859.4543391138</c:v>
                </c:pt>
                <c:pt idx="196">
                  <c:v>1392859.4543391138</c:v>
                </c:pt>
                <c:pt idx="197">
                  <c:v>1392859.4543391138</c:v>
                </c:pt>
                <c:pt idx="198">
                  <c:v>1392859.4543391138</c:v>
                </c:pt>
                <c:pt idx="199">
                  <c:v>1392859.4543391138</c:v>
                </c:pt>
                <c:pt idx="200">
                  <c:v>1392859.4543391138</c:v>
                </c:pt>
                <c:pt idx="201">
                  <c:v>1392859.4543391138</c:v>
                </c:pt>
                <c:pt idx="202">
                  <c:v>1392859.4543391138</c:v>
                </c:pt>
                <c:pt idx="203">
                  <c:v>1541680.7297669984</c:v>
                </c:pt>
                <c:pt idx="204">
                  <c:v>1541680.7297669984</c:v>
                </c:pt>
                <c:pt idx="205">
                  <c:v>1541680.7297669984</c:v>
                </c:pt>
                <c:pt idx="206">
                  <c:v>1541680.7297669984</c:v>
                </c:pt>
                <c:pt idx="207">
                  <c:v>1541680.7297669984</c:v>
                </c:pt>
                <c:pt idx="208">
                  <c:v>1541680.7297669984</c:v>
                </c:pt>
                <c:pt idx="209">
                  <c:v>1541680.7297669984</c:v>
                </c:pt>
                <c:pt idx="210">
                  <c:v>1541680.7297669984</c:v>
                </c:pt>
                <c:pt idx="211">
                  <c:v>1541680.7297669984</c:v>
                </c:pt>
                <c:pt idx="212">
                  <c:v>1541680.7297669984</c:v>
                </c:pt>
                <c:pt idx="213">
                  <c:v>1541680.7297669984</c:v>
                </c:pt>
                <c:pt idx="214">
                  <c:v>1541680.7297669984</c:v>
                </c:pt>
                <c:pt idx="215">
                  <c:v>1541680.7297669984</c:v>
                </c:pt>
                <c:pt idx="216">
                  <c:v>1541680.7297669984</c:v>
                </c:pt>
                <c:pt idx="217">
                  <c:v>1541680.7297669984</c:v>
                </c:pt>
                <c:pt idx="218">
                  <c:v>1541680.7297669984</c:v>
                </c:pt>
                <c:pt idx="219">
                  <c:v>1541680.7297669984</c:v>
                </c:pt>
                <c:pt idx="220">
                  <c:v>1541680.7297669984</c:v>
                </c:pt>
                <c:pt idx="221">
                  <c:v>1541680.7297669984</c:v>
                </c:pt>
                <c:pt idx="222">
                  <c:v>1541680.7297669984</c:v>
                </c:pt>
                <c:pt idx="223">
                  <c:v>1541680.7297669984</c:v>
                </c:pt>
                <c:pt idx="224">
                  <c:v>1541680.7297669984</c:v>
                </c:pt>
                <c:pt idx="225">
                  <c:v>1541680.7297669984</c:v>
                </c:pt>
                <c:pt idx="226">
                  <c:v>1541680.7297669984</c:v>
                </c:pt>
                <c:pt idx="227">
                  <c:v>1541680.7297669984</c:v>
                </c:pt>
                <c:pt idx="228">
                  <c:v>1541680.7297669984</c:v>
                </c:pt>
                <c:pt idx="229">
                  <c:v>1541680.7297669984</c:v>
                </c:pt>
                <c:pt idx="230">
                  <c:v>1541680.7297669984</c:v>
                </c:pt>
                <c:pt idx="231">
                  <c:v>1541680.7297669984</c:v>
                </c:pt>
                <c:pt idx="232">
                  <c:v>1541680.7297669984</c:v>
                </c:pt>
                <c:pt idx="233">
                  <c:v>1541680.7297669984</c:v>
                </c:pt>
                <c:pt idx="234">
                  <c:v>1541680.7297669984</c:v>
                </c:pt>
                <c:pt idx="235">
                  <c:v>1541680.7297669984</c:v>
                </c:pt>
                <c:pt idx="236">
                  <c:v>1541680.7297669984</c:v>
                </c:pt>
                <c:pt idx="237">
                  <c:v>1541680.7297669984</c:v>
                </c:pt>
                <c:pt idx="238">
                  <c:v>1541680.7297669984</c:v>
                </c:pt>
                <c:pt idx="239">
                  <c:v>1541680.7297669984</c:v>
                </c:pt>
                <c:pt idx="240">
                  <c:v>1541680.7297669984</c:v>
                </c:pt>
                <c:pt idx="241">
                  <c:v>1541680.7297669984</c:v>
                </c:pt>
                <c:pt idx="242">
                  <c:v>1541680.7297669984</c:v>
                </c:pt>
                <c:pt idx="243">
                  <c:v>1541680.7297669984</c:v>
                </c:pt>
                <c:pt idx="244">
                  <c:v>1541680.7297669984</c:v>
                </c:pt>
                <c:pt idx="245">
                  <c:v>1541680.7297669984</c:v>
                </c:pt>
                <c:pt idx="246">
                  <c:v>1541680.7297669984</c:v>
                </c:pt>
                <c:pt idx="247">
                  <c:v>1541680.7297669984</c:v>
                </c:pt>
                <c:pt idx="248">
                  <c:v>1679617.4808691645</c:v>
                </c:pt>
                <c:pt idx="249">
                  <c:v>1679617.4808691645</c:v>
                </c:pt>
                <c:pt idx="250">
                  <c:v>1679617.4808691645</c:v>
                </c:pt>
                <c:pt idx="251">
                  <c:v>1679617.4808691645</c:v>
                </c:pt>
                <c:pt idx="252">
                  <c:v>1679617.4808691645</c:v>
                </c:pt>
                <c:pt idx="253">
                  <c:v>1679617.4808691645</c:v>
                </c:pt>
                <c:pt idx="254">
                  <c:v>1679617.4808691645</c:v>
                </c:pt>
                <c:pt idx="255">
                  <c:v>1679617.4808691645</c:v>
                </c:pt>
                <c:pt idx="256">
                  <c:v>1679617.4808691645</c:v>
                </c:pt>
                <c:pt idx="257">
                  <c:v>1679617.4808691645</c:v>
                </c:pt>
                <c:pt idx="258">
                  <c:v>1679617.4808691645</c:v>
                </c:pt>
                <c:pt idx="259">
                  <c:v>1679617.4808691645</c:v>
                </c:pt>
                <c:pt idx="260">
                  <c:v>1679617.4808691645</c:v>
                </c:pt>
                <c:pt idx="261">
                  <c:v>1679617.4808691645</c:v>
                </c:pt>
                <c:pt idx="262">
                  <c:v>1679617.4808691645</c:v>
                </c:pt>
                <c:pt idx="263">
                  <c:v>1679617.4808691645</c:v>
                </c:pt>
                <c:pt idx="264">
                  <c:v>1679617.4808691645</c:v>
                </c:pt>
                <c:pt idx="265">
                  <c:v>1679617.4808691645</c:v>
                </c:pt>
                <c:pt idx="266">
                  <c:v>1679617.4808691645</c:v>
                </c:pt>
                <c:pt idx="267">
                  <c:v>1679617.4808691645</c:v>
                </c:pt>
                <c:pt idx="268">
                  <c:v>1679617.4808691645</c:v>
                </c:pt>
                <c:pt idx="269">
                  <c:v>1679617.4808691645</c:v>
                </c:pt>
                <c:pt idx="270">
                  <c:v>1679617.4808691645</c:v>
                </c:pt>
                <c:pt idx="271">
                  <c:v>1679617.4808691645</c:v>
                </c:pt>
                <c:pt idx="272">
                  <c:v>1679617.4808691645</c:v>
                </c:pt>
                <c:pt idx="273">
                  <c:v>1679617.4808691645</c:v>
                </c:pt>
                <c:pt idx="274">
                  <c:v>1679617.4808691645</c:v>
                </c:pt>
                <c:pt idx="275">
                  <c:v>1679617.4808691645</c:v>
                </c:pt>
                <c:pt idx="276">
                  <c:v>1679617.4808691645</c:v>
                </c:pt>
                <c:pt idx="277">
                  <c:v>1679617.4808691645</c:v>
                </c:pt>
                <c:pt idx="278">
                  <c:v>1679617.4808691645</c:v>
                </c:pt>
                <c:pt idx="279">
                  <c:v>1679617.4808691645</c:v>
                </c:pt>
                <c:pt idx="280">
                  <c:v>1679617.4808691645</c:v>
                </c:pt>
                <c:pt idx="281">
                  <c:v>1679617.4808691645</c:v>
                </c:pt>
                <c:pt idx="282">
                  <c:v>1679617.4808691645</c:v>
                </c:pt>
                <c:pt idx="283">
                  <c:v>1679617.4808691645</c:v>
                </c:pt>
                <c:pt idx="284">
                  <c:v>1679617.4808691645</c:v>
                </c:pt>
                <c:pt idx="285">
                  <c:v>1679617.4808691645</c:v>
                </c:pt>
                <c:pt idx="286">
                  <c:v>1679617.4808691645</c:v>
                </c:pt>
                <c:pt idx="287">
                  <c:v>1679617.4808691645</c:v>
                </c:pt>
                <c:pt idx="288">
                  <c:v>1679617.4808691645</c:v>
                </c:pt>
                <c:pt idx="289">
                  <c:v>1679617.4808691645</c:v>
                </c:pt>
                <c:pt idx="290">
                  <c:v>1679617.4808691645</c:v>
                </c:pt>
                <c:pt idx="291">
                  <c:v>1679617.4808691645</c:v>
                </c:pt>
                <c:pt idx="292">
                  <c:v>1679617.4808691645</c:v>
                </c:pt>
                <c:pt idx="293">
                  <c:v>1539676.8356420586</c:v>
                </c:pt>
                <c:pt idx="294">
                  <c:v>1539676.8356420586</c:v>
                </c:pt>
                <c:pt idx="295">
                  <c:v>1539676.8356420586</c:v>
                </c:pt>
                <c:pt idx="296">
                  <c:v>1539676.8356420586</c:v>
                </c:pt>
                <c:pt idx="297">
                  <c:v>1539676.8356420586</c:v>
                </c:pt>
                <c:pt idx="298">
                  <c:v>1539676.8356420586</c:v>
                </c:pt>
                <c:pt idx="299">
                  <c:v>1539676.8356420586</c:v>
                </c:pt>
                <c:pt idx="300">
                  <c:v>1539676.8356420586</c:v>
                </c:pt>
                <c:pt idx="301">
                  <c:v>1539676.8356420586</c:v>
                </c:pt>
                <c:pt idx="302">
                  <c:v>1539676.8356420586</c:v>
                </c:pt>
                <c:pt idx="303">
                  <c:v>1539676.8356420586</c:v>
                </c:pt>
                <c:pt idx="304">
                  <c:v>1539676.8356420586</c:v>
                </c:pt>
                <c:pt idx="305">
                  <c:v>1539676.8356420586</c:v>
                </c:pt>
                <c:pt idx="306">
                  <c:v>1539676.8356420586</c:v>
                </c:pt>
                <c:pt idx="307">
                  <c:v>1539676.8356420586</c:v>
                </c:pt>
                <c:pt idx="308">
                  <c:v>1539676.8356420586</c:v>
                </c:pt>
                <c:pt idx="309">
                  <c:v>1539676.8356420586</c:v>
                </c:pt>
                <c:pt idx="310">
                  <c:v>1539676.8356420586</c:v>
                </c:pt>
                <c:pt idx="311">
                  <c:v>1539676.8356420586</c:v>
                </c:pt>
                <c:pt idx="312">
                  <c:v>1539676.8356420586</c:v>
                </c:pt>
                <c:pt idx="313">
                  <c:v>1539676.8356420586</c:v>
                </c:pt>
                <c:pt idx="314">
                  <c:v>1539676.8356420586</c:v>
                </c:pt>
                <c:pt idx="315">
                  <c:v>1539676.8356420586</c:v>
                </c:pt>
                <c:pt idx="316">
                  <c:v>1539676.8356420586</c:v>
                </c:pt>
                <c:pt idx="317">
                  <c:v>1539676.8356420586</c:v>
                </c:pt>
                <c:pt idx="318">
                  <c:v>1539676.8356420586</c:v>
                </c:pt>
                <c:pt idx="319">
                  <c:v>1539676.8356420586</c:v>
                </c:pt>
                <c:pt idx="320">
                  <c:v>1539676.8356420586</c:v>
                </c:pt>
                <c:pt idx="321">
                  <c:v>1539676.8356420586</c:v>
                </c:pt>
                <c:pt idx="322">
                  <c:v>1539676.8356420586</c:v>
                </c:pt>
                <c:pt idx="323">
                  <c:v>1539676.8356420586</c:v>
                </c:pt>
                <c:pt idx="324">
                  <c:v>1539676.8356420586</c:v>
                </c:pt>
                <c:pt idx="325">
                  <c:v>1539676.8356420586</c:v>
                </c:pt>
                <c:pt idx="326">
                  <c:v>1539676.8356420586</c:v>
                </c:pt>
                <c:pt idx="327">
                  <c:v>1539676.8356420586</c:v>
                </c:pt>
                <c:pt idx="328">
                  <c:v>1539676.8356420586</c:v>
                </c:pt>
                <c:pt idx="329">
                  <c:v>1539676.8356420586</c:v>
                </c:pt>
                <c:pt idx="330">
                  <c:v>1539676.8356420586</c:v>
                </c:pt>
                <c:pt idx="331">
                  <c:v>1539676.8356420586</c:v>
                </c:pt>
                <c:pt idx="332">
                  <c:v>1539676.8356420586</c:v>
                </c:pt>
                <c:pt idx="333">
                  <c:v>1539676.8356420586</c:v>
                </c:pt>
                <c:pt idx="334">
                  <c:v>1539676.8356420586</c:v>
                </c:pt>
                <c:pt idx="335">
                  <c:v>1539676.8356420586</c:v>
                </c:pt>
                <c:pt idx="336">
                  <c:v>1539676.8356420586</c:v>
                </c:pt>
                <c:pt idx="337">
                  <c:v>1539676.8356420586</c:v>
                </c:pt>
                <c:pt idx="338">
                  <c:v>1397594.6454303404</c:v>
                </c:pt>
                <c:pt idx="339">
                  <c:v>1397594.6454303404</c:v>
                </c:pt>
                <c:pt idx="340">
                  <c:v>1397594.6454303404</c:v>
                </c:pt>
                <c:pt idx="341">
                  <c:v>1397594.6454303404</c:v>
                </c:pt>
                <c:pt idx="342">
                  <c:v>1397594.6454303404</c:v>
                </c:pt>
                <c:pt idx="343">
                  <c:v>1397594.6454303404</c:v>
                </c:pt>
                <c:pt idx="344">
                  <c:v>1397594.6454303404</c:v>
                </c:pt>
                <c:pt idx="345">
                  <c:v>1397594.6454303404</c:v>
                </c:pt>
                <c:pt idx="346">
                  <c:v>1397594.6454303404</c:v>
                </c:pt>
                <c:pt idx="347">
                  <c:v>1397594.6454303404</c:v>
                </c:pt>
                <c:pt idx="348">
                  <c:v>1397594.6454303404</c:v>
                </c:pt>
                <c:pt idx="349">
                  <c:v>1397594.6454303404</c:v>
                </c:pt>
                <c:pt idx="350">
                  <c:v>1397594.6454303404</c:v>
                </c:pt>
                <c:pt idx="351">
                  <c:v>1397594.6454303404</c:v>
                </c:pt>
                <c:pt idx="352">
                  <c:v>1397594.6454303404</c:v>
                </c:pt>
                <c:pt idx="353">
                  <c:v>1397594.6454303404</c:v>
                </c:pt>
                <c:pt idx="354">
                  <c:v>1397594.6454303404</c:v>
                </c:pt>
                <c:pt idx="355">
                  <c:v>1397594.6454303404</c:v>
                </c:pt>
                <c:pt idx="356">
                  <c:v>1397594.6454303404</c:v>
                </c:pt>
                <c:pt idx="357">
                  <c:v>1397594.6454303404</c:v>
                </c:pt>
                <c:pt idx="358">
                  <c:v>1397594.6454303404</c:v>
                </c:pt>
                <c:pt idx="359">
                  <c:v>1397594.6454303404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35-46BE-861A-9F1A45097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732096"/>
        <c:axId val="527736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2135-46BE-861A-9F1A450976B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135-46BE-861A-9F1A450976B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1397594.6454303404</c:v>
                      </c:pt>
                      <c:pt idx="1">
                        <c:v>1397594.6454303404</c:v>
                      </c:pt>
                      <c:pt idx="2">
                        <c:v>1397594.6454303404</c:v>
                      </c:pt>
                      <c:pt idx="3">
                        <c:v>1397594.6454303404</c:v>
                      </c:pt>
                      <c:pt idx="4">
                        <c:v>1397594.6454303404</c:v>
                      </c:pt>
                      <c:pt idx="5">
                        <c:v>1397594.6454303404</c:v>
                      </c:pt>
                      <c:pt idx="6">
                        <c:v>1397594.6454303404</c:v>
                      </c:pt>
                      <c:pt idx="7">
                        <c:v>1397594.6454303404</c:v>
                      </c:pt>
                      <c:pt idx="8">
                        <c:v>1397594.6454303404</c:v>
                      </c:pt>
                      <c:pt idx="9">
                        <c:v>1397594.6454303404</c:v>
                      </c:pt>
                      <c:pt idx="10">
                        <c:v>1397594.6454303404</c:v>
                      </c:pt>
                      <c:pt idx="11">
                        <c:v>1397594.6454303404</c:v>
                      </c:pt>
                      <c:pt idx="12">
                        <c:v>1397594.6454303404</c:v>
                      </c:pt>
                      <c:pt idx="13">
                        <c:v>1397594.6454303404</c:v>
                      </c:pt>
                      <c:pt idx="14">
                        <c:v>1397594.6454303404</c:v>
                      </c:pt>
                      <c:pt idx="15">
                        <c:v>1397594.6454303404</c:v>
                      </c:pt>
                      <c:pt idx="16">
                        <c:v>1397594.6454303404</c:v>
                      </c:pt>
                      <c:pt idx="17">
                        <c:v>1397594.6454303404</c:v>
                      </c:pt>
                      <c:pt idx="18">
                        <c:v>1397594.6454303404</c:v>
                      </c:pt>
                      <c:pt idx="19">
                        <c:v>1397594.6454303404</c:v>
                      </c:pt>
                      <c:pt idx="20">
                        <c:v>1397594.6454303404</c:v>
                      </c:pt>
                      <c:pt idx="21">
                        <c:v>1397594.6454303404</c:v>
                      </c:pt>
                      <c:pt idx="22">
                        <c:v>1397594.6454303404</c:v>
                      </c:pt>
                      <c:pt idx="23">
                        <c:v>1559631.1245138615</c:v>
                      </c:pt>
                      <c:pt idx="24">
                        <c:v>1559631.1245138615</c:v>
                      </c:pt>
                      <c:pt idx="25">
                        <c:v>1559631.1245138615</c:v>
                      </c:pt>
                      <c:pt idx="26">
                        <c:v>1559631.1245138615</c:v>
                      </c:pt>
                      <c:pt idx="27">
                        <c:v>1559631.1245138615</c:v>
                      </c:pt>
                      <c:pt idx="28">
                        <c:v>1559631.1245138615</c:v>
                      </c:pt>
                      <c:pt idx="29">
                        <c:v>1559631.1245138615</c:v>
                      </c:pt>
                      <c:pt idx="30">
                        <c:v>1559631.1245138615</c:v>
                      </c:pt>
                      <c:pt idx="31">
                        <c:v>1559631.1245138615</c:v>
                      </c:pt>
                      <c:pt idx="32">
                        <c:v>1559631.1245138615</c:v>
                      </c:pt>
                      <c:pt idx="33">
                        <c:v>1559631.1245138615</c:v>
                      </c:pt>
                      <c:pt idx="34">
                        <c:v>1559631.1245138615</c:v>
                      </c:pt>
                      <c:pt idx="35">
                        <c:v>1559631.1245138615</c:v>
                      </c:pt>
                      <c:pt idx="36">
                        <c:v>1559631.1245138615</c:v>
                      </c:pt>
                      <c:pt idx="37">
                        <c:v>1559631.1245138615</c:v>
                      </c:pt>
                      <c:pt idx="38">
                        <c:v>1559631.1245138615</c:v>
                      </c:pt>
                      <c:pt idx="39">
                        <c:v>1559631.1245138615</c:v>
                      </c:pt>
                      <c:pt idx="40">
                        <c:v>1559631.1245138615</c:v>
                      </c:pt>
                      <c:pt idx="41">
                        <c:v>1559631.1245138615</c:v>
                      </c:pt>
                      <c:pt idx="42">
                        <c:v>1559631.1245138615</c:v>
                      </c:pt>
                      <c:pt idx="43">
                        <c:v>1559631.1245138615</c:v>
                      </c:pt>
                      <c:pt idx="44">
                        <c:v>1559631.1245138615</c:v>
                      </c:pt>
                      <c:pt idx="45">
                        <c:v>1559631.1245138615</c:v>
                      </c:pt>
                      <c:pt idx="46">
                        <c:v>1559631.1245138615</c:v>
                      </c:pt>
                      <c:pt idx="47">
                        <c:v>1559631.1245138615</c:v>
                      </c:pt>
                      <c:pt idx="48">
                        <c:v>1559631.1245138615</c:v>
                      </c:pt>
                      <c:pt idx="49">
                        <c:v>1559631.1245138615</c:v>
                      </c:pt>
                      <c:pt idx="50">
                        <c:v>1559631.1245138615</c:v>
                      </c:pt>
                      <c:pt idx="51">
                        <c:v>1559631.1245138615</c:v>
                      </c:pt>
                      <c:pt idx="52">
                        <c:v>1559631.1245138615</c:v>
                      </c:pt>
                      <c:pt idx="53">
                        <c:v>1559631.1245138615</c:v>
                      </c:pt>
                      <c:pt idx="54">
                        <c:v>1559631.1245138615</c:v>
                      </c:pt>
                      <c:pt idx="55">
                        <c:v>1559631.1245138615</c:v>
                      </c:pt>
                      <c:pt idx="56">
                        <c:v>1559631.1245138615</c:v>
                      </c:pt>
                      <c:pt idx="57">
                        <c:v>1559631.1245138615</c:v>
                      </c:pt>
                      <c:pt idx="58">
                        <c:v>1559631.1245138615</c:v>
                      </c:pt>
                      <c:pt idx="59">
                        <c:v>1559631.1245138615</c:v>
                      </c:pt>
                      <c:pt idx="60">
                        <c:v>1559631.1245138615</c:v>
                      </c:pt>
                      <c:pt idx="61">
                        <c:v>1559631.1245138615</c:v>
                      </c:pt>
                      <c:pt idx="62">
                        <c:v>1559631.1245138615</c:v>
                      </c:pt>
                      <c:pt idx="63">
                        <c:v>1559631.1245138615</c:v>
                      </c:pt>
                      <c:pt idx="64">
                        <c:v>1559631.1245138615</c:v>
                      </c:pt>
                      <c:pt idx="65">
                        <c:v>1559631.1245138615</c:v>
                      </c:pt>
                      <c:pt idx="66">
                        <c:v>1559631.1245138615</c:v>
                      </c:pt>
                      <c:pt idx="67">
                        <c:v>1559631.1245138615</c:v>
                      </c:pt>
                      <c:pt idx="68">
                        <c:v>1682544.2119383053</c:v>
                      </c:pt>
                      <c:pt idx="69">
                        <c:v>1682544.2119383053</c:v>
                      </c:pt>
                      <c:pt idx="70">
                        <c:v>1682544.2119383053</c:v>
                      </c:pt>
                      <c:pt idx="71">
                        <c:v>1682544.2119383053</c:v>
                      </c:pt>
                      <c:pt idx="72">
                        <c:v>1682544.2119383053</c:v>
                      </c:pt>
                      <c:pt idx="73">
                        <c:v>1682544.2119383053</c:v>
                      </c:pt>
                      <c:pt idx="74">
                        <c:v>1682544.2119383053</c:v>
                      </c:pt>
                      <c:pt idx="75">
                        <c:v>1682544.2119383053</c:v>
                      </c:pt>
                      <c:pt idx="76">
                        <c:v>1682544.2119383053</c:v>
                      </c:pt>
                      <c:pt idx="77">
                        <c:v>1682544.2119383053</c:v>
                      </c:pt>
                      <c:pt idx="78">
                        <c:v>1682544.2119383053</c:v>
                      </c:pt>
                      <c:pt idx="79">
                        <c:v>1682544.2119383053</c:v>
                      </c:pt>
                      <c:pt idx="80">
                        <c:v>1682544.2119383053</c:v>
                      </c:pt>
                      <c:pt idx="81">
                        <c:v>1682544.2119383053</c:v>
                      </c:pt>
                      <c:pt idx="82">
                        <c:v>1682544.2119383053</c:v>
                      </c:pt>
                      <c:pt idx="83">
                        <c:v>1682544.2119383053</c:v>
                      </c:pt>
                      <c:pt idx="84">
                        <c:v>1682544.2119383053</c:v>
                      </c:pt>
                      <c:pt idx="85">
                        <c:v>1682544.2119383053</c:v>
                      </c:pt>
                      <c:pt idx="86">
                        <c:v>1682544.2119383053</c:v>
                      </c:pt>
                      <c:pt idx="87">
                        <c:v>1682544.2119383053</c:v>
                      </c:pt>
                      <c:pt idx="88">
                        <c:v>1682544.2119383053</c:v>
                      </c:pt>
                      <c:pt idx="89">
                        <c:v>1682544.2119383053</c:v>
                      </c:pt>
                      <c:pt idx="90">
                        <c:v>1682544.2119383053</c:v>
                      </c:pt>
                      <c:pt idx="91">
                        <c:v>1682544.2119383053</c:v>
                      </c:pt>
                      <c:pt idx="92">
                        <c:v>1682544.2119383053</c:v>
                      </c:pt>
                      <c:pt idx="93">
                        <c:v>1682544.2119383053</c:v>
                      </c:pt>
                      <c:pt idx="94">
                        <c:v>1682544.2119383053</c:v>
                      </c:pt>
                      <c:pt idx="95">
                        <c:v>1682544.2119383053</c:v>
                      </c:pt>
                      <c:pt idx="96">
                        <c:v>1682544.2119383053</c:v>
                      </c:pt>
                      <c:pt idx="97">
                        <c:v>1682544.2119383053</c:v>
                      </c:pt>
                      <c:pt idx="98">
                        <c:v>1682544.2119383053</c:v>
                      </c:pt>
                      <c:pt idx="99">
                        <c:v>1682544.2119383053</c:v>
                      </c:pt>
                      <c:pt idx="100">
                        <c:v>1682544.2119383053</c:v>
                      </c:pt>
                      <c:pt idx="101">
                        <c:v>1682544.2119383053</c:v>
                      </c:pt>
                      <c:pt idx="102">
                        <c:v>1682544.2119383053</c:v>
                      </c:pt>
                      <c:pt idx="103">
                        <c:v>1682544.2119383053</c:v>
                      </c:pt>
                      <c:pt idx="104">
                        <c:v>1682544.2119383053</c:v>
                      </c:pt>
                      <c:pt idx="105">
                        <c:v>1682544.2119383053</c:v>
                      </c:pt>
                      <c:pt idx="106">
                        <c:v>1682544.2119383053</c:v>
                      </c:pt>
                      <c:pt idx="107">
                        <c:v>1682544.2119383053</c:v>
                      </c:pt>
                      <c:pt idx="108">
                        <c:v>1682544.2119383053</c:v>
                      </c:pt>
                      <c:pt idx="109">
                        <c:v>1682544.2119383053</c:v>
                      </c:pt>
                      <c:pt idx="110">
                        <c:v>1682544.2119383053</c:v>
                      </c:pt>
                      <c:pt idx="111">
                        <c:v>1682544.2119383053</c:v>
                      </c:pt>
                      <c:pt idx="112">
                        <c:v>1682544.2119383053</c:v>
                      </c:pt>
                      <c:pt idx="113">
                        <c:v>1563270.7042951351</c:v>
                      </c:pt>
                      <c:pt idx="114">
                        <c:v>1563270.7042951351</c:v>
                      </c:pt>
                      <c:pt idx="115">
                        <c:v>1563270.7042951351</c:v>
                      </c:pt>
                      <c:pt idx="116">
                        <c:v>1563270.7042951351</c:v>
                      </c:pt>
                      <c:pt idx="117">
                        <c:v>1563270.7042951351</c:v>
                      </c:pt>
                      <c:pt idx="118">
                        <c:v>1563270.7042951351</c:v>
                      </c:pt>
                      <c:pt idx="119">
                        <c:v>1563270.7042951351</c:v>
                      </c:pt>
                      <c:pt idx="120">
                        <c:v>1563270.7042951351</c:v>
                      </c:pt>
                      <c:pt idx="121">
                        <c:v>1563270.7042951351</c:v>
                      </c:pt>
                      <c:pt idx="122">
                        <c:v>1563270.7042951351</c:v>
                      </c:pt>
                      <c:pt idx="123">
                        <c:v>1563270.7042951351</c:v>
                      </c:pt>
                      <c:pt idx="124">
                        <c:v>1563270.7042951351</c:v>
                      </c:pt>
                      <c:pt idx="125">
                        <c:v>1563270.7042951351</c:v>
                      </c:pt>
                      <c:pt idx="126">
                        <c:v>1563270.7042951351</c:v>
                      </c:pt>
                      <c:pt idx="127">
                        <c:v>1563270.7042951351</c:v>
                      </c:pt>
                      <c:pt idx="128">
                        <c:v>1563270.7042951351</c:v>
                      </c:pt>
                      <c:pt idx="129">
                        <c:v>1563270.7042951351</c:v>
                      </c:pt>
                      <c:pt idx="130">
                        <c:v>1563270.7042951351</c:v>
                      </c:pt>
                      <c:pt idx="131">
                        <c:v>1563270.7042951351</c:v>
                      </c:pt>
                      <c:pt idx="132">
                        <c:v>1563270.7042951351</c:v>
                      </c:pt>
                      <c:pt idx="133">
                        <c:v>1563270.7042951351</c:v>
                      </c:pt>
                      <c:pt idx="134">
                        <c:v>1563270.7042951351</c:v>
                      </c:pt>
                      <c:pt idx="135">
                        <c:v>1563270.7042951351</c:v>
                      </c:pt>
                      <c:pt idx="136">
                        <c:v>1563270.7042951351</c:v>
                      </c:pt>
                      <c:pt idx="137">
                        <c:v>1563270.7042951351</c:v>
                      </c:pt>
                      <c:pt idx="138">
                        <c:v>1563270.7042951351</c:v>
                      </c:pt>
                      <c:pt idx="139">
                        <c:v>1563270.7042951351</c:v>
                      </c:pt>
                      <c:pt idx="140">
                        <c:v>1563270.7042951351</c:v>
                      </c:pt>
                      <c:pt idx="141">
                        <c:v>1563270.7042951351</c:v>
                      </c:pt>
                      <c:pt idx="142">
                        <c:v>1563270.7042951351</c:v>
                      </c:pt>
                      <c:pt idx="143">
                        <c:v>1563270.7042951351</c:v>
                      </c:pt>
                      <c:pt idx="144">
                        <c:v>1563270.7042951351</c:v>
                      </c:pt>
                      <c:pt idx="145">
                        <c:v>1563270.7042951351</c:v>
                      </c:pt>
                      <c:pt idx="146">
                        <c:v>1563270.7042951351</c:v>
                      </c:pt>
                      <c:pt idx="147">
                        <c:v>1563270.7042951351</c:v>
                      </c:pt>
                      <c:pt idx="148">
                        <c:v>1563270.7042951351</c:v>
                      </c:pt>
                      <c:pt idx="149">
                        <c:v>1563270.7042951351</c:v>
                      </c:pt>
                      <c:pt idx="150">
                        <c:v>1563270.7042951351</c:v>
                      </c:pt>
                      <c:pt idx="151">
                        <c:v>1563270.7042951351</c:v>
                      </c:pt>
                      <c:pt idx="152">
                        <c:v>1563270.7042951351</c:v>
                      </c:pt>
                      <c:pt idx="153">
                        <c:v>1563270.7042951351</c:v>
                      </c:pt>
                      <c:pt idx="154">
                        <c:v>1563270.7042951351</c:v>
                      </c:pt>
                      <c:pt idx="155">
                        <c:v>1563270.7042951351</c:v>
                      </c:pt>
                      <c:pt idx="156">
                        <c:v>1563270.7042951351</c:v>
                      </c:pt>
                      <c:pt idx="157">
                        <c:v>1563270.7042951351</c:v>
                      </c:pt>
                      <c:pt idx="158">
                        <c:v>1392859.4543391138</c:v>
                      </c:pt>
                      <c:pt idx="159">
                        <c:v>1392859.4543391138</c:v>
                      </c:pt>
                      <c:pt idx="160">
                        <c:v>1392859.4543391138</c:v>
                      </c:pt>
                      <c:pt idx="161">
                        <c:v>1392859.4543391138</c:v>
                      </c:pt>
                      <c:pt idx="162">
                        <c:v>1392859.4543391138</c:v>
                      </c:pt>
                      <c:pt idx="163">
                        <c:v>1392859.4543391138</c:v>
                      </c:pt>
                      <c:pt idx="164">
                        <c:v>1392859.4543391138</c:v>
                      </c:pt>
                      <c:pt idx="165">
                        <c:v>1392859.4543391138</c:v>
                      </c:pt>
                      <c:pt idx="166">
                        <c:v>1392859.4543391138</c:v>
                      </c:pt>
                      <c:pt idx="167">
                        <c:v>1392859.4543391138</c:v>
                      </c:pt>
                      <c:pt idx="168">
                        <c:v>1392859.4543391138</c:v>
                      </c:pt>
                      <c:pt idx="169">
                        <c:v>1392859.4543391138</c:v>
                      </c:pt>
                      <c:pt idx="170">
                        <c:v>1392859.4543391138</c:v>
                      </c:pt>
                      <c:pt idx="171">
                        <c:v>1392859.4543391138</c:v>
                      </c:pt>
                      <c:pt idx="172">
                        <c:v>1392859.4543391138</c:v>
                      </c:pt>
                      <c:pt idx="173">
                        <c:v>1392859.4543391138</c:v>
                      </c:pt>
                      <c:pt idx="174">
                        <c:v>1392859.4543391138</c:v>
                      </c:pt>
                      <c:pt idx="175">
                        <c:v>1392859.4543391138</c:v>
                      </c:pt>
                      <c:pt idx="176">
                        <c:v>1392859.4543391138</c:v>
                      </c:pt>
                      <c:pt idx="177">
                        <c:v>1392859.4543391138</c:v>
                      </c:pt>
                      <c:pt idx="178">
                        <c:v>1392859.4543391138</c:v>
                      </c:pt>
                      <c:pt idx="179">
                        <c:v>1392859.4543391138</c:v>
                      </c:pt>
                      <c:pt idx="180">
                        <c:v>1392859.4543391138</c:v>
                      </c:pt>
                      <c:pt idx="181">
                        <c:v>1392859.4543391138</c:v>
                      </c:pt>
                      <c:pt idx="182">
                        <c:v>1392859.4543391138</c:v>
                      </c:pt>
                      <c:pt idx="183">
                        <c:v>1392859.4543391138</c:v>
                      </c:pt>
                      <c:pt idx="184">
                        <c:v>1392859.4543391138</c:v>
                      </c:pt>
                      <c:pt idx="185">
                        <c:v>1392859.4543391138</c:v>
                      </c:pt>
                      <c:pt idx="186">
                        <c:v>1392859.4543391138</c:v>
                      </c:pt>
                      <c:pt idx="187">
                        <c:v>1392859.4543391138</c:v>
                      </c:pt>
                      <c:pt idx="188">
                        <c:v>1392859.4543391138</c:v>
                      </c:pt>
                      <c:pt idx="189">
                        <c:v>1392859.4543391138</c:v>
                      </c:pt>
                      <c:pt idx="190">
                        <c:v>1392859.4543391138</c:v>
                      </c:pt>
                      <c:pt idx="191">
                        <c:v>1392859.4543391138</c:v>
                      </c:pt>
                      <c:pt idx="192">
                        <c:v>1392859.4543391138</c:v>
                      </c:pt>
                      <c:pt idx="193">
                        <c:v>1392859.4543391138</c:v>
                      </c:pt>
                      <c:pt idx="194">
                        <c:v>1392859.4543391138</c:v>
                      </c:pt>
                      <c:pt idx="195">
                        <c:v>1392859.4543391138</c:v>
                      </c:pt>
                      <c:pt idx="196">
                        <c:v>1392859.4543391138</c:v>
                      </c:pt>
                      <c:pt idx="197">
                        <c:v>1392859.4543391138</c:v>
                      </c:pt>
                      <c:pt idx="198">
                        <c:v>1392859.4543391138</c:v>
                      </c:pt>
                      <c:pt idx="199">
                        <c:v>1392859.4543391138</c:v>
                      </c:pt>
                      <c:pt idx="200">
                        <c:v>1392859.4543391138</c:v>
                      </c:pt>
                      <c:pt idx="201">
                        <c:v>1392859.4543391138</c:v>
                      </c:pt>
                      <c:pt idx="202">
                        <c:v>1392859.4543391138</c:v>
                      </c:pt>
                      <c:pt idx="203">
                        <c:v>1541680.7297669984</c:v>
                      </c:pt>
                      <c:pt idx="204">
                        <c:v>1541680.7297669984</c:v>
                      </c:pt>
                      <c:pt idx="205">
                        <c:v>1541680.7297669984</c:v>
                      </c:pt>
                      <c:pt idx="206">
                        <c:v>1541680.7297669984</c:v>
                      </c:pt>
                      <c:pt idx="207">
                        <c:v>1541680.7297669984</c:v>
                      </c:pt>
                      <c:pt idx="208">
                        <c:v>1541680.7297669984</c:v>
                      </c:pt>
                      <c:pt idx="209">
                        <c:v>1541680.7297669984</c:v>
                      </c:pt>
                      <c:pt idx="210">
                        <c:v>1541680.7297669984</c:v>
                      </c:pt>
                      <c:pt idx="211">
                        <c:v>1541680.7297669984</c:v>
                      </c:pt>
                      <c:pt idx="212">
                        <c:v>1541680.7297669984</c:v>
                      </c:pt>
                      <c:pt idx="213">
                        <c:v>1541680.7297669984</c:v>
                      </c:pt>
                      <c:pt idx="214">
                        <c:v>1541680.7297669984</c:v>
                      </c:pt>
                      <c:pt idx="215">
                        <c:v>1541680.7297669984</c:v>
                      </c:pt>
                      <c:pt idx="216">
                        <c:v>1541680.7297669984</c:v>
                      </c:pt>
                      <c:pt idx="217">
                        <c:v>1541680.7297669984</c:v>
                      </c:pt>
                      <c:pt idx="218">
                        <c:v>1541680.7297669984</c:v>
                      </c:pt>
                      <c:pt idx="219">
                        <c:v>1541680.7297669984</c:v>
                      </c:pt>
                      <c:pt idx="220">
                        <c:v>1541680.7297669984</c:v>
                      </c:pt>
                      <c:pt idx="221">
                        <c:v>1541680.7297669984</c:v>
                      </c:pt>
                      <c:pt idx="222">
                        <c:v>1541680.7297669984</c:v>
                      </c:pt>
                      <c:pt idx="223">
                        <c:v>1541680.7297669984</c:v>
                      </c:pt>
                      <c:pt idx="224">
                        <c:v>1541680.7297669984</c:v>
                      </c:pt>
                      <c:pt idx="225">
                        <c:v>1541680.7297669984</c:v>
                      </c:pt>
                      <c:pt idx="226">
                        <c:v>1541680.7297669984</c:v>
                      </c:pt>
                      <c:pt idx="227">
                        <c:v>1541680.7297669984</c:v>
                      </c:pt>
                      <c:pt idx="228">
                        <c:v>1541680.7297669984</c:v>
                      </c:pt>
                      <c:pt idx="229">
                        <c:v>1541680.7297669984</c:v>
                      </c:pt>
                      <c:pt idx="230">
                        <c:v>1541680.7297669984</c:v>
                      </c:pt>
                      <c:pt idx="231">
                        <c:v>1541680.7297669984</c:v>
                      </c:pt>
                      <c:pt idx="232">
                        <c:v>1541680.7297669984</c:v>
                      </c:pt>
                      <c:pt idx="233">
                        <c:v>1541680.7297669984</c:v>
                      </c:pt>
                      <c:pt idx="234">
                        <c:v>1541680.7297669984</c:v>
                      </c:pt>
                      <c:pt idx="235">
                        <c:v>1541680.7297669984</c:v>
                      </c:pt>
                      <c:pt idx="236">
                        <c:v>1541680.7297669984</c:v>
                      </c:pt>
                      <c:pt idx="237">
                        <c:v>1541680.7297669984</c:v>
                      </c:pt>
                      <c:pt idx="238">
                        <c:v>1541680.7297669984</c:v>
                      </c:pt>
                      <c:pt idx="239">
                        <c:v>1541680.7297669984</c:v>
                      </c:pt>
                      <c:pt idx="240">
                        <c:v>1541680.7297669984</c:v>
                      </c:pt>
                      <c:pt idx="241">
                        <c:v>1541680.7297669984</c:v>
                      </c:pt>
                      <c:pt idx="242">
                        <c:v>1541680.7297669984</c:v>
                      </c:pt>
                      <c:pt idx="243">
                        <c:v>1541680.7297669984</c:v>
                      </c:pt>
                      <c:pt idx="244">
                        <c:v>1541680.7297669984</c:v>
                      </c:pt>
                      <c:pt idx="245">
                        <c:v>1541680.7297669984</c:v>
                      </c:pt>
                      <c:pt idx="246">
                        <c:v>1541680.7297669984</c:v>
                      </c:pt>
                      <c:pt idx="247">
                        <c:v>1541680.7297669984</c:v>
                      </c:pt>
                      <c:pt idx="248">
                        <c:v>1679617.4808691645</c:v>
                      </c:pt>
                      <c:pt idx="249">
                        <c:v>1679617.4808691645</c:v>
                      </c:pt>
                      <c:pt idx="250">
                        <c:v>1679617.4808691645</c:v>
                      </c:pt>
                      <c:pt idx="251">
                        <c:v>1679617.4808691645</c:v>
                      </c:pt>
                      <c:pt idx="252">
                        <c:v>1679617.4808691645</c:v>
                      </c:pt>
                      <c:pt idx="253">
                        <c:v>1679617.4808691645</c:v>
                      </c:pt>
                      <c:pt idx="254">
                        <c:v>1679617.4808691645</c:v>
                      </c:pt>
                      <c:pt idx="255">
                        <c:v>1679617.4808691645</c:v>
                      </c:pt>
                      <c:pt idx="256">
                        <c:v>1679617.4808691645</c:v>
                      </c:pt>
                      <c:pt idx="257">
                        <c:v>1679617.4808691645</c:v>
                      </c:pt>
                      <c:pt idx="258">
                        <c:v>1679617.4808691645</c:v>
                      </c:pt>
                      <c:pt idx="259">
                        <c:v>1679617.4808691645</c:v>
                      </c:pt>
                      <c:pt idx="260">
                        <c:v>1679617.4808691645</c:v>
                      </c:pt>
                      <c:pt idx="261">
                        <c:v>1679617.4808691645</c:v>
                      </c:pt>
                      <c:pt idx="262">
                        <c:v>1679617.4808691645</c:v>
                      </c:pt>
                      <c:pt idx="263">
                        <c:v>1679617.4808691645</c:v>
                      </c:pt>
                      <c:pt idx="264">
                        <c:v>1679617.4808691645</c:v>
                      </c:pt>
                      <c:pt idx="265">
                        <c:v>1679617.4808691645</c:v>
                      </c:pt>
                      <c:pt idx="266">
                        <c:v>1679617.4808691645</c:v>
                      </c:pt>
                      <c:pt idx="267">
                        <c:v>1679617.4808691645</c:v>
                      </c:pt>
                      <c:pt idx="268">
                        <c:v>1679617.4808691645</c:v>
                      </c:pt>
                      <c:pt idx="269">
                        <c:v>1679617.4808691645</c:v>
                      </c:pt>
                      <c:pt idx="270">
                        <c:v>1679617.4808691645</c:v>
                      </c:pt>
                      <c:pt idx="271">
                        <c:v>1679617.4808691645</c:v>
                      </c:pt>
                      <c:pt idx="272">
                        <c:v>1679617.4808691645</c:v>
                      </c:pt>
                      <c:pt idx="273">
                        <c:v>1679617.4808691645</c:v>
                      </c:pt>
                      <c:pt idx="274">
                        <c:v>1679617.4808691645</c:v>
                      </c:pt>
                      <c:pt idx="275">
                        <c:v>1679617.4808691645</c:v>
                      </c:pt>
                      <c:pt idx="276">
                        <c:v>1679617.4808691645</c:v>
                      </c:pt>
                      <c:pt idx="277">
                        <c:v>1679617.4808691645</c:v>
                      </c:pt>
                      <c:pt idx="278">
                        <c:v>1679617.4808691645</c:v>
                      </c:pt>
                      <c:pt idx="279">
                        <c:v>1679617.4808691645</c:v>
                      </c:pt>
                      <c:pt idx="280">
                        <c:v>1679617.4808691645</c:v>
                      </c:pt>
                      <c:pt idx="281">
                        <c:v>1679617.4808691645</c:v>
                      </c:pt>
                      <c:pt idx="282">
                        <c:v>1679617.4808691645</c:v>
                      </c:pt>
                      <c:pt idx="283">
                        <c:v>1679617.4808691645</c:v>
                      </c:pt>
                      <c:pt idx="284">
                        <c:v>1679617.4808691645</c:v>
                      </c:pt>
                      <c:pt idx="285">
                        <c:v>1679617.4808691645</c:v>
                      </c:pt>
                      <c:pt idx="286">
                        <c:v>1679617.4808691645</c:v>
                      </c:pt>
                      <c:pt idx="287">
                        <c:v>1679617.4808691645</c:v>
                      </c:pt>
                      <c:pt idx="288">
                        <c:v>1679617.4808691645</c:v>
                      </c:pt>
                      <c:pt idx="289">
                        <c:v>1679617.4808691645</c:v>
                      </c:pt>
                      <c:pt idx="290">
                        <c:v>1679617.4808691645</c:v>
                      </c:pt>
                      <c:pt idx="291">
                        <c:v>1679617.4808691645</c:v>
                      </c:pt>
                      <c:pt idx="292">
                        <c:v>1679617.4808691645</c:v>
                      </c:pt>
                      <c:pt idx="293">
                        <c:v>1539676.8356420586</c:v>
                      </c:pt>
                      <c:pt idx="294">
                        <c:v>1539676.8356420586</c:v>
                      </c:pt>
                      <c:pt idx="295">
                        <c:v>1539676.8356420586</c:v>
                      </c:pt>
                      <c:pt idx="296">
                        <c:v>1539676.8356420586</c:v>
                      </c:pt>
                      <c:pt idx="297">
                        <c:v>1539676.8356420586</c:v>
                      </c:pt>
                      <c:pt idx="298">
                        <c:v>1539676.8356420586</c:v>
                      </c:pt>
                      <c:pt idx="299">
                        <c:v>1539676.8356420586</c:v>
                      </c:pt>
                      <c:pt idx="300">
                        <c:v>1539676.8356420586</c:v>
                      </c:pt>
                      <c:pt idx="301">
                        <c:v>1539676.8356420586</c:v>
                      </c:pt>
                      <c:pt idx="302">
                        <c:v>1539676.8356420586</c:v>
                      </c:pt>
                      <c:pt idx="303">
                        <c:v>1539676.8356420586</c:v>
                      </c:pt>
                      <c:pt idx="304">
                        <c:v>1539676.8356420586</c:v>
                      </c:pt>
                      <c:pt idx="305">
                        <c:v>1539676.8356420586</c:v>
                      </c:pt>
                      <c:pt idx="306">
                        <c:v>1539676.8356420586</c:v>
                      </c:pt>
                      <c:pt idx="307">
                        <c:v>1539676.8356420586</c:v>
                      </c:pt>
                      <c:pt idx="308">
                        <c:v>1539676.8356420586</c:v>
                      </c:pt>
                      <c:pt idx="309">
                        <c:v>1539676.8356420586</c:v>
                      </c:pt>
                      <c:pt idx="310">
                        <c:v>1539676.8356420586</c:v>
                      </c:pt>
                      <c:pt idx="311">
                        <c:v>1539676.8356420586</c:v>
                      </c:pt>
                      <c:pt idx="312">
                        <c:v>1539676.8356420586</c:v>
                      </c:pt>
                      <c:pt idx="313">
                        <c:v>1539676.8356420586</c:v>
                      </c:pt>
                      <c:pt idx="314">
                        <c:v>1539676.8356420586</c:v>
                      </c:pt>
                      <c:pt idx="315">
                        <c:v>1539676.8356420586</c:v>
                      </c:pt>
                      <c:pt idx="316">
                        <c:v>1539676.8356420586</c:v>
                      </c:pt>
                      <c:pt idx="317">
                        <c:v>1539676.8356420586</c:v>
                      </c:pt>
                      <c:pt idx="318">
                        <c:v>1539676.8356420586</c:v>
                      </c:pt>
                      <c:pt idx="319">
                        <c:v>1539676.8356420586</c:v>
                      </c:pt>
                      <c:pt idx="320">
                        <c:v>1539676.8356420586</c:v>
                      </c:pt>
                      <c:pt idx="321">
                        <c:v>1539676.8356420586</c:v>
                      </c:pt>
                      <c:pt idx="322">
                        <c:v>1539676.8356420586</c:v>
                      </c:pt>
                      <c:pt idx="323">
                        <c:v>1539676.8356420586</c:v>
                      </c:pt>
                      <c:pt idx="324">
                        <c:v>1539676.8356420586</c:v>
                      </c:pt>
                      <c:pt idx="325">
                        <c:v>1539676.8356420586</c:v>
                      </c:pt>
                      <c:pt idx="326">
                        <c:v>1539676.8356420586</c:v>
                      </c:pt>
                      <c:pt idx="327">
                        <c:v>1539676.8356420586</c:v>
                      </c:pt>
                      <c:pt idx="328">
                        <c:v>1539676.8356420586</c:v>
                      </c:pt>
                      <c:pt idx="329">
                        <c:v>1539676.8356420586</c:v>
                      </c:pt>
                      <c:pt idx="330">
                        <c:v>1539676.8356420586</c:v>
                      </c:pt>
                      <c:pt idx="331">
                        <c:v>1539676.8356420586</c:v>
                      </c:pt>
                      <c:pt idx="332">
                        <c:v>1539676.8356420586</c:v>
                      </c:pt>
                      <c:pt idx="333">
                        <c:v>1539676.8356420586</c:v>
                      </c:pt>
                      <c:pt idx="334">
                        <c:v>1539676.8356420586</c:v>
                      </c:pt>
                      <c:pt idx="335">
                        <c:v>1539676.8356420586</c:v>
                      </c:pt>
                      <c:pt idx="336">
                        <c:v>1539676.8356420586</c:v>
                      </c:pt>
                      <c:pt idx="337">
                        <c:v>1539676.8356420586</c:v>
                      </c:pt>
                      <c:pt idx="338">
                        <c:v>1397594.6454303404</c:v>
                      </c:pt>
                      <c:pt idx="339">
                        <c:v>1397594.6454303404</c:v>
                      </c:pt>
                      <c:pt idx="340">
                        <c:v>1397594.6454303404</c:v>
                      </c:pt>
                      <c:pt idx="341">
                        <c:v>1397594.6454303404</c:v>
                      </c:pt>
                      <c:pt idx="342">
                        <c:v>1397594.6454303404</c:v>
                      </c:pt>
                      <c:pt idx="343">
                        <c:v>1397594.6454303404</c:v>
                      </c:pt>
                      <c:pt idx="344">
                        <c:v>1397594.6454303404</c:v>
                      </c:pt>
                      <c:pt idx="345">
                        <c:v>1397594.6454303404</c:v>
                      </c:pt>
                      <c:pt idx="346">
                        <c:v>1397594.6454303404</c:v>
                      </c:pt>
                      <c:pt idx="347">
                        <c:v>1397594.6454303404</c:v>
                      </c:pt>
                      <c:pt idx="348">
                        <c:v>1397594.6454303404</c:v>
                      </c:pt>
                      <c:pt idx="349">
                        <c:v>1397594.6454303404</c:v>
                      </c:pt>
                      <c:pt idx="350">
                        <c:v>1397594.6454303404</c:v>
                      </c:pt>
                      <c:pt idx="351">
                        <c:v>1397594.6454303404</c:v>
                      </c:pt>
                      <c:pt idx="352">
                        <c:v>1397594.6454303404</c:v>
                      </c:pt>
                      <c:pt idx="353">
                        <c:v>1397594.6454303404</c:v>
                      </c:pt>
                      <c:pt idx="354">
                        <c:v>1397594.6454303404</c:v>
                      </c:pt>
                      <c:pt idx="355">
                        <c:v>1397594.6454303404</c:v>
                      </c:pt>
                      <c:pt idx="356">
                        <c:v>1397594.6454303404</c:v>
                      </c:pt>
                      <c:pt idx="357">
                        <c:v>1397594.6454303404</c:v>
                      </c:pt>
                      <c:pt idx="358">
                        <c:v>1397594.6454303404</c:v>
                      </c:pt>
                      <c:pt idx="359">
                        <c:v>1397594.6454303404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135-46BE-861A-9F1A450976BA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135-46BE-861A-9F1A450976B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1489488.3241882129</c:v>
                      </c:pt>
                      <c:pt idx="1">
                        <c:v>1489488.3241882129</c:v>
                      </c:pt>
                      <c:pt idx="2">
                        <c:v>1489488.3241882129</c:v>
                      </c:pt>
                      <c:pt idx="3">
                        <c:v>1489488.3241882129</c:v>
                      </c:pt>
                      <c:pt idx="4">
                        <c:v>1489488.3241882129</c:v>
                      </c:pt>
                      <c:pt idx="5">
                        <c:v>1489488.3241882129</c:v>
                      </c:pt>
                      <c:pt idx="6">
                        <c:v>1489488.3241882129</c:v>
                      </c:pt>
                      <c:pt idx="7">
                        <c:v>1489488.3241882129</c:v>
                      </c:pt>
                      <c:pt idx="8">
                        <c:v>1489488.3241882129</c:v>
                      </c:pt>
                      <c:pt idx="9">
                        <c:v>1489488.3241882129</c:v>
                      </c:pt>
                      <c:pt idx="10">
                        <c:v>1489488.3241882129</c:v>
                      </c:pt>
                      <c:pt idx="11">
                        <c:v>1489488.3241882129</c:v>
                      </c:pt>
                      <c:pt idx="12">
                        <c:v>1489488.3241882129</c:v>
                      </c:pt>
                      <c:pt idx="13">
                        <c:v>1489488.3241882129</c:v>
                      </c:pt>
                      <c:pt idx="14">
                        <c:v>1489488.3241882129</c:v>
                      </c:pt>
                      <c:pt idx="15">
                        <c:v>1489488.3241882129</c:v>
                      </c:pt>
                      <c:pt idx="16">
                        <c:v>1489488.3241882129</c:v>
                      </c:pt>
                      <c:pt idx="17">
                        <c:v>1489488.3241882129</c:v>
                      </c:pt>
                      <c:pt idx="18">
                        <c:v>1489488.3241882129</c:v>
                      </c:pt>
                      <c:pt idx="19">
                        <c:v>1489488.3241882129</c:v>
                      </c:pt>
                      <c:pt idx="20">
                        <c:v>1489488.3241882129</c:v>
                      </c:pt>
                      <c:pt idx="21">
                        <c:v>1489488.3241882129</c:v>
                      </c:pt>
                      <c:pt idx="22">
                        <c:v>1489488.3241882129</c:v>
                      </c:pt>
                      <c:pt idx="23">
                        <c:v>1673825.2212028003</c:v>
                      </c:pt>
                      <c:pt idx="24">
                        <c:v>1673825.2212028003</c:v>
                      </c:pt>
                      <c:pt idx="25">
                        <c:v>1673825.2212028003</c:v>
                      </c:pt>
                      <c:pt idx="26">
                        <c:v>1673825.2212028003</c:v>
                      </c:pt>
                      <c:pt idx="27">
                        <c:v>1673825.2212028003</c:v>
                      </c:pt>
                      <c:pt idx="28">
                        <c:v>1673825.2212028003</c:v>
                      </c:pt>
                      <c:pt idx="29">
                        <c:v>1673825.2212028003</c:v>
                      </c:pt>
                      <c:pt idx="30">
                        <c:v>1673825.2212028003</c:v>
                      </c:pt>
                      <c:pt idx="31">
                        <c:v>1673825.2212028003</c:v>
                      </c:pt>
                      <c:pt idx="32">
                        <c:v>1673825.2212028003</c:v>
                      </c:pt>
                      <c:pt idx="33">
                        <c:v>1673825.2212028003</c:v>
                      </c:pt>
                      <c:pt idx="34">
                        <c:v>1673825.2212028003</c:v>
                      </c:pt>
                      <c:pt idx="35">
                        <c:v>1673825.2212028003</c:v>
                      </c:pt>
                      <c:pt idx="36">
                        <c:v>1673825.2212028003</c:v>
                      </c:pt>
                      <c:pt idx="37">
                        <c:v>1673825.2212028003</c:v>
                      </c:pt>
                      <c:pt idx="38">
                        <c:v>1673825.2212028003</c:v>
                      </c:pt>
                      <c:pt idx="39">
                        <c:v>1673825.2212028003</c:v>
                      </c:pt>
                      <c:pt idx="40">
                        <c:v>1673825.2212028003</c:v>
                      </c:pt>
                      <c:pt idx="41">
                        <c:v>1673825.2212028003</c:v>
                      </c:pt>
                      <c:pt idx="42">
                        <c:v>1673825.2212028003</c:v>
                      </c:pt>
                      <c:pt idx="43">
                        <c:v>1673825.2212028003</c:v>
                      </c:pt>
                      <c:pt idx="44">
                        <c:v>1673825.2212028003</c:v>
                      </c:pt>
                      <c:pt idx="45">
                        <c:v>1673825.2212028003</c:v>
                      </c:pt>
                      <c:pt idx="46">
                        <c:v>1673825.2212028003</c:v>
                      </c:pt>
                      <c:pt idx="47">
                        <c:v>1673825.2212028003</c:v>
                      </c:pt>
                      <c:pt idx="48">
                        <c:v>1673825.2212028003</c:v>
                      </c:pt>
                      <c:pt idx="49">
                        <c:v>1673825.2212028003</c:v>
                      </c:pt>
                      <c:pt idx="50">
                        <c:v>1673825.2212028003</c:v>
                      </c:pt>
                      <c:pt idx="51">
                        <c:v>1673825.2212028003</c:v>
                      </c:pt>
                      <c:pt idx="52">
                        <c:v>1673825.2212028003</c:v>
                      </c:pt>
                      <c:pt idx="53">
                        <c:v>1673825.2212028003</c:v>
                      </c:pt>
                      <c:pt idx="54">
                        <c:v>1673825.2212028003</c:v>
                      </c:pt>
                      <c:pt idx="55">
                        <c:v>1673825.2212028003</c:v>
                      </c:pt>
                      <c:pt idx="56">
                        <c:v>1673825.2212028003</c:v>
                      </c:pt>
                      <c:pt idx="57">
                        <c:v>1673825.2212028003</c:v>
                      </c:pt>
                      <c:pt idx="58">
                        <c:v>1673825.2212028003</c:v>
                      </c:pt>
                      <c:pt idx="59">
                        <c:v>1673825.2212028003</c:v>
                      </c:pt>
                      <c:pt idx="60">
                        <c:v>1673825.2212028003</c:v>
                      </c:pt>
                      <c:pt idx="61">
                        <c:v>1673825.2212028003</c:v>
                      </c:pt>
                      <c:pt idx="62">
                        <c:v>1673825.2212028003</c:v>
                      </c:pt>
                      <c:pt idx="63">
                        <c:v>1673825.2212028003</c:v>
                      </c:pt>
                      <c:pt idx="64">
                        <c:v>1673825.2212028003</c:v>
                      </c:pt>
                      <c:pt idx="65">
                        <c:v>1673825.2212028003</c:v>
                      </c:pt>
                      <c:pt idx="66">
                        <c:v>1673825.2212028003</c:v>
                      </c:pt>
                      <c:pt idx="67">
                        <c:v>1673825.2212028003</c:v>
                      </c:pt>
                      <c:pt idx="68">
                        <c:v>1813931.1977607785</c:v>
                      </c:pt>
                      <c:pt idx="69">
                        <c:v>1813931.1977607785</c:v>
                      </c:pt>
                      <c:pt idx="70">
                        <c:v>1813931.1977607785</c:v>
                      </c:pt>
                      <c:pt idx="71">
                        <c:v>1813931.1977607785</c:v>
                      </c:pt>
                      <c:pt idx="72">
                        <c:v>1813931.1977607785</c:v>
                      </c:pt>
                      <c:pt idx="73">
                        <c:v>1813931.1977607785</c:v>
                      </c:pt>
                      <c:pt idx="74">
                        <c:v>1813931.1977607785</c:v>
                      </c:pt>
                      <c:pt idx="75">
                        <c:v>1813931.1977607785</c:v>
                      </c:pt>
                      <c:pt idx="76">
                        <c:v>1813931.1977607785</c:v>
                      </c:pt>
                      <c:pt idx="77">
                        <c:v>1813931.1977607785</c:v>
                      </c:pt>
                      <c:pt idx="78">
                        <c:v>1813931.1977607785</c:v>
                      </c:pt>
                      <c:pt idx="79">
                        <c:v>1813931.1977607785</c:v>
                      </c:pt>
                      <c:pt idx="80">
                        <c:v>1813931.1977607785</c:v>
                      </c:pt>
                      <c:pt idx="81">
                        <c:v>1813931.1977607785</c:v>
                      </c:pt>
                      <c:pt idx="82">
                        <c:v>1813931.1977607785</c:v>
                      </c:pt>
                      <c:pt idx="83">
                        <c:v>1813931.1977607785</c:v>
                      </c:pt>
                      <c:pt idx="84">
                        <c:v>1813931.1977607785</c:v>
                      </c:pt>
                      <c:pt idx="85">
                        <c:v>1813931.1977607785</c:v>
                      </c:pt>
                      <c:pt idx="86">
                        <c:v>1813931.1977607785</c:v>
                      </c:pt>
                      <c:pt idx="87">
                        <c:v>1813931.1977607785</c:v>
                      </c:pt>
                      <c:pt idx="88">
                        <c:v>1813931.1977607785</c:v>
                      </c:pt>
                      <c:pt idx="89">
                        <c:v>1813931.1977607785</c:v>
                      </c:pt>
                      <c:pt idx="90">
                        <c:v>1813931.1977607785</c:v>
                      </c:pt>
                      <c:pt idx="91">
                        <c:v>1813931.1977607785</c:v>
                      </c:pt>
                      <c:pt idx="92">
                        <c:v>1813931.1977607785</c:v>
                      </c:pt>
                      <c:pt idx="93">
                        <c:v>1813931.1977607785</c:v>
                      </c:pt>
                      <c:pt idx="94">
                        <c:v>1813931.1977607785</c:v>
                      </c:pt>
                      <c:pt idx="95">
                        <c:v>1813931.1977607785</c:v>
                      </c:pt>
                      <c:pt idx="96">
                        <c:v>1813931.1977607785</c:v>
                      </c:pt>
                      <c:pt idx="97">
                        <c:v>1813931.1977607785</c:v>
                      </c:pt>
                      <c:pt idx="98">
                        <c:v>1813931.1977607785</c:v>
                      </c:pt>
                      <c:pt idx="99">
                        <c:v>1813931.1977607785</c:v>
                      </c:pt>
                      <c:pt idx="100">
                        <c:v>1813931.1977607785</c:v>
                      </c:pt>
                      <c:pt idx="101">
                        <c:v>1813931.1977607785</c:v>
                      </c:pt>
                      <c:pt idx="102">
                        <c:v>1813931.1977607785</c:v>
                      </c:pt>
                      <c:pt idx="103">
                        <c:v>1813931.1977607785</c:v>
                      </c:pt>
                      <c:pt idx="104">
                        <c:v>1813931.1977607785</c:v>
                      </c:pt>
                      <c:pt idx="105">
                        <c:v>1813931.1977607785</c:v>
                      </c:pt>
                      <c:pt idx="106">
                        <c:v>1813931.1977607785</c:v>
                      </c:pt>
                      <c:pt idx="107">
                        <c:v>1813931.1977607785</c:v>
                      </c:pt>
                      <c:pt idx="108">
                        <c:v>1813931.1977607785</c:v>
                      </c:pt>
                      <c:pt idx="109">
                        <c:v>1813931.1977607785</c:v>
                      </c:pt>
                      <c:pt idx="110">
                        <c:v>1813931.1977607785</c:v>
                      </c:pt>
                      <c:pt idx="111">
                        <c:v>1813931.1977607785</c:v>
                      </c:pt>
                      <c:pt idx="112">
                        <c:v>1813931.1977607785</c:v>
                      </c:pt>
                      <c:pt idx="113">
                        <c:v>1677792.9419515056</c:v>
                      </c:pt>
                      <c:pt idx="114">
                        <c:v>1677792.9419515056</c:v>
                      </c:pt>
                      <c:pt idx="115">
                        <c:v>1677792.9419515056</c:v>
                      </c:pt>
                      <c:pt idx="116">
                        <c:v>1677792.9419515056</c:v>
                      </c:pt>
                      <c:pt idx="117">
                        <c:v>1677792.9419515056</c:v>
                      </c:pt>
                      <c:pt idx="118">
                        <c:v>1677792.9419515056</c:v>
                      </c:pt>
                      <c:pt idx="119">
                        <c:v>1677792.9419515056</c:v>
                      </c:pt>
                      <c:pt idx="120">
                        <c:v>1677792.9419515056</c:v>
                      </c:pt>
                      <c:pt idx="121">
                        <c:v>1677792.9419515056</c:v>
                      </c:pt>
                      <c:pt idx="122">
                        <c:v>1677792.9419515056</c:v>
                      </c:pt>
                      <c:pt idx="123">
                        <c:v>1677792.9419515056</c:v>
                      </c:pt>
                      <c:pt idx="124">
                        <c:v>1677792.9419515056</c:v>
                      </c:pt>
                      <c:pt idx="125">
                        <c:v>1677792.9419515056</c:v>
                      </c:pt>
                      <c:pt idx="126">
                        <c:v>1677792.9419515056</c:v>
                      </c:pt>
                      <c:pt idx="127">
                        <c:v>1677792.9419515056</c:v>
                      </c:pt>
                      <c:pt idx="128">
                        <c:v>1677792.9419515056</c:v>
                      </c:pt>
                      <c:pt idx="129">
                        <c:v>1677792.9419515056</c:v>
                      </c:pt>
                      <c:pt idx="130">
                        <c:v>1677792.9419515056</c:v>
                      </c:pt>
                      <c:pt idx="131">
                        <c:v>1677792.9419515056</c:v>
                      </c:pt>
                      <c:pt idx="132">
                        <c:v>1677792.9419515056</c:v>
                      </c:pt>
                      <c:pt idx="133">
                        <c:v>1677792.9419515056</c:v>
                      </c:pt>
                      <c:pt idx="134">
                        <c:v>1677792.9419515056</c:v>
                      </c:pt>
                      <c:pt idx="135">
                        <c:v>1677792.9419515056</c:v>
                      </c:pt>
                      <c:pt idx="136">
                        <c:v>1677792.9419515056</c:v>
                      </c:pt>
                      <c:pt idx="137">
                        <c:v>1677792.9419515056</c:v>
                      </c:pt>
                      <c:pt idx="138">
                        <c:v>1677792.9419515056</c:v>
                      </c:pt>
                      <c:pt idx="139">
                        <c:v>1677792.9419515056</c:v>
                      </c:pt>
                      <c:pt idx="140">
                        <c:v>1677792.9419515056</c:v>
                      </c:pt>
                      <c:pt idx="141">
                        <c:v>1677792.9419515056</c:v>
                      </c:pt>
                      <c:pt idx="142">
                        <c:v>1677792.9419515056</c:v>
                      </c:pt>
                      <c:pt idx="143">
                        <c:v>1677792.9419515056</c:v>
                      </c:pt>
                      <c:pt idx="144">
                        <c:v>1677792.9419515056</c:v>
                      </c:pt>
                      <c:pt idx="145">
                        <c:v>1677792.9419515056</c:v>
                      </c:pt>
                      <c:pt idx="146">
                        <c:v>1677792.9419515056</c:v>
                      </c:pt>
                      <c:pt idx="147">
                        <c:v>1677792.9419515056</c:v>
                      </c:pt>
                      <c:pt idx="148">
                        <c:v>1677792.9419515056</c:v>
                      </c:pt>
                      <c:pt idx="149">
                        <c:v>1677792.9419515056</c:v>
                      </c:pt>
                      <c:pt idx="150">
                        <c:v>1677792.9419515056</c:v>
                      </c:pt>
                      <c:pt idx="151">
                        <c:v>1677792.9419515056</c:v>
                      </c:pt>
                      <c:pt idx="152">
                        <c:v>1677792.9419515056</c:v>
                      </c:pt>
                      <c:pt idx="153">
                        <c:v>1677792.9419515056</c:v>
                      </c:pt>
                      <c:pt idx="154">
                        <c:v>1677792.9419515056</c:v>
                      </c:pt>
                      <c:pt idx="155">
                        <c:v>1677792.9419515056</c:v>
                      </c:pt>
                      <c:pt idx="156">
                        <c:v>1677792.9419515056</c:v>
                      </c:pt>
                      <c:pt idx="157">
                        <c:v>1677792.9419515056</c:v>
                      </c:pt>
                      <c:pt idx="158">
                        <c:v>1483724.2602019215</c:v>
                      </c:pt>
                      <c:pt idx="159">
                        <c:v>1483724.2602019215</c:v>
                      </c:pt>
                      <c:pt idx="160">
                        <c:v>1483724.2602019215</c:v>
                      </c:pt>
                      <c:pt idx="161">
                        <c:v>1483724.2602019215</c:v>
                      </c:pt>
                      <c:pt idx="162">
                        <c:v>1483724.2602019215</c:v>
                      </c:pt>
                      <c:pt idx="163">
                        <c:v>1483724.2602019215</c:v>
                      </c:pt>
                      <c:pt idx="164">
                        <c:v>1483724.2602019215</c:v>
                      </c:pt>
                      <c:pt idx="165">
                        <c:v>1483724.2602019215</c:v>
                      </c:pt>
                      <c:pt idx="166">
                        <c:v>1483724.2602019215</c:v>
                      </c:pt>
                      <c:pt idx="167">
                        <c:v>1483724.2602019215</c:v>
                      </c:pt>
                      <c:pt idx="168">
                        <c:v>1483724.2602019215</c:v>
                      </c:pt>
                      <c:pt idx="169">
                        <c:v>1483724.2602019215</c:v>
                      </c:pt>
                      <c:pt idx="170">
                        <c:v>1483724.2602019215</c:v>
                      </c:pt>
                      <c:pt idx="171">
                        <c:v>1483724.2602019215</c:v>
                      </c:pt>
                      <c:pt idx="172">
                        <c:v>1483724.2602019215</c:v>
                      </c:pt>
                      <c:pt idx="173">
                        <c:v>1483724.2602019215</c:v>
                      </c:pt>
                      <c:pt idx="174">
                        <c:v>1483724.2602019215</c:v>
                      </c:pt>
                      <c:pt idx="175">
                        <c:v>1483724.2602019215</c:v>
                      </c:pt>
                      <c:pt idx="176">
                        <c:v>1483724.2602019215</c:v>
                      </c:pt>
                      <c:pt idx="177">
                        <c:v>1483724.2602019215</c:v>
                      </c:pt>
                      <c:pt idx="178">
                        <c:v>1483724.2602019215</c:v>
                      </c:pt>
                      <c:pt idx="179">
                        <c:v>1483724.2602019215</c:v>
                      </c:pt>
                      <c:pt idx="180">
                        <c:v>1483724.2602019215</c:v>
                      </c:pt>
                      <c:pt idx="181">
                        <c:v>1483724.2602019215</c:v>
                      </c:pt>
                      <c:pt idx="182">
                        <c:v>1483724.2602019215</c:v>
                      </c:pt>
                      <c:pt idx="183">
                        <c:v>1483724.2602019215</c:v>
                      </c:pt>
                      <c:pt idx="184">
                        <c:v>1483724.2602019215</c:v>
                      </c:pt>
                      <c:pt idx="185">
                        <c:v>1483724.2602019215</c:v>
                      </c:pt>
                      <c:pt idx="186">
                        <c:v>1483724.2602019215</c:v>
                      </c:pt>
                      <c:pt idx="187">
                        <c:v>1483724.2602019215</c:v>
                      </c:pt>
                      <c:pt idx="188">
                        <c:v>1483724.2602019215</c:v>
                      </c:pt>
                      <c:pt idx="189">
                        <c:v>1483724.2602019215</c:v>
                      </c:pt>
                      <c:pt idx="190">
                        <c:v>1483724.2602019215</c:v>
                      </c:pt>
                      <c:pt idx="191">
                        <c:v>1483724.2602019215</c:v>
                      </c:pt>
                      <c:pt idx="192">
                        <c:v>1483724.2602019215</c:v>
                      </c:pt>
                      <c:pt idx="193">
                        <c:v>1483724.2602019215</c:v>
                      </c:pt>
                      <c:pt idx="194">
                        <c:v>1483724.2602019215</c:v>
                      </c:pt>
                      <c:pt idx="195">
                        <c:v>1483724.2602019215</c:v>
                      </c:pt>
                      <c:pt idx="196">
                        <c:v>1483724.2602019215</c:v>
                      </c:pt>
                      <c:pt idx="197">
                        <c:v>1483724.2602019215</c:v>
                      </c:pt>
                      <c:pt idx="198">
                        <c:v>1483724.2602019215</c:v>
                      </c:pt>
                      <c:pt idx="199">
                        <c:v>1483724.2602019215</c:v>
                      </c:pt>
                      <c:pt idx="200">
                        <c:v>1483724.2602019215</c:v>
                      </c:pt>
                      <c:pt idx="201">
                        <c:v>1483724.2602019215</c:v>
                      </c:pt>
                      <c:pt idx="202">
                        <c:v>1483724.2602019215</c:v>
                      </c:pt>
                      <c:pt idx="203">
                        <c:v>1653209.2755984599</c:v>
                      </c:pt>
                      <c:pt idx="204">
                        <c:v>1653209.2755984599</c:v>
                      </c:pt>
                      <c:pt idx="205">
                        <c:v>1653209.2755984599</c:v>
                      </c:pt>
                      <c:pt idx="206">
                        <c:v>1653209.2755984599</c:v>
                      </c:pt>
                      <c:pt idx="207">
                        <c:v>1653209.2755984599</c:v>
                      </c:pt>
                      <c:pt idx="208">
                        <c:v>1653209.2755984599</c:v>
                      </c:pt>
                      <c:pt idx="209">
                        <c:v>1653209.2755984599</c:v>
                      </c:pt>
                      <c:pt idx="210">
                        <c:v>1653209.2755984599</c:v>
                      </c:pt>
                      <c:pt idx="211">
                        <c:v>1653209.2755984599</c:v>
                      </c:pt>
                      <c:pt idx="212">
                        <c:v>1653209.2755984599</c:v>
                      </c:pt>
                      <c:pt idx="213">
                        <c:v>1653209.2755984599</c:v>
                      </c:pt>
                      <c:pt idx="214">
                        <c:v>1653209.2755984599</c:v>
                      </c:pt>
                      <c:pt idx="215">
                        <c:v>1653209.2755984599</c:v>
                      </c:pt>
                      <c:pt idx="216">
                        <c:v>1653209.2755984599</c:v>
                      </c:pt>
                      <c:pt idx="217">
                        <c:v>1653209.2755984599</c:v>
                      </c:pt>
                      <c:pt idx="218">
                        <c:v>1653209.2755984599</c:v>
                      </c:pt>
                      <c:pt idx="219">
                        <c:v>1653209.2755984599</c:v>
                      </c:pt>
                      <c:pt idx="220">
                        <c:v>1653209.2755984599</c:v>
                      </c:pt>
                      <c:pt idx="221">
                        <c:v>1653209.2755984599</c:v>
                      </c:pt>
                      <c:pt idx="222">
                        <c:v>1653209.2755984599</c:v>
                      </c:pt>
                      <c:pt idx="223">
                        <c:v>1653209.2755984599</c:v>
                      </c:pt>
                      <c:pt idx="224">
                        <c:v>1653209.2755984599</c:v>
                      </c:pt>
                      <c:pt idx="225">
                        <c:v>1653209.2755984599</c:v>
                      </c:pt>
                      <c:pt idx="226">
                        <c:v>1653209.2755984599</c:v>
                      </c:pt>
                      <c:pt idx="227">
                        <c:v>1653209.2755984599</c:v>
                      </c:pt>
                      <c:pt idx="228">
                        <c:v>1653209.2755984599</c:v>
                      </c:pt>
                      <c:pt idx="229">
                        <c:v>1653209.2755984599</c:v>
                      </c:pt>
                      <c:pt idx="230">
                        <c:v>1653209.2755984599</c:v>
                      </c:pt>
                      <c:pt idx="231">
                        <c:v>1653209.2755984599</c:v>
                      </c:pt>
                      <c:pt idx="232">
                        <c:v>1653209.2755984599</c:v>
                      </c:pt>
                      <c:pt idx="233">
                        <c:v>1653209.2755984599</c:v>
                      </c:pt>
                      <c:pt idx="234">
                        <c:v>1653209.2755984599</c:v>
                      </c:pt>
                      <c:pt idx="235">
                        <c:v>1653209.2755984599</c:v>
                      </c:pt>
                      <c:pt idx="236">
                        <c:v>1653209.2755984599</c:v>
                      </c:pt>
                      <c:pt idx="237">
                        <c:v>1653209.2755984599</c:v>
                      </c:pt>
                      <c:pt idx="238">
                        <c:v>1653209.2755984599</c:v>
                      </c:pt>
                      <c:pt idx="239">
                        <c:v>1653209.2755984599</c:v>
                      </c:pt>
                      <c:pt idx="240">
                        <c:v>1653209.2755984599</c:v>
                      </c:pt>
                      <c:pt idx="241">
                        <c:v>1653209.2755984599</c:v>
                      </c:pt>
                      <c:pt idx="242">
                        <c:v>1653209.2755984599</c:v>
                      </c:pt>
                      <c:pt idx="243">
                        <c:v>1653209.2755984599</c:v>
                      </c:pt>
                      <c:pt idx="244">
                        <c:v>1653209.2755984599</c:v>
                      </c:pt>
                      <c:pt idx="245">
                        <c:v>1653209.2755984599</c:v>
                      </c:pt>
                      <c:pt idx="246">
                        <c:v>1653209.2755984599</c:v>
                      </c:pt>
                      <c:pt idx="247">
                        <c:v>1653209.2755984599</c:v>
                      </c:pt>
                      <c:pt idx="248">
                        <c:v>1810709.8286458419</c:v>
                      </c:pt>
                      <c:pt idx="249">
                        <c:v>1810709.8286458419</c:v>
                      </c:pt>
                      <c:pt idx="250">
                        <c:v>1810709.8286458419</c:v>
                      </c:pt>
                      <c:pt idx="251">
                        <c:v>1810709.8286458419</c:v>
                      </c:pt>
                      <c:pt idx="252">
                        <c:v>1810709.8286458419</c:v>
                      </c:pt>
                      <c:pt idx="253">
                        <c:v>1810709.8286458419</c:v>
                      </c:pt>
                      <c:pt idx="254">
                        <c:v>1810709.8286458419</c:v>
                      </c:pt>
                      <c:pt idx="255">
                        <c:v>1810709.8286458419</c:v>
                      </c:pt>
                      <c:pt idx="256">
                        <c:v>1810709.8286458419</c:v>
                      </c:pt>
                      <c:pt idx="257">
                        <c:v>1810709.8286458419</c:v>
                      </c:pt>
                      <c:pt idx="258">
                        <c:v>1810709.8286458419</c:v>
                      </c:pt>
                      <c:pt idx="259">
                        <c:v>1810709.8286458419</c:v>
                      </c:pt>
                      <c:pt idx="260">
                        <c:v>1810709.8286458419</c:v>
                      </c:pt>
                      <c:pt idx="261">
                        <c:v>1810709.8286458419</c:v>
                      </c:pt>
                      <c:pt idx="262">
                        <c:v>1810709.8286458419</c:v>
                      </c:pt>
                      <c:pt idx="263">
                        <c:v>1810709.8286458419</c:v>
                      </c:pt>
                      <c:pt idx="264">
                        <c:v>1810709.8286458419</c:v>
                      </c:pt>
                      <c:pt idx="265">
                        <c:v>1810709.8286458419</c:v>
                      </c:pt>
                      <c:pt idx="266">
                        <c:v>1810709.8286458419</c:v>
                      </c:pt>
                      <c:pt idx="267">
                        <c:v>1810709.8286458419</c:v>
                      </c:pt>
                      <c:pt idx="268">
                        <c:v>1810709.8286458419</c:v>
                      </c:pt>
                      <c:pt idx="269">
                        <c:v>1810709.8286458419</c:v>
                      </c:pt>
                      <c:pt idx="270">
                        <c:v>1810709.8286458419</c:v>
                      </c:pt>
                      <c:pt idx="271">
                        <c:v>1810709.8286458419</c:v>
                      </c:pt>
                      <c:pt idx="272">
                        <c:v>1810709.8286458419</c:v>
                      </c:pt>
                      <c:pt idx="273">
                        <c:v>1810709.8286458419</c:v>
                      </c:pt>
                      <c:pt idx="274">
                        <c:v>1810709.8286458419</c:v>
                      </c:pt>
                      <c:pt idx="275">
                        <c:v>1810709.8286458419</c:v>
                      </c:pt>
                      <c:pt idx="276">
                        <c:v>1810709.8286458419</c:v>
                      </c:pt>
                      <c:pt idx="277">
                        <c:v>1810709.8286458419</c:v>
                      </c:pt>
                      <c:pt idx="278">
                        <c:v>1810709.8286458419</c:v>
                      </c:pt>
                      <c:pt idx="279">
                        <c:v>1810709.8286458419</c:v>
                      </c:pt>
                      <c:pt idx="280">
                        <c:v>1810709.8286458419</c:v>
                      </c:pt>
                      <c:pt idx="281">
                        <c:v>1810709.8286458419</c:v>
                      </c:pt>
                      <c:pt idx="282">
                        <c:v>1810709.8286458419</c:v>
                      </c:pt>
                      <c:pt idx="283">
                        <c:v>1810709.8286458419</c:v>
                      </c:pt>
                      <c:pt idx="284">
                        <c:v>1810709.8286458419</c:v>
                      </c:pt>
                      <c:pt idx="285">
                        <c:v>1810709.8286458419</c:v>
                      </c:pt>
                      <c:pt idx="286">
                        <c:v>1810709.8286458419</c:v>
                      </c:pt>
                      <c:pt idx="287">
                        <c:v>1810709.8286458419</c:v>
                      </c:pt>
                      <c:pt idx="288">
                        <c:v>1810709.8286458419</c:v>
                      </c:pt>
                      <c:pt idx="289">
                        <c:v>1810709.8286458419</c:v>
                      </c:pt>
                      <c:pt idx="290">
                        <c:v>1810709.8286458419</c:v>
                      </c:pt>
                      <c:pt idx="291">
                        <c:v>1810709.8286458419</c:v>
                      </c:pt>
                      <c:pt idx="292">
                        <c:v>1810709.8286458419</c:v>
                      </c:pt>
                      <c:pt idx="293">
                        <c:v>1651101.0572213675</c:v>
                      </c:pt>
                      <c:pt idx="294">
                        <c:v>1651101.0572213675</c:v>
                      </c:pt>
                      <c:pt idx="295">
                        <c:v>1651101.0572213675</c:v>
                      </c:pt>
                      <c:pt idx="296">
                        <c:v>1651101.0572213675</c:v>
                      </c:pt>
                      <c:pt idx="297">
                        <c:v>1651101.0572213675</c:v>
                      </c:pt>
                      <c:pt idx="298">
                        <c:v>1651101.0572213675</c:v>
                      </c:pt>
                      <c:pt idx="299">
                        <c:v>1651101.0572213675</c:v>
                      </c:pt>
                      <c:pt idx="300">
                        <c:v>1651101.0572213675</c:v>
                      </c:pt>
                      <c:pt idx="301">
                        <c:v>1651101.0572213675</c:v>
                      </c:pt>
                      <c:pt idx="302">
                        <c:v>1651101.0572213675</c:v>
                      </c:pt>
                      <c:pt idx="303">
                        <c:v>1651101.0572213675</c:v>
                      </c:pt>
                      <c:pt idx="304">
                        <c:v>1651101.0572213675</c:v>
                      </c:pt>
                      <c:pt idx="305">
                        <c:v>1651101.0572213675</c:v>
                      </c:pt>
                      <c:pt idx="306">
                        <c:v>1651101.0572213675</c:v>
                      </c:pt>
                      <c:pt idx="307">
                        <c:v>1651101.0572213675</c:v>
                      </c:pt>
                      <c:pt idx="308">
                        <c:v>1651101.0572213675</c:v>
                      </c:pt>
                      <c:pt idx="309">
                        <c:v>1651101.0572213675</c:v>
                      </c:pt>
                      <c:pt idx="310">
                        <c:v>1651101.0572213675</c:v>
                      </c:pt>
                      <c:pt idx="311">
                        <c:v>1651101.0572213675</c:v>
                      </c:pt>
                      <c:pt idx="312">
                        <c:v>1651101.0572213675</c:v>
                      </c:pt>
                      <c:pt idx="313">
                        <c:v>1651101.0572213675</c:v>
                      </c:pt>
                      <c:pt idx="314">
                        <c:v>1651101.0572213675</c:v>
                      </c:pt>
                      <c:pt idx="315">
                        <c:v>1651101.0572213675</c:v>
                      </c:pt>
                      <c:pt idx="316">
                        <c:v>1651101.0572213675</c:v>
                      </c:pt>
                      <c:pt idx="317">
                        <c:v>1651101.0572213675</c:v>
                      </c:pt>
                      <c:pt idx="318">
                        <c:v>1651101.0572213675</c:v>
                      </c:pt>
                      <c:pt idx="319">
                        <c:v>1651101.0572213675</c:v>
                      </c:pt>
                      <c:pt idx="320">
                        <c:v>1651101.0572213675</c:v>
                      </c:pt>
                      <c:pt idx="321">
                        <c:v>1651101.0572213675</c:v>
                      </c:pt>
                      <c:pt idx="322">
                        <c:v>1651101.0572213675</c:v>
                      </c:pt>
                      <c:pt idx="323">
                        <c:v>1651101.0572213675</c:v>
                      </c:pt>
                      <c:pt idx="324">
                        <c:v>1651101.0572213675</c:v>
                      </c:pt>
                      <c:pt idx="325">
                        <c:v>1651101.0572213675</c:v>
                      </c:pt>
                      <c:pt idx="326">
                        <c:v>1651101.0572213675</c:v>
                      </c:pt>
                      <c:pt idx="327">
                        <c:v>1651101.0572213675</c:v>
                      </c:pt>
                      <c:pt idx="328">
                        <c:v>1651101.0572213675</c:v>
                      </c:pt>
                      <c:pt idx="329">
                        <c:v>1651101.0572213675</c:v>
                      </c:pt>
                      <c:pt idx="330">
                        <c:v>1651101.0572213675</c:v>
                      </c:pt>
                      <c:pt idx="331">
                        <c:v>1651101.0572213675</c:v>
                      </c:pt>
                      <c:pt idx="332">
                        <c:v>1651101.0572213675</c:v>
                      </c:pt>
                      <c:pt idx="333">
                        <c:v>1651101.0572213675</c:v>
                      </c:pt>
                      <c:pt idx="334">
                        <c:v>1651101.0572213675</c:v>
                      </c:pt>
                      <c:pt idx="335">
                        <c:v>1651101.0572213675</c:v>
                      </c:pt>
                      <c:pt idx="336">
                        <c:v>1651101.0572213675</c:v>
                      </c:pt>
                      <c:pt idx="337">
                        <c:v>1651101.0572213675</c:v>
                      </c:pt>
                      <c:pt idx="338">
                        <c:v>1489488.3241882129</c:v>
                      </c:pt>
                      <c:pt idx="339">
                        <c:v>1489488.3241882129</c:v>
                      </c:pt>
                      <c:pt idx="340">
                        <c:v>1489488.3241882129</c:v>
                      </c:pt>
                      <c:pt idx="341">
                        <c:v>1489488.3241882129</c:v>
                      </c:pt>
                      <c:pt idx="342">
                        <c:v>1489488.3241882129</c:v>
                      </c:pt>
                      <c:pt idx="343">
                        <c:v>1489488.3241882129</c:v>
                      </c:pt>
                      <c:pt idx="344">
                        <c:v>1489488.3241882129</c:v>
                      </c:pt>
                      <c:pt idx="345">
                        <c:v>1489488.3241882129</c:v>
                      </c:pt>
                      <c:pt idx="346">
                        <c:v>1489488.3241882129</c:v>
                      </c:pt>
                      <c:pt idx="347">
                        <c:v>1489488.3241882129</c:v>
                      </c:pt>
                      <c:pt idx="348">
                        <c:v>1489488.3241882129</c:v>
                      </c:pt>
                      <c:pt idx="349">
                        <c:v>1489488.3241882129</c:v>
                      </c:pt>
                      <c:pt idx="350">
                        <c:v>1489488.3241882129</c:v>
                      </c:pt>
                      <c:pt idx="351">
                        <c:v>1489488.3241882129</c:v>
                      </c:pt>
                      <c:pt idx="352">
                        <c:v>1489488.3241882129</c:v>
                      </c:pt>
                      <c:pt idx="353">
                        <c:v>1489488.3241882129</c:v>
                      </c:pt>
                      <c:pt idx="354">
                        <c:v>1489488.3241882129</c:v>
                      </c:pt>
                      <c:pt idx="355">
                        <c:v>1489488.3241882129</c:v>
                      </c:pt>
                      <c:pt idx="356">
                        <c:v>1489488.3241882129</c:v>
                      </c:pt>
                      <c:pt idx="357">
                        <c:v>1489488.3241882129</c:v>
                      </c:pt>
                      <c:pt idx="358">
                        <c:v>1489488.3241882129</c:v>
                      </c:pt>
                      <c:pt idx="359">
                        <c:v>1489488.3241882129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2135-46BE-861A-9F1A450976BA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-12.375853776165247</c:v>
                      </c:pt>
                      <c:pt idx="24">
                        <c:v>-12.375853776165247</c:v>
                      </c:pt>
                      <c:pt idx="25">
                        <c:v>-12.375853776165247</c:v>
                      </c:pt>
                      <c:pt idx="26">
                        <c:v>-12.375853776165247</c:v>
                      </c:pt>
                      <c:pt idx="27">
                        <c:v>-12.375853776165247</c:v>
                      </c:pt>
                      <c:pt idx="28">
                        <c:v>-12.375853776165247</c:v>
                      </c:pt>
                      <c:pt idx="29">
                        <c:v>-12.375853776165247</c:v>
                      </c:pt>
                      <c:pt idx="30">
                        <c:v>-12.375853776165247</c:v>
                      </c:pt>
                      <c:pt idx="31">
                        <c:v>-12.375853776165247</c:v>
                      </c:pt>
                      <c:pt idx="32">
                        <c:v>-12.375853776165247</c:v>
                      </c:pt>
                      <c:pt idx="33">
                        <c:v>-12.375853776165247</c:v>
                      </c:pt>
                      <c:pt idx="34">
                        <c:v>-12.375853776165247</c:v>
                      </c:pt>
                      <c:pt idx="35">
                        <c:v>-12.375853776165247</c:v>
                      </c:pt>
                      <c:pt idx="36">
                        <c:v>-12.375853776165247</c:v>
                      </c:pt>
                      <c:pt idx="37">
                        <c:v>-12.375853776165247</c:v>
                      </c:pt>
                      <c:pt idx="38">
                        <c:v>-12.375853776165247</c:v>
                      </c:pt>
                      <c:pt idx="39">
                        <c:v>-12.375853776165247</c:v>
                      </c:pt>
                      <c:pt idx="40">
                        <c:v>-12.375853776165247</c:v>
                      </c:pt>
                      <c:pt idx="41">
                        <c:v>-12.375853776165247</c:v>
                      </c:pt>
                      <c:pt idx="42">
                        <c:v>-12.375853776165247</c:v>
                      </c:pt>
                      <c:pt idx="43">
                        <c:v>-12.375853776165247</c:v>
                      </c:pt>
                      <c:pt idx="44">
                        <c:v>-12.375853776165247</c:v>
                      </c:pt>
                      <c:pt idx="45">
                        <c:v>-12.375853776165247</c:v>
                      </c:pt>
                      <c:pt idx="46">
                        <c:v>-12.375853776165247</c:v>
                      </c:pt>
                      <c:pt idx="47">
                        <c:v>-12.375853776165247</c:v>
                      </c:pt>
                      <c:pt idx="48">
                        <c:v>-12.375853776165247</c:v>
                      </c:pt>
                      <c:pt idx="49">
                        <c:v>-12.375853776165247</c:v>
                      </c:pt>
                      <c:pt idx="50">
                        <c:v>-12.375853776165247</c:v>
                      </c:pt>
                      <c:pt idx="51">
                        <c:v>-12.375853776165247</c:v>
                      </c:pt>
                      <c:pt idx="52">
                        <c:v>-12.375853776165247</c:v>
                      </c:pt>
                      <c:pt idx="53">
                        <c:v>-12.375853776165247</c:v>
                      </c:pt>
                      <c:pt idx="54">
                        <c:v>-12.375853776165247</c:v>
                      </c:pt>
                      <c:pt idx="55">
                        <c:v>-12.375853776165247</c:v>
                      </c:pt>
                      <c:pt idx="56">
                        <c:v>-12.375853776165247</c:v>
                      </c:pt>
                      <c:pt idx="57">
                        <c:v>-12.375853776165247</c:v>
                      </c:pt>
                      <c:pt idx="58">
                        <c:v>-12.375853776165247</c:v>
                      </c:pt>
                      <c:pt idx="59">
                        <c:v>-12.375853776165247</c:v>
                      </c:pt>
                      <c:pt idx="60">
                        <c:v>-12.375853776165247</c:v>
                      </c:pt>
                      <c:pt idx="61">
                        <c:v>-12.375853776165247</c:v>
                      </c:pt>
                      <c:pt idx="62">
                        <c:v>-12.375853776165247</c:v>
                      </c:pt>
                      <c:pt idx="63">
                        <c:v>-12.375853776165247</c:v>
                      </c:pt>
                      <c:pt idx="64">
                        <c:v>-12.375853776165247</c:v>
                      </c:pt>
                      <c:pt idx="65">
                        <c:v>-12.375853776165247</c:v>
                      </c:pt>
                      <c:pt idx="66">
                        <c:v>-12.375853776165247</c:v>
                      </c:pt>
                      <c:pt idx="67">
                        <c:v>-12.375853776165247</c:v>
                      </c:pt>
                      <c:pt idx="68">
                        <c:v>-21.782169642007126</c:v>
                      </c:pt>
                      <c:pt idx="69">
                        <c:v>-21.782169642007126</c:v>
                      </c:pt>
                      <c:pt idx="70">
                        <c:v>-21.782169642007126</c:v>
                      </c:pt>
                      <c:pt idx="71">
                        <c:v>-21.782169642007126</c:v>
                      </c:pt>
                      <c:pt idx="72">
                        <c:v>-21.782169642007126</c:v>
                      </c:pt>
                      <c:pt idx="73">
                        <c:v>-21.782169642007126</c:v>
                      </c:pt>
                      <c:pt idx="74">
                        <c:v>-21.782169642007126</c:v>
                      </c:pt>
                      <c:pt idx="75">
                        <c:v>-21.782169642007126</c:v>
                      </c:pt>
                      <c:pt idx="76">
                        <c:v>-21.782169642007126</c:v>
                      </c:pt>
                      <c:pt idx="77">
                        <c:v>-21.782169642007126</c:v>
                      </c:pt>
                      <c:pt idx="78">
                        <c:v>-21.782169642007126</c:v>
                      </c:pt>
                      <c:pt idx="79">
                        <c:v>-21.782169642007126</c:v>
                      </c:pt>
                      <c:pt idx="80">
                        <c:v>-21.782169642007126</c:v>
                      </c:pt>
                      <c:pt idx="81">
                        <c:v>-21.782169642007126</c:v>
                      </c:pt>
                      <c:pt idx="82">
                        <c:v>-21.782169642007126</c:v>
                      </c:pt>
                      <c:pt idx="83">
                        <c:v>-21.782169642007126</c:v>
                      </c:pt>
                      <c:pt idx="84">
                        <c:v>-21.782169642007126</c:v>
                      </c:pt>
                      <c:pt idx="85">
                        <c:v>-21.782169642007126</c:v>
                      </c:pt>
                      <c:pt idx="86">
                        <c:v>-21.782169642007126</c:v>
                      </c:pt>
                      <c:pt idx="87">
                        <c:v>-21.782169642007126</c:v>
                      </c:pt>
                      <c:pt idx="88">
                        <c:v>-21.782169642007126</c:v>
                      </c:pt>
                      <c:pt idx="89">
                        <c:v>-21.782169642007126</c:v>
                      </c:pt>
                      <c:pt idx="90">
                        <c:v>-21.782169642007126</c:v>
                      </c:pt>
                      <c:pt idx="91">
                        <c:v>-21.782169642007126</c:v>
                      </c:pt>
                      <c:pt idx="92">
                        <c:v>-21.782169642007126</c:v>
                      </c:pt>
                      <c:pt idx="93">
                        <c:v>-21.782169642007126</c:v>
                      </c:pt>
                      <c:pt idx="94">
                        <c:v>-21.782169642007126</c:v>
                      </c:pt>
                      <c:pt idx="95">
                        <c:v>-21.782169642007126</c:v>
                      </c:pt>
                      <c:pt idx="96">
                        <c:v>-21.782169642007126</c:v>
                      </c:pt>
                      <c:pt idx="97">
                        <c:v>-21.782169642007126</c:v>
                      </c:pt>
                      <c:pt idx="98">
                        <c:v>-21.782169642007126</c:v>
                      </c:pt>
                      <c:pt idx="99">
                        <c:v>-21.782169642007126</c:v>
                      </c:pt>
                      <c:pt idx="100">
                        <c:v>-21.782169642007126</c:v>
                      </c:pt>
                      <c:pt idx="101">
                        <c:v>-21.782169642007126</c:v>
                      </c:pt>
                      <c:pt idx="102">
                        <c:v>-21.782169642007126</c:v>
                      </c:pt>
                      <c:pt idx="103">
                        <c:v>-21.782169642007126</c:v>
                      </c:pt>
                      <c:pt idx="104">
                        <c:v>-21.782169642007126</c:v>
                      </c:pt>
                      <c:pt idx="105">
                        <c:v>-21.782169642007126</c:v>
                      </c:pt>
                      <c:pt idx="106">
                        <c:v>-21.782169642007126</c:v>
                      </c:pt>
                      <c:pt idx="107">
                        <c:v>-21.782169642007126</c:v>
                      </c:pt>
                      <c:pt idx="108">
                        <c:v>-21.782169642007126</c:v>
                      </c:pt>
                      <c:pt idx="109">
                        <c:v>-21.782169642007126</c:v>
                      </c:pt>
                      <c:pt idx="110">
                        <c:v>-21.782169642007126</c:v>
                      </c:pt>
                      <c:pt idx="111">
                        <c:v>-21.782169642007126</c:v>
                      </c:pt>
                      <c:pt idx="112">
                        <c:v>-21.782169642007126</c:v>
                      </c:pt>
                      <c:pt idx="113">
                        <c:v>-12.642235236447442</c:v>
                      </c:pt>
                      <c:pt idx="114">
                        <c:v>-12.642235236447442</c:v>
                      </c:pt>
                      <c:pt idx="115">
                        <c:v>-12.642235236447442</c:v>
                      </c:pt>
                      <c:pt idx="116">
                        <c:v>-12.642235236447442</c:v>
                      </c:pt>
                      <c:pt idx="117">
                        <c:v>-12.642235236447442</c:v>
                      </c:pt>
                      <c:pt idx="118">
                        <c:v>-12.642235236447442</c:v>
                      </c:pt>
                      <c:pt idx="119">
                        <c:v>-12.642235236447442</c:v>
                      </c:pt>
                      <c:pt idx="120">
                        <c:v>-12.642235236447442</c:v>
                      </c:pt>
                      <c:pt idx="121">
                        <c:v>-12.642235236447442</c:v>
                      </c:pt>
                      <c:pt idx="122">
                        <c:v>-12.642235236447442</c:v>
                      </c:pt>
                      <c:pt idx="123">
                        <c:v>-12.642235236447442</c:v>
                      </c:pt>
                      <c:pt idx="124">
                        <c:v>-12.642235236447442</c:v>
                      </c:pt>
                      <c:pt idx="125">
                        <c:v>-12.642235236447442</c:v>
                      </c:pt>
                      <c:pt idx="126">
                        <c:v>-12.642235236447442</c:v>
                      </c:pt>
                      <c:pt idx="127">
                        <c:v>-12.642235236447442</c:v>
                      </c:pt>
                      <c:pt idx="128">
                        <c:v>-12.642235236447442</c:v>
                      </c:pt>
                      <c:pt idx="129">
                        <c:v>-12.642235236447442</c:v>
                      </c:pt>
                      <c:pt idx="130">
                        <c:v>-12.642235236447442</c:v>
                      </c:pt>
                      <c:pt idx="131">
                        <c:v>-12.642235236447442</c:v>
                      </c:pt>
                      <c:pt idx="132">
                        <c:v>-12.642235236447442</c:v>
                      </c:pt>
                      <c:pt idx="133">
                        <c:v>-12.642235236447442</c:v>
                      </c:pt>
                      <c:pt idx="134">
                        <c:v>-12.642235236447442</c:v>
                      </c:pt>
                      <c:pt idx="135">
                        <c:v>-12.642235236447442</c:v>
                      </c:pt>
                      <c:pt idx="136">
                        <c:v>-12.642235236447442</c:v>
                      </c:pt>
                      <c:pt idx="137">
                        <c:v>-12.642235236447442</c:v>
                      </c:pt>
                      <c:pt idx="138">
                        <c:v>-12.642235236447442</c:v>
                      </c:pt>
                      <c:pt idx="139">
                        <c:v>-12.642235236447442</c:v>
                      </c:pt>
                      <c:pt idx="140">
                        <c:v>-12.642235236447442</c:v>
                      </c:pt>
                      <c:pt idx="141">
                        <c:v>-12.642235236447442</c:v>
                      </c:pt>
                      <c:pt idx="142">
                        <c:v>-12.642235236447442</c:v>
                      </c:pt>
                      <c:pt idx="143">
                        <c:v>-12.642235236447442</c:v>
                      </c:pt>
                      <c:pt idx="144">
                        <c:v>-12.642235236447442</c:v>
                      </c:pt>
                      <c:pt idx="145">
                        <c:v>-12.642235236447442</c:v>
                      </c:pt>
                      <c:pt idx="146">
                        <c:v>-12.642235236447442</c:v>
                      </c:pt>
                      <c:pt idx="147">
                        <c:v>-12.642235236447442</c:v>
                      </c:pt>
                      <c:pt idx="148">
                        <c:v>-12.642235236447442</c:v>
                      </c:pt>
                      <c:pt idx="149">
                        <c:v>-12.642235236447442</c:v>
                      </c:pt>
                      <c:pt idx="150">
                        <c:v>-12.642235236447442</c:v>
                      </c:pt>
                      <c:pt idx="151">
                        <c:v>-12.642235236447442</c:v>
                      </c:pt>
                      <c:pt idx="152">
                        <c:v>-12.642235236447442</c:v>
                      </c:pt>
                      <c:pt idx="153">
                        <c:v>-12.642235236447442</c:v>
                      </c:pt>
                      <c:pt idx="154">
                        <c:v>-12.642235236447442</c:v>
                      </c:pt>
                      <c:pt idx="155">
                        <c:v>-12.642235236447442</c:v>
                      </c:pt>
                      <c:pt idx="156">
                        <c:v>-12.642235236447442</c:v>
                      </c:pt>
                      <c:pt idx="157">
                        <c:v>-12.642235236447442</c:v>
                      </c:pt>
                      <c:pt idx="158">
                        <c:v>0.38698282441608844</c:v>
                      </c:pt>
                      <c:pt idx="159">
                        <c:v>0.38698282441608844</c:v>
                      </c:pt>
                      <c:pt idx="160">
                        <c:v>0.38698282441608844</c:v>
                      </c:pt>
                      <c:pt idx="161">
                        <c:v>0.38698282441608844</c:v>
                      </c:pt>
                      <c:pt idx="162">
                        <c:v>0.38698282441608844</c:v>
                      </c:pt>
                      <c:pt idx="163">
                        <c:v>0.38698282441608844</c:v>
                      </c:pt>
                      <c:pt idx="164">
                        <c:v>0.38698282441608844</c:v>
                      </c:pt>
                      <c:pt idx="165">
                        <c:v>0.38698282441608844</c:v>
                      </c:pt>
                      <c:pt idx="166">
                        <c:v>0.38698282441608844</c:v>
                      </c:pt>
                      <c:pt idx="167">
                        <c:v>0.38698282441608844</c:v>
                      </c:pt>
                      <c:pt idx="168">
                        <c:v>0.38698282441608844</c:v>
                      </c:pt>
                      <c:pt idx="169">
                        <c:v>0.38698282441608844</c:v>
                      </c:pt>
                      <c:pt idx="170">
                        <c:v>0.38698282441608844</c:v>
                      </c:pt>
                      <c:pt idx="171">
                        <c:v>0.38698282441608844</c:v>
                      </c:pt>
                      <c:pt idx="172">
                        <c:v>0.38698282441608844</c:v>
                      </c:pt>
                      <c:pt idx="173">
                        <c:v>0.38698282441608844</c:v>
                      </c:pt>
                      <c:pt idx="174">
                        <c:v>0.38698282441608844</c:v>
                      </c:pt>
                      <c:pt idx="175">
                        <c:v>0.38698282441608844</c:v>
                      </c:pt>
                      <c:pt idx="176">
                        <c:v>0.38698282441608844</c:v>
                      </c:pt>
                      <c:pt idx="177">
                        <c:v>0.38698282441608844</c:v>
                      </c:pt>
                      <c:pt idx="178">
                        <c:v>0.38698282441608844</c:v>
                      </c:pt>
                      <c:pt idx="179">
                        <c:v>0.38698282441608844</c:v>
                      </c:pt>
                      <c:pt idx="180">
                        <c:v>0.38698282441608844</c:v>
                      </c:pt>
                      <c:pt idx="181">
                        <c:v>0.38698282441608844</c:v>
                      </c:pt>
                      <c:pt idx="182">
                        <c:v>0.38698282441608844</c:v>
                      </c:pt>
                      <c:pt idx="183">
                        <c:v>0.38698282441608844</c:v>
                      </c:pt>
                      <c:pt idx="184">
                        <c:v>0.38698282441608844</c:v>
                      </c:pt>
                      <c:pt idx="185">
                        <c:v>0.38698282441608844</c:v>
                      </c:pt>
                      <c:pt idx="186">
                        <c:v>0.38698282441608844</c:v>
                      </c:pt>
                      <c:pt idx="187">
                        <c:v>0.38698282441608844</c:v>
                      </c:pt>
                      <c:pt idx="188">
                        <c:v>0.38698282441608844</c:v>
                      </c:pt>
                      <c:pt idx="189">
                        <c:v>0.38698282441608844</c:v>
                      </c:pt>
                      <c:pt idx="190">
                        <c:v>0.38698282441608844</c:v>
                      </c:pt>
                      <c:pt idx="191">
                        <c:v>0.38698282441608844</c:v>
                      </c:pt>
                      <c:pt idx="192">
                        <c:v>0.38698282441608844</c:v>
                      </c:pt>
                      <c:pt idx="193">
                        <c:v>0.38698282441608844</c:v>
                      </c:pt>
                      <c:pt idx="194">
                        <c:v>0.38698282441608844</c:v>
                      </c:pt>
                      <c:pt idx="195">
                        <c:v>0.38698282441608844</c:v>
                      </c:pt>
                      <c:pt idx="196">
                        <c:v>0.38698282441608844</c:v>
                      </c:pt>
                      <c:pt idx="197">
                        <c:v>0.38698282441608844</c:v>
                      </c:pt>
                      <c:pt idx="198">
                        <c:v>0.38698282441608844</c:v>
                      </c:pt>
                      <c:pt idx="199">
                        <c:v>0.38698282441608844</c:v>
                      </c:pt>
                      <c:pt idx="200">
                        <c:v>0.38698282441608844</c:v>
                      </c:pt>
                      <c:pt idx="201">
                        <c:v>0.38698282441608844</c:v>
                      </c:pt>
                      <c:pt idx="202">
                        <c:v>0.38698282441608844</c:v>
                      </c:pt>
                      <c:pt idx="203">
                        <c:v>-10.99175795818854</c:v>
                      </c:pt>
                      <c:pt idx="204">
                        <c:v>-10.99175795818854</c:v>
                      </c:pt>
                      <c:pt idx="205">
                        <c:v>-10.99175795818854</c:v>
                      </c:pt>
                      <c:pt idx="206">
                        <c:v>-10.99175795818854</c:v>
                      </c:pt>
                      <c:pt idx="207">
                        <c:v>-10.99175795818854</c:v>
                      </c:pt>
                      <c:pt idx="208">
                        <c:v>-10.99175795818854</c:v>
                      </c:pt>
                      <c:pt idx="209">
                        <c:v>-10.99175795818854</c:v>
                      </c:pt>
                      <c:pt idx="210">
                        <c:v>-10.99175795818854</c:v>
                      </c:pt>
                      <c:pt idx="211">
                        <c:v>-10.99175795818854</c:v>
                      </c:pt>
                      <c:pt idx="212">
                        <c:v>-10.99175795818854</c:v>
                      </c:pt>
                      <c:pt idx="213">
                        <c:v>-10.99175795818854</c:v>
                      </c:pt>
                      <c:pt idx="214">
                        <c:v>-10.99175795818854</c:v>
                      </c:pt>
                      <c:pt idx="215">
                        <c:v>-10.99175795818854</c:v>
                      </c:pt>
                      <c:pt idx="216">
                        <c:v>-10.99175795818854</c:v>
                      </c:pt>
                      <c:pt idx="217">
                        <c:v>-10.99175795818854</c:v>
                      </c:pt>
                      <c:pt idx="218">
                        <c:v>-10.99175795818854</c:v>
                      </c:pt>
                      <c:pt idx="219">
                        <c:v>-10.99175795818854</c:v>
                      </c:pt>
                      <c:pt idx="220">
                        <c:v>-10.99175795818854</c:v>
                      </c:pt>
                      <c:pt idx="221">
                        <c:v>-10.99175795818854</c:v>
                      </c:pt>
                      <c:pt idx="222">
                        <c:v>-10.99175795818854</c:v>
                      </c:pt>
                      <c:pt idx="223">
                        <c:v>-10.99175795818854</c:v>
                      </c:pt>
                      <c:pt idx="224">
                        <c:v>-10.99175795818854</c:v>
                      </c:pt>
                      <c:pt idx="225">
                        <c:v>-10.99175795818854</c:v>
                      </c:pt>
                      <c:pt idx="226">
                        <c:v>-10.99175795818854</c:v>
                      </c:pt>
                      <c:pt idx="227">
                        <c:v>-10.99175795818854</c:v>
                      </c:pt>
                      <c:pt idx="228">
                        <c:v>-10.99175795818854</c:v>
                      </c:pt>
                      <c:pt idx="229">
                        <c:v>-10.99175795818854</c:v>
                      </c:pt>
                      <c:pt idx="230">
                        <c:v>-10.99175795818854</c:v>
                      </c:pt>
                      <c:pt idx="231">
                        <c:v>-10.99175795818854</c:v>
                      </c:pt>
                      <c:pt idx="232">
                        <c:v>-10.99175795818854</c:v>
                      </c:pt>
                      <c:pt idx="233">
                        <c:v>-10.99175795818854</c:v>
                      </c:pt>
                      <c:pt idx="234">
                        <c:v>-10.99175795818854</c:v>
                      </c:pt>
                      <c:pt idx="235">
                        <c:v>-10.99175795818854</c:v>
                      </c:pt>
                      <c:pt idx="236">
                        <c:v>-10.99175795818854</c:v>
                      </c:pt>
                      <c:pt idx="237">
                        <c:v>-10.99175795818854</c:v>
                      </c:pt>
                      <c:pt idx="238">
                        <c:v>-10.99175795818854</c:v>
                      </c:pt>
                      <c:pt idx="239">
                        <c:v>-10.99175795818854</c:v>
                      </c:pt>
                      <c:pt idx="240">
                        <c:v>-10.99175795818854</c:v>
                      </c:pt>
                      <c:pt idx="241">
                        <c:v>-10.99175795818854</c:v>
                      </c:pt>
                      <c:pt idx="242">
                        <c:v>-10.99175795818854</c:v>
                      </c:pt>
                      <c:pt idx="243">
                        <c:v>-10.99175795818854</c:v>
                      </c:pt>
                      <c:pt idx="244">
                        <c:v>-10.99175795818854</c:v>
                      </c:pt>
                      <c:pt idx="245">
                        <c:v>-10.99175795818854</c:v>
                      </c:pt>
                      <c:pt idx="246">
                        <c:v>-10.99175795818854</c:v>
                      </c:pt>
                      <c:pt idx="247">
                        <c:v>-10.99175795818854</c:v>
                      </c:pt>
                      <c:pt idx="248">
                        <c:v>-21.565896102790752</c:v>
                      </c:pt>
                      <c:pt idx="249">
                        <c:v>-21.565896102790752</c:v>
                      </c:pt>
                      <c:pt idx="250">
                        <c:v>-21.565896102790752</c:v>
                      </c:pt>
                      <c:pt idx="251">
                        <c:v>-21.565896102790752</c:v>
                      </c:pt>
                      <c:pt idx="252">
                        <c:v>-21.565896102790752</c:v>
                      </c:pt>
                      <c:pt idx="253">
                        <c:v>-21.565896102790752</c:v>
                      </c:pt>
                      <c:pt idx="254">
                        <c:v>-21.565896102790752</c:v>
                      </c:pt>
                      <c:pt idx="255">
                        <c:v>-21.565896102790752</c:v>
                      </c:pt>
                      <c:pt idx="256">
                        <c:v>-21.565896102790752</c:v>
                      </c:pt>
                      <c:pt idx="257">
                        <c:v>-21.565896102790752</c:v>
                      </c:pt>
                      <c:pt idx="258">
                        <c:v>-21.565896102790752</c:v>
                      </c:pt>
                      <c:pt idx="259">
                        <c:v>-21.565896102790752</c:v>
                      </c:pt>
                      <c:pt idx="260">
                        <c:v>-21.565896102790752</c:v>
                      </c:pt>
                      <c:pt idx="261">
                        <c:v>-21.565896102790752</c:v>
                      </c:pt>
                      <c:pt idx="262">
                        <c:v>-21.565896102790752</c:v>
                      </c:pt>
                      <c:pt idx="263">
                        <c:v>-21.565896102790752</c:v>
                      </c:pt>
                      <c:pt idx="264">
                        <c:v>-21.565896102790752</c:v>
                      </c:pt>
                      <c:pt idx="265">
                        <c:v>-21.565896102790752</c:v>
                      </c:pt>
                      <c:pt idx="266">
                        <c:v>-21.565896102790752</c:v>
                      </c:pt>
                      <c:pt idx="267">
                        <c:v>-21.565896102790752</c:v>
                      </c:pt>
                      <c:pt idx="268">
                        <c:v>-21.565896102790752</c:v>
                      </c:pt>
                      <c:pt idx="269">
                        <c:v>-21.565896102790752</c:v>
                      </c:pt>
                      <c:pt idx="270">
                        <c:v>-21.565896102790752</c:v>
                      </c:pt>
                      <c:pt idx="271">
                        <c:v>-21.565896102790752</c:v>
                      </c:pt>
                      <c:pt idx="272">
                        <c:v>-21.565896102790752</c:v>
                      </c:pt>
                      <c:pt idx="273">
                        <c:v>-21.565896102790752</c:v>
                      </c:pt>
                      <c:pt idx="274">
                        <c:v>-21.565896102790752</c:v>
                      </c:pt>
                      <c:pt idx="275">
                        <c:v>-21.565896102790752</c:v>
                      </c:pt>
                      <c:pt idx="276">
                        <c:v>-21.565896102790752</c:v>
                      </c:pt>
                      <c:pt idx="277">
                        <c:v>-21.565896102790752</c:v>
                      </c:pt>
                      <c:pt idx="278">
                        <c:v>-21.565896102790752</c:v>
                      </c:pt>
                      <c:pt idx="279">
                        <c:v>-21.565896102790752</c:v>
                      </c:pt>
                      <c:pt idx="280">
                        <c:v>-21.565896102790752</c:v>
                      </c:pt>
                      <c:pt idx="281">
                        <c:v>-21.565896102790752</c:v>
                      </c:pt>
                      <c:pt idx="282">
                        <c:v>-21.565896102790752</c:v>
                      </c:pt>
                      <c:pt idx="283">
                        <c:v>-21.565896102790752</c:v>
                      </c:pt>
                      <c:pt idx="284">
                        <c:v>-21.565896102790752</c:v>
                      </c:pt>
                      <c:pt idx="285">
                        <c:v>-21.565896102790752</c:v>
                      </c:pt>
                      <c:pt idx="286">
                        <c:v>-21.565896102790752</c:v>
                      </c:pt>
                      <c:pt idx="287">
                        <c:v>-21.565896102790752</c:v>
                      </c:pt>
                      <c:pt idx="288">
                        <c:v>-21.565896102790752</c:v>
                      </c:pt>
                      <c:pt idx="289">
                        <c:v>-21.565896102790752</c:v>
                      </c:pt>
                      <c:pt idx="290">
                        <c:v>-21.565896102790752</c:v>
                      </c:pt>
                      <c:pt idx="291">
                        <c:v>-21.565896102790752</c:v>
                      </c:pt>
                      <c:pt idx="292">
                        <c:v>-21.565896102790752</c:v>
                      </c:pt>
                      <c:pt idx="293">
                        <c:v>-10.850218186250993</c:v>
                      </c:pt>
                      <c:pt idx="294">
                        <c:v>-10.850218186250993</c:v>
                      </c:pt>
                      <c:pt idx="295">
                        <c:v>-10.850218186250993</c:v>
                      </c:pt>
                      <c:pt idx="296">
                        <c:v>-10.850218186250993</c:v>
                      </c:pt>
                      <c:pt idx="297">
                        <c:v>-10.850218186250993</c:v>
                      </c:pt>
                      <c:pt idx="298">
                        <c:v>-10.850218186250993</c:v>
                      </c:pt>
                      <c:pt idx="299">
                        <c:v>-10.850218186250993</c:v>
                      </c:pt>
                      <c:pt idx="300">
                        <c:v>-10.850218186250993</c:v>
                      </c:pt>
                      <c:pt idx="301">
                        <c:v>-10.850218186250993</c:v>
                      </c:pt>
                      <c:pt idx="302">
                        <c:v>-10.850218186250993</c:v>
                      </c:pt>
                      <c:pt idx="303">
                        <c:v>-10.850218186250993</c:v>
                      </c:pt>
                      <c:pt idx="304">
                        <c:v>-10.850218186250993</c:v>
                      </c:pt>
                      <c:pt idx="305">
                        <c:v>-10.850218186250993</c:v>
                      </c:pt>
                      <c:pt idx="306">
                        <c:v>-10.850218186250993</c:v>
                      </c:pt>
                      <c:pt idx="307">
                        <c:v>-10.850218186250993</c:v>
                      </c:pt>
                      <c:pt idx="308">
                        <c:v>-10.850218186250993</c:v>
                      </c:pt>
                      <c:pt idx="309">
                        <c:v>-10.850218186250993</c:v>
                      </c:pt>
                      <c:pt idx="310">
                        <c:v>-10.850218186250993</c:v>
                      </c:pt>
                      <c:pt idx="311">
                        <c:v>-10.850218186250993</c:v>
                      </c:pt>
                      <c:pt idx="312">
                        <c:v>-10.850218186250993</c:v>
                      </c:pt>
                      <c:pt idx="313">
                        <c:v>-10.850218186250993</c:v>
                      </c:pt>
                      <c:pt idx="314">
                        <c:v>-10.850218186250993</c:v>
                      </c:pt>
                      <c:pt idx="315">
                        <c:v>-10.850218186250993</c:v>
                      </c:pt>
                      <c:pt idx="316">
                        <c:v>-10.850218186250993</c:v>
                      </c:pt>
                      <c:pt idx="317">
                        <c:v>-10.850218186250993</c:v>
                      </c:pt>
                      <c:pt idx="318">
                        <c:v>-10.850218186250993</c:v>
                      </c:pt>
                      <c:pt idx="319">
                        <c:v>-10.850218186250993</c:v>
                      </c:pt>
                      <c:pt idx="320">
                        <c:v>-10.850218186250993</c:v>
                      </c:pt>
                      <c:pt idx="321">
                        <c:v>-10.850218186250993</c:v>
                      </c:pt>
                      <c:pt idx="322">
                        <c:v>-10.850218186250993</c:v>
                      </c:pt>
                      <c:pt idx="323">
                        <c:v>-10.850218186250993</c:v>
                      </c:pt>
                      <c:pt idx="324">
                        <c:v>-10.850218186250993</c:v>
                      </c:pt>
                      <c:pt idx="325">
                        <c:v>-10.850218186250993</c:v>
                      </c:pt>
                      <c:pt idx="326">
                        <c:v>-10.850218186250993</c:v>
                      </c:pt>
                      <c:pt idx="327">
                        <c:v>-10.850218186250993</c:v>
                      </c:pt>
                      <c:pt idx="328">
                        <c:v>-10.850218186250993</c:v>
                      </c:pt>
                      <c:pt idx="329">
                        <c:v>-10.850218186250993</c:v>
                      </c:pt>
                      <c:pt idx="330">
                        <c:v>-10.850218186250993</c:v>
                      </c:pt>
                      <c:pt idx="331">
                        <c:v>-10.850218186250993</c:v>
                      </c:pt>
                      <c:pt idx="332">
                        <c:v>-10.850218186250993</c:v>
                      </c:pt>
                      <c:pt idx="333">
                        <c:v>-10.850218186250993</c:v>
                      </c:pt>
                      <c:pt idx="334">
                        <c:v>-10.850218186250993</c:v>
                      </c:pt>
                      <c:pt idx="335">
                        <c:v>-10.850218186250993</c:v>
                      </c:pt>
                      <c:pt idx="336">
                        <c:v>-10.850218186250993</c:v>
                      </c:pt>
                      <c:pt idx="337">
                        <c:v>-10.850218186250993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2135-46BE-861A-9F1A450976BA}"/>
                  </c:ext>
                </c:extLst>
              </c15:ser>
            </c15:filteredLineSeries>
          </c:ext>
        </c:extLst>
      </c:lineChart>
      <c:catAx>
        <c:axId val="527732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36032"/>
        <c:crosses val="autoZero"/>
        <c:auto val="1"/>
        <c:lblAlgn val="ctr"/>
        <c:lblOffset val="100"/>
        <c:noMultiLvlLbl val="0"/>
      </c:catAx>
      <c:valAx>
        <c:axId val="52773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1397594.6454303404</c:v>
                </c:pt>
                <c:pt idx="1">
                  <c:v>1397594.6454303404</c:v>
                </c:pt>
                <c:pt idx="2">
                  <c:v>1397594.6454303404</c:v>
                </c:pt>
                <c:pt idx="3">
                  <c:v>1397594.6454303404</c:v>
                </c:pt>
                <c:pt idx="4">
                  <c:v>1397594.6454303404</c:v>
                </c:pt>
                <c:pt idx="5">
                  <c:v>1397594.6454303404</c:v>
                </c:pt>
                <c:pt idx="6">
                  <c:v>1397594.6454303404</c:v>
                </c:pt>
                <c:pt idx="7">
                  <c:v>1397594.6454303404</c:v>
                </c:pt>
                <c:pt idx="8">
                  <c:v>1397594.6454303404</c:v>
                </c:pt>
                <c:pt idx="9">
                  <c:v>1397594.6454303404</c:v>
                </c:pt>
                <c:pt idx="10">
                  <c:v>1397594.6454303404</c:v>
                </c:pt>
                <c:pt idx="11">
                  <c:v>1397594.6454303404</c:v>
                </c:pt>
                <c:pt idx="12">
                  <c:v>1397594.6454303404</c:v>
                </c:pt>
                <c:pt idx="13">
                  <c:v>1397594.6454303404</c:v>
                </c:pt>
                <c:pt idx="14">
                  <c:v>1397594.6454303404</c:v>
                </c:pt>
                <c:pt idx="15">
                  <c:v>1397594.6454303404</c:v>
                </c:pt>
                <c:pt idx="16">
                  <c:v>1397594.6454303404</c:v>
                </c:pt>
                <c:pt idx="17">
                  <c:v>1397594.6454303404</c:v>
                </c:pt>
                <c:pt idx="18">
                  <c:v>1397594.6454303404</c:v>
                </c:pt>
                <c:pt idx="19">
                  <c:v>1397594.6454303404</c:v>
                </c:pt>
                <c:pt idx="20">
                  <c:v>1397594.6454303404</c:v>
                </c:pt>
                <c:pt idx="21">
                  <c:v>1397594.6454303404</c:v>
                </c:pt>
                <c:pt idx="22">
                  <c:v>1397594.6454303404</c:v>
                </c:pt>
                <c:pt idx="23">
                  <c:v>1559631.1245138615</c:v>
                </c:pt>
                <c:pt idx="24">
                  <c:v>1559631.1245138615</c:v>
                </c:pt>
                <c:pt idx="25">
                  <c:v>1559631.1245138615</c:v>
                </c:pt>
                <c:pt idx="26">
                  <c:v>1559631.1245138615</c:v>
                </c:pt>
                <c:pt idx="27">
                  <c:v>1559631.1245138615</c:v>
                </c:pt>
                <c:pt idx="28">
                  <c:v>1559631.1245138615</c:v>
                </c:pt>
                <c:pt idx="29">
                  <c:v>1559631.1245138615</c:v>
                </c:pt>
                <c:pt idx="30">
                  <c:v>1559631.1245138615</c:v>
                </c:pt>
                <c:pt idx="31">
                  <c:v>1559631.1245138615</c:v>
                </c:pt>
                <c:pt idx="32">
                  <c:v>1559631.1245138615</c:v>
                </c:pt>
                <c:pt idx="33">
                  <c:v>1559631.1245138615</c:v>
                </c:pt>
                <c:pt idx="34">
                  <c:v>1559631.1245138615</c:v>
                </c:pt>
                <c:pt idx="35">
                  <c:v>1559631.1245138615</c:v>
                </c:pt>
                <c:pt idx="36">
                  <c:v>1559631.1245138615</c:v>
                </c:pt>
                <c:pt idx="37">
                  <c:v>1559631.1245138615</c:v>
                </c:pt>
                <c:pt idx="38">
                  <c:v>1559631.1245138615</c:v>
                </c:pt>
                <c:pt idx="39">
                  <c:v>1559631.1245138615</c:v>
                </c:pt>
                <c:pt idx="40">
                  <c:v>1559631.1245138615</c:v>
                </c:pt>
                <c:pt idx="41">
                  <c:v>1559631.1245138615</c:v>
                </c:pt>
                <c:pt idx="42">
                  <c:v>1559631.1245138615</c:v>
                </c:pt>
                <c:pt idx="43">
                  <c:v>1559631.1245138615</c:v>
                </c:pt>
                <c:pt idx="44">
                  <c:v>1559631.1245138615</c:v>
                </c:pt>
                <c:pt idx="45">
                  <c:v>1559631.1245138615</c:v>
                </c:pt>
                <c:pt idx="46">
                  <c:v>1559631.1245138615</c:v>
                </c:pt>
                <c:pt idx="47">
                  <c:v>1559631.1245138615</c:v>
                </c:pt>
                <c:pt idx="48">
                  <c:v>1559631.1245138615</c:v>
                </c:pt>
                <c:pt idx="49">
                  <c:v>1559631.1245138615</c:v>
                </c:pt>
                <c:pt idx="50">
                  <c:v>1559631.1245138615</c:v>
                </c:pt>
                <c:pt idx="51">
                  <c:v>1559631.1245138615</c:v>
                </c:pt>
                <c:pt idx="52">
                  <c:v>1559631.1245138615</c:v>
                </c:pt>
                <c:pt idx="53">
                  <c:v>1559631.1245138615</c:v>
                </c:pt>
                <c:pt idx="54">
                  <c:v>1559631.1245138615</c:v>
                </c:pt>
                <c:pt idx="55">
                  <c:v>1559631.1245138615</c:v>
                </c:pt>
                <c:pt idx="56">
                  <c:v>1559631.1245138615</c:v>
                </c:pt>
                <c:pt idx="57">
                  <c:v>1559631.1245138615</c:v>
                </c:pt>
                <c:pt idx="58">
                  <c:v>1559631.1245138615</c:v>
                </c:pt>
                <c:pt idx="59">
                  <c:v>1559631.1245138615</c:v>
                </c:pt>
                <c:pt idx="60">
                  <c:v>1559631.1245138615</c:v>
                </c:pt>
                <c:pt idx="61">
                  <c:v>1559631.1245138615</c:v>
                </c:pt>
                <c:pt idx="62">
                  <c:v>1559631.1245138615</c:v>
                </c:pt>
                <c:pt idx="63">
                  <c:v>1559631.1245138615</c:v>
                </c:pt>
                <c:pt idx="64">
                  <c:v>1559631.1245138615</c:v>
                </c:pt>
                <c:pt idx="65">
                  <c:v>1559631.1245138615</c:v>
                </c:pt>
                <c:pt idx="66">
                  <c:v>1559631.1245138615</c:v>
                </c:pt>
                <c:pt idx="67">
                  <c:v>1559631.1245138615</c:v>
                </c:pt>
                <c:pt idx="68">
                  <c:v>1682544.2119383053</c:v>
                </c:pt>
                <c:pt idx="69">
                  <c:v>1682544.2119383053</c:v>
                </c:pt>
                <c:pt idx="70">
                  <c:v>1682544.2119383053</c:v>
                </c:pt>
                <c:pt idx="71">
                  <c:v>1682544.2119383053</c:v>
                </c:pt>
                <c:pt idx="72">
                  <c:v>1682544.2119383053</c:v>
                </c:pt>
                <c:pt idx="73">
                  <c:v>1682544.2119383053</c:v>
                </c:pt>
                <c:pt idx="74">
                  <c:v>1682544.2119383053</c:v>
                </c:pt>
                <c:pt idx="75">
                  <c:v>1682544.2119383053</c:v>
                </c:pt>
                <c:pt idx="76">
                  <c:v>1682544.2119383053</c:v>
                </c:pt>
                <c:pt idx="77">
                  <c:v>1682544.2119383053</c:v>
                </c:pt>
                <c:pt idx="78">
                  <c:v>1682544.2119383053</c:v>
                </c:pt>
                <c:pt idx="79">
                  <c:v>1682544.2119383053</c:v>
                </c:pt>
                <c:pt idx="80">
                  <c:v>1682544.2119383053</c:v>
                </c:pt>
                <c:pt idx="81">
                  <c:v>1682544.2119383053</c:v>
                </c:pt>
                <c:pt idx="82">
                  <c:v>1682544.2119383053</c:v>
                </c:pt>
                <c:pt idx="83">
                  <c:v>1682544.2119383053</c:v>
                </c:pt>
                <c:pt idx="84">
                  <c:v>1682544.2119383053</c:v>
                </c:pt>
                <c:pt idx="85">
                  <c:v>1682544.2119383053</c:v>
                </c:pt>
                <c:pt idx="86">
                  <c:v>1682544.2119383053</c:v>
                </c:pt>
                <c:pt idx="87">
                  <c:v>1682544.2119383053</c:v>
                </c:pt>
                <c:pt idx="88">
                  <c:v>1682544.2119383053</c:v>
                </c:pt>
                <c:pt idx="89">
                  <c:v>1682544.2119383053</c:v>
                </c:pt>
                <c:pt idx="90">
                  <c:v>1682544.2119383053</c:v>
                </c:pt>
                <c:pt idx="91">
                  <c:v>1682544.2119383053</c:v>
                </c:pt>
                <c:pt idx="92">
                  <c:v>1682544.2119383053</c:v>
                </c:pt>
                <c:pt idx="93">
                  <c:v>1682544.2119383053</c:v>
                </c:pt>
                <c:pt idx="94">
                  <c:v>1682544.2119383053</c:v>
                </c:pt>
                <c:pt idx="95">
                  <c:v>1682544.2119383053</c:v>
                </c:pt>
                <c:pt idx="96">
                  <c:v>1682544.2119383053</c:v>
                </c:pt>
                <c:pt idx="97">
                  <c:v>1682544.2119383053</c:v>
                </c:pt>
                <c:pt idx="98">
                  <c:v>1682544.2119383053</c:v>
                </c:pt>
                <c:pt idx="99">
                  <c:v>1682544.2119383053</c:v>
                </c:pt>
                <c:pt idx="100">
                  <c:v>1682544.2119383053</c:v>
                </c:pt>
                <c:pt idx="101">
                  <c:v>1682544.2119383053</c:v>
                </c:pt>
                <c:pt idx="102">
                  <c:v>1682544.2119383053</c:v>
                </c:pt>
                <c:pt idx="103">
                  <c:v>1682544.2119383053</c:v>
                </c:pt>
                <c:pt idx="104">
                  <c:v>1682544.2119383053</c:v>
                </c:pt>
                <c:pt idx="105">
                  <c:v>1682544.2119383053</c:v>
                </c:pt>
                <c:pt idx="106">
                  <c:v>1682544.2119383053</c:v>
                </c:pt>
                <c:pt idx="107">
                  <c:v>1682544.2119383053</c:v>
                </c:pt>
                <c:pt idx="108">
                  <c:v>1682544.2119383053</c:v>
                </c:pt>
                <c:pt idx="109">
                  <c:v>1682544.2119383053</c:v>
                </c:pt>
                <c:pt idx="110">
                  <c:v>1682544.2119383053</c:v>
                </c:pt>
                <c:pt idx="111">
                  <c:v>1682544.2119383053</c:v>
                </c:pt>
                <c:pt idx="112">
                  <c:v>1682544.2119383053</c:v>
                </c:pt>
                <c:pt idx="113">
                  <c:v>1563270.7042951351</c:v>
                </c:pt>
                <c:pt idx="114">
                  <c:v>1563270.7042951351</c:v>
                </c:pt>
                <c:pt idx="115">
                  <c:v>1563270.7042951351</c:v>
                </c:pt>
                <c:pt idx="116">
                  <c:v>1563270.7042951351</c:v>
                </c:pt>
                <c:pt idx="117">
                  <c:v>1563270.7042951351</c:v>
                </c:pt>
                <c:pt idx="118">
                  <c:v>1563270.7042951351</c:v>
                </c:pt>
                <c:pt idx="119">
                  <c:v>1563270.7042951351</c:v>
                </c:pt>
                <c:pt idx="120">
                  <c:v>1563270.7042951351</c:v>
                </c:pt>
                <c:pt idx="121">
                  <c:v>1563270.7042951351</c:v>
                </c:pt>
                <c:pt idx="122">
                  <c:v>1563270.7042951351</c:v>
                </c:pt>
                <c:pt idx="123">
                  <c:v>1563270.7042951351</c:v>
                </c:pt>
                <c:pt idx="124">
                  <c:v>1563270.7042951351</c:v>
                </c:pt>
                <c:pt idx="125">
                  <c:v>1563270.7042951351</c:v>
                </c:pt>
                <c:pt idx="126">
                  <c:v>1563270.7042951351</c:v>
                </c:pt>
                <c:pt idx="127">
                  <c:v>1563270.7042951351</c:v>
                </c:pt>
                <c:pt idx="128">
                  <c:v>1563270.7042951351</c:v>
                </c:pt>
                <c:pt idx="129">
                  <c:v>1563270.7042951351</c:v>
                </c:pt>
                <c:pt idx="130">
                  <c:v>1563270.7042951351</c:v>
                </c:pt>
                <c:pt idx="131">
                  <c:v>1563270.7042951351</c:v>
                </c:pt>
                <c:pt idx="132">
                  <c:v>1563270.7042951351</c:v>
                </c:pt>
                <c:pt idx="133">
                  <c:v>1563270.7042951351</c:v>
                </c:pt>
                <c:pt idx="134">
                  <c:v>1563270.7042951351</c:v>
                </c:pt>
                <c:pt idx="135">
                  <c:v>1563270.7042951351</c:v>
                </c:pt>
                <c:pt idx="136">
                  <c:v>1563270.7042951351</c:v>
                </c:pt>
                <c:pt idx="137">
                  <c:v>1563270.7042951351</c:v>
                </c:pt>
                <c:pt idx="138">
                  <c:v>1563270.7042951351</c:v>
                </c:pt>
                <c:pt idx="139">
                  <c:v>1563270.7042951351</c:v>
                </c:pt>
                <c:pt idx="140">
                  <c:v>1563270.7042951351</c:v>
                </c:pt>
                <c:pt idx="141">
                  <c:v>1563270.7042951351</c:v>
                </c:pt>
                <c:pt idx="142">
                  <c:v>1563270.7042951351</c:v>
                </c:pt>
                <c:pt idx="143">
                  <c:v>1563270.7042951351</c:v>
                </c:pt>
                <c:pt idx="144">
                  <c:v>1563270.7042951351</c:v>
                </c:pt>
                <c:pt idx="145">
                  <c:v>1563270.7042951351</c:v>
                </c:pt>
                <c:pt idx="146">
                  <c:v>1563270.7042951351</c:v>
                </c:pt>
                <c:pt idx="147">
                  <c:v>1563270.7042951351</c:v>
                </c:pt>
                <c:pt idx="148">
                  <c:v>1563270.7042951351</c:v>
                </c:pt>
                <c:pt idx="149">
                  <c:v>1563270.7042951351</c:v>
                </c:pt>
                <c:pt idx="150">
                  <c:v>1563270.7042951351</c:v>
                </c:pt>
                <c:pt idx="151">
                  <c:v>1563270.7042951351</c:v>
                </c:pt>
                <c:pt idx="152">
                  <c:v>1563270.7042951351</c:v>
                </c:pt>
                <c:pt idx="153">
                  <c:v>1563270.7042951351</c:v>
                </c:pt>
                <c:pt idx="154">
                  <c:v>1563270.7042951351</c:v>
                </c:pt>
                <c:pt idx="155">
                  <c:v>1563270.7042951351</c:v>
                </c:pt>
                <c:pt idx="156">
                  <c:v>1563270.7042951351</c:v>
                </c:pt>
                <c:pt idx="157">
                  <c:v>1563270.7042951351</c:v>
                </c:pt>
                <c:pt idx="158">
                  <c:v>1392859.4543391138</c:v>
                </c:pt>
                <c:pt idx="159">
                  <c:v>1392859.4543391138</c:v>
                </c:pt>
                <c:pt idx="160">
                  <c:v>1392859.4543391138</c:v>
                </c:pt>
                <c:pt idx="161">
                  <c:v>1392859.4543391138</c:v>
                </c:pt>
                <c:pt idx="162">
                  <c:v>1392859.4543391138</c:v>
                </c:pt>
                <c:pt idx="163">
                  <c:v>1392859.4543391138</c:v>
                </c:pt>
                <c:pt idx="164">
                  <c:v>1392859.4543391138</c:v>
                </c:pt>
                <c:pt idx="165">
                  <c:v>1392859.4543391138</c:v>
                </c:pt>
                <c:pt idx="166">
                  <c:v>1392859.4543391138</c:v>
                </c:pt>
                <c:pt idx="167">
                  <c:v>1392859.4543391138</c:v>
                </c:pt>
                <c:pt idx="168">
                  <c:v>1392859.4543391138</c:v>
                </c:pt>
                <c:pt idx="169">
                  <c:v>1392859.4543391138</c:v>
                </c:pt>
                <c:pt idx="170">
                  <c:v>1392859.4543391138</c:v>
                </c:pt>
                <c:pt idx="171">
                  <c:v>1392859.4543391138</c:v>
                </c:pt>
                <c:pt idx="172">
                  <c:v>1392859.4543391138</c:v>
                </c:pt>
                <c:pt idx="173">
                  <c:v>1392859.4543391138</c:v>
                </c:pt>
                <c:pt idx="174">
                  <c:v>1392859.4543391138</c:v>
                </c:pt>
                <c:pt idx="175">
                  <c:v>1392859.4543391138</c:v>
                </c:pt>
                <c:pt idx="176">
                  <c:v>1392859.4543391138</c:v>
                </c:pt>
                <c:pt idx="177">
                  <c:v>1392859.4543391138</c:v>
                </c:pt>
                <c:pt idx="178">
                  <c:v>1392859.4543391138</c:v>
                </c:pt>
                <c:pt idx="179">
                  <c:v>1392859.4543391138</c:v>
                </c:pt>
                <c:pt idx="180">
                  <c:v>1392859.4543391138</c:v>
                </c:pt>
                <c:pt idx="181">
                  <c:v>1392859.4543391138</c:v>
                </c:pt>
                <c:pt idx="182">
                  <c:v>1392859.4543391138</c:v>
                </c:pt>
                <c:pt idx="183">
                  <c:v>1392859.4543391138</c:v>
                </c:pt>
                <c:pt idx="184">
                  <c:v>1392859.4543391138</c:v>
                </c:pt>
                <c:pt idx="185">
                  <c:v>1392859.4543391138</c:v>
                </c:pt>
                <c:pt idx="186">
                  <c:v>1392859.4543391138</c:v>
                </c:pt>
                <c:pt idx="187">
                  <c:v>1392859.4543391138</c:v>
                </c:pt>
                <c:pt idx="188">
                  <c:v>1392859.4543391138</c:v>
                </c:pt>
                <c:pt idx="189">
                  <c:v>1392859.4543391138</c:v>
                </c:pt>
                <c:pt idx="190">
                  <c:v>1392859.4543391138</c:v>
                </c:pt>
                <c:pt idx="191">
                  <c:v>1392859.4543391138</c:v>
                </c:pt>
                <c:pt idx="192">
                  <c:v>1392859.4543391138</c:v>
                </c:pt>
                <c:pt idx="193">
                  <c:v>1392859.4543391138</c:v>
                </c:pt>
                <c:pt idx="194">
                  <c:v>1392859.4543391138</c:v>
                </c:pt>
                <c:pt idx="195">
                  <c:v>1392859.4543391138</c:v>
                </c:pt>
                <c:pt idx="196">
                  <c:v>1392859.4543391138</c:v>
                </c:pt>
                <c:pt idx="197">
                  <c:v>1392859.4543391138</c:v>
                </c:pt>
                <c:pt idx="198">
                  <c:v>1392859.4543391138</c:v>
                </c:pt>
                <c:pt idx="199">
                  <c:v>1392859.4543391138</c:v>
                </c:pt>
                <c:pt idx="200">
                  <c:v>1392859.4543391138</c:v>
                </c:pt>
                <c:pt idx="201">
                  <c:v>1392859.4543391138</c:v>
                </c:pt>
                <c:pt idx="202">
                  <c:v>1392859.4543391138</c:v>
                </c:pt>
                <c:pt idx="203">
                  <c:v>1541680.7297669984</c:v>
                </c:pt>
                <c:pt idx="204">
                  <c:v>1541680.7297669984</c:v>
                </c:pt>
                <c:pt idx="205">
                  <c:v>1541680.7297669984</c:v>
                </c:pt>
                <c:pt idx="206">
                  <c:v>1541680.7297669984</c:v>
                </c:pt>
                <c:pt idx="207">
                  <c:v>1541680.7297669984</c:v>
                </c:pt>
                <c:pt idx="208">
                  <c:v>1541680.7297669984</c:v>
                </c:pt>
                <c:pt idx="209">
                  <c:v>1541680.7297669984</c:v>
                </c:pt>
                <c:pt idx="210">
                  <c:v>1541680.7297669984</c:v>
                </c:pt>
                <c:pt idx="211">
                  <c:v>1541680.7297669984</c:v>
                </c:pt>
                <c:pt idx="212">
                  <c:v>1541680.7297669984</c:v>
                </c:pt>
                <c:pt idx="213">
                  <c:v>1541680.7297669984</c:v>
                </c:pt>
                <c:pt idx="214">
                  <c:v>1541680.7297669984</c:v>
                </c:pt>
                <c:pt idx="215">
                  <c:v>1541680.7297669984</c:v>
                </c:pt>
                <c:pt idx="216">
                  <c:v>1541680.7297669984</c:v>
                </c:pt>
                <c:pt idx="217">
                  <c:v>1541680.7297669984</c:v>
                </c:pt>
                <c:pt idx="218">
                  <c:v>1541680.7297669984</c:v>
                </c:pt>
                <c:pt idx="219">
                  <c:v>1541680.7297669984</c:v>
                </c:pt>
                <c:pt idx="220">
                  <c:v>1541680.7297669984</c:v>
                </c:pt>
                <c:pt idx="221">
                  <c:v>1541680.7297669984</c:v>
                </c:pt>
                <c:pt idx="222">
                  <c:v>1541680.7297669984</c:v>
                </c:pt>
                <c:pt idx="223">
                  <c:v>1541680.7297669984</c:v>
                </c:pt>
                <c:pt idx="224">
                  <c:v>1541680.7297669984</c:v>
                </c:pt>
                <c:pt idx="225">
                  <c:v>1541680.7297669984</c:v>
                </c:pt>
                <c:pt idx="226">
                  <c:v>1541680.7297669984</c:v>
                </c:pt>
                <c:pt idx="227">
                  <c:v>1541680.7297669984</c:v>
                </c:pt>
                <c:pt idx="228">
                  <c:v>1541680.7297669984</c:v>
                </c:pt>
                <c:pt idx="229">
                  <c:v>1541680.7297669984</c:v>
                </c:pt>
                <c:pt idx="230">
                  <c:v>1541680.7297669984</c:v>
                </c:pt>
                <c:pt idx="231">
                  <c:v>1541680.7297669984</c:v>
                </c:pt>
                <c:pt idx="232">
                  <c:v>1541680.7297669984</c:v>
                </c:pt>
                <c:pt idx="233">
                  <c:v>1541680.7297669984</c:v>
                </c:pt>
                <c:pt idx="234">
                  <c:v>1541680.7297669984</c:v>
                </c:pt>
                <c:pt idx="235">
                  <c:v>1541680.7297669984</c:v>
                </c:pt>
                <c:pt idx="236">
                  <c:v>1541680.7297669984</c:v>
                </c:pt>
                <c:pt idx="237">
                  <c:v>1541680.7297669984</c:v>
                </c:pt>
                <c:pt idx="238">
                  <c:v>1541680.7297669984</c:v>
                </c:pt>
                <c:pt idx="239">
                  <c:v>1541680.7297669984</c:v>
                </c:pt>
                <c:pt idx="240">
                  <c:v>1541680.7297669984</c:v>
                </c:pt>
                <c:pt idx="241">
                  <c:v>1541680.7297669984</c:v>
                </c:pt>
                <c:pt idx="242">
                  <c:v>1541680.7297669984</c:v>
                </c:pt>
                <c:pt idx="243">
                  <c:v>1541680.7297669984</c:v>
                </c:pt>
                <c:pt idx="244">
                  <c:v>1541680.7297669984</c:v>
                </c:pt>
                <c:pt idx="245">
                  <c:v>1541680.7297669984</c:v>
                </c:pt>
                <c:pt idx="246">
                  <c:v>1541680.7297669984</c:v>
                </c:pt>
                <c:pt idx="247">
                  <c:v>1541680.7297669984</c:v>
                </c:pt>
                <c:pt idx="248">
                  <c:v>1679617.4808691645</c:v>
                </c:pt>
                <c:pt idx="249">
                  <c:v>1679617.4808691645</c:v>
                </c:pt>
                <c:pt idx="250">
                  <c:v>1679617.4808691645</c:v>
                </c:pt>
                <c:pt idx="251">
                  <c:v>1679617.4808691645</c:v>
                </c:pt>
                <c:pt idx="252">
                  <c:v>1679617.4808691645</c:v>
                </c:pt>
                <c:pt idx="253">
                  <c:v>1679617.4808691645</c:v>
                </c:pt>
                <c:pt idx="254">
                  <c:v>1679617.4808691645</c:v>
                </c:pt>
                <c:pt idx="255">
                  <c:v>1679617.4808691645</c:v>
                </c:pt>
                <c:pt idx="256">
                  <c:v>1679617.4808691645</c:v>
                </c:pt>
                <c:pt idx="257">
                  <c:v>1679617.4808691645</c:v>
                </c:pt>
                <c:pt idx="258">
                  <c:v>1679617.4808691645</c:v>
                </c:pt>
                <c:pt idx="259">
                  <c:v>1679617.4808691645</c:v>
                </c:pt>
                <c:pt idx="260">
                  <c:v>1679617.4808691645</c:v>
                </c:pt>
                <c:pt idx="261">
                  <c:v>1679617.4808691645</c:v>
                </c:pt>
                <c:pt idx="262">
                  <c:v>1679617.4808691645</c:v>
                </c:pt>
                <c:pt idx="263">
                  <c:v>1679617.4808691645</c:v>
                </c:pt>
                <c:pt idx="264">
                  <c:v>1679617.4808691645</c:v>
                </c:pt>
                <c:pt idx="265">
                  <c:v>1679617.4808691645</c:v>
                </c:pt>
                <c:pt idx="266">
                  <c:v>1679617.4808691645</c:v>
                </c:pt>
                <c:pt idx="267">
                  <c:v>1679617.4808691645</c:v>
                </c:pt>
                <c:pt idx="268">
                  <c:v>1679617.4808691645</c:v>
                </c:pt>
                <c:pt idx="269">
                  <c:v>1679617.4808691645</c:v>
                </c:pt>
                <c:pt idx="270">
                  <c:v>1679617.4808691645</c:v>
                </c:pt>
                <c:pt idx="271">
                  <c:v>1679617.4808691645</c:v>
                </c:pt>
                <c:pt idx="272">
                  <c:v>1679617.4808691645</c:v>
                </c:pt>
                <c:pt idx="273">
                  <c:v>1679617.4808691645</c:v>
                </c:pt>
                <c:pt idx="274">
                  <c:v>1679617.4808691645</c:v>
                </c:pt>
                <c:pt idx="275">
                  <c:v>1679617.4808691645</c:v>
                </c:pt>
                <c:pt idx="276">
                  <c:v>1679617.4808691645</c:v>
                </c:pt>
                <c:pt idx="277">
                  <c:v>1679617.4808691645</c:v>
                </c:pt>
                <c:pt idx="278">
                  <c:v>1679617.4808691645</c:v>
                </c:pt>
                <c:pt idx="279">
                  <c:v>1679617.4808691645</c:v>
                </c:pt>
                <c:pt idx="280">
                  <c:v>1679617.4808691645</c:v>
                </c:pt>
                <c:pt idx="281">
                  <c:v>1679617.4808691645</c:v>
                </c:pt>
                <c:pt idx="282">
                  <c:v>1679617.4808691645</c:v>
                </c:pt>
                <c:pt idx="283">
                  <c:v>1679617.4808691645</c:v>
                </c:pt>
                <c:pt idx="284">
                  <c:v>1679617.4808691645</c:v>
                </c:pt>
                <c:pt idx="285">
                  <c:v>1679617.4808691645</c:v>
                </c:pt>
                <c:pt idx="286">
                  <c:v>1679617.4808691645</c:v>
                </c:pt>
                <c:pt idx="287">
                  <c:v>1679617.4808691645</c:v>
                </c:pt>
                <c:pt idx="288">
                  <c:v>1679617.4808691645</c:v>
                </c:pt>
                <c:pt idx="289">
                  <c:v>1679617.4808691645</c:v>
                </c:pt>
                <c:pt idx="290">
                  <c:v>1679617.4808691645</c:v>
                </c:pt>
                <c:pt idx="291">
                  <c:v>1679617.4808691645</c:v>
                </c:pt>
                <c:pt idx="292">
                  <c:v>1679617.4808691645</c:v>
                </c:pt>
                <c:pt idx="293">
                  <c:v>1539676.8356420586</c:v>
                </c:pt>
                <c:pt idx="294">
                  <c:v>1539676.8356420586</c:v>
                </c:pt>
                <c:pt idx="295">
                  <c:v>1539676.8356420586</c:v>
                </c:pt>
                <c:pt idx="296">
                  <c:v>1539676.8356420586</c:v>
                </c:pt>
                <c:pt idx="297">
                  <c:v>1539676.8356420586</c:v>
                </c:pt>
                <c:pt idx="298">
                  <c:v>1539676.8356420586</c:v>
                </c:pt>
                <c:pt idx="299">
                  <c:v>1539676.8356420586</c:v>
                </c:pt>
                <c:pt idx="300">
                  <c:v>1539676.8356420586</c:v>
                </c:pt>
                <c:pt idx="301">
                  <c:v>1539676.8356420586</c:v>
                </c:pt>
                <c:pt idx="302">
                  <c:v>1539676.8356420586</c:v>
                </c:pt>
                <c:pt idx="303">
                  <c:v>1539676.8356420586</c:v>
                </c:pt>
                <c:pt idx="304">
                  <c:v>1539676.8356420586</c:v>
                </c:pt>
                <c:pt idx="305">
                  <c:v>1539676.8356420586</c:v>
                </c:pt>
                <c:pt idx="306">
                  <c:v>1539676.8356420586</c:v>
                </c:pt>
                <c:pt idx="307">
                  <c:v>1539676.8356420586</c:v>
                </c:pt>
                <c:pt idx="308">
                  <c:v>1539676.8356420586</c:v>
                </c:pt>
                <c:pt idx="309">
                  <c:v>1539676.8356420586</c:v>
                </c:pt>
                <c:pt idx="310">
                  <c:v>1539676.8356420586</c:v>
                </c:pt>
                <c:pt idx="311">
                  <c:v>1539676.8356420586</c:v>
                </c:pt>
                <c:pt idx="312">
                  <c:v>1539676.8356420586</c:v>
                </c:pt>
                <c:pt idx="313">
                  <c:v>1539676.8356420586</c:v>
                </c:pt>
                <c:pt idx="314">
                  <c:v>1539676.8356420586</c:v>
                </c:pt>
                <c:pt idx="315">
                  <c:v>1539676.8356420586</c:v>
                </c:pt>
                <c:pt idx="316">
                  <c:v>1539676.8356420586</c:v>
                </c:pt>
                <c:pt idx="317">
                  <c:v>1539676.8356420586</c:v>
                </c:pt>
                <c:pt idx="318">
                  <c:v>1539676.8356420586</c:v>
                </c:pt>
                <c:pt idx="319">
                  <c:v>1539676.8356420586</c:v>
                </c:pt>
                <c:pt idx="320">
                  <c:v>1539676.8356420586</c:v>
                </c:pt>
                <c:pt idx="321">
                  <c:v>1539676.8356420586</c:v>
                </c:pt>
                <c:pt idx="322">
                  <c:v>1539676.8356420586</c:v>
                </c:pt>
                <c:pt idx="323">
                  <c:v>1539676.8356420586</c:v>
                </c:pt>
                <c:pt idx="324">
                  <c:v>1539676.8356420586</c:v>
                </c:pt>
                <c:pt idx="325">
                  <c:v>1539676.8356420586</c:v>
                </c:pt>
                <c:pt idx="326">
                  <c:v>1539676.8356420586</c:v>
                </c:pt>
                <c:pt idx="327">
                  <c:v>1539676.8356420586</c:v>
                </c:pt>
                <c:pt idx="328">
                  <c:v>1539676.8356420586</c:v>
                </c:pt>
                <c:pt idx="329">
                  <c:v>1539676.8356420586</c:v>
                </c:pt>
                <c:pt idx="330">
                  <c:v>1539676.8356420586</c:v>
                </c:pt>
                <c:pt idx="331">
                  <c:v>1539676.8356420586</c:v>
                </c:pt>
                <c:pt idx="332">
                  <c:v>1539676.8356420586</c:v>
                </c:pt>
                <c:pt idx="333">
                  <c:v>1539676.8356420586</c:v>
                </c:pt>
                <c:pt idx="334">
                  <c:v>1539676.8356420586</c:v>
                </c:pt>
                <c:pt idx="335">
                  <c:v>1539676.8356420586</c:v>
                </c:pt>
                <c:pt idx="336">
                  <c:v>1539676.8356420586</c:v>
                </c:pt>
                <c:pt idx="337">
                  <c:v>1539676.8356420586</c:v>
                </c:pt>
                <c:pt idx="338">
                  <c:v>1397594.6454303404</c:v>
                </c:pt>
                <c:pt idx="339">
                  <c:v>1397594.6454303404</c:v>
                </c:pt>
                <c:pt idx="340">
                  <c:v>1397594.6454303404</c:v>
                </c:pt>
                <c:pt idx="341">
                  <c:v>1397594.6454303404</c:v>
                </c:pt>
                <c:pt idx="342">
                  <c:v>1397594.6454303404</c:v>
                </c:pt>
                <c:pt idx="343">
                  <c:v>1397594.6454303404</c:v>
                </c:pt>
                <c:pt idx="344">
                  <c:v>1397594.6454303404</c:v>
                </c:pt>
                <c:pt idx="345">
                  <c:v>1397594.6454303404</c:v>
                </c:pt>
                <c:pt idx="346">
                  <c:v>1397594.6454303404</c:v>
                </c:pt>
                <c:pt idx="347">
                  <c:v>1397594.6454303404</c:v>
                </c:pt>
                <c:pt idx="348">
                  <c:v>1397594.6454303404</c:v>
                </c:pt>
                <c:pt idx="349">
                  <c:v>1397594.6454303404</c:v>
                </c:pt>
                <c:pt idx="350">
                  <c:v>1397594.6454303404</c:v>
                </c:pt>
                <c:pt idx="351">
                  <c:v>1397594.6454303404</c:v>
                </c:pt>
                <c:pt idx="352">
                  <c:v>1397594.6454303404</c:v>
                </c:pt>
                <c:pt idx="353">
                  <c:v>1397594.6454303404</c:v>
                </c:pt>
                <c:pt idx="354">
                  <c:v>1397594.6454303404</c:v>
                </c:pt>
                <c:pt idx="355">
                  <c:v>1397594.6454303404</c:v>
                </c:pt>
                <c:pt idx="356">
                  <c:v>1397594.6454303404</c:v>
                </c:pt>
                <c:pt idx="357">
                  <c:v>1397594.6454303404</c:v>
                </c:pt>
                <c:pt idx="358">
                  <c:v>1397594.6454303404</c:v>
                </c:pt>
                <c:pt idx="359">
                  <c:v>1397594.6454303404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1D-4914-BA9C-F480FF9DA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749808"/>
        <c:axId val="52774915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01D-4914-BA9C-F480FF9DA5E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1397594.6454303404</c:v>
                      </c:pt>
                      <c:pt idx="1">
                        <c:v>1397594.6454303404</c:v>
                      </c:pt>
                      <c:pt idx="2">
                        <c:v>1397594.6454303404</c:v>
                      </c:pt>
                      <c:pt idx="3">
                        <c:v>1397594.6454303404</c:v>
                      </c:pt>
                      <c:pt idx="4">
                        <c:v>1397594.6454303404</c:v>
                      </c:pt>
                      <c:pt idx="5">
                        <c:v>1397594.6454303404</c:v>
                      </c:pt>
                      <c:pt idx="6">
                        <c:v>1397594.6454303404</c:v>
                      </c:pt>
                      <c:pt idx="7">
                        <c:v>1397594.6454303404</c:v>
                      </c:pt>
                      <c:pt idx="8">
                        <c:v>1397594.6454303404</c:v>
                      </c:pt>
                      <c:pt idx="9">
                        <c:v>1397594.6454303404</c:v>
                      </c:pt>
                      <c:pt idx="10">
                        <c:v>1397594.6454303404</c:v>
                      </c:pt>
                      <c:pt idx="11">
                        <c:v>1397594.6454303404</c:v>
                      </c:pt>
                      <c:pt idx="12">
                        <c:v>1397594.6454303404</c:v>
                      </c:pt>
                      <c:pt idx="13">
                        <c:v>1397594.6454303404</c:v>
                      </c:pt>
                      <c:pt idx="14">
                        <c:v>1397594.6454303404</c:v>
                      </c:pt>
                      <c:pt idx="15">
                        <c:v>1397594.6454303404</c:v>
                      </c:pt>
                      <c:pt idx="16">
                        <c:v>1397594.6454303404</c:v>
                      </c:pt>
                      <c:pt idx="17">
                        <c:v>1397594.6454303404</c:v>
                      </c:pt>
                      <c:pt idx="18">
                        <c:v>1397594.6454303404</c:v>
                      </c:pt>
                      <c:pt idx="19">
                        <c:v>1397594.6454303404</c:v>
                      </c:pt>
                      <c:pt idx="20">
                        <c:v>1397594.6454303404</c:v>
                      </c:pt>
                      <c:pt idx="21">
                        <c:v>1397594.6454303404</c:v>
                      </c:pt>
                      <c:pt idx="22">
                        <c:v>1397594.6454303404</c:v>
                      </c:pt>
                      <c:pt idx="23">
                        <c:v>1559631.1245138615</c:v>
                      </c:pt>
                      <c:pt idx="24">
                        <c:v>1559631.1245138615</c:v>
                      </c:pt>
                      <c:pt idx="25">
                        <c:v>1559631.1245138615</c:v>
                      </c:pt>
                      <c:pt idx="26">
                        <c:v>1559631.1245138615</c:v>
                      </c:pt>
                      <c:pt idx="27">
                        <c:v>1559631.1245138615</c:v>
                      </c:pt>
                      <c:pt idx="28">
                        <c:v>1559631.1245138615</c:v>
                      </c:pt>
                      <c:pt idx="29">
                        <c:v>1559631.1245138615</c:v>
                      </c:pt>
                      <c:pt idx="30">
                        <c:v>1559631.1245138615</c:v>
                      </c:pt>
                      <c:pt idx="31">
                        <c:v>1559631.1245138615</c:v>
                      </c:pt>
                      <c:pt idx="32">
                        <c:v>1559631.1245138615</c:v>
                      </c:pt>
                      <c:pt idx="33">
                        <c:v>1559631.1245138615</c:v>
                      </c:pt>
                      <c:pt idx="34">
                        <c:v>1559631.1245138615</c:v>
                      </c:pt>
                      <c:pt idx="35">
                        <c:v>1559631.1245138615</c:v>
                      </c:pt>
                      <c:pt idx="36">
                        <c:v>1559631.1245138615</c:v>
                      </c:pt>
                      <c:pt idx="37">
                        <c:v>1559631.1245138615</c:v>
                      </c:pt>
                      <c:pt idx="38">
                        <c:v>1559631.1245138615</c:v>
                      </c:pt>
                      <c:pt idx="39">
                        <c:v>1559631.1245138615</c:v>
                      </c:pt>
                      <c:pt idx="40">
                        <c:v>1559631.1245138615</c:v>
                      </c:pt>
                      <c:pt idx="41">
                        <c:v>1559631.1245138615</c:v>
                      </c:pt>
                      <c:pt idx="42">
                        <c:v>1559631.1245138615</c:v>
                      </c:pt>
                      <c:pt idx="43">
                        <c:v>1559631.1245138615</c:v>
                      </c:pt>
                      <c:pt idx="44">
                        <c:v>1559631.1245138615</c:v>
                      </c:pt>
                      <c:pt idx="45">
                        <c:v>1559631.1245138615</c:v>
                      </c:pt>
                      <c:pt idx="46">
                        <c:v>1559631.1245138615</c:v>
                      </c:pt>
                      <c:pt idx="47">
                        <c:v>1559631.1245138615</c:v>
                      </c:pt>
                      <c:pt idx="48">
                        <c:v>1559631.1245138615</c:v>
                      </c:pt>
                      <c:pt idx="49">
                        <c:v>1559631.1245138615</c:v>
                      </c:pt>
                      <c:pt idx="50">
                        <c:v>1559631.1245138615</c:v>
                      </c:pt>
                      <c:pt idx="51">
                        <c:v>1559631.1245138615</c:v>
                      </c:pt>
                      <c:pt idx="52">
                        <c:v>1559631.1245138615</c:v>
                      </c:pt>
                      <c:pt idx="53">
                        <c:v>1559631.1245138615</c:v>
                      </c:pt>
                      <c:pt idx="54">
                        <c:v>1559631.1245138615</c:v>
                      </c:pt>
                      <c:pt idx="55">
                        <c:v>1559631.1245138615</c:v>
                      </c:pt>
                      <c:pt idx="56">
                        <c:v>1559631.1245138615</c:v>
                      </c:pt>
                      <c:pt idx="57">
                        <c:v>1559631.1245138615</c:v>
                      </c:pt>
                      <c:pt idx="58">
                        <c:v>1559631.1245138615</c:v>
                      </c:pt>
                      <c:pt idx="59">
                        <c:v>1559631.1245138615</c:v>
                      </c:pt>
                      <c:pt idx="60">
                        <c:v>1559631.1245138615</c:v>
                      </c:pt>
                      <c:pt idx="61">
                        <c:v>1559631.1245138615</c:v>
                      </c:pt>
                      <c:pt idx="62">
                        <c:v>1559631.1245138615</c:v>
                      </c:pt>
                      <c:pt idx="63">
                        <c:v>1559631.1245138615</c:v>
                      </c:pt>
                      <c:pt idx="64">
                        <c:v>1559631.1245138615</c:v>
                      </c:pt>
                      <c:pt idx="65">
                        <c:v>1559631.1245138615</c:v>
                      </c:pt>
                      <c:pt idx="66">
                        <c:v>1559631.1245138615</c:v>
                      </c:pt>
                      <c:pt idx="67">
                        <c:v>1559631.1245138615</c:v>
                      </c:pt>
                      <c:pt idx="68">
                        <c:v>1682544.2119383053</c:v>
                      </c:pt>
                      <c:pt idx="69">
                        <c:v>1682544.2119383053</c:v>
                      </c:pt>
                      <c:pt idx="70">
                        <c:v>1682544.2119383053</c:v>
                      </c:pt>
                      <c:pt idx="71">
                        <c:v>1682544.2119383053</c:v>
                      </c:pt>
                      <c:pt idx="72">
                        <c:v>1682544.2119383053</c:v>
                      </c:pt>
                      <c:pt idx="73">
                        <c:v>1682544.2119383053</c:v>
                      </c:pt>
                      <c:pt idx="74">
                        <c:v>1682544.2119383053</c:v>
                      </c:pt>
                      <c:pt idx="75">
                        <c:v>1682544.2119383053</c:v>
                      </c:pt>
                      <c:pt idx="76">
                        <c:v>1682544.2119383053</c:v>
                      </c:pt>
                      <c:pt idx="77">
                        <c:v>1682544.2119383053</c:v>
                      </c:pt>
                      <c:pt idx="78">
                        <c:v>1682544.2119383053</c:v>
                      </c:pt>
                      <c:pt idx="79">
                        <c:v>1682544.2119383053</c:v>
                      </c:pt>
                      <c:pt idx="80">
                        <c:v>1682544.2119383053</c:v>
                      </c:pt>
                      <c:pt idx="81">
                        <c:v>1682544.2119383053</c:v>
                      </c:pt>
                      <c:pt idx="82">
                        <c:v>1682544.2119383053</c:v>
                      </c:pt>
                      <c:pt idx="83">
                        <c:v>1682544.2119383053</c:v>
                      </c:pt>
                      <c:pt idx="84">
                        <c:v>1682544.2119383053</c:v>
                      </c:pt>
                      <c:pt idx="85">
                        <c:v>1682544.2119383053</c:v>
                      </c:pt>
                      <c:pt idx="86">
                        <c:v>1682544.2119383053</c:v>
                      </c:pt>
                      <c:pt idx="87">
                        <c:v>1682544.2119383053</c:v>
                      </c:pt>
                      <c:pt idx="88">
                        <c:v>1682544.2119383053</c:v>
                      </c:pt>
                      <c:pt idx="89">
                        <c:v>1682544.2119383053</c:v>
                      </c:pt>
                      <c:pt idx="90">
                        <c:v>1682544.2119383053</c:v>
                      </c:pt>
                      <c:pt idx="91">
                        <c:v>1682544.2119383053</c:v>
                      </c:pt>
                      <c:pt idx="92">
                        <c:v>1682544.2119383053</c:v>
                      </c:pt>
                      <c:pt idx="93">
                        <c:v>1682544.2119383053</c:v>
                      </c:pt>
                      <c:pt idx="94">
                        <c:v>1682544.2119383053</c:v>
                      </c:pt>
                      <c:pt idx="95">
                        <c:v>1682544.2119383053</c:v>
                      </c:pt>
                      <c:pt idx="96">
                        <c:v>1682544.2119383053</c:v>
                      </c:pt>
                      <c:pt idx="97">
                        <c:v>1682544.2119383053</c:v>
                      </c:pt>
                      <c:pt idx="98">
                        <c:v>1682544.2119383053</c:v>
                      </c:pt>
                      <c:pt idx="99">
                        <c:v>1682544.2119383053</c:v>
                      </c:pt>
                      <c:pt idx="100">
                        <c:v>1682544.2119383053</c:v>
                      </c:pt>
                      <c:pt idx="101">
                        <c:v>1682544.2119383053</c:v>
                      </c:pt>
                      <c:pt idx="102">
                        <c:v>1682544.2119383053</c:v>
                      </c:pt>
                      <c:pt idx="103">
                        <c:v>1682544.2119383053</c:v>
                      </c:pt>
                      <c:pt idx="104">
                        <c:v>1682544.2119383053</c:v>
                      </c:pt>
                      <c:pt idx="105">
                        <c:v>1682544.2119383053</c:v>
                      </c:pt>
                      <c:pt idx="106">
                        <c:v>1682544.2119383053</c:v>
                      </c:pt>
                      <c:pt idx="107">
                        <c:v>1682544.2119383053</c:v>
                      </c:pt>
                      <c:pt idx="108">
                        <c:v>1682544.2119383053</c:v>
                      </c:pt>
                      <c:pt idx="109">
                        <c:v>1682544.2119383053</c:v>
                      </c:pt>
                      <c:pt idx="110">
                        <c:v>1682544.2119383053</c:v>
                      </c:pt>
                      <c:pt idx="111">
                        <c:v>1682544.2119383053</c:v>
                      </c:pt>
                      <c:pt idx="112">
                        <c:v>1682544.2119383053</c:v>
                      </c:pt>
                      <c:pt idx="113">
                        <c:v>1563270.7042951351</c:v>
                      </c:pt>
                      <c:pt idx="114">
                        <c:v>1563270.7042951351</c:v>
                      </c:pt>
                      <c:pt idx="115">
                        <c:v>1563270.7042951351</c:v>
                      </c:pt>
                      <c:pt idx="116">
                        <c:v>1563270.7042951351</c:v>
                      </c:pt>
                      <c:pt idx="117">
                        <c:v>1563270.7042951351</c:v>
                      </c:pt>
                      <c:pt idx="118">
                        <c:v>1563270.7042951351</c:v>
                      </c:pt>
                      <c:pt idx="119">
                        <c:v>1563270.7042951351</c:v>
                      </c:pt>
                      <c:pt idx="120">
                        <c:v>1563270.7042951351</c:v>
                      </c:pt>
                      <c:pt idx="121">
                        <c:v>1563270.7042951351</c:v>
                      </c:pt>
                      <c:pt idx="122">
                        <c:v>1563270.7042951351</c:v>
                      </c:pt>
                      <c:pt idx="123">
                        <c:v>1563270.7042951351</c:v>
                      </c:pt>
                      <c:pt idx="124">
                        <c:v>1563270.7042951351</c:v>
                      </c:pt>
                      <c:pt idx="125">
                        <c:v>1563270.7042951351</c:v>
                      </c:pt>
                      <c:pt idx="126">
                        <c:v>1563270.7042951351</c:v>
                      </c:pt>
                      <c:pt idx="127">
                        <c:v>1563270.7042951351</c:v>
                      </c:pt>
                      <c:pt idx="128">
                        <c:v>1563270.7042951351</c:v>
                      </c:pt>
                      <c:pt idx="129">
                        <c:v>1563270.7042951351</c:v>
                      </c:pt>
                      <c:pt idx="130">
                        <c:v>1563270.7042951351</c:v>
                      </c:pt>
                      <c:pt idx="131">
                        <c:v>1563270.7042951351</c:v>
                      </c:pt>
                      <c:pt idx="132">
                        <c:v>1563270.7042951351</c:v>
                      </c:pt>
                      <c:pt idx="133">
                        <c:v>1563270.7042951351</c:v>
                      </c:pt>
                      <c:pt idx="134">
                        <c:v>1563270.7042951351</c:v>
                      </c:pt>
                      <c:pt idx="135">
                        <c:v>1563270.7042951351</c:v>
                      </c:pt>
                      <c:pt idx="136">
                        <c:v>1563270.7042951351</c:v>
                      </c:pt>
                      <c:pt idx="137">
                        <c:v>1563270.7042951351</c:v>
                      </c:pt>
                      <c:pt idx="138">
                        <c:v>1563270.7042951351</c:v>
                      </c:pt>
                      <c:pt idx="139">
                        <c:v>1563270.7042951351</c:v>
                      </c:pt>
                      <c:pt idx="140">
                        <c:v>1563270.7042951351</c:v>
                      </c:pt>
                      <c:pt idx="141">
                        <c:v>1563270.7042951351</c:v>
                      </c:pt>
                      <c:pt idx="142">
                        <c:v>1563270.7042951351</c:v>
                      </c:pt>
                      <c:pt idx="143">
                        <c:v>1563270.7042951351</c:v>
                      </c:pt>
                      <c:pt idx="144">
                        <c:v>1563270.7042951351</c:v>
                      </c:pt>
                      <c:pt idx="145">
                        <c:v>1563270.7042951351</c:v>
                      </c:pt>
                      <c:pt idx="146">
                        <c:v>1563270.7042951351</c:v>
                      </c:pt>
                      <c:pt idx="147">
                        <c:v>1563270.7042951351</c:v>
                      </c:pt>
                      <c:pt idx="148">
                        <c:v>1563270.7042951351</c:v>
                      </c:pt>
                      <c:pt idx="149">
                        <c:v>1563270.7042951351</c:v>
                      </c:pt>
                      <c:pt idx="150">
                        <c:v>1563270.7042951351</c:v>
                      </c:pt>
                      <c:pt idx="151">
                        <c:v>1563270.7042951351</c:v>
                      </c:pt>
                      <c:pt idx="152">
                        <c:v>1563270.7042951351</c:v>
                      </c:pt>
                      <c:pt idx="153">
                        <c:v>1563270.7042951351</c:v>
                      </c:pt>
                      <c:pt idx="154">
                        <c:v>1563270.7042951351</c:v>
                      </c:pt>
                      <c:pt idx="155">
                        <c:v>1563270.7042951351</c:v>
                      </c:pt>
                      <c:pt idx="156">
                        <c:v>1563270.7042951351</c:v>
                      </c:pt>
                      <c:pt idx="157">
                        <c:v>1563270.7042951351</c:v>
                      </c:pt>
                      <c:pt idx="158">
                        <c:v>1392859.4543391138</c:v>
                      </c:pt>
                      <c:pt idx="159">
                        <c:v>1392859.4543391138</c:v>
                      </c:pt>
                      <c:pt idx="160">
                        <c:v>1392859.4543391138</c:v>
                      </c:pt>
                      <c:pt idx="161">
                        <c:v>1392859.4543391138</c:v>
                      </c:pt>
                      <c:pt idx="162">
                        <c:v>1392859.4543391138</c:v>
                      </c:pt>
                      <c:pt idx="163">
                        <c:v>1392859.4543391138</c:v>
                      </c:pt>
                      <c:pt idx="164">
                        <c:v>1392859.4543391138</c:v>
                      </c:pt>
                      <c:pt idx="165">
                        <c:v>1392859.4543391138</c:v>
                      </c:pt>
                      <c:pt idx="166">
                        <c:v>1392859.4543391138</c:v>
                      </c:pt>
                      <c:pt idx="167">
                        <c:v>1392859.4543391138</c:v>
                      </c:pt>
                      <c:pt idx="168">
                        <c:v>1392859.4543391138</c:v>
                      </c:pt>
                      <c:pt idx="169">
                        <c:v>1392859.4543391138</c:v>
                      </c:pt>
                      <c:pt idx="170">
                        <c:v>1392859.4543391138</c:v>
                      </c:pt>
                      <c:pt idx="171">
                        <c:v>1392859.4543391138</c:v>
                      </c:pt>
                      <c:pt idx="172">
                        <c:v>1392859.4543391138</c:v>
                      </c:pt>
                      <c:pt idx="173">
                        <c:v>1392859.4543391138</c:v>
                      </c:pt>
                      <c:pt idx="174">
                        <c:v>1392859.4543391138</c:v>
                      </c:pt>
                      <c:pt idx="175">
                        <c:v>1392859.4543391138</c:v>
                      </c:pt>
                      <c:pt idx="176">
                        <c:v>1392859.4543391138</c:v>
                      </c:pt>
                      <c:pt idx="177">
                        <c:v>1392859.4543391138</c:v>
                      </c:pt>
                      <c:pt idx="178">
                        <c:v>1392859.4543391138</c:v>
                      </c:pt>
                      <c:pt idx="179">
                        <c:v>1392859.4543391138</c:v>
                      </c:pt>
                      <c:pt idx="180">
                        <c:v>1392859.4543391138</c:v>
                      </c:pt>
                      <c:pt idx="181">
                        <c:v>1392859.4543391138</c:v>
                      </c:pt>
                      <c:pt idx="182">
                        <c:v>1392859.4543391138</c:v>
                      </c:pt>
                      <c:pt idx="183">
                        <c:v>1392859.4543391138</c:v>
                      </c:pt>
                      <c:pt idx="184">
                        <c:v>1392859.4543391138</c:v>
                      </c:pt>
                      <c:pt idx="185">
                        <c:v>1392859.4543391138</c:v>
                      </c:pt>
                      <c:pt idx="186">
                        <c:v>1392859.4543391138</c:v>
                      </c:pt>
                      <c:pt idx="187">
                        <c:v>1392859.4543391138</c:v>
                      </c:pt>
                      <c:pt idx="188">
                        <c:v>1392859.4543391138</c:v>
                      </c:pt>
                      <c:pt idx="189">
                        <c:v>1392859.4543391138</c:v>
                      </c:pt>
                      <c:pt idx="190">
                        <c:v>1392859.4543391138</c:v>
                      </c:pt>
                      <c:pt idx="191">
                        <c:v>1392859.4543391138</c:v>
                      </c:pt>
                      <c:pt idx="192">
                        <c:v>1392859.4543391138</c:v>
                      </c:pt>
                      <c:pt idx="193">
                        <c:v>1392859.4543391138</c:v>
                      </c:pt>
                      <c:pt idx="194">
                        <c:v>1392859.4543391138</c:v>
                      </c:pt>
                      <c:pt idx="195">
                        <c:v>1392859.4543391138</c:v>
                      </c:pt>
                      <c:pt idx="196">
                        <c:v>1392859.4543391138</c:v>
                      </c:pt>
                      <c:pt idx="197">
                        <c:v>1392859.4543391138</c:v>
                      </c:pt>
                      <c:pt idx="198">
                        <c:v>1392859.4543391138</c:v>
                      </c:pt>
                      <c:pt idx="199">
                        <c:v>1392859.4543391138</c:v>
                      </c:pt>
                      <c:pt idx="200">
                        <c:v>1392859.4543391138</c:v>
                      </c:pt>
                      <c:pt idx="201">
                        <c:v>1392859.4543391138</c:v>
                      </c:pt>
                      <c:pt idx="202">
                        <c:v>1392859.4543391138</c:v>
                      </c:pt>
                      <c:pt idx="203">
                        <c:v>1541680.7297669984</c:v>
                      </c:pt>
                      <c:pt idx="204">
                        <c:v>1541680.7297669984</c:v>
                      </c:pt>
                      <c:pt idx="205">
                        <c:v>1541680.7297669984</c:v>
                      </c:pt>
                      <c:pt idx="206">
                        <c:v>1541680.7297669984</c:v>
                      </c:pt>
                      <c:pt idx="207">
                        <c:v>1541680.7297669984</c:v>
                      </c:pt>
                      <c:pt idx="208">
                        <c:v>1541680.7297669984</c:v>
                      </c:pt>
                      <c:pt idx="209">
                        <c:v>1541680.7297669984</c:v>
                      </c:pt>
                      <c:pt idx="210">
                        <c:v>1541680.7297669984</c:v>
                      </c:pt>
                      <c:pt idx="211">
                        <c:v>1541680.7297669984</c:v>
                      </c:pt>
                      <c:pt idx="212">
                        <c:v>1541680.7297669984</c:v>
                      </c:pt>
                      <c:pt idx="213">
                        <c:v>1541680.7297669984</c:v>
                      </c:pt>
                      <c:pt idx="214">
                        <c:v>1541680.7297669984</c:v>
                      </c:pt>
                      <c:pt idx="215">
                        <c:v>1541680.7297669984</c:v>
                      </c:pt>
                      <c:pt idx="216">
                        <c:v>1541680.7297669984</c:v>
                      </c:pt>
                      <c:pt idx="217">
                        <c:v>1541680.7297669984</c:v>
                      </c:pt>
                      <c:pt idx="218">
                        <c:v>1541680.7297669984</c:v>
                      </c:pt>
                      <c:pt idx="219">
                        <c:v>1541680.7297669984</c:v>
                      </c:pt>
                      <c:pt idx="220">
                        <c:v>1541680.7297669984</c:v>
                      </c:pt>
                      <c:pt idx="221">
                        <c:v>1541680.7297669984</c:v>
                      </c:pt>
                      <c:pt idx="222">
                        <c:v>1541680.7297669984</c:v>
                      </c:pt>
                      <c:pt idx="223">
                        <c:v>1541680.7297669984</c:v>
                      </c:pt>
                      <c:pt idx="224">
                        <c:v>1541680.7297669984</c:v>
                      </c:pt>
                      <c:pt idx="225">
                        <c:v>1541680.7297669984</c:v>
                      </c:pt>
                      <c:pt idx="226">
                        <c:v>1541680.7297669984</c:v>
                      </c:pt>
                      <c:pt idx="227">
                        <c:v>1541680.7297669984</c:v>
                      </c:pt>
                      <c:pt idx="228">
                        <c:v>1541680.7297669984</c:v>
                      </c:pt>
                      <c:pt idx="229">
                        <c:v>1541680.7297669984</c:v>
                      </c:pt>
                      <c:pt idx="230">
                        <c:v>1541680.7297669984</c:v>
                      </c:pt>
                      <c:pt idx="231">
                        <c:v>1541680.7297669984</c:v>
                      </c:pt>
                      <c:pt idx="232">
                        <c:v>1541680.7297669984</c:v>
                      </c:pt>
                      <c:pt idx="233">
                        <c:v>1541680.7297669984</c:v>
                      </c:pt>
                      <c:pt idx="234">
                        <c:v>1541680.7297669984</c:v>
                      </c:pt>
                      <c:pt idx="235">
                        <c:v>1541680.7297669984</c:v>
                      </c:pt>
                      <c:pt idx="236">
                        <c:v>1541680.7297669984</c:v>
                      </c:pt>
                      <c:pt idx="237">
                        <c:v>1541680.7297669984</c:v>
                      </c:pt>
                      <c:pt idx="238">
                        <c:v>1541680.7297669984</c:v>
                      </c:pt>
                      <c:pt idx="239">
                        <c:v>1541680.7297669984</c:v>
                      </c:pt>
                      <c:pt idx="240">
                        <c:v>1541680.7297669984</c:v>
                      </c:pt>
                      <c:pt idx="241">
                        <c:v>1541680.7297669984</c:v>
                      </c:pt>
                      <c:pt idx="242">
                        <c:v>1541680.7297669984</c:v>
                      </c:pt>
                      <c:pt idx="243">
                        <c:v>1541680.7297669984</c:v>
                      </c:pt>
                      <c:pt idx="244">
                        <c:v>1541680.7297669984</c:v>
                      </c:pt>
                      <c:pt idx="245">
                        <c:v>1541680.7297669984</c:v>
                      </c:pt>
                      <c:pt idx="246">
                        <c:v>1541680.7297669984</c:v>
                      </c:pt>
                      <c:pt idx="247">
                        <c:v>1541680.7297669984</c:v>
                      </c:pt>
                      <c:pt idx="248">
                        <c:v>1679617.4808691645</c:v>
                      </c:pt>
                      <c:pt idx="249">
                        <c:v>1679617.4808691645</c:v>
                      </c:pt>
                      <c:pt idx="250">
                        <c:v>1679617.4808691645</c:v>
                      </c:pt>
                      <c:pt idx="251">
                        <c:v>1679617.4808691645</c:v>
                      </c:pt>
                      <c:pt idx="252">
                        <c:v>1679617.4808691645</c:v>
                      </c:pt>
                      <c:pt idx="253">
                        <c:v>1679617.4808691645</c:v>
                      </c:pt>
                      <c:pt idx="254">
                        <c:v>1679617.4808691645</c:v>
                      </c:pt>
                      <c:pt idx="255">
                        <c:v>1679617.4808691645</c:v>
                      </c:pt>
                      <c:pt idx="256">
                        <c:v>1679617.4808691645</c:v>
                      </c:pt>
                      <c:pt idx="257">
                        <c:v>1679617.4808691645</c:v>
                      </c:pt>
                      <c:pt idx="258">
                        <c:v>1679617.4808691645</c:v>
                      </c:pt>
                      <c:pt idx="259">
                        <c:v>1679617.4808691645</c:v>
                      </c:pt>
                      <c:pt idx="260">
                        <c:v>1679617.4808691645</c:v>
                      </c:pt>
                      <c:pt idx="261">
                        <c:v>1679617.4808691645</c:v>
                      </c:pt>
                      <c:pt idx="262">
                        <c:v>1679617.4808691645</c:v>
                      </c:pt>
                      <c:pt idx="263">
                        <c:v>1679617.4808691645</c:v>
                      </c:pt>
                      <c:pt idx="264">
                        <c:v>1679617.4808691645</c:v>
                      </c:pt>
                      <c:pt idx="265">
                        <c:v>1679617.4808691645</c:v>
                      </c:pt>
                      <c:pt idx="266">
                        <c:v>1679617.4808691645</c:v>
                      </c:pt>
                      <c:pt idx="267">
                        <c:v>1679617.4808691645</c:v>
                      </c:pt>
                      <c:pt idx="268">
                        <c:v>1679617.4808691645</c:v>
                      </c:pt>
                      <c:pt idx="269">
                        <c:v>1679617.4808691645</c:v>
                      </c:pt>
                      <c:pt idx="270">
                        <c:v>1679617.4808691645</c:v>
                      </c:pt>
                      <c:pt idx="271">
                        <c:v>1679617.4808691645</c:v>
                      </c:pt>
                      <c:pt idx="272">
                        <c:v>1679617.4808691645</c:v>
                      </c:pt>
                      <c:pt idx="273">
                        <c:v>1679617.4808691645</c:v>
                      </c:pt>
                      <c:pt idx="274">
                        <c:v>1679617.4808691645</c:v>
                      </c:pt>
                      <c:pt idx="275">
                        <c:v>1679617.4808691645</c:v>
                      </c:pt>
                      <c:pt idx="276">
                        <c:v>1679617.4808691645</c:v>
                      </c:pt>
                      <c:pt idx="277">
                        <c:v>1679617.4808691645</c:v>
                      </c:pt>
                      <c:pt idx="278">
                        <c:v>1679617.4808691645</c:v>
                      </c:pt>
                      <c:pt idx="279">
                        <c:v>1679617.4808691645</c:v>
                      </c:pt>
                      <c:pt idx="280">
                        <c:v>1679617.4808691645</c:v>
                      </c:pt>
                      <c:pt idx="281">
                        <c:v>1679617.4808691645</c:v>
                      </c:pt>
                      <c:pt idx="282">
                        <c:v>1679617.4808691645</c:v>
                      </c:pt>
                      <c:pt idx="283">
                        <c:v>1679617.4808691645</c:v>
                      </c:pt>
                      <c:pt idx="284">
                        <c:v>1679617.4808691645</c:v>
                      </c:pt>
                      <c:pt idx="285">
                        <c:v>1679617.4808691645</c:v>
                      </c:pt>
                      <c:pt idx="286">
                        <c:v>1679617.4808691645</c:v>
                      </c:pt>
                      <c:pt idx="287">
                        <c:v>1679617.4808691645</c:v>
                      </c:pt>
                      <c:pt idx="288">
                        <c:v>1679617.4808691645</c:v>
                      </c:pt>
                      <c:pt idx="289">
                        <c:v>1679617.4808691645</c:v>
                      </c:pt>
                      <c:pt idx="290">
                        <c:v>1679617.4808691645</c:v>
                      </c:pt>
                      <c:pt idx="291">
                        <c:v>1679617.4808691645</c:v>
                      </c:pt>
                      <c:pt idx="292">
                        <c:v>1679617.4808691645</c:v>
                      </c:pt>
                      <c:pt idx="293">
                        <c:v>1539676.8356420586</c:v>
                      </c:pt>
                      <c:pt idx="294">
                        <c:v>1539676.8356420586</c:v>
                      </c:pt>
                      <c:pt idx="295">
                        <c:v>1539676.8356420586</c:v>
                      </c:pt>
                      <c:pt idx="296">
                        <c:v>1539676.8356420586</c:v>
                      </c:pt>
                      <c:pt idx="297">
                        <c:v>1539676.8356420586</c:v>
                      </c:pt>
                      <c:pt idx="298">
                        <c:v>1539676.8356420586</c:v>
                      </c:pt>
                      <c:pt idx="299">
                        <c:v>1539676.8356420586</c:v>
                      </c:pt>
                      <c:pt idx="300">
                        <c:v>1539676.8356420586</c:v>
                      </c:pt>
                      <c:pt idx="301">
                        <c:v>1539676.8356420586</c:v>
                      </c:pt>
                      <c:pt idx="302">
                        <c:v>1539676.8356420586</c:v>
                      </c:pt>
                      <c:pt idx="303">
                        <c:v>1539676.8356420586</c:v>
                      </c:pt>
                      <c:pt idx="304">
                        <c:v>1539676.8356420586</c:v>
                      </c:pt>
                      <c:pt idx="305">
                        <c:v>1539676.8356420586</c:v>
                      </c:pt>
                      <c:pt idx="306">
                        <c:v>1539676.8356420586</c:v>
                      </c:pt>
                      <c:pt idx="307">
                        <c:v>1539676.8356420586</c:v>
                      </c:pt>
                      <c:pt idx="308">
                        <c:v>1539676.8356420586</c:v>
                      </c:pt>
                      <c:pt idx="309">
                        <c:v>1539676.8356420586</c:v>
                      </c:pt>
                      <c:pt idx="310">
                        <c:v>1539676.8356420586</c:v>
                      </c:pt>
                      <c:pt idx="311">
                        <c:v>1539676.8356420586</c:v>
                      </c:pt>
                      <c:pt idx="312">
                        <c:v>1539676.8356420586</c:v>
                      </c:pt>
                      <c:pt idx="313">
                        <c:v>1539676.8356420586</c:v>
                      </c:pt>
                      <c:pt idx="314">
                        <c:v>1539676.8356420586</c:v>
                      </c:pt>
                      <c:pt idx="315">
                        <c:v>1539676.8356420586</c:v>
                      </c:pt>
                      <c:pt idx="316">
                        <c:v>1539676.8356420586</c:v>
                      </c:pt>
                      <c:pt idx="317">
                        <c:v>1539676.8356420586</c:v>
                      </c:pt>
                      <c:pt idx="318">
                        <c:v>1539676.8356420586</c:v>
                      </c:pt>
                      <c:pt idx="319">
                        <c:v>1539676.8356420586</c:v>
                      </c:pt>
                      <c:pt idx="320">
                        <c:v>1539676.8356420586</c:v>
                      </c:pt>
                      <c:pt idx="321">
                        <c:v>1539676.8356420586</c:v>
                      </c:pt>
                      <c:pt idx="322">
                        <c:v>1539676.8356420586</c:v>
                      </c:pt>
                      <c:pt idx="323">
                        <c:v>1539676.8356420586</c:v>
                      </c:pt>
                      <c:pt idx="324">
                        <c:v>1539676.8356420586</c:v>
                      </c:pt>
                      <c:pt idx="325">
                        <c:v>1539676.8356420586</c:v>
                      </c:pt>
                      <c:pt idx="326">
                        <c:v>1539676.8356420586</c:v>
                      </c:pt>
                      <c:pt idx="327">
                        <c:v>1539676.8356420586</c:v>
                      </c:pt>
                      <c:pt idx="328">
                        <c:v>1539676.8356420586</c:v>
                      </c:pt>
                      <c:pt idx="329">
                        <c:v>1539676.8356420586</c:v>
                      </c:pt>
                      <c:pt idx="330">
                        <c:v>1539676.8356420586</c:v>
                      </c:pt>
                      <c:pt idx="331">
                        <c:v>1539676.8356420586</c:v>
                      </c:pt>
                      <c:pt idx="332">
                        <c:v>1539676.8356420586</c:v>
                      </c:pt>
                      <c:pt idx="333">
                        <c:v>1539676.8356420586</c:v>
                      </c:pt>
                      <c:pt idx="334">
                        <c:v>1539676.8356420586</c:v>
                      </c:pt>
                      <c:pt idx="335">
                        <c:v>1539676.8356420586</c:v>
                      </c:pt>
                      <c:pt idx="336">
                        <c:v>1539676.8356420586</c:v>
                      </c:pt>
                      <c:pt idx="337">
                        <c:v>1539676.8356420586</c:v>
                      </c:pt>
                      <c:pt idx="338">
                        <c:v>1397594.6454303404</c:v>
                      </c:pt>
                      <c:pt idx="339">
                        <c:v>1397594.6454303404</c:v>
                      </c:pt>
                      <c:pt idx="340">
                        <c:v>1397594.6454303404</c:v>
                      </c:pt>
                      <c:pt idx="341">
                        <c:v>1397594.6454303404</c:v>
                      </c:pt>
                      <c:pt idx="342">
                        <c:v>1397594.6454303404</c:v>
                      </c:pt>
                      <c:pt idx="343">
                        <c:v>1397594.6454303404</c:v>
                      </c:pt>
                      <c:pt idx="344">
                        <c:v>1397594.6454303404</c:v>
                      </c:pt>
                      <c:pt idx="345">
                        <c:v>1397594.6454303404</c:v>
                      </c:pt>
                      <c:pt idx="346">
                        <c:v>1397594.6454303404</c:v>
                      </c:pt>
                      <c:pt idx="347">
                        <c:v>1397594.6454303404</c:v>
                      </c:pt>
                      <c:pt idx="348">
                        <c:v>1397594.6454303404</c:v>
                      </c:pt>
                      <c:pt idx="349">
                        <c:v>1397594.6454303404</c:v>
                      </c:pt>
                      <c:pt idx="350">
                        <c:v>1397594.6454303404</c:v>
                      </c:pt>
                      <c:pt idx="351">
                        <c:v>1397594.6454303404</c:v>
                      </c:pt>
                      <c:pt idx="352">
                        <c:v>1397594.6454303404</c:v>
                      </c:pt>
                      <c:pt idx="353">
                        <c:v>1397594.6454303404</c:v>
                      </c:pt>
                      <c:pt idx="354">
                        <c:v>1397594.6454303404</c:v>
                      </c:pt>
                      <c:pt idx="355">
                        <c:v>1397594.6454303404</c:v>
                      </c:pt>
                      <c:pt idx="356">
                        <c:v>1397594.6454303404</c:v>
                      </c:pt>
                      <c:pt idx="357">
                        <c:v>1397594.6454303404</c:v>
                      </c:pt>
                      <c:pt idx="358">
                        <c:v>1397594.6454303404</c:v>
                      </c:pt>
                      <c:pt idx="359">
                        <c:v>1397594.6454303404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01D-4914-BA9C-F480FF9DA5E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01D-4914-BA9C-F480FF9DA5E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01D-4914-BA9C-F480FF9DA5E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1489488.3241882129</c:v>
                      </c:pt>
                      <c:pt idx="1">
                        <c:v>1489488.3241882129</c:v>
                      </c:pt>
                      <c:pt idx="2">
                        <c:v>1489488.3241882129</c:v>
                      </c:pt>
                      <c:pt idx="3">
                        <c:v>1489488.3241882129</c:v>
                      </c:pt>
                      <c:pt idx="4">
                        <c:v>1489488.3241882129</c:v>
                      </c:pt>
                      <c:pt idx="5">
                        <c:v>1489488.3241882129</c:v>
                      </c:pt>
                      <c:pt idx="6">
                        <c:v>1489488.3241882129</c:v>
                      </c:pt>
                      <c:pt idx="7">
                        <c:v>1489488.3241882129</c:v>
                      </c:pt>
                      <c:pt idx="8">
                        <c:v>1489488.3241882129</c:v>
                      </c:pt>
                      <c:pt idx="9">
                        <c:v>1489488.3241882129</c:v>
                      </c:pt>
                      <c:pt idx="10">
                        <c:v>1489488.3241882129</c:v>
                      </c:pt>
                      <c:pt idx="11">
                        <c:v>1489488.3241882129</c:v>
                      </c:pt>
                      <c:pt idx="12">
                        <c:v>1489488.3241882129</c:v>
                      </c:pt>
                      <c:pt idx="13">
                        <c:v>1489488.3241882129</c:v>
                      </c:pt>
                      <c:pt idx="14">
                        <c:v>1489488.3241882129</c:v>
                      </c:pt>
                      <c:pt idx="15">
                        <c:v>1489488.3241882129</c:v>
                      </c:pt>
                      <c:pt idx="16">
                        <c:v>1489488.3241882129</c:v>
                      </c:pt>
                      <c:pt idx="17">
                        <c:v>1489488.3241882129</c:v>
                      </c:pt>
                      <c:pt idx="18">
                        <c:v>1489488.3241882129</c:v>
                      </c:pt>
                      <c:pt idx="19">
                        <c:v>1489488.3241882129</c:v>
                      </c:pt>
                      <c:pt idx="20">
                        <c:v>1489488.3241882129</c:v>
                      </c:pt>
                      <c:pt idx="21">
                        <c:v>1489488.3241882129</c:v>
                      </c:pt>
                      <c:pt idx="22">
                        <c:v>1489488.3241882129</c:v>
                      </c:pt>
                      <c:pt idx="23">
                        <c:v>1673825.2212028003</c:v>
                      </c:pt>
                      <c:pt idx="24">
                        <c:v>1673825.2212028003</c:v>
                      </c:pt>
                      <c:pt idx="25">
                        <c:v>1673825.2212028003</c:v>
                      </c:pt>
                      <c:pt idx="26">
                        <c:v>1673825.2212028003</c:v>
                      </c:pt>
                      <c:pt idx="27">
                        <c:v>1673825.2212028003</c:v>
                      </c:pt>
                      <c:pt idx="28">
                        <c:v>1673825.2212028003</c:v>
                      </c:pt>
                      <c:pt idx="29">
                        <c:v>1673825.2212028003</c:v>
                      </c:pt>
                      <c:pt idx="30">
                        <c:v>1673825.2212028003</c:v>
                      </c:pt>
                      <c:pt idx="31">
                        <c:v>1673825.2212028003</c:v>
                      </c:pt>
                      <c:pt idx="32">
                        <c:v>1673825.2212028003</c:v>
                      </c:pt>
                      <c:pt idx="33">
                        <c:v>1673825.2212028003</c:v>
                      </c:pt>
                      <c:pt idx="34">
                        <c:v>1673825.2212028003</c:v>
                      </c:pt>
                      <c:pt idx="35">
                        <c:v>1673825.2212028003</c:v>
                      </c:pt>
                      <c:pt idx="36">
                        <c:v>1673825.2212028003</c:v>
                      </c:pt>
                      <c:pt idx="37">
                        <c:v>1673825.2212028003</c:v>
                      </c:pt>
                      <c:pt idx="38">
                        <c:v>1673825.2212028003</c:v>
                      </c:pt>
                      <c:pt idx="39">
                        <c:v>1673825.2212028003</c:v>
                      </c:pt>
                      <c:pt idx="40">
                        <c:v>1673825.2212028003</c:v>
                      </c:pt>
                      <c:pt idx="41">
                        <c:v>1673825.2212028003</c:v>
                      </c:pt>
                      <c:pt idx="42">
                        <c:v>1673825.2212028003</c:v>
                      </c:pt>
                      <c:pt idx="43">
                        <c:v>1673825.2212028003</c:v>
                      </c:pt>
                      <c:pt idx="44">
                        <c:v>1673825.2212028003</c:v>
                      </c:pt>
                      <c:pt idx="45">
                        <c:v>1673825.2212028003</c:v>
                      </c:pt>
                      <c:pt idx="46">
                        <c:v>1673825.2212028003</c:v>
                      </c:pt>
                      <c:pt idx="47">
                        <c:v>1673825.2212028003</c:v>
                      </c:pt>
                      <c:pt idx="48">
                        <c:v>1673825.2212028003</c:v>
                      </c:pt>
                      <c:pt idx="49">
                        <c:v>1673825.2212028003</c:v>
                      </c:pt>
                      <c:pt idx="50">
                        <c:v>1673825.2212028003</c:v>
                      </c:pt>
                      <c:pt idx="51">
                        <c:v>1673825.2212028003</c:v>
                      </c:pt>
                      <c:pt idx="52">
                        <c:v>1673825.2212028003</c:v>
                      </c:pt>
                      <c:pt idx="53">
                        <c:v>1673825.2212028003</c:v>
                      </c:pt>
                      <c:pt idx="54">
                        <c:v>1673825.2212028003</c:v>
                      </c:pt>
                      <c:pt idx="55">
                        <c:v>1673825.2212028003</c:v>
                      </c:pt>
                      <c:pt idx="56">
                        <c:v>1673825.2212028003</c:v>
                      </c:pt>
                      <c:pt idx="57">
                        <c:v>1673825.2212028003</c:v>
                      </c:pt>
                      <c:pt idx="58">
                        <c:v>1673825.2212028003</c:v>
                      </c:pt>
                      <c:pt idx="59">
                        <c:v>1673825.2212028003</c:v>
                      </c:pt>
                      <c:pt idx="60">
                        <c:v>1673825.2212028003</c:v>
                      </c:pt>
                      <c:pt idx="61">
                        <c:v>1673825.2212028003</c:v>
                      </c:pt>
                      <c:pt idx="62">
                        <c:v>1673825.2212028003</c:v>
                      </c:pt>
                      <c:pt idx="63">
                        <c:v>1673825.2212028003</c:v>
                      </c:pt>
                      <c:pt idx="64">
                        <c:v>1673825.2212028003</c:v>
                      </c:pt>
                      <c:pt idx="65">
                        <c:v>1673825.2212028003</c:v>
                      </c:pt>
                      <c:pt idx="66">
                        <c:v>1673825.2212028003</c:v>
                      </c:pt>
                      <c:pt idx="67">
                        <c:v>1673825.2212028003</c:v>
                      </c:pt>
                      <c:pt idx="68">
                        <c:v>1813931.1977607785</c:v>
                      </c:pt>
                      <c:pt idx="69">
                        <c:v>1813931.1977607785</c:v>
                      </c:pt>
                      <c:pt idx="70">
                        <c:v>1813931.1977607785</c:v>
                      </c:pt>
                      <c:pt idx="71">
                        <c:v>1813931.1977607785</c:v>
                      </c:pt>
                      <c:pt idx="72">
                        <c:v>1813931.1977607785</c:v>
                      </c:pt>
                      <c:pt idx="73">
                        <c:v>1813931.1977607785</c:v>
                      </c:pt>
                      <c:pt idx="74">
                        <c:v>1813931.1977607785</c:v>
                      </c:pt>
                      <c:pt idx="75">
                        <c:v>1813931.1977607785</c:v>
                      </c:pt>
                      <c:pt idx="76">
                        <c:v>1813931.1977607785</c:v>
                      </c:pt>
                      <c:pt idx="77">
                        <c:v>1813931.1977607785</c:v>
                      </c:pt>
                      <c:pt idx="78">
                        <c:v>1813931.1977607785</c:v>
                      </c:pt>
                      <c:pt idx="79">
                        <c:v>1813931.1977607785</c:v>
                      </c:pt>
                      <c:pt idx="80">
                        <c:v>1813931.1977607785</c:v>
                      </c:pt>
                      <c:pt idx="81">
                        <c:v>1813931.1977607785</c:v>
                      </c:pt>
                      <c:pt idx="82">
                        <c:v>1813931.1977607785</c:v>
                      </c:pt>
                      <c:pt idx="83">
                        <c:v>1813931.1977607785</c:v>
                      </c:pt>
                      <c:pt idx="84">
                        <c:v>1813931.1977607785</c:v>
                      </c:pt>
                      <c:pt idx="85">
                        <c:v>1813931.1977607785</c:v>
                      </c:pt>
                      <c:pt idx="86">
                        <c:v>1813931.1977607785</c:v>
                      </c:pt>
                      <c:pt idx="87">
                        <c:v>1813931.1977607785</c:v>
                      </c:pt>
                      <c:pt idx="88">
                        <c:v>1813931.1977607785</c:v>
                      </c:pt>
                      <c:pt idx="89">
                        <c:v>1813931.1977607785</c:v>
                      </c:pt>
                      <c:pt idx="90">
                        <c:v>1813931.1977607785</c:v>
                      </c:pt>
                      <c:pt idx="91">
                        <c:v>1813931.1977607785</c:v>
                      </c:pt>
                      <c:pt idx="92">
                        <c:v>1813931.1977607785</c:v>
                      </c:pt>
                      <c:pt idx="93">
                        <c:v>1813931.1977607785</c:v>
                      </c:pt>
                      <c:pt idx="94">
                        <c:v>1813931.1977607785</c:v>
                      </c:pt>
                      <c:pt idx="95">
                        <c:v>1813931.1977607785</c:v>
                      </c:pt>
                      <c:pt idx="96">
                        <c:v>1813931.1977607785</c:v>
                      </c:pt>
                      <c:pt idx="97">
                        <c:v>1813931.1977607785</c:v>
                      </c:pt>
                      <c:pt idx="98">
                        <c:v>1813931.1977607785</c:v>
                      </c:pt>
                      <c:pt idx="99">
                        <c:v>1813931.1977607785</c:v>
                      </c:pt>
                      <c:pt idx="100">
                        <c:v>1813931.1977607785</c:v>
                      </c:pt>
                      <c:pt idx="101">
                        <c:v>1813931.1977607785</c:v>
                      </c:pt>
                      <c:pt idx="102">
                        <c:v>1813931.1977607785</c:v>
                      </c:pt>
                      <c:pt idx="103">
                        <c:v>1813931.1977607785</c:v>
                      </c:pt>
                      <c:pt idx="104">
                        <c:v>1813931.1977607785</c:v>
                      </c:pt>
                      <c:pt idx="105">
                        <c:v>1813931.1977607785</c:v>
                      </c:pt>
                      <c:pt idx="106">
                        <c:v>1813931.1977607785</c:v>
                      </c:pt>
                      <c:pt idx="107">
                        <c:v>1813931.1977607785</c:v>
                      </c:pt>
                      <c:pt idx="108">
                        <c:v>1813931.1977607785</c:v>
                      </c:pt>
                      <c:pt idx="109">
                        <c:v>1813931.1977607785</c:v>
                      </c:pt>
                      <c:pt idx="110">
                        <c:v>1813931.1977607785</c:v>
                      </c:pt>
                      <c:pt idx="111">
                        <c:v>1813931.1977607785</c:v>
                      </c:pt>
                      <c:pt idx="112">
                        <c:v>1813931.1977607785</c:v>
                      </c:pt>
                      <c:pt idx="113">
                        <c:v>1677792.9419515056</c:v>
                      </c:pt>
                      <c:pt idx="114">
                        <c:v>1677792.9419515056</c:v>
                      </c:pt>
                      <c:pt idx="115">
                        <c:v>1677792.9419515056</c:v>
                      </c:pt>
                      <c:pt idx="116">
                        <c:v>1677792.9419515056</c:v>
                      </c:pt>
                      <c:pt idx="117">
                        <c:v>1677792.9419515056</c:v>
                      </c:pt>
                      <c:pt idx="118">
                        <c:v>1677792.9419515056</c:v>
                      </c:pt>
                      <c:pt idx="119">
                        <c:v>1677792.9419515056</c:v>
                      </c:pt>
                      <c:pt idx="120">
                        <c:v>1677792.9419515056</c:v>
                      </c:pt>
                      <c:pt idx="121">
                        <c:v>1677792.9419515056</c:v>
                      </c:pt>
                      <c:pt idx="122">
                        <c:v>1677792.9419515056</c:v>
                      </c:pt>
                      <c:pt idx="123">
                        <c:v>1677792.9419515056</c:v>
                      </c:pt>
                      <c:pt idx="124">
                        <c:v>1677792.9419515056</c:v>
                      </c:pt>
                      <c:pt idx="125">
                        <c:v>1677792.9419515056</c:v>
                      </c:pt>
                      <c:pt idx="126">
                        <c:v>1677792.9419515056</c:v>
                      </c:pt>
                      <c:pt idx="127">
                        <c:v>1677792.9419515056</c:v>
                      </c:pt>
                      <c:pt idx="128">
                        <c:v>1677792.9419515056</c:v>
                      </c:pt>
                      <c:pt idx="129">
                        <c:v>1677792.9419515056</c:v>
                      </c:pt>
                      <c:pt idx="130">
                        <c:v>1677792.9419515056</c:v>
                      </c:pt>
                      <c:pt idx="131">
                        <c:v>1677792.9419515056</c:v>
                      </c:pt>
                      <c:pt idx="132">
                        <c:v>1677792.9419515056</c:v>
                      </c:pt>
                      <c:pt idx="133">
                        <c:v>1677792.9419515056</c:v>
                      </c:pt>
                      <c:pt idx="134">
                        <c:v>1677792.9419515056</c:v>
                      </c:pt>
                      <c:pt idx="135">
                        <c:v>1677792.9419515056</c:v>
                      </c:pt>
                      <c:pt idx="136">
                        <c:v>1677792.9419515056</c:v>
                      </c:pt>
                      <c:pt idx="137">
                        <c:v>1677792.9419515056</c:v>
                      </c:pt>
                      <c:pt idx="138">
                        <c:v>1677792.9419515056</c:v>
                      </c:pt>
                      <c:pt idx="139">
                        <c:v>1677792.9419515056</c:v>
                      </c:pt>
                      <c:pt idx="140">
                        <c:v>1677792.9419515056</c:v>
                      </c:pt>
                      <c:pt idx="141">
                        <c:v>1677792.9419515056</c:v>
                      </c:pt>
                      <c:pt idx="142">
                        <c:v>1677792.9419515056</c:v>
                      </c:pt>
                      <c:pt idx="143">
                        <c:v>1677792.9419515056</c:v>
                      </c:pt>
                      <c:pt idx="144">
                        <c:v>1677792.9419515056</c:v>
                      </c:pt>
                      <c:pt idx="145">
                        <c:v>1677792.9419515056</c:v>
                      </c:pt>
                      <c:pt idx="146">
                        <c:v>1677792.9419515056</c:v>
                      </c:pt>
                      <c:pt idx="147">
                        <c:v>1677792.9419515056</c:v>
                      </c:pt>
                      <c:pt idx="148">
                        <c:v>1677792.9419515056</c:v>
                      </c:pt>
                      <c:pt idx="149">
                        <c:v>1677792.9419515056</c:v>
                      </c:pt>
                      <c:pt idx="150">
                        <c:v>1677792.9419515056</c:v>
                      </c:pt>
                      <c:pt idx="151">
                        <c:v>1677792.9419515056</c:v>
                      </c:pt>
                      <c:pt idx="152">
                        <c:v>1677792.9419515056</c:v>
                      </c:pt>
                      <c:pt idx="153">
                        <c:v>1677792.9419515056</c:v>
                      </c:pt>
                      <c:pt idx="154">
                        <c:v>1677792.9419515056</c:v>
                      </c:pt>
                      <c:pt idx="155">
                        <c:v>1677792.9419515056</c:v>
                      </c:pt>
                      <c:pt idx="156">
                        <c:v>1677792.9419515056</c:v>
                      </c:pt>
                      <c:pt idx="157">
                        <c:v>1677792.9419515056</c:v>
                      </c:pt>
                      <c:pt idx="158">
                        <c:v>1483724.2602019215</c:v>
                      </c:pt>
                      <c:pt idx="159">
                        <c:v>1483724.2602019215</c:v>
                      </c:pt>
                      <c:pt idx="160">
                        <c:v>1483724.2602019215</c:v>
                      </c:pt>
                      <c:pt idx="161">
                        <c:v>1483724.2602019215</c:v>
                      </c:pt>
                      <c:pt idx="162">
                        <c:v>1483724.2602019215</c:v>
                      </c:pt>
                      <c:pt idx="163">
                        <c:v>1483724.2602019215</c:v>
                      </c:pt>
                      <c:pt idx="164">
                        <c:v>1483724.2602019215</c:v>
                      </c:pt>
                      <c:pt idx="165">
                        <c:v>1483724.2602019215</c:v>
                      </c:pt>
                      <c:pt idx="166">
                        <c:v>1483724.2602019215</c:v>
                      </c:pt>
                      <c:pt idx="167">
                        <c:v>1483724.2602019215</c:v>
                      </c:pt>
                      <c:pt idx="168">
                        <c:v>1483724.2602019215</c:v>
                      </c:pt>
                      <c:pt idx="169">
                        <c:v>1483724.2602019215</c:v>
                      </c:pt>
                      <c:pt idx="170">
                        <c:v>1483724.2602019215</c:v>
                      </c:pt>
                      <c:pt idx="171">
                        <c:v>1483724.2602019215</c:v>
                      </c:pt>
                      <c:pt idx="172">
                        <c:v>1483724.2602019215</c:v>
                      </c:pt>
                      <c:pt idx="173">
                        <c:v>1483724.2602019215</c:v>
                      </c:pt>
                      <c:pt idx="174">
                        <c:v>1483724.2602019215</c:v>
                      </c:pt>
                      <c:pt idx="175">
                        <c:v>1483724.2602019215</c:v>
                      </c:pt>
                      <c:pt idx="176">
                        <c:v>1483724.2602019215</c:v>
                      </c:pt>
                      <c:pt idx="177">
                        <c:v>1483724.2602019215</c:v>
                      </c:pt>
                      <c:pt idx="178">
                        <c:v>1483724.2602019215</c:v>
                      </c:pt>
                      <c:pt idx="179">
                        <c:v>1483724.2602019215</c:v>
                      </c:pt>
                      <c:pt idx="180">
                        <c:v>1483724.2602019215</c:v>
                      </c:pt>
                      <c:pt idx="181">
                        <c:v>1483724.2602019215</c:v>
                      </c:pt>
                      <c:pt idx="182">
                        <c:v>1483724.2602019215</c:v>
                      </c:pt>
                      <c:pt idx="183">
                        <c:v>1483724.2602019215</c:v>
                      </c:pt>
                      <c:pt idx="184">
                        <c:v>1483724.2602019215</c:v>
                      </c:pt>
                      <c:pt idx="185">
                        <c:v>1483724.2602019215</c:v>
                      </c:pt>
                      <c:pt idx="186">
                        <c:v>1483724.2602019215</c:v>
                      </c:pt>
                      <c:pt idx="187">
                        <c:v>1483724.2602019215</c:v>
                      </c:pt>
                      <c:pt idx="188">
                        <c:v>1483724.2602019215</c:v>
                      </c:pt>
                      <c:pt idx="189">
                        <c:v>1483724.2602019215</c:v>
                      </c:pt>
                      <c:pt idx="190">
                        <c:v>1483724.2602019215</c:v>
                      </c:pt>
                      <c:pt idx="191">
                        <c:v>1483724.2602019215</c:v>
                      </c:pt>
                      <c:pt idx="192">
                        <c:v>1483724.2602019215</c:v>
                      </c:pt>
                      <c:pt idx="193">
                        <c:v>1483724.2602019215</c:v>
                      </c:pt>
                      <c:pt idx="194">
                        <c:v>1483724.2602019215</c:v>
                      </c:pt>
                      <c:pt idx="195">
                        <c:v>1483724.2602019215</c:v>
                      </c:pt>
                      <c:pt idx="196">
                        <c:v>1483724.2602019215</c:v>
                      </c:pt>
                      <c:pt idx="197">
                        <c:v>1483724.2602019215</c:v>
                      </c:pt>
                      <c:pt idx="198">
                        <c:v>1483724.2602019215</c:v>
                      </c:pt>
                      <c:pt idx="199">
                        <c:v>1483724.2602019215</c:v>
                      </c:pt>
                      <c:pt idx="200">
                        <c:v>1483724.2602019215</c:v>
                      </c:pt>
                      <c:pt idx="201">
                        <c:v>1483724.2602019215</c:v>
                      </c:pt>
                      <c:pt idx="202">
                        <c:v>1483724.2602019215</c:v>
                      </c:pt>
                      <c:pt idx="203">
                        <c:v>1653209.2755984599</c:v>
                      </c:pt>
                      <c:pt idx="204">
                        <c:v>1653209.2755984599</c:v>
                      </c:pt>
                      <c:pt idx="205">
                        <c:v>1653209.2755984599</c:v>
                      </c:pt>
                      <c:pt idx="206">
                        <c:v>1653209.2755984599</c:v>
                      </c:pt>
                      <c:pt idx="207">
                        <c:v>1653209.2755984599</c:v>
                      </c:pt>
                      <c:pt idx="208">
                        <c:v>1653209.2755984599</c:v>
                      </c:pt>
                      <c:pt idx="209">
                        <c:v>1653209.2755984599</c:v>
                      </c:pt>
                      <c:pt idx="210">
                        <c:v>1653209.2755984599</c:v>
                      </c:pt>
                      <c:pt idx="211">
                        <c:v>1653209.2755984599</c:v>
                      </c:pt>
                      <c:pt idx="212">
                        <c:v>1653209.2755984599</c:v>
                      </c:pt>
                      <c:pt idx="213">
                        <c:v>1653209.2755984599</c:v>
                      </c:pt>
                      <c:pt idx="214">
                        <c:v>1653209.2755984599</c:v>
                      </c:pt>
                      <c:pt idx="215">
                        <c:v>1653209.2755984599</c:v>
                      </c:pt>
                      <c:pt idx="216">
                        <c:v>1653209.2755984599</c:v>
                      </c:pt>
                      <c:pt idx="217">
                        <c:v>1653209.2755984599</c:v>
                      </c:pt>
                      <c:pt idx="218">
                        <c:v>1653209.2755984599</c:v>
                      </c:pt>
                      <c:pt idx="219">
                        <c:v>1653209.2755984599</c:v>
                      </c:pt>
                      <c:pt idx="220">
                        <c:v>1653209.2755984599</c:v>
                      </c:pt>
                      <c:pt idx="221">
                        <c:v>1653209.2755984599</c:v>
                      </c:pt>
                      <c:pt idx="222">
                        <c:v>1653209.2755984599</c:v>
                      </c:pt>
                      <c:pt idx="223">
                        <c:v>1653209.2755984599</c:v>
                      </c:pt>
                      <c:pt idx="224">
                        <c:v>1653209.2755984599</c:v>
                      </c:pt>
                      <c:pt idx="225">
                        <c:v>1653209.2755984599</c:v>
                      </c:pt>
                      <c:pt idx="226">
                        <c:v>1653209.2755984599</c:v>
                      </c:pt>
                      <c:pt idx="227">
                        <c:v>1653209.2755984599</c:v>
                      </c:pt>
                      <c:pt idx="228">
                        <c:v>1653209.2755984599</c:v>
                      </c:pt>
                      <c:pt idx="229">
                        <c:v>1653209.2755984599</c:v>
                      </c:pt>
                      <c:pt idx="230">
                        <c:v>1653209.2755984599</c:v>
                      </c:pt>
                      <c:pt idx="231">
                        <c:v>1653209.2755984599</c:v>
                      </c:pt>
                      <c:pt idx="232">
                        <c:v>1653209.2755984599</c:v>
                      </c:pt>
                      <c:pt idx="233">
                        <c:v>1653209.2755984599</c:v>
                      </c:pt>
                      <c:pt idx="234">
                        <c:v>1653209.2755984599</c:v>
                      </c:pt>
                      <c:pt idx="235">
                        <c:v>1653209.2755984599</c:v>
                      </c:pt>
                      <c:pt idx="236">
                        <c:v>1653209.2755984599</c:v>
                      </c:pt>
                      <c:pt idx="237">
                        <c:v>1653209.2755984599</c:v>
                      </c:pt>
                      <c:pt idx="238">
                        <c:v>1653209.2755984599</c:v>
                      </c:pt>
                      <c:pt idx="239">
                        <c:v>1653209.2755984599</c:v>
                      </c:pt>
                      <c:pt idx="240">
                        <c:v>1653209.2755984599</c:v>
                      </c:pt>
                      <c:pt idx="241">
                        <c:v>1653209.2755984599</c:v>
                      </c:pt>
                      <c:pt idx="242">
                        <c:v>1653209.2755984599</c:v>
                      </c:pt>
                      <c:pt idx="243">
                        <c:v>1653209.2755984599</c:v>
                      </c:pt>
                      <c:pt idx="244">
                        <c:v>1653209.2755984599</c:v>
                      </c:pt>
                      <c:pt idx="245">
                        <c:v>1653209.2755984599</c:v>
                      </c:pt>
                      <c:pt idx="246">
                        <c:v>1653209.2755984599</c:v>
                      </c:pt>
                      <c:pt idx="247">
                        <c:v>1653209.2755984599</c:v>
                      </c:pt>
                      <c:pt idx="248">
                        <c:v>1810709.8286458419</c:v>
                      </c:pt>
                      <c:pt idx="249">
                        <c:v>1810709.8286458419</c:v>
                      </c:pt>
                      <c:pt idx="250">
                        <c:v>1810709.8286458419</c:v>
                      </c:pt>
                      <c:pt idx="251">
                        <c:v>1810709.8286458419</c:v>
                      </c:pt>
                      <c:pt idx="252">
                        <c:v>1810709.8286458419</c:v>
                      </c:pt>
                      <c:pt idx="253">
                        <c:v>1810709.8286458419</c:v>
                      </c:pt>
                      <c:pt idx="254">
                        <c:v>1810709.8286458419</c:v>
                      </c:pt>
                      <c:pt idx="255">
                        <c:v>1810709.8286458419</c:v>
                      </c:pt>
                      <c:pt idx="256">
                        <c:v>1810709.8286458419</c:v>
                      </c:pt>
                      <c:pt idx="257">
                        <c:v>1810709.8286458419</c:v>
                      </c:pt>
                      <c:pt idx="258">
                        <c:v>1810709.8286458419</c:v>
                      </c:pt>
                      <c:pt idx="259">
                        <c:v>1810709.8286458419</c:v>
                      </c:pt>
                      <c:pt idx="260">
                        <c:v>1810709.8286458419</c:v>
                      </c:pt>
                      <c:pt idx="261">
                        <c:v>1810709.8286458419</c:v>
                      </c:pt>
                      <c:pt idx="262">
                        <c:v>1810709.8286458419</c:v>
                      </c:pt>
                      <c:pt idx="263">
                        <c:v>1810709.8286458419</c:v>
                      </c:pt>
                      <c:pt idx="264">
                        <c:v>1810709.8286458419</c:v>
                      </c:pt>
                      <c:pt idx="265">
                        <c:v>1810709.8286458419</c:v>
                      </c:pt>
                      <c:pt idx="266">
                        <c:v>1810709.8286458419</c:v>
                      </c:pt>
                      <c:pt idx="267">
                        <c:v>1810709.8286458419</c:v>
                      </c:pt>
                      <c:pt idx="268">
                        <c:v>1810709.8286458419</c:v>
                      </c:pt>
                      <c:pt idx="269">
                        <c:v>1810709.8286458419</c:v>
                      </c:pt>
                      <c:pt idx="270">
                        <c:v>1810709.8286458419</c:v>
                      </c:pt>
                      <c:pt idx="271">
                        <c:v>1810709.8286458419</c:v>
                      </c:pt>
                      <c:pt idx="272">
                        <c:v>1810709.8286458419</c:v>
                      </c:pt>
                      <c:pt idx="273">
                        <c:v>1810709.8286458419</c:v>
                      </c:pt>
                      <c:pt idx="274">
                        <c:v>1810709.8286458419</c:v>
                      </c:pt>
                      <c:pt idx="275">
                        <c:v>1810709.8286458419</c:v>
                      </c:pt>
                      <c:pt idx="276">
                        <c:v>1810709.8286458419</c:v>
                      </c:pt>
                      <c:pt idx="277">
                        <c:v>1810709.8286458419</c:v>
                      </c:pt>
                      <c:pt idx="278">
                        <c:v>1810709.8286458419</c:v>
                      </c:pt>
                      <c:pt idx="279">
                        <c:v>1810709.8286458419</c:v>
                      </c:pt>
                      <c:pt idx="280">
                        <c:v>1810709.8286458419</c:v>
                      </c:pt>
                      <c:pt idx="281">
                        <c:v>1810709.8286458419</c:v>
                      </c:pt>
                      <c:pt idx="282">
                        <c:v>1810709.8286458419</c:v>
                      </c:pt>
                      <c:pt idx="283">
                        <c:v>1810709.8286458419</c:v>
                      </c:pt>
                      <c:pt idx="284">
                        <c:v>1810709.8286458419</c:v>
                      </c:pt>
                      <c:pt idx="285">
                        <c:v>1810709.8286458419</c:v>
                      </c:pt>
                      <c:pt idx="286">
                        <c:v>1810709.8286458419</c:v>
                      </c:pt>
                      <c:pt idx="287">
                        <c:v>1810709.8286458419</c:v>
                      </c:pt>
                      <c:pt idx="288">
                        <c:v>1810709.8286458419</c:v>
                      </c:pt>
                      <c:pt idx="289">
                        <c:v>1810709.8286458419</c:v>
                      </c:pt>
                      <c:pt idx="290">
                        <c:v>1810709.8286458419</c:v>
                      </c:pt>
                      <c:pt idx="291">
                        <c:v>1810709.8286458419</c:v>
                      </c:pt>
                      <c:pt idx="292">
                        <c:v>1810709.8286458419</c:v>
                      </c:pt>
                      <c:pt idx="293">
                        <c:v>1651101.0572213675</c:v>
                      </c:pt>
                      <c:pt idx="294">
                        <c:v>1651101.0572213675</c:v>
                      </c:pt>
                      <c:pt idx="295">
                        <c:v>1651101.0572213675</c:v>
                      </c:pt>
                      <c:pt idx="296">
                        <c:v>1651101.0572213675</c:v>
                      </c:pt>
                      <c:pt idx="297">
                        <c:v>1651101.0572213675</c:v>
                      </c:pt>
                      <c:pt idx="298">
                        <c:v>1651101.0572213675</c:v>
                      </c:pt>
                      <c:pt idx="299">
                        <c:v>1651101.0572213675</c:v>
                      </c:pt>
                      <c:pt idx="300">
                        <c:v>1651101.0572213675</c:v>
                      </c:pt>
                      <c:pt idx="301">
                        <c:v>1651101.0572213675</c:v>
                      </c:pt>
                      <c:pt idx="302">
                        <c:v>1651101.0572213675</c:v>
                      </c:pt>
                      <c:pt idx="303">
                        <c:v>1651101.0572213675</c:v>
                      </c:pt>
                      <c:pt idx="304">
                        <c:v>1651101.0572213675</c:v>
                      </c:pt>
                      <c:pt idx="305">
                        <c:v>1651101.0572213675</c:v>
                      </c:pt>
                      <c:pt idx="306">
                        <c:v>1651101.0572213675</c:v>
                      </c:pt>
                      <c:pt idx="307">
                        <c:v>1651101.0572213675</c:v>
                      </c:pt>
                      <c:pt idx="308">
                        <c:v>1651101.0572213675</c:v>
                      </c:pt>
                      <c:pt idx="309">
                        <c:v>1651101.0572213675</c:v>
                      </c:pt>
                      <c:pt idx="310">
                        <c:v>1651101.0572213675</c:v>
                      </c:pt>
                      <c:pt idx="311">
                        <c:v>1651101.0572213675</c:v>
                      </c:pt>
                      <c:pt idx="312">
                        <c:v>1651101.0572213675</c:v>
                      </c:pt>
                      <c:pt idx="313">
                        <c:v>1651101.0572213675</c:v>
                      </c:pt>
                      <c:pt idx="314">
                        <c:v>1651101.0572213675</c:v>
                      </c:pt>
                      <c:pt idx="315">
                        <c:v>1651101.0572213675</c:v>
                      </c:pt>
                      <c:pt idx="316">
                        <c:v>1651101.0572213675</c:v>
                      </c:pt>
                      <c:pt idx="317">
                        <c:v>1651101.0572213675</c:v>
                      </c:pt>
                      <c:pt idx="318">
                        <c:v>1651101.0572213675</c:v>
                      </c:pt>
                      <c:pt idx="319">
                        <c:v>1651101.0572213675</c:v>
                      </c:pt>
                      <c:pt idx="320">
                        <c:v>1651101.0572213675</c:v>
                      </c:pt>
                      <c:pt idx="321">
                        <c:v>1651101.0572213675</c:v>
                      </c:pt>
                      <c:pt idx="322">
                        <c:v>1651101.0572213675</c:v>
                      </c:pt>
                      <c:pt idx="323">
                        <c:v>1651101.0572213675</c:v>
                      </c:pt>
                      <c:pt idx="324">
                        <c:v>1651101.0572213675</c:v>
                      </c:pt>
                      <c:pt idx="325">
                        <c:v>1651101.0572213675</c:v>
                      </c:pt>
                      <c:pt idx="326">
                        <c:v>1651101.0572213675</c:v>
                      </c:pt>
                      <c:pt idx="327">
                        <c:v>1651101.0572213675</c:v>
                      </c:pt>
                      <c:pt idx="328">
                        <c:v>1651101.0572213675</c:v>
                      </c:pt>
                      <c:pt idx="329">
                        <c:v>1651101.0572213675</c:v>
                      </c:pt>
                      <c:pt idx="330">
                        <c:v>1651101.0572213675</c:v>
                      </c:pt>
                      <c:pt idx="331">
                        <c:v>1651101.0572213675</c:v>
                      </c:pt>
                      <c:pt idx="332">
                        <c:v>1651101.0572213675</c:v>
                      </c:pt>
                      <c:pt idx="333">
                        <c:v>1651101.0572213675</c:v>
                      </c:pt>
                      <c:pt idx="334">
                        <c:v>1651101.0572213675</c:v>
                      </c:pt>
                      <c:pt idx="335">
                        <c:v>1651101.0572213675</c:v>
                      </c:pt>
                      <c:pt idx="336">
                        <c:v>1651101.0572213675</c:v>
                      </c:pt>
                      <c:pt idx="337">
                        <c:v>1651101.0572213675</c:v>
                      </c:pt>
                      <c:pt idx="338">
                        <c:v>1489488.3241882129</c:v>
                      </c:pt>
                      <c:pt idx="339">
                        <c:v>1489488.3241882129</c:v>
                      </c:pt>
                      <c:pt idx="340">
                        <c:v>1489488.3241882129</c:v>
                      </c:pt>
                      <c:pt idx="341">
                        <c:v>1489488.3241882129</c:v>
                      </c:pt>
                      <c:pt idx="342">
                        <c:v>1489488.3241882129</c:v>
                      </c:pt>
                      <c:pt idx="343">
                        <c:v>1489488.3241882129</c:v>
                      </c:pt>
                      <c:pt idx="344">
                        <c:v>1489488.3241882129</c:v>
                      </c:pt>
                      <c:pt idx="345">
                        <c:v>1489488.3241882129</c:v>
                      </c:pt>
                      <c:pt idx="346">
                        <c:v>1489488.3241882129</c:v>
                      </c:pt>
                      <c:pt idx="347">
                        <c:v>1489488.3241882129</c:v>
                      </c:pt>
                      <c:pt idx="348">
                        <c:v>1489488.3241882129</c:v>
                      </c:pt>
                      <c:pt idx="349">
                        <c:v>1489488.3241882129</c:v>
                      </c:pt>
                      <c:pt idx="350">
                        <c:v>1489488.3241882129</c:v>
                      </c:pt>
                      <c:pt idx="351">
                        <c:v>1489488.3241882129</c:v>
                      </c:pt>
                      <c:pt idx="352">
                        <c:v>1489488.3241882129</c:v>
                      </c:pt>
                      <c:pt idx="353">
                        <c:v>1489488.3241882129</c:v>
                      </c:pt>
                      <c:pt idx="354">
                        <c:v>1489488.3241882129</c:v>
                      </c:pt>
                      <c:pt idx="355">
                        <c:v>1489488.3241882129</c:v>
                      </c:pt>
                      <c:pt idx="356">
                        <c:v>1489488.3241882129</c:v>
                      </c:pt>
                      <c:pt idx="357">
                        <c:v>1489488.3241882129</c:v>
                      </c:pt>
                      <c:pt idx="358">
                        <c:v>1489488.3241882129</c:v>
                      </c:pt>
                      <c:pt idx="359">
                        <c:v>1489488.3241882129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01D-4914-BA9C-F480FF9DA5E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-12.375853776165247</c:v>
                      </c:pt>
                      <c:pt idx="24">
                        <c:v>-12.375853776165247</c:v>
                      </c:pt>
                      <c:pt idx="25">
                        <c:v>-12.375853776165247</c:v>
                      </c:pt>
                      <c:pt idx="26">
                        <c:v>-12.375853776165247</c:v>
                      </c:pt>
                      <c:pt idx="27">
                        <c:v>-12.375853776165247</c:v>
                      </c:pt>
                      <c:pt idx="28">
                        <c:v>-12.375853776165247</c:v>
                      </c:pt>
                      <c:pt idx="29">
                        <c:v>-12.375853776165247</c:v>
                      </c:pt>
                      <c:pt idx="30">
                        <c:v>-12.375853776165247</c:v>
                      </c:pt>
                      <c:pt idx="31">
                        <c:v>-12.375853776165247</c:v>
                      </c:pt>
                      <c:pt idx="32">
                        <c:v>-12.375853776165247</c:v>
                      </c:pt>
                      <c:pt idx="33">
                        <c:v>-12.375853776165247</c:v>
                      </c:pt>
                      <c:pt idx="34">
                        <c:v>-12.375853776165247</c:v>
                      </c:pt>
                      <c:pt idx="35">
                        <c:v>-12.375853776165247</c:v>
                      </c:pt>
                      <c:pt idx="36">
                        <c:v>-12.375853776165247</c:v>
                      </c:pt>
                      <c:pt idx="37">
                        <c:v>-12.375853776165247</c:v>
                      </c:pt>
                      <c:pt idx="38">
                        <c:v>-12.375853776165247</c:v>
                      </c:pt>
                      <c:pt idx="39">
                        <c:v>-12.375853776165247</c:v>
                      </c:pt>
                      <c:pt idx="40">
                        <c:v>-12.375853776165247</c:v>
                      </c:pt>
                      <c:pt idx="41">
                        <c:v>-12.375853776165247</c:v>
                      </c:pt>
                      <c:pt idx="42">
                        <c:v>-12.375853776165247</c:v>
                      </c:pt>
                      <c:pt idx="43">
                        <c:v>-12.375853776165247</c:v>
                      </c:pt>
                      <c:pt idx="44">
                        <c:v>-12.375853776165247</c:v>
                      </c:pt>
                      <c:pt idx="45">
                        <c:v>-12.375853776165247</c:v>
                      </c:pt>
                      <c:pt idx="46">
                        <c:v>-12.375853776165247</c:v>
                      </c:pt>
                      <c:pt idx="47">
                        <c:v>-12.375853776165247</c:v>
                      </c:pt>
                      <c:pt idx="48">
                        <c:v>-12.375853776165247</c:v>
                      </c:pt>
                      <c:pt idx="49">
                        <c:v>-12.375853776165247</c:v>
                      </c:pt>
                      <c:pt idx="50">
                        <c:v>-12.375853776165247</c:v>
                      </c:pt>
                      <c:pt idx="51">
                        <c:v>-12.375853776165247</c:v>
                      </c:pt>
                      <c:pt idx="52">
                        <c:v>-12.375853776165247</c:v>
                      </c:pt>
                      <c:pt idx="53">
                        <c:v>-12.375853776165247</c:v>
                      </c:pt>
                      <c:pt idx="54">
                        <c:v>-12.375853776165247</c:v>
                      </c:pt>
                      <c:pt idx="55">
                        <c:v>-12.375853776165247</c:v>
                      </c:pt>
                      <c:pt idx="56">
                        <c:v>-12.375853776165247</c:v>
                      </c:pt>
                      <c:pt idx="57">
                        <c:v>-12.375853776165247</c:v>
                      </c:pt>
                      <c:pt idx="58">
                        <c:v>-12.375853776165247</c:v>
                      </c:pt>
                      <c:pt idx="59">
                        <c:v>-12.375853776165247</c:v>
                      </c:pt>
                      <c:pt idx="60">
                        <c:v>-12.375853776165247</c:v>
                      </c:pt>
                      <c:pt idx="61">
                        <c:v>-12.375853776165247</c:v>
                      </c:pt>
                      <c:pt idx="62">
                        <c:v>-12.375853776165247</c:v>
                      </c:pt>
                      <c:pt idx="63">
                        <c:v>-12.375853776165247</c:v>
                      </c:pt>
                      <c:pt idx="64">
                        <c:v>-12.375853776165247</c:v>
                      </c:pt>
                      <c:pt idx="65">
                        <c:v>-12.375853776165247</c:v>
                      </c:pt>
                      <c:pt idx="66">
                        <c:v>-12.375853776165247</c:v>
                      </c:pt>
                      <c:pt idx="67">
                        <c:v>-12.375853776165247</c:v>
                      </c:pt>
                      <c:pt idx="68">
                        <c:v>-21.782169642007126</c:v>
                      </c:pt>
                      <c:pt idx="69">
                        <c:v>-21.782169642007126</c:v>
                      </c:pt>
                      <c:pt idx="70">
                        <c:v>-21.782169642007126</c:v>
                      </c:pt>
                      <c:pt idx="71">
                        <c:v>-21.782169642007126</c:v>
                      </c:pt>
                      <c:pt idx="72">
                        <c:v>-21.782169642007126</c:v>
                      </c:pt>
                      <c:pt idx="73">
                        <c:v>-21.782169642007126</c:v>
                      </c:pt>
                      <c:pt idx="74">
                        <c:v>-21.782169642007126</c:v>
                      </c:pt>
                      <c:pt idx="75">
                        <c:v>-21.782169642007126</c:v>
                      </c:pt>
                      <c:pt idx="76">
                        <c:v>-21.782169642007126</c:v>
                      </c:pt>
                      <c:pt idx="77">
                        <c:v>-21.782169642007126</c:v>
                      </c:pt>
                      <c:pt idx="78">
                        <c:v>-21.782169642007126</c:v>
                      </c:pt>
                      <c:pt idx="79">
                        <c:v>-21.782169642007126</c:v>
                      </c:pt>
                      <c:pt idx="80">
                        <c:v>-21.782169642007126</c:v>
                      </c:pt>
                      <c:pt idx="81">
                        <c:v>-21.782169642007126</c:v>
                      </c:pt>
                      <c:pt idx="82">
                        <c:v>-21.782169642007126</c:v>
                      </c:pt>
                      <c:pt idx="83">
                        <c:v>-21.782169642007126</c:v>
                      </c:pt>
                      <c:pt idx="84">
                        <c:v>-21.782169642007126</c:v>
                      </c:pt>
                      <c:pt idx="85">
                        <c:v>-21.782169642007126</c:v>
                      </c:pt>
                      <c:pt idx="86">
                        <c:v>-21.782169642007126</c:v>
                      </c:pt>
                      <c:pt idx="87">
                        <c:v>-21.782169642007126</c:v>
                      </c:pt>
                      <c:pt idx="88">
                        <c:v>-21.782169642007126</c:v>
                      </c:pt>
                      <c:pt idx="89">
                        <c:v>-21.782169642007126</c:v>
                      </c:pt>
                      <c:pt idx="90">
                        <c:v>-21.782169642007126</c:v>
                      </c:pt>
                      <c:pt idx="91">
                        <c:v>-21.782169642007126</c:v>
                      </c:pt>
                      <c:pt idx="92">
                        <c:v>-21.782169642007126</c:v>
                      </c:pt>
                      <c:pt idx="93">
                        <c:v>-21.782169642007126</c:v>
                      </c:pt>
                      <c:pt idx="94">
                        <c:v>-21.782169642007126</c:v>
                      </c:pt>
                      <c:pt idx="95">
                        <c:v>-21.782169642007126</c:v>
                      </c:pt>
                      <c:pt idx="96">
                        <c:v>-21.782169642007126</c:v>
                      </c:pt>
                      <c:pt idx="97">
                        <c:v>-21.782169642007126</c:v>
                      </c:pt>
                      <c:pt idx="98">
                        <c:v>-21.782169642007126</c:v>
                      </c:pt>
                      <c:pt idx="99">
                        <c:v>-21.782169642007126</c:v>
                      </c:pt>
                      <c:pt idx="100">
                        <c:v>-21.782169642007126</c:v>
                      </c:pt>
                      <c:pt idx="101">
                        <c:v>-21.782169642007126</c:v>
                      </c:pt>
                      <c:pt idx="102">
                        <c:v>-21.782169642007126</c:v>
                      </c:pt>
                      <c:pt idx="103">
                        <c:v>-21.782169642007126</c:v>
                      </c:pt>
                      <c:pt idx="104">
                        <c:v>-21.782169642007126</c:v>
                      </c:pt>
                      <c:pt idx="105">
                        <c:v>-21.782169642007126</c:v>
                      </c:pt>
                      <c:pt idx="106">
                        <c:v>-21.782169642007126</c:v>
                      </c:pt>
                      <c:pt idx="107">
                        <c:v>-21.782169642007126</c:v>
                      </c:pt>
                      <c:pt idx="108">
                        <c:v>-21.782169642007126</c:v>
                      </c:pt>
                      <c:pt idx="109">
                        <c:v>-21.782169642007126</c:v>
                      </c:pt>
                      <c:pt idx="110">
                        <c:v>-21.782169642007126</c:v>
                      </c:pt>
                      <c:pt idx="111">
                        <c:v>-21.782169642007126</c:v>
                      </c:pt>
                      <c:pt idx="112">
                        <c:v>-21.782169642007126</c:v>
                      </c:pt>
                      <c:pt idx="113">
                        <c:v>-12.642235236447442</c:v>
                      </c:pt>
                      <c:pt idx="114">
                        <c:v>-12.642235236447442</c:v>
                      </c:pt>
                      <c:pt idx="115">
                        <c:v>-12.642235236447442</c:v>
                      </c:pt>
                      <c:pt idx="116">
                        <c:v>-12.642235236447442</c:v>
                      </c:pt>
                      <c:pt idx="117">
                        <c:v>-12.642235236447442</c:v>
                      </c:pt>
                      <c:pt idx="118">
                        <c:v>-12.642235236447442</c:v>
                      </c:pt>
                      <c:pt idx="119">
                        <c:v>-12.642235236447442</c:v>
                      </c:pt>
                      <c:pt idx="120">
                        <c:v>-12.642235236447442</c:v>
                      </c:pt>
                      <c:pt idx="121">
                        <c:v>-12.642235236447442</c:v>
                      </c:pt>
                      <c:pt idx="122">
                        <c:v>-12.642235236447442</c:v>
                      </c:pt>
                      <c:pt idx="123">
                        <c:v>-12.642235236447442</c:v>
                      </c:pt>
                      <c:pt idx="124">
                        <c:v>-12.642235236447442</c:v>
                      </c:pt>
                      <c:pt idx="125">
                        <c:v>-12.642235236447442</c:v>
                      </c:pt>
                      <c:pt idx="126">
                        <c:v>-12.642235236447442</c:v>
                      </c:pt>
                      <c:pt idx="127">
                        <c:v>-12.642235236447442</c:v>
                      </c:pt>
                      <c:pt idx="128">
                        <c:v>-12.642235236447442</c:v>
                      </c:pt>
                      <c:pt idx="129">
                        <c:v>-12.642235236447442</c:v>
                      </c:pt>
                      <c:pt idx="130">
                        <c:v>-12.642235236447442</c:v>
                      </c:pt>
                      <c:pt idx="131">
                        <c:v>-12.642235236447442</c:v>
                      </c:pt>
                      <c:pt idx="132">
                        <c:v>-12.642235236447442</c:v>
                      </c:pt>
                      <c:pt idx="133">
                        <c:v>-12.642235236447442</c:v>
                      </c:pt>
                      <c:pt idx="134">
                        <c:v>-12.642235236447442</c:v>
                      </c:pt>
                      <c:pt idx="135">
                        <c:v>-12.642235236447442</c:v>
                      </c:pt>
                      <c:pt idx="136">
                        <c:v>-12.642235236447442</c:v>
                      </c:pt>
                      <c:pt idx="137">
                        <c:v>-12.642235236447442</c:v>
                      </c:pt>
                      <c:pt idx="138">
                        <c:v>-12.642235236447442</c:v>
                      </c:pt>
                      <c:pt idx="139">
                        <c:v>-12.642235236447442</c:v>
                      </c:pt>
                      <c:pt idx="140">
                        <c:v>-12.642235236447442</c:v>
                      </c:pt>
                      <c:pt idx="141">
                        <c:v>-12.642235236447442</c:v>
                      </c:pt>
                      <c:pt idx="142">
                        <c:v>-12.642235236447442</c:v>
                      </c:pt>
                      <c:pt idx="143">
                        <c:v>-12.642235236447442</c:v>
                      </c:pt>
                      <c:pt idx="144">
                        <c:v>-12.642235236447442</c:v>
                      </c:pt>
                      <c:pt idx="145">
                        <c:v>-12.642235236447442</c:v>
                      </c:pt>
                      <c:pt idx="146">
                        <c:v>-12.642235236447442</c:v>
                      </c:pt>
                      <c:pt idx="147">
                        <c:v>-12.642235236447442</c:v>
                      </c:pt>
                      <c:pt idx="148">
                        <c:v>-12.642235236447442</c:v>
                      </c:pt>
                      <c:pt idx="149">
                        <c:v>-12.642235236447442</c:v>
                      </c:pt>
                      <c:pt idx="150">
                        <c:v>-12.642235236447442</c:v>
                      </c:pt>
                      <c:pt idx="151">
                        <c:v>-12.642235236447442</c:v>
                      </c:pt>
                      <c:pt idx="152">
                        <c:v>-12.642235236447442</c:v>
                      </c:pt>
                      <c:pt idx="153">
                        <c:v>-12.642235236447442</c:v>
                      </c:pt>
                      <c:pt idx="154">
                        <c:v>-12.642235236447442</c:v>
                      </c:pt>
                      <c:pt idx="155">
                        <c:v>-12.642235236447442</c:v>
                      </c:pt>
                      <c:pt idx="156">
                        <c:v>-12.642235236447442</c:v>
                      </c:pt>
                      <c:pt idx="157">
                        <c:v>-12.642235236447442</c:v>
                      </c:pt>
                      <c:pt idx="158">
                        <c:v>0.38698282441608844</c:v>
                      </c:pt>
                      <c:pt idx="159">
                        <c:v>0.38698282441608844</c:v>
                      </c:pt>
                      <c:pt idx="160">
                        <c:v>0.38698282441608844</c:v>
                      </c:pt>
                      <c:pt idx="161">
                        <c:v>0.38698282441608844</c:v>
                      </c:pt>
                      <c:pt idx="162">
                        <c:v>0.38698282441608844</c:v>
                      </c:pt>
                      <c:pt idx="163">
                        <c:v>0.38698282441608844</c:v>
                      </c:pt>
                      <c:pt idx="164">
                        <c:v>0.38698282441608844</c:v>
                      </c:pt>
                      <c:pt idx="165">
                        <c:v>0.38698282441608844</c:v>
                      </c:pt>
                      <c:pt idx="166">
                        <c:v>0.38698282441608844</c:v>
                      </c:pt>
                      <c:pt idx="167">
                        <c:v>0.38698282441608844</c:v>
                      </c:pt>
                      <c:pt idx="168">
                        <c:v>0.38698282441608844</c:v>
                      </c:pt>
                      <c:pt idx="169">
                        <c:v>0.38698282441608844</c:v>
                      </c:pt>
                      <c:pt idx="170">
                        <c:v>0.38698282441608844</c:v>
                      </c:pt>
                      <c:pt idx="171">
                        <c:v>0.38698282441608844</c:v>
                      </c:pt>
                      <c:pt idx="172">
                        <c:v>0.38698282441608844</c:v>
                      </c:pt>
                      <c:pt idx="173">
                        <c:v>0.38698282441608844</c:v>
                      </c:pt>
                      <c:pt idx="174">
                        <c:v>0.38698282441608844</c:v>
                      </c:pt>
                      <c:pt idx="175">
                        <c:v>0.38698282441608844</c:v>
                      </c:pt>
                      <c:pt idx="176">
                        <c:v>0.38698282441608844</c:v>
                      </c:pt>
                      <c:pt idx="177">
                        <c:v>0.38698282441608844</c:v>
                      </c:pt>
                      <c:pt idx="178">
                        <c:v>0.38698282441608844</c:v>
                      </c:pt>
                      <c:pt idx="179">
                        <c:v>0.38698282441608844</c:v>
                      </c:pt>
                      <c:pt idx="180">
                        <c:v>0.38698282441608844</c:v>
                      </c:pt>
                      <c:pt idx="181">
                        <c:v>0.38698282441608844</c:v>
                      </c:pt>
                      <c:pt idx="182">
                        <c:v>0.38698282441608844</c:v>
                      </c:pt>
                      <c:pt idx="183">
                        <c:v>0.38698282441608844</c:v>
                      </c:pt>
                      <c:pt idx="184">
                        <c:v>0.38698282441608844</c:v>
                      </c:pt>
                      <c:pt idx="185">
                        <c:v>0.38698282441608844</c:v>
                      </c:pt>
                      <c:pt idx="186">
                        <c:v>0.38698282441608844</c:v>
                      </c:pt>
                      <c:pt idx="187">
                        <c:v>0.38698282441608844</c:v>
                      </c:pt>
                      <c:pt idx="188">
                        <c:v>0.38698282441608844</c:v>
                      </c:pt>
                      <c:pt idx="189">
                        <c:v>0.38698282441608844</c:v>
                      </c:pt>
                      <c:pt idx="190">
                        <c:v>0.38698282441608844</c:v>
                      </c:pt>
                      <c:pt idx="191">
                        <c:v>0.38698282441608844</c:v>
                      </c:pt>
                      <c:pt idx="192">
                        <c:v>0.38698282441608844</c:v>
                      </c:pt>
                      <c:pt idx="193">
                        <c:v>0.38698282441608844</c:v>
                      </c:pt>
                      <c:pt idx="194">
                        <c:v>0.38698282441608844</c:v>
                      </c:pt>
                      <c:pt idx="195">
                        <c:v>0.38698282441608844</c:v>
                      </c:pt>
                      <c:pt idx="196">
                        <c:v>0.38698282441608844</c:v>
                      </c:pt>
                      <c:pt idx="197">
                        <c:v>0.38698282441608844</c:v>
                      </c:pt>
                      <c:pt idx="198">
                        <c:v>0.38698282441608844</c:v>
                      </c:pt>
                      <c:pt idx="199">
                        <c:v>0.38698282441608844</c:v>
                      </c:pt>
                      <c:pt idx="200">
                        <c:v>0.38698282441608844</c:v>
                      </c:pt>
                      <c:pt idx="201">
                        <c:v>0.38698282441608844</c:v>
                      </c:pt>
                      <c:pt idx="202">
                        <c:v>0.38698282441608844</c:v>
                      </c:pt>
                      <c:pt idx="203">
                        <c:v>-10.99175795818854</c:v>
                      </c:pt>
                      <c:pt idx="204">
                        <c:v>-10.99175795818854</c:v>
                      </c:pt>
                      <c:pt idx="205">
                        <c:v>-10.99175795818854</c:v>
                      </c:pt>
                      <c:pt idx="206">
                        <c:v>-10.99175795818854</c:v>
                      </c:pt>
                      <c:pt idx="207">
                        <c:v>-10.99175795818854</c:v>
                      </c:pt>
                      <c:pt idx="208">
                        <c:v>-10.99175795818854</c:v>
                      </c:pt>
                      <c:pt idx="209">
                        <c:v>-10.99175795818854</c:v>
                      </c:pt>
                      <c:pt idx="210">
                        <c:v>-10.99175795818854</c:v>
                      </c:pt>
                      <c:pt idx="211">
                        <c:v>-10.99175795818854</c:v>
                      </c:pt>
                      <c:pt idx="212">
                        <c:v>-10.99175795818854</c:v>
                      </c:pt>
                      <c:pt idx="213">
                        <c:v>-10.99175795818854</c:v>
                      </c:pt>
                      <c:pt idx="214">
                        <c:v>-10.99175795818854</c:v>
                      </c:pt>
                      <c:pt idx="215">
                        <c:v>-10.99175795818854</c:v>
                      </c:pt>
                      <c:pt idx="216">
                        <c:v>-10.99175795818854</c:v>
                      </c:pt>
                      <c:pt idx="217">
                        <c:v>-10.99175795818854</c:v>
                      </c:pt>
                      <c:pt idx="218">
                        <c:v>-10.99175795818854</c:v>
                      </c:pt>
                      <c:pt idx="219">
                        <c:v>-10.99175795818854</c:v>
                      </c:pt>
                      <c:pt idx="220">
                        <c:v>-10.99175795818854</c:v>
                      </c:pt>
                      <c:pt idx="221">
                        <c:v>-10.99175795818854</c:v>
                      </c:pt>
                      <c:pt idx="222">
                        <c:v>-10.99175795818854</c:v>
                      </c:pt>
                      <c:pt idx="223">
                        <c:v>-10.99175795818854</c:v>
                      </c:pt>
                      <c:pt idx="224">
                        <c:v>-10.99175795818854</c:v>
                      </c:pt>
                      <c:pt idx="225">
                        <c:v>-10.99175795818854</c:v>
                      </c:pt>
                      <c:pt idx="226">
                        <c:v>-10.99175795818854</c:v>
                      </c:pt>
                      <c:pt idx="227">
                        <c:v>-10.99175795818854</c:v>
                      </c:pt>
                      <c:pt idx="228">
                        <c:v>-10.99175795818854</c:v>
                      </c:pt>
                      <c:pt idx="229">
                        <c:v>-10.99175795818854</c:v>
                      </c:pt>
                      <c:pt idx="230">
                        <c:v>-10.99175795818854</c:v>
                      </c:pt>
                      <c:pt idx="231">
                        <c:v>-10.99175795818854</c:v>
                      </c:pt>
                      <c:pt idx="232">
                        <c:v>-10.99175795818854</c:v>
                      </c:pt>
                      <c:pt idx="233">
                        <c:v>-10.99175795818854</c:v>
                      </c:pt>
                      <c:pt idx="234">
                        <c:v>-10.99175795818854</c:v>
                      </c:pt>
                      <c:pt idx="235">
                        <c:v>-10.99175795818854</c:v>
                      </c:pt>
                      <c:pt idx="236">
                        <c:v>-10.99175795818854</c:v>
                      </c:pt>
                      <c:pt idx="237">
                        <c:v>-10.99175795818854</c:v>
                      </c:pt>
                      <c:pt idx="238">
                        <c:v>-10.99175795818854</c:v>
                      </c:pt>
                      <c:pt idx="239">
                        <c:v>-10.99175795818854</c:v>
                      </c:pt>
                      <c:pt idx="240">
                        <c:v>-10.99175795818854</c:v>
                      </c:pt>
                      <c:pt idx="241">
                        <c:v>-10.99175795818854</c:v>
                      </c:pt>
                      <c:pt idx="242">
                        <c:v>-10.99175795818854</c:v>
                      </c:pt>
                      <c:pt idx="243">
                        <c:v>-10.99175795818854</c:v>
                      </c:pt>
                      <c:pt idx="244">
                        <c:v>-10.99175795818854</c:v>
                      </c:pt>
                      <c:pt idx="245">
                        <c:v>-10.99175795818854</c:v>
                      </c:pt>
                      <c:pt idx="246">
                        <c:v>-10.99175795818854</c:v>
                      </c:pt>
                      <c:pt idx="247">
                        <c:v>-10.99175795818854</c:v>
                      </c:pt>
                      <c:pt idx="248">
                        <c:v>-21.565896102790752</c:v>
                      </c:pt>
                      <c:pt idx="249">
                        <c:v>-21.565896102790752</c:v>
                      </c:pt>
                      <c:pt idx="250">
                        <c:v>-21.565896102790752</c:v>
                      </c:pt>
                      <c:pt idx="251">
                        <c:v>-21.565896102790752</c:v>
                      </c:pt>
                      <c:pt idx="252">
                        <c:v>-21.565896102790752</c:v>
                      </c:pt>
                      <c:pt idx="253">
                        <c:v>-21.565896102790752</c:v>
                      </c:pt>
                      <c:pt idx="254">
                        <c:v>-21.565896102790752</c:v>
                      </c:pt>
                      <c:pt idx="255">
                        <c:v>-21.565896102790752</c:v>
                      </c:pt>
                      <c:pt idx="256">
                        <c:v>-21.565896102790752</c:v>
                      </c:pt>
                      <c:pt idx="257">
                        <c:v>-21.565896102790752</c:v>
                      </c:pt>
                      <c:pt idx="258">
                        <c:v>-21.565896102790752</c:v>
                      </c:pt>
                      <c:pt idx="259">
                        <c:v>-21.565896102790752</c:v>
                      </c:pt>
                      <c:pt idx="260">
                        <c:v>-21.565896102790752</c:v>
                      </c:pt>
                      <c:pt idx="261">
                        <c:v>-21.565896102790752</c:v>
                      </c:pt>
                      <c:pt idx="262">
                        <c:v>-21.565896102790752</c:v>
                      </c:pt>
                      <c:pt idx="263">
                        <c:v>-21.565896102790752</c:v>
                      </c:pt>
                      <c:pt idx="264">
                        <c:v>-21.565896102790752</c:v>
                      </c:pt>
                      <c:pt idx="265">
                        <c:v>-21.565896102790752</c:v>
                      </c:pt>
                      <c:pt idx="266">
                        <c:v>-21.565896102790752</c:v>
                      </c:pt>
                      <c:pt idx="267">
                        <c:v>-21.565896102790752</c:v>
                      </c:pt>
                      <c:pt idx="268">
                        <c:v>-21.565896102790752</c:v>
                      </c:pt>
                      <c:pt idx="269">
                        <c:v>-21.565896102790752</c:v>
                      </c:pt>
                      <c:pt idx="270">
                        <c:v>-21.565896102790752</c:v>
                      </c:pt>
                      <c:pt idx="271">
                        <c:v>-21.565896102790752</c:v>
                      </c:pt>
                      <c:pt idx="272">
                        <c:v>-21.565896102790752</c:v>
                      </c:pt>
                      <c:pt idx="273">
                        <c:v>-21.565896102790752</c:v>
                      </c:pt>
                      <c:pt idx="274">
                        <c:v>-21.565896102790752</c:v>
                      </c:pt>
                      <c:pt idx="275">
                        <c:v>-21.565896102790752</c:v>
                      </c:pt>
                      <c:pt idx="276">
                        <c:v>-21.565896102790752</c:v>
                      </c:pt>
                      <c:pt idx="277">
                        <c:v>-21.565896102790752</c:v>
                      </c:pt>
                      <c:pt idx="278">
                        <c:v>-21.565896102790752</c:v>
                      </c:pt>
                      <c:pt idx="279">
                        <c:v>-21.565896102790752</c:v>
                      </c:pt>
                      <c:pt idx="280">
                        <c:v>-21.565896102790752</c:v>
                      </c:pt>
                      <c:pt idx="281">
                        <c:v>-21.565896102790752</c:v>
                      </c:pt>
                      <c:pt idx="282">
                        <c:v>-21.565896102790752</c:v>
                      </c:pt>
                      <c:pt idx="283">
                        <c:v>-21.565896102790752</c:v>
                      </c:pt>
                      <c:pt idx="284">
                        <c:v>-21.565896102790752</c:v>
                      </c:pt>
                      <c:pt idx="285">
                        <c:v>-21.565896102790752</c:v>
                      </c:pt>
                      <c:pt idx="286">
                        <c:v>-21.565896102790752</c:v>
                      </c:pt>
                      <c:pt idx="287">
                        <c:v>-21.565896102790752</c:v>
                      </c:pt>
                      <c:pt idx="288">
                        <c:v>-21.565896102790752</c:v>
                      </c:pt>
                      <c:pt idx="289">
                        <c:v>-21.565896102790752</c:v>
                      </c:pt>
                      <c:pt idx="290">
                        <c:v>-21.565896102790752</c:v>
                      </c:pt>
                      <c:pt idx="291">
                        <c:v>-21.565896102790752</c:v>
                      </c:pt>
                      <c:pt idx="292">
                        <c:v>-21.565896102790752</c:v>
                      </c:pt>
                      <c:pt idx="293">
                        <c:v>-10.850218186250993</c:v>
                      </c:pt>
                      <c:pt idx="294">
                        <c:v>-10.850218186250993</c:v>
                      </c:pt>
                      <c:pt idx="295">
                        <c:v>-10.850218186250993</c:v>
                      </c:pt>
                      <c:pt idx="296">
                        <c:v>-10.850218186250993</c:v>
                      </c:pt>
                      <c:pt idx="297">
                        <c:v>-10.850218186250993</c:v>
                      </c:pt>
                      <c:pt idx="298">
                        <c:v>-10.850218186250993</c:v>
                      </c:pt>
                      <c:pt idx="299">
                        <c:v>-10.850218186250993</c:v>
                      </c:pt>
                      <c:pt idx="300">
                        <c:v>-10.850218186250993</c:v>
                      </c:pt>
                      <c:pt idx="301">
                        <c:v>-10.850218186250993</c:v>
                      </c:pt>
                      <c:pt idx="302">
                        <c:v>-10.850218186250993</c:v>
                      </c:pt>
                      <c:pt idx="303">
                        <c:v>-10.850218186250993</c:v>
                      </c:pt>
                      <c:pt idx="304">
                        <c:v>-10.850218186250993</c:v>
                      </c:pt>
                      <c:pt idx="305">
                        <c:v>-10.850218186250993</c:v>
                      </c:pt>
                      <c:pt idx="306">
                        <c:v>-10.850218186250993</c:v>
                      </c:pt>
                      <c:pt idx="307">
                        <c:v>-10.850218186250993</c:v>
                      </c:pt>
                      <c:pt idx="308">
                        <c:v>-10.850218186250993</c:v>
                      </c:pt>
                      <c:pt idx="309">
                        <c:v>-10.850218186250993</c:v>
                      </c:pt>
                      <c:pt idx="310">
                        <c:v>-10.850218186250993</c:v>
                      </c:pt>
                      <c:pt idx="311">
                        <c:v>-10.850218186250993</c:v>
                      </c:pt>
                      <c:pt idx="312">
                        <c:v>-10.850218186250993</c:v>
                      </c:pt>
                      <c:pt idx="313">
                        <c:v>-10.850218186250993</c:v>
                      </c:pt>
                      <c:pt idx="314">
                        <c:v>-10.850218186250993</c:v>
                      </c:pt>
                      <c:pt idx="315">
                        <c:v>-10.850218186250993</c:v>
                      </c:pt>
                      <c:pt idx="316">
                        <c:v>-10.850218186250993</c:v>
                      </c:pt>
                      <c:pt idx="317">
                        <c:v>-10.850218186250993</c:v>
                      </c:pt>
                      <c:pt idx="318">
                        <c:v>-10.850218186250993</c:v>
                      </c:pt>
                      <c:pt idx="319">
                        <c:v>-10.850218186250993</c:v>
                      </c:pt>
                      <c:pt idx="320">
                        <c:v>-10.850218186250993</c:v>
                      </c:pt>
                      <c:pt idx="321">
                        <c:v>-10.850218186250993</c:v>
                      </c:pt>
                      <c:pt idx="322">
                        <c:v>-10.850218186250993</c:v>
                      </c:pt>
                      <c:pt idx="323">
                        <c:v>-10.850218186250993</c:v>
                      </c:pt>
                      <c:pt idx="324">
                        <c:v>-10.850218186250993</c:v>
                      </c:pt>
                      <c:pt idx="325">
                        <c:v>-10.850218186250993</c:v>
                      </c:pt>
                      <c:pt idx="326">
                        <c:v>-10.850218186250993</c:v>
                      </c:pt>
                      <c:pt idx="327">
                        <c:v>-10.850218186250993</c:v>
                      </c:pt>
                      <c:pt idx="328">
                        <c:v>-10.850218186250993</c:v>
                      </c:pt>
                      <c:pt idx="329">
                        <c:v>-10.850218186250993</c:v>
                      </c:pt>
                      <c:pt idx="330">
                        <c:v>-10.850218186250993</c:v>
                      </c:pt>
                      <c:pt idx="331">
                        <c:v>-10.850218186250993</c:v>
                      </c:pt>
                      <c:pt idx="332">
                        <c:v>-10.850218186250993</c:v>
                      </c:pt>
                      <c:pt idx="333">
                        <c:v>-10.850218186250993</c:v>
                      </c:pt>
                      <c:pt idx="334">
                        <c:v>-10.850218186250993</c:v>
                      </c:pt>
                      <c:pt idx="335">
                        <c:v>-10.850218186250993</c:v>
                      </c:pt>
                      <c:pt idx="336">
                        <c:v>-10.850218186250993</c:v>
                      </c:pt>
                      <c:pt idx="337">
                        <c:v>-10.850218186250993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D01D-4914-BA9C-F480FF9DA5E6}"/>
                  </c:ext>
                </c:extLst>
              </c15:ser>
            </c15:filteredLineSeries>
          </c:ext>
        </c:extLst>
      </c:lineChart>
      <c:catAx>
        <c:axId val="527749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49152"/>
        <c:crosses val="autoZero"/>
        <c:auto val="1"/>
        <c:lblAlgn val="ctr"/>
        <c:lblOffset val="100"/>
        <c:noMultiLvlLbl val="0"/>
      </c:catAx>
      <c:valAx>
        <c:axId val="52774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4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1489488.3241882129</c:v>
                </c:pt>
                <c:pt idx="1">
                  <c:v>1489488.3241882129</c:v>
                </c:pt>
                <c:pt idx="2">
                  <c:v>1489488.3241882129</c:v>
                </c:pt>
                <c:pt idx="3">
                  <c:v>1489488.3241882129</c:v>
                </c:pt>
                <c:pt idx="4">
                  <c:v>1489488.3241882129</c:v>
                </c:pt>
                <c:pt idx="5">
                  <c:v>1489488.3241882129</c:v>
                </c:pt>
                <c:pt idx="6">
                  <c:v>1489488.3241882129</c:v>
                </c:pt>
                <c:pt idx="7">
                  <c:v>1489488.3241882129</c:v>
                </c:pt>
                <c:pt idx="8">
                  <c:v>1489488.3241882129</c:v>
                </c:pt>
                <c:pt idx="9">
                  <c:v>1489488.3241882129</c:v>
                </c:pt>
                <c:pt idx="10">
                  <c:v>1489488.3241882129</c:v>
                </c:pt>
                <c:pt idx="11">
                  <c:v>1489488.3241882129</c:v>
                </c:pt>
                <c:pt idx="12">
                  <c:v>1489488.3241882129</c:v>
                </c:pt>
                <c:pt idx="13">
                  <c:v>1489488.3241882129</c:v>
                </c:pt>
                <c:pt idx="14">
                  <c:v>1489488.3241882129</c:v>
                </c:pt>
                <c:pt idx="15">
                  <c:v>1489488.3241882129</c:v>
                </c:pt>
                <c:pt idx="16">
                  <c:v>1489488.3241882129</c:v>
                </c:pt>
                <c:pt idx="17">
                  <c:v>1489488.3241882129</c:v>
                </c:pt>
                <c:pt idx="18">
                  <c:v>1489488.3241882129</c:v>
                </c:pt>
                <c:pt idx="19">
                  <c:v>1489488.3241882129</c:v>
                </c:pt>
                <c:pt idx="20">
                  <c:v>1489488.3241882129</c:v>
                </c:pt>
                <c:pt idx="21">
                  <c:v>1489488.3241882129</c:v>
                </c:pt>
                <c:pt idx="22">
                  <c:v>1489488.3241882129</c:v>
                </c:pt>
                <c:pt idx="23">
                  <c:v>1673825.2212028003</c:v>
                </c:pt>
                <c:pt idx="24">
                  <c:v>1673825.2212028003</c:v>
                </c:pt>
                <c:pt idx="25">
                  <c:v>1673825.2212028003</c:v>
                </c:pt>
                <c:pt idx="26">
                  <c:v>1673825.2212028003</c:v>
                </c:pt>
                <c:pt idx="27">
                  <c:v>1673825.2212028003</c:v>
                </c:pt>
                <c:pt idx="28">
                  <c:v>1673825.2212028003</c:v>
                </c:pt>
                <c:pt idx="29">
                  <c:v>1673825.2212028003</c:v>
                </c:pt>
                <c:pt idx="30">
                  <c:v>1673825.2212028003</c:v>
                </c:pt>
                <c:pt idx="31">
                  <c:v>1673825.2212028003</c:v>
                </c:pt>
                <c:pt idx="32">
                  <c:v>1673825.2212028003</c:v>
                </c:pt>
                <c:pt idx="33">
                  <c:v>1673825.2212028003</c:v>
                </c:pt>
                <c:pt idx="34">
                  <c:v>1673825.2212028003</c:v>
                </c:pt>
                <c:pt idx="35">
                  <c:v>1673825.2212028003</c:v>
                </c:pt>
                <c:pt idx="36">
                  <c:v>1673825.2212028003</c:v>
                </c:pt>
                <c:pt idx="37">
                  <c:v>1673825.2212028003</c:v>
                </c:pt>
                <c:pt idx="38">
                  <c:v>1673825.2212028003</c:v>
                </c:pt>
                <c:pt idx="39">
                  <c:v>1673825.2212028003</c:v>
                </c:pt>
                <c:pt idx="40">
                  <c:v>1673825.2212028003</c:v>
                </c:pt>
                <c:pt idx="41">
                  <c:v>1673825.2212028003</c:v>
                </c:pt>
                <c:pt idx="42">
                  <c:v>1673825.2212028003</c:v>
                </c:pt>
                <c:pt idx="43">
                  <c:v>1673825.2212028003</c:v>
                </c:pt>
                <c:pt idx="44">
                  <c:v>1673825.2212028003</c:v>
                </c:pt>
                <c:pt idx="45">
                  <c:v>1673825.2212028003</c:v>
                </c:pt>
                <c:pt idx="46">
                  <c:v>1673825.2212028003</c:v>
                </c:pt>
                <c:pt idx="47">
                  <c:v>1673825.2212028003</c:v>
                </c:pt>
                <c:pt idx="48">
                  <c:v>1673825.2212028003</c:v>
                </c:pt>
                <c:pt idx="49">
                  <c:v>1673825.2212028003</c:v>
                </c:pt>
                <c:pt idx="50">
                  <c:v>1673825.2212028003</c:v>
                </c:pt>
                <c:pt idx="51">
                  <c:v>1673825.2212028003</c:v>
                </c:pt>
                <c:pt idx="52">
                  <c:v>1673825.2212028003</c:v>
                </c:pt>
                <c:pt idx="53">
                  <c:v>1673825.2212028003</c:v>
                </c:pt>
                <c:pt idx="54">
                  <c:v>1673825.2212028003</c:v>
                </c:pt>
                <c:pt idx="55">
                  <c:v>1673825.2212028003</c:v>
                </c:pt>
                <c:pt idx="56">
                  <c:v>1673825.2212028003</c:v>
                </c:pt>
                <c:pt idx="57">
                  <c:v>1673825.2212028003</c:v>
                </c:pt>
                <c:pt idx="58">
                  <c:v>1673825.2212028003</c:v>
                </c:pt>
                <c:pt idx="59">
                  <c:v>1673825.2212028003</c:v>
                </c:pt>
                <c:pt idx="60">
                  <c:v>1673825.2212028003</c:v>
                </c:pt>
                <c:pt idx="61">
                  <c:v>1673825.2212028003</c:v>
                </c:pt>
                <c:pt idx="62">
                  <c:v>1673825.2212028003</c:v>
                </c:pt>
                <c:pt idx="63">
                  <c:v>1673825.2212028003</c:v>
                </c:pt>
                <c:pt idx="64">
                  <c:v>1673825.2212028003</c:v>
                </c:pt>
                <c:pt idx="65">
                  <c:v>1673825.2212028003</c:v>
                </c:pt>
                <c:pt idx="66">
                  <c:v>1673825.2212028003</c:v>
                </c:pt>
                <c:pt idx="67">
                  <c:v>1673825.2212028003</c:v>
                </c:pt>
                <c:pt idx="68">
                  <c:v>1813931.1977607785</c:v>
                </c:pt>
                <c:pt idx="69">
                  <c:v>1813931.1977607785</c:v>
                </c:pt>
                <c:pt idx="70">
                  <c:v>1813931.1977607785</c:v>
                </c:pt>
                <c:pt idx="71">
                  <c:v>1813931.1977607785</c:v>
                </c:pt>
                <c:pt idx="72">
                  <c:v>1813931.1977607785</c:v>
                </c:pt>
                <c:pt idx="73">
                  <c:v>1813931.1977607785</c:v>
                </c:pt>
                <c:pt idx="74">
                  <c:v>1813931.1977607785</c:v>
                </c:pt>
                <c:pt idx="75">
                  <c:v>1813931.1977607785</c:v>
                </c:pt>
                <c:pt idx="76">
                  <c:v>1813931.1977607785</c:v>
                </c:pt>
                <c:pt idx="77">
                  <c:v>1813931.1977607785</c:v>
                </c:pt>
                <c:pt idx="78">
                  <c:v>1813931.1977607785</c:v>
                </c:pt>
                <c:pt idx="79">
                  <c:v>1813931.1977607785</c:v>
                </c:pt>
                <c:pt idx="80">
                  <c:v>1813931.1977607785</c:v>
                </c:pt>
                <c:pt idx="81">
                  <c:v>1813931.1977607785</c:v>
                </c:pt>
                <c:pt idx="82">
                  <c:v>1813931.1977607785</c:v>
                </c:pt>
                <c:pt idx="83">
                  <c:v>1813931.1977607785</c:v>
                </c:pt>
                <c:pt idx="84">
                  <c:v>1813931.1977607785</c:v>
                </c:pt>
                <c:pt idx="85">
                  <c:v>1813931.1977607785</c:v>
                </c:pt>
                <c:pt idx="86">
                  <c:v>1813931.1977607785</c:v>
                </c:pt>
                <c:pt idx="87">
                  <c:v>1813931.1977607785</c:v>
                </c:pt>
                <c:pt idx="88">
                  <c:v>1813931.1977607785</c:v>
                </c:pt>
                <c:pt idx="89">
                  <c:v>1813931.1977607785</c:v>
                </c:pt>
                <c:pt idx="90">
                  <c:v>1813931.1977607785</c:v>
                </c:pt>
                <c:pt idx="91">
                  <c:v>1813931.1977607785</c:v>
                </c:pt>
                <c:pt idx="92">
                  <c:v>1813931.1977607785</c:v>
                </c:pt>
                <c:pt idx="93">
                  <c:v>1813931.1977607785</c:v>
                </c:pt>
                <c:pt idx="94">
                  <c:v>1813931.1977607785</c:v>
                </c:pt>
                <c:pt idx="95">
                  <c:v>1813931.1977607785</c:v>
                </c:pt>
                <c:pt idx="96">
                  <c:v>1813931.1977607785</c:v>
                </c:pt>
                <c:pt idx="97">
                  <c:v>1813931.1977607785</c:v>
                </c:pt>
                <c:pt idx="98">
                  <c:v>1813931.1977607785</c:v>
                </c:pt>
                <c:pt idx="99">
                  <c:v>1813931.1977607785</c:v>
                </c:pt>
                <c:pt idx="100">
                  <c:v>1813931.1977607785</c:v>
                </c:pt>
                <c:pt idx="101">
                  <c:v>1813931.1977607785</c:v>
                </c:pt>
                <c:pt idx="102">
                  <c:v>1813931.1977607785</c:v>
                </c:pt>
                <c:pt idx="103">
                  <c:v>1813931.1977607785</c:v>
                </c:pt>
                <c:pt idx="104">
                  <c:v>1813931.1977607785</c:v>
                </c:pt>
                <c:pt idx="105">
                  <c:v>1813931.1977607785</c:v>
                </c:pt>
                <c:pt idx="106">
                  <c:v>1813931.1977607785</c:v>
                </c:pt>
                <c:pt idx="107">
                  <c:v>1813931.1977607785</c:v>
                </c:pt>
                <c:pt idx="108">
                  <c:v>1813931.1977607785</c:v>
                </c:pt>
                <c:pt idx="109">
                  <c:v>1813931.1977607785</c:v>
                </c:pt>
                <c:pt idx="110">
                  <c:v>1813931.1977607785</c:v>
                </c:pt>
                <c:pt idx="111">
                  <c:v>1813931.1977607785</c:v>
                </c:pt>
                <c:pt idx="112">
                  <c:v>1813931.1977607785</c:v>
                </c:pt>
                <c:pt idx="113">
                  <c:v>1677792.9419515056</c:v>
                </c:pt>
                <c:pt idx="114">
                  <c:v>1677792.9419515056</c:v>
                </c:pt>
                <c:pt idx="115">
                  <c:v>1677792.9419515056</c:v>
                </c:pt>
                <c:pt idx="116">
                  <c:v>1677792.9419515056</c:v>
                </c:pt>
                <c:pt idx="117">
                  <c:v>1677792.9419515056</c:v>
                </c:pt>
                <c:pt idx="118">
                  <c:v>1677792.9419515056</c:v>
                </c:pt>
                <c:pt idx="119">
                  <c:v>1677792.9419515056</c:v>
                </c:pt>
                <c:pt idx="120">
                  <c:v>1677792.9419515056</c:v>
                </c:pt>
                <c:pt idx="121">
                  <c:v>1677792.9419515056</c:v>
                </c:pt>
                <c:pt idx="122">
                  <c:v>1677792.9419515056</c:v>
                </c:pt>
                <c:pt idx="123">
                  <c:v>1677792.9419515056</c:v>
                </c:pt>
                <c:pt idx="124">
                  <c:v>1677792.9419515056</c:v>
                </c:pt>
                <c:pt idx="125">
                  <c:v>1677792.9419515056</c:v>
                </c:pt>
                <c:pt idx="126">
                  <c:v>1677792.9419515056</c:v>
                </c:pt>
                <c:pt idx="127">
                  <c:v>1677792.9419515056</c:v>
                </c:pt>
                <c:pt idx="128">
                  <c:v>1677792.9419515056</c:v>
                </c:pt>
                <c:pt idx="129">
                  <c:v>1677792.9419515056</c:v>
                </c:pt>
                <c:pt idx="130">
                  <c:v>1677792.9419515056</c:v>
                </c:pt>
                <c:pt idx="131">
                  <c:v>1677792.9419515056</c:v>
                </c:pt>
                <c:pt idx="132">
                  <c:v>1677792.9419515056</c:v>
                </c:pt>
                <c:pt idx="133">
                  <c:v>1677792.9419515056</c:v>
                </c:pt>
                <c:pt idx="134">
                  <c:v>1677792.9419515056</c:v>
                </c:pt>
                <c:pt idx="135">
                  <c:v>1677792.9419515056</c:v>
                </c:pt>
                <c:pt idx="136">
                  <c:v>1677792.9419515056</c:v>
                </c:pt>
                <c:pt idx="137">
                  <c:v>1677792.9419515056</c:v>
                </c:pt>
                <c:pt idx="138">
                  <c:v>1677792.9419515056</c:v>
                </c:pt>
                <c:pt idx="139">
                  <c:v>1677792.9419515056</c:v>
                </c:pt>
                <c:pt idx="140">
                  <c:v>1677792.9419515056</c:v>
                </c:pt>
                <c:pt idx="141">
                  <c:v>1677792.9419515056</c:v>
                </c:pt>
                <c:pt idx="142">
                  <c:v>1677792.9419515056</c:v>
                </c:pt>
                <c:pt idx="143">
                  <c:v>1677792.9419515056</c:v>
                </c:pt>
                <c:pt idx="144">
                  <c:v>1677792.9419515056</c:v>
                </c:pt>
                <c:pt idx="145">
                  <c:v>1677792.9419515056</c:v>
                </c:pt>
                <c:pt idx="146">
                  <c:v>1677792.9419515056</c:v>
                </c:pt>
                <c:pt idx="147">
                  <c:v>1677792.9419515056</c:v>
                </c:pt>
                <c:pt idx="148">
                  <c:v>1677792.9419515056</c:v>
                </c:pt>
                <c:pt idx="149">
                  <c:v>1677792.9419515056</c:v>
                </c:pt>
                <c:pt idx="150">
                  <c:v>1677792.9419515056</c:v>
                </c:pt>
                <c:pt idx="151">
                  <c:v>1677792.9419515056</c:v>
                </c:pt>
                <c:pt idx="152">
                  <c:v>1677792.9419515056</c:v>
                </c:pt>
                <c:pt idx="153">
                  <c:v>1677792.9419515056</c:v>
                </c:pt>
                <c:pt idx="154">
                  <c:v>1677792.9419515056</c:v>
                </c:pt>
                <c:pt idx="155">
                  <c:v>1677792.9419515056</c:v>
                </c:pt>
                <c:pt idx="156">
                  <c:v>1677792.9419515056</c:v>
                </c:pt>
                <c:pt idx="157">
                  <c:v>1677792.9419515056</c:v>
                </c:pt>
                <c:pt idx="158">
                  <c:v>1483724.2602019215</c:v>
                </c:pt>
                <c:pt idx="159">
                  <c:v>1483724.2602019215</c:v>
                </c:pt>
                <c:pt idx="160">
                  <c:v>1483724.2602019215</c:v>
                </c:pt>
                <c:pt idx="161">
                  <c:v>1483724.2602019215</c:v>
                </c:pt>
                <c:pt idx="162">
                  <c:v>1483724.2602019215</c:v>
                </c:pt>
                <c:pt idx="163">
                  <c:v>1483724.2602019215</c:v>
                </c:pt>
                <c:pt idx="164">
                  <c:v>1483724.2602019215</c:v>
                </c:pt>
                <c:pt idx="165">
                  <c:v>1483724.2602019215</c:v>
                </c:pt>
                <c:pt idx="166">
                  <c:v>1483724.2602019215</c:v>
                </c:pt>
                <c:pt idx="167">
                  <c:v>1483724.2602019215</c:v>
                </c:pt>
                <c:pt idx="168">
                  <c:v>1483724.2602019215</c:v>
                </c:pt>
                <c:pt idx="169">
                  <c:v>1483724.2602019215</c:v>
                </c:pt>
                <c:pt idx="170">
                  <c:v>1483724.2602019215</c:v>
                </c:pt>
                <c:pt idx="171">
                  <c:v>1483724.2602019215</c:v>
                </c:pt>
                <c:pt idx="172">
                  <c:v>1483724.2602019215</c:v>
                </c:pt>
                <c:pt idx="173">
                  <c:v>1483724.2602019215</c:v>
                </c:pt>
                <c:pt idx="174">
                  <c:v>1483724.2602019215</c:v>
                </c:pt>
                <c:pt idx="175">
                  <c:v>1483724.2602019215</c:v>
                </c:pt>
                <c:pt idx="176">
                  <c:v>1483724.2602019215</c:v>
                </c:pt>
                <c:pt idx="177">
                  <c:v>1483724.2602019215</c:v>
                </c:pt>
                <c:pt idx="178">
                  <c:v>1483724.2602019215</c:v>
                </c:pt>
                <c:pt idx="179">
                  <c:v>1483724.2602019215</c:v>
                </c:pt>
                <c:pt idx="180">
                  <c:v>1483724.2602019215</c:v>
                </c:pt>
                <c:pt idx="181">
                  <c:v>1483724.2602019215</c:v>
                </c:pt>
                <c:pt idx="182">
                  <c:v>1483724.2602019215</c:v>
                </c:pt>
                <c:pt idx="183">
                  <c:v>1483724.2602019215</c:v>
                </c:pt>
                <c:pt idx="184">
                  <c:v>1483724.2602019215</c:v>
                </c:pt>
                <c:pt idx="185">
                  <c:v>1483724.2602019215</c:v>
                </c:pt>
                <c:pt idx="186">
                  <c:v>1483724.2602019215</c:v>
                </c:pt>
                <c:pt idx="187">
                  <c:v>1483724.2602019215</c:v>
                </c:pt>
                <c:pt idx="188">
                  <c:v>1483724.2602019215</c:v>
                </c:pt>
                <c:pt idx="189">
                  <c:v>1483724.2602019215</c:v>
                </c:pt>
                <c:pt idx="190">
                  <c:v>1483724.2602019215</c:v>
                </c:pt>
                <c:pt idx="191">
                  <c:v>1483724.2602019215</c:v>
                </c:pt>
                <c:pt idx="192">
                  <c:v>1483724.2602019215</c:v>
                </c:pt>
                <c:pt idx="193">
                  <c:v>1483724.2602019215</c:v>
                </c:pt>
                <c:pt idx="194">
                  <c:v>1483724.2602019215</c:v>
                </c:pt>
                <c:pt idx="195">
                  <c:v>1483724.2602019215</c:v>
                </c:pt>
                <c:pt idx="196">
                  <c:v>1483724.2602019215</c:v>
                </c:pt>
                <c:pt idx="197">
                  <c:v>1483724.2602019215</c:v>
                </c:pt>
                <c:pt idx="198">
                  <c:v>1483724.2602019215</c:v>
                </c:pt>
                <c:pt idx="199">
                  <c:v>1483724.2602019215</c:v>
                </c:pt>
                <c:pt idx="200">
                  <c:v>1483724.2602019215</c:v>
                </c:pt>
                <c:pt idx="201">
                  <c:v>1483724.2602019215</c:v>
                </c:pt>
                <c:pt idx="202">
                  <c:v>1483724.2602019215</c:v>
                </c:pt>
                <c:pt idx="203">
                  <c:v>1653209.2755984599</c:v>
                </c:pt>
                <c:pt idx="204">
                  <c:v>1653209.2755984599</c:v>
                </c:pt>
                <c:pt idx="205">
                  <c:v>1653209.2755984599</c:v>
                </c:pt>
                <c:pt idx="206">
                  <c:v>1653209.2755984599</c:v>
                </c:pt>
                <c:pt idx="207">
                  <c:v>1653209.2755984599</c:v>
                </c:pt>
                <c:pt idx="208">
                  <c:v>1653209.2755984599</c:v>
                </c:pt>
                <c:pt idx="209">
                  <c:v>1653209.2755984599</c:v>
                </c:pt>
                <c:pt idx="210">
                  <c:v>1653209.2755984599</c:v>
                </c:pt>
                <c:pt idx="211">
                  <c:v>1653209.2755984599</c:v>
                </c:pt>
                <c:pt idx="212">
                  <c:v>1653209.2755984599</c:v>
                </c:pt>
                <c:pt idx="213">
                  <c:v>1653209.2755984599</c:v>
                </c:pt>
                <c:pt idx="214">
                  <c:v>1653209.2755984599</c:v>
                </c:pt>
                <c:pt idx="215">
                  <c:v>1653209.2755984599</c:v>
                </c:pt>
                <c:pt idx="216">
                  <c:v>1653209.2755984599</c:v>
                </c:pt>
                <c:pt idx="217">
                  <c:v>1653209.2755984599</c:v>
                </c:pt>
                <c:pt idx="218">
                  <c:v>1653209.2755984599</c:v>
                </c:pt>
                <c:pt idx="219">
                  <c:v>1653209.2755984599</c:v>
                </c:pt>
                <c:pt idx="220">
                  <c:v>1653209.2755984599</c:v>
                </c:pt>
                <c:pt idx="221">
                  <c:v>1653209.2755984599</c:v>
                </c:pt>
                <c:pt idx="222">
                  <c:v>1653209.2755984599</c:v>
                </c:pt>
                <c:pt idx="223">
                  <c:v>1653209.2755984599</c:v>
                </c:pt>
                <c:pt idx="224">
                  <c:v>1653209.2755984599</c:v>
                </c:pt>
                <c:pt idx="225">
                  <c:v>1653209.2755984599</c:v>
                </c:pt>
                <c:pt idx="226">
                  <c:v>1653209.2755984599</c:v>
                </c:pt>
                <c:pt idx="227">
                  <c:v>1653209.2755984599</c:v>
                </c:pt>
                <c:pt idx="228">
                  <c:v>1653209.2755984599</c:v>
                </c:pt>
                <c:pt idx="229">
                  <c:v>1653209.2755984599</c:v>
                </c:pt>
                <c:pt idx="230">
                  <c:v>1653209.2755984599</c:v>
                </c:pt>
                <c:pt idx="231">
                  <c:v>1653209.2755984599</c:v>
                </c:pt>
                <c:pt idx="232">
                  <c:v>1653209.2755984599</c:v>
                </c:pt>
                <c:pt idx="233">
                  <c:v>1653209.2755984599</c:v>
                </c:pt>
                <c:pt idx="234">
                  <c:v>1653209.2755984599</c:v>
                </c:pt>
                <c:pt idx="235">
                  <c:v>1653209.2755984599</c:v>
                </c:pt>
                <c:pt idx="236">
                  <c:v>1653209.2755984599</c:v>
                </c:pt>
                <c:pt idx="237">
                  <c:v>1653209.2755984599</c:v>
                </c:pt>
                <c:pt idx="238">
                  <c:v>1653209.2755984599</c:v>
                </c:pt>
                <c:pt idx="239">
                  <c:v>1653209.2755984599</c:v>
                </c:pt>
                <c:pt idx="240">
                  <c:v>1653209.2755984599</c:v>
                </c:pt>
                <c:pt idx="241">
                  <c:v>1653209.2755984599</c:v>
                </c:pt>
                <c:pt idx="242">
                  <c:v>1653209.2755984599</c:v>
                </c:pt>
                <c:pt idx="243">
                  <c:v>1653209.2755984599</c:v>
                </c:pt>
                <c:pt idx="244">
                  <c:v>1653209.2755984599</c:v>
                </c:pt>
                <c:pt idx="245">
                  <c:v>1653209.2755984599</c:v>
                </c:pt>
                <c:pt idx="246">
                  <c:v>1653209.2755984599</c:v>
                </c:pt>
                <c:pt idx="247">
                  <c:v>1653209.2755984599</c:v>
                </c:pt>
                <c:pt idx="248">
                  <c:v>1810709.8286458419</c:v>
                </c:pt>
                <c:pt idx="249">
                  <c:v>1810709.8286458419</c:v>
                </c:pt>
                <c:pt idx="250">
                  <c:v>1810709.8286458419</c:v>
                </c:pt>
                <c:pt idx="251">
                  <c:v>1810709.8286458419</c:v>
                </c:pt>
                <c:pt idx="252">
                  <c:v>1810709.8286458419</c:v>
                </c:pt>
                <c:pt idx="253">
                  <c:v>1810709.8286458419</c:v>
                </c:pt>
                <c:pt idx="254">
                  <c:v>1810709.8286458419</c:v>
                </c:pt>
                <c:pt idx="255">
                  <c:v>1810709.8286458419</c:v>
                </c:pt>
                <c:pt idx="256">
                  <c:v>1810709.8286458419</c:v>
                </c:pt>
                <c:pt idx="257">
                  <c:v>1810709.8286458419</c:v>
                </c:pt>
                <c:pt idx="258">
                  <c:v>1810709.8286458419</c:v>
                </c:pt>
                <c:pt idx="259">
                  <c:v>1810709.8286458419</c:v>
                </c:pt>
                <c:pt idx="260">
                  <c:v>1810709.8286458419</c:v>
                </c:pt>
                <c:pt idx="261">
                  <c:v>1810709.8286458419</c:v>
                </c:pt>
                <c:pt idx="262">
                  <c:v>1810709.8286458419</c:v>
                </c:pt>
                <c:pt idx="263">
                  <c:v>1810709.8286458419</c:v>
                </c:pt>
                <c:pt idx="264">
                  <c:v>1810709.8286458419</c:v>
                </c:pt>
                <c:pt idx="265">
                  <c:v>1810709.8286458419</c:v>
                </c:pt>
                <c:pt idx="266">
                  <c:v>1810709.8286458419</c:v>
                </c:pt>
                <c:pt idx="267">
                  <c:v>1810709.8286458419</c:v>
                </c:pt>
                <c:pt idx="268">
                  <c:v>1810709.8286458419</c:v>
                </c:pt>
                <c:pt idx="269">
                  <c:v>1810709.8286458419</c:v>
                </c:pt>
                <c:pt idx="270">
                  <c:v>1810709.8286458419</c:v>
                </c:pt>
                <c:pt idx="271">
                  <c:v>1810709.8286458419</c:v>
                </c:pt>
                <c:pt idx="272">
                  <c:v>1810709.8286458419</c:v>
                </c:pt>
                <c:pt idx="273">
                  <c:v>1810709.8286458419</c:v>
                </c:pt>
                <c:pt idx="274">
                  <c:v>1810709.8286458419</c:v>
                </c:pt>
                <c:pt idx="275">
                  <c:v>1810709.8286458419</c:v>
                </c:pt>
                <c:pt idx="276">
                  <c:v>1810709.8286458419</c:v>
                </c:pt>
                <c:pt idx="277">
                  <c:v>1810709.8286458419</c:v>
                </c:pt>
                <c:pt idx="278">
                  <c:v>1810709.8286458419</c:v>
                </c:pt>
                <c:pt idx="279">
                  <c:v>1810709.8286458419</c:v>
                </c:pt>
                <c:pt idx="280">
                  <c:v>1810709.8286458419</c:v>
                </c:pt>
                <c:pt idx="281">
                  <c:v>1810709.8286458419</c:v>
                </c:pt>
                <c:pt idx="282">
                  <c:v>1810709.8286458419</c:v>
                </c:pt>
                <c:pt idx="283">
                  <c:v>1810709.8286458419</c:v>
                </c:pt>
                <c:pt idx="284">
                  <c:v>1810709.8286458419</c:v>
                </c:pt>
                <c:pt idx="285">
                  <c:v>1810709.8286458419</c:v>
                </c:pt>
                <c:pt idx="286">
                  <c:v>1810709.8286458419</c:v>
                </c:pt>
                <c:pt idx="287">
                  <c:v>1810709.8286458419</c:v>
                </c:pt>
                <c:pt idx="288">
                  <c:v>1810709.8286458419</c:v>
                </c:pt>
                <c:pt idx="289">
                  <c:v>1810709.8286458419</c:v>
                </c:pt>
                <c:pt idx="290">
                  <c:v>1810709.8286458419</c:v>
                </c:pt>
                <c:pt idx="291">
                  <c:v>1810709.8286458419</c:v>
                </c:pt>
                <c:pt idx="292">
                  <c:v>1810709.8286458419</c:v>
                </c:pt>
                <c:pt idx="293">
                  <c:v>1651101.0572213675</c:v>
                </c:pt>
                <c:pt idx="294">
                  <c:v>1651101.0572213675</c:v>
                </c:pt>
                <c:pt idx="295">
                  <c:v>1651101.0572213675</c:v>
                </c:pt>
                <c:pt idx="296">
                  <c:v>1651101.0572213675</c:v>
                </c:pt>
                <c:pt idx="297">
                  <c:v>1651101.0572213675</c:v>
                </c:pt>
                <c:pt idx="298">
                  <c:v>1651101.0572213675</c:v>
                </c:pt>
                <c:pt idx="299">
                  <c:v>1651101.0572213675</c:v>
                </c:pt>
                <c:pt idx="300">
                  <c:v>1651101.0572213675</c:v>
                </c:pt>
                <c:pt idx="301">
                  <c:v>1651101.0572213675</c:v>
                </c:pt>
                <c:pt idx="302">
                  <c:v>1651101.0572213675</c:v>
                </c:pt>
                <c:pt idx="303">
                  <c:v>1651101.0572213675</c:v>
                </c:pt>
                <c:pt idx="304">
                  <c:v>1651101.0572213675</c:v>
                </c:pt>
                <c:pt idx="305">
                  <c:v>1651101.0572213675</c:v>
                </c:pt>
                <c:pt idx="306">
                  <c:v>1651101.0572213675</c:v>
                </c:pt>
                <c:pt idx="307">
                  <c:v>1651101.0572213675</c:v>
                </c:pt>
                <c:pt idx="308">
                  <c:v>1651101.0572213675</c:v>
                </c:pt>
                <c:pt idx="309">
                  <c:v>1651101.0572213675</c:v>
                </c:pt>
                <c:pt idx="310">
                  <c:v>1651101.0572213675</c:v>
                </c:pt>
                <c:pt idx="311">
                  <c:v>1651101.0572213675</c:v>
                </c:pt>
                <c:pt idx="312">
                  <c:v>1651101.0572213675</c:v>
                </c:pt>
                <c:pt idx="313">
                  <c:v>1651101.0572213675</c:v>
                </c:pt>
                <c:pt idx="314">
                  <c:v>1651101.0572213675</c:v>
                </c:pt>
                <c:pt idx="315">
                  <c:v>1651101.0572213675</c:v>
                </c:pt>
                <c:pt idx="316">
                  <c:v>1651101.0572213675</c:v>
                </c:pt>
                <c:pt idx="317">
                  <c:v>1651101.0572213675</c:v>
                </c:pt>
                <c:pt idx="318">
                  <c:v>1651101.0572213675</c:v>
                </c:pt>
                <c:pt idx="319">
                  <c:v>1651101.0572213675</c:v>
                </c:pt>
                <c:pt idx="320">
                  <c:v>1651101.0572213675</c:v>
                </c:pt>
                <c:pt idx="321">
                  <c:v>1651101.0572213675</c:v>
                </c:pt>
                <c:pt idx="322">
                  <c:v>1651101.0572213675</c:v>
                </c:pt>
                <c:pt idx="323">
                  <c:v>1651101.0572213675</c:v>
                </c:pt>
                <c:pt idx="324">
                  <c:v>1651101.0572213675</c:v>
                </c:pt>
                <c:pt idx="325">
                  <c:v>1651101.0572213675</c:v>
                </c:pt>
                <c:pt idx="326">
                  <c:v>1651101.0572213675</c:v>
                </c:pt>
                <c:pt idx="327">
                  <c:v>1651101.0572213675</c:v>
                </c:pt>
                <c:pt idx="328">
                  <c:v>1651101.0572213675</c:v>
                </c:pt>
                <c:pt idx="329">
                  <c:v>1651101.0572213675</c:v>
                </c:pt>
                <c:pt idx="330">
                  <c:v>1651101.0572213675</c:v>
                </c:pt>
                <c:pt idx="331">
                  <c:v>1651101.0572213675</c:v>
                </c:pt>
                <c:pt idx="332">
                  <c:v>1651101.0572213675</c:v>
                </c:pt>
                <c:pt idx="333">
                  <c:v>1651101.0572213675</c:v>
                </c:pt>
                <c:pt idx="334">
                  <c:v>1651101.0572213675</c:v>
                </c:pt>
                <c:pt idx="335">
                  <c:v>1651101.0572213675</c:v>
                </c:pt>
                <c:pt idx="336">
                  <c:v>1651101.0572213675</c:v>
                </c:pt>
                <c:pt idx="337">
                  <c:v>1651101.0572213675</c:v>
                </c:pt>
                <c:pt idx="338">
                  <c:v>1489488.3241882129</c:v>
                </c:pt>
                <c:pt idx="339">
                  <c:v>1489488.3241882129</c:v>
                </c:pt>
                <c:pt idx="340">
                  <c:v>1489488.3241882129</c:v>
                </c:pt>
                <c:pt idx="341">
                  <c:v>1489488.3241882129</c:v>
                </c:pt>
                <c:pt idx="342">
                  <c:v>1489488.3241882129</c:v>
                </c:pt>
                <c:pt idx="343">
                  <c:v>1489488.3241882129</c:v>
                </c:pt>
                <c:pt idx="344">
                  <c:v>1489488.3241882129</c:v>
                </c:pt>
                <c:pt idx="345">
                  <c:v>1489488.3241882129</c:v>
                </c:pt>
                <c:pt idx="346">
                  <c:v>1489488.3241882129</c:v>
                </c:pt>
                <c:pt idx="347">
                  <c:v>1489488.3241882129</c:v>
                </c:pt>
                <c:pt idx="348">
                  <c:v>1489488.3241882129</c:v>
                </c:pt>
                <c:pt idx="349">
                  <c:v>1489488.3241882129</c:v>
                </c:pt>
                <c:pt idx="350">
                  <c:v>1489488.3241882129</c:v>
                </c:pt>
                <c:pt idx="351">
                  <c:v>1489488.3241882129</c:v>
                </c:pt>
                <c:pt idx="352">
                  <c:v>1489488.3241882129</c:v>
                </c:pt>
                <c:pt idx="353">
                  <c:v>1489488.3241882129</c:v>
                </c:pt>
                <c:pt idx="354">
                  <c:v>1489488.3241882129</c:v>
                </c:pt>
                <c:pt idx="355">
                  <c:v>1489488.3241882129</c:v>
                </c:pt>
                <c:pt idx="356">
                  <c:v>1489488.3241882129</c:v>
                </c:pt>
                <c:pt idx="357">
                  <c:v>1489488.3241882129</c:v>
                </c:pt>
                <c:pt idx="358">
                  <c:v>1489488.3241882129</c:v>
                </c:pt>
                <c:pt idx="359">
                  <c:v>1489488.3241882129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04-41DB-9195-527CE64F4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229640"/>
        <c:axId val="5282355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B04-41DB-9195-527CE64F4D1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1397594.6454303404</c:v>
                      </c:pt>
                      <c:pt idx="1">
                        <c:v>1397594.6454303404</c:v>
                      </c:pt>
                      <c:pt idx="2">
                        <c:v>1397594.6454303404</c:v>
                      </c:pt>
                      <c:pt idx="3">
                        <c:v>1397594.6454303404</c:v>
                      </c:pt>
                      <c:pt idx="4">
                        <c:v>1397594.6454303404</c:v>
                      </c:pt>
                      <c:pt idx="5">
                        <c:v>1397594.6454303404</c:v>
                      </c:pt>
                      <c:pt idx="6">
                        <c:v>1397594.6454303404</c:v>
                      </c:pt>
                      <c:pt idx="7">
                        <c:v>1397594.6454303404</c:v>
                      </c:pt>
                      <c:pt idx="8">
                        <c:v>1397594.6454303404</c:v>
                      </c:pt>
                      <c:pt idx="9">
                        <c:v>1397594.6454303404</c:v>
                      </c:pt>
                      <c:pt idx="10">
                        <c:v>1397594.6454303404</c:v>
                      </c:pt>
                      <c:pt idx="11">
                        <c:v>1397594.6454303404</c:v>
                      </c:pt>
                      <c:pt idx="12">
                        <c:v>1397594.6454303404</c:v>
                      </c:pt>
                      <c:pt idx="13">
                        <c:v>1397594.6454303404</c:v>
                      </c:pt>
                      <c:pt idx="14">
                        <c:v>1397594.6454303404</c:v>
                      </c:pt>
                      <c:pt idx="15">
                        <c:v>1397594.6454303404</c:v>
                      </c:pt>
                      <c:pt idx="16">
                        <c:v>1397594.6454303404</c:v>
                      </c:pt>
                      <c:pt idx="17">
                        <c:v>1397594.6454303404</c:v>
                      </c:pt>
                      <c:pt idx="18">
                        <c:v>1397594.6454303404</c:v>
                      </c:pt>
                      <c:pt idx="19">
                        <c:v>1397594.6454303404</c:v>
                      </c:pt>
                      <c:pt idx="20">
                        <c:v>1397594.6454303404</c:v>
                      </c:pt>
                      <c:pt idx="21">
                        <c:v>1397594.6454303404</c:v>
                      </c:pt>
                      <c:pt idx="22">
                        <c:v>1397594.6454303404</c:v>
                      </c:pt>
                      <c:pt idx="23">
                        <c:v>1559631.1245138615</c:v>
                      </c:pt>
                      <c:pt idx="24">
                        <c:v>1559631.1245138615</c:v>
                      </c:pt>
                      <c:pt idx="25">
                        <c:v>1559631.1245138615</c:v>
                      </c:pt>
                      <c:pt idx="26">
                        <c:v>1559631.1245138615</c:v>
                      </c:pt>
                      <c:pt idx="27">
                        <c:v>1559631.1245138615</c:v>
                      </c:pt>
                      <c:pt idx="28">
                        <c:v>1559631.1245138615</c:v>
                      </c:pt>
                      <c:pt idx="29">
                        <c:v>1559631.1245138615</c:v>
                      </c:pt>
                      <c:pt idx="30">
                        <c:v>1559631.1245138615</c:v>
                      </c:pt>
                      <c:pt idx="31">
                        <c:v>1559631.1245138615</c:v>
                      </c:pt>
                      <c:pt idx="32">
                        <c:v>1559631.1245138615</c:v>
                      </c:pt>
                      <c:pt idx="33">
                        <c:v>1559631.1245138615</c:v>
                      </c:pt>
                      <c:pt idx="34">
                        <c:v>1559631.1245138615</c:v>
                      </c:pt>
                      <c:pt idx="35">
                        <c:v>1559631.1245138615</c:v>
                      </c:pt>
                      <c:pt idx="36">
                        <c:v>1559631.1245138615</c:v>
                      </c:pt>
                      <c:pt idx="37">
                        <c:v>1559631.1245138615</c:v>
                      </c:pt>
                      <c:pt idx="38">
                        <c:v>1559631.1245138615</c:v>
                      </c:pt>
                      <c:pt idx="39">
                        <c:v>1559631.1245138615</c:v>
                      </c:pt>
                      <c:pt idx="40">
                        <c:v>1559631.1245138615</c:v>
                      </c:pt>
                      <c:pt idx="41">
                        <c:v>1559631.1245138615</c:v>
                      </c:pt>
                      <c:pt idx="42">
                        <c:v>1559631.1245138615</c:v>
                      </c:pt>
                      <c:pt idx="43">
                        <c:v>1559631.1245138615</c:v>
                      </c:pt>
                      <c:pt idx="44">
                        <c:v>1559631.1245138615</c:v>
                      </c:pt>
                      <c:pt idx="45">
                        <c:v>1559631.1245138615</c:v>
                      </c:pt>
                      <c:pt idx="46">
                        <c:v>1559631.1245138615</c:v>
                      </c:pt>
                      <c:pt idx="47">
                        <c:v>1559631.1245138615</c:v>
                      </c:pt>
                      <c:pt idx="48">
                        <c:v>1559631.1245138615</c:v>
                      </c:pt>
                      <c:pt idx="49">
                        <c:v>1559631.1245138615</c:v>
                      </c:pt>
                      <c:pt idx="50">
                        <c:v>1559631.1245138615</c:v>
                      </c:pt>
                      <c:pt idx="51">
                        <c:v>1559631.1245138615</c:v>
                      </c:pt>
                      <c:pt idx="52">
                        <c:v>1559631.1245138615</c:v>
                      </c:pt>
                      <c:pt idx="53">
                        <c:v>1559631.1245138615</c:v>
                      </c:pt>
                      <c:pt idx="54">
                        <c:v>1559631.1245138615</c:v>
                      </c:pt>
                      <c:pt idx="55">
                        <c:v>1559631.1245138615</c:v>
                      </c:pt>
                      <c:pt idx="56">
                        <c:v>1559631.1245138615</c:v>
                      </c:pt>
                      <c:pt idx="57">
                        <c:v>1559631.1245138615</c:v>
                      </c:pt>
                      <c:pt idx="58">
                        <c:v>1559631.1245138615</c:v>
                      </c:pt>
                      <c:pt idx="59">
                        <c:v>1559631.1245138615</c:v>
                      </c:pt>
                      <c:pt idx="60">
                        <c:v>1559631.1245138615</c:v>
                      </c:pt>
                      <c:pt idx="61">
                        <c:v>1559631.1245138615</c:v>
                      </c:pt>
                      <c:pt idx="62">
                        <c:v>1559631.1245138615</c:v>
                      </c:pt>
                      <c:pt idx="63">
                        <c:v>1559631.1245138615</c:v>
                      </c:pt>
                      <c:pt idx="64">
                        <c:v>1559631.1245138615</c:v>
                      </c:pt>
                      <c:pt idx="65">
                        <c:v>1559631.1245138615</c:v>
                      </c:pt>
                      <c:pt idx="66">
                        <c:v>1559631.1245138615</c:v>
                      </c:pt>
                      <c:pt idx="67">
                        <c:v>1559631.1245138615</c:v>
                      </c:pt>
                      <c:pt idx="68">
                        <c:v>1682544.2119383053</c:v>
                      </c:pt>
                      <c:pt idx="69">
                        <c:v>1682544.2119383053</c:v>
                      </c:pt>
                      <c:pt idx="70">
                        <c:v>1682544.2119383053</c:v>
                      </c:pt>
                      <c:pt idx="71">
                        <c:v>1682544.2119383053</c:v>
                      </c:pt>
                      <c:pt idx="72">
                        <c:v>1682544.2119383053</c:v>
                      </c:pt>
                      <c:pt idx="73">
                        <c:v>1682544.2119383053</c:v>
                      </c:pt>
                      <c:pt idx="74">
                        <c:v>1682544.2119383053</c:v>
                      </c:pt>
                      <c:pt idx="75">
                        <c:v>1682544.2119383053</c:v>
                      </c:pt>
                      <c:pt idx="76">
                        <c:v>1682544.2119383053</c:v>
                      </c:pt>
                      <c:pt idx="77">
                        <c:v>1682544.2119383053</c:v>
                      </c:pt>
                      <c:pt idx="78">
                        <c:v>1682544.2119383053</c:v>
                      </c:pt>
                      <c:pt idx="79">
                        <c:v>1682544.2119383053</c:v>
                      </c:pt>
                      <c:pt idx="80">
                        <c:v>1682544.2119383053</c:v>
                      </c:pt>
                      <c:pt idx="81">
                        <c:v>1682544.2119383053</c:v>
                      </c:pt>
                      <c:pt idx="82">
                        <c:v>1682544.2119383053</c:v>
                      </c:pt>
                      <c:pt idx="83">
                        <c:v>1682544.2119383053</c:v>
                      </c:pt>
                      <c:pt idx="84">
                        <c:v>1682544.2119383053</c:v>
                      </c:pt>
                      <c:pt idx="85">
                        <c:v>1682544.2119383053</c:v>
                      </c:pt>
                      <c:pt idx="86">
                        <c:v>1682544.2119383053</c:v>
                      </c:pt>
                      <c:pt idx="87">
                        <c:v>1682544.2119383053</c:v>
                      </c:pt>
                      <c:pt idx="88">
                        <c:v>1682544.2119383053</c:v>
                      </c:pt>
                      <c:pt idx="89">
                        <c:v>1682544.2119383053</c:v>
                      </c:pt>
                      <c:pt idx="90">
                        <c:v>1682544.2119383053</c:v>
                      </c:pt>
                      <c:pt idx="91">
                        <c:v>1682544.2119383053</c:v>
                      </c:pt>
                      <c:pt idx="92">
                        <c:v>1682544.2119383053</c:v>
                      </c:pt>
                      <c:pt idx="93">
                        <c:v>1682544.2119383053</c:v>
                      </c:pt>
                      <c:pt idx="94">
                        <c:v>1682544.2119383053</c:v>
                      </c:pt>
                      <c:pt idx="95">
                        <c:v>1682544.2119383053</c:v>
                      </c:pt>
                      <c:pt idx="96">
                        <c:v>1682544.2119383053</c:v>
                      </c:pt>
                      <c:pt idx="97">
                        <c:v>1682544.2119383053</c:v>
                      </c:pt>
                      <c:pt idx="98">
                        <c:v>1682544.2119383053</c:v>
                      </c:pt>
                      <c:pt idx="99">
                        <c:v>1682544.2119383053</c:v>
                      </c:pt>
                      <c:pt idx="100">
                        <c:v>1682544.2119383053</c:v>
                      </c:pt>
                      <c:pt idx="101">
                        <c:v>1682544.2119383053</c:v>
                      </c:pt>
                      <c:pt idx="102">
                        <c:v>1682544.2119383053</c:v>
                      </c:pt>
                      <c:pt idx="103">
                        <c:v>1682544.2119383053</c:v>
                      </c:pt>
                      <c:pt idx="104">
                        <c:v>1682544.2119383053</c:v>
                      </c:pt>
                      <c:pt idx="105">
                        <c:v>1682544.2119383053</c:v>
                      </c:pt>
                      <c:pt idx="106">
                        <c:v>1682544.2119383053</c:v>
                      </c:pt>
                      <c:pt idx="107">
                        <c:v>1682544.2119383053</c:v>
                      </c:pt>
                      <c:pt idx="108">
                        <c:v>1682544.2119383053</c:v>
                      </c:pt>
                      <c:pt idx="109">
                        <c:v>1682544.2119383053</c:v>
                      </c:pt>
                      <c:pt idx="110">
                        <c:v>1682544.2119383053</c:v>
                      </c:pt>
                      <c:pt idx="111">
                        <c:v>1682544.2119383053</c:v>
                      </c:pt>
                      <c:pt idx="112">
                        <c:v>1682544.2119383053</c:v>
                      </c:pt>
                      <c:pt idx="113">
                        <c:v>1563270.7042951351</c:v>
                      </c:pt>
                      <c:pt idx="114">
                        <c:v>1563270.7042951351</c:v>
                      </c:pt>
                      <c:pt idx="115">
                        <c:v>1563270.7042951351</c:v>
                      </c:pt>
                      <c:pt idx="116">
                        <c:v>1563270.7042951351</c:v>
                      </c:pt>
                      <c:pt idx="117">
                        <c:v>1563270.7042951351</c:v>
                      </c:pt>
                      <c:pt idx="118">
                        <c:v>1563270.7042951351</c:v>
                      </c:pt>
                      <c:pt idx="119">
                        <c:v>1563270.7042951351</c:v>
                      </c:pt>
                      <c:pt idx="120">
                        <c:v>1563270.7042951351</c:v>
                      </c:pt>
                      <c:pt idx="121">
                        <c:v>1563270.7042951351</c:v>
                      </c:pt>
                      <c:pt idx="122">
                        <c:v>1563270.7042951351</c:v>
                      </c:pt>
                      <c:pt idx="123">
                        <c:v>1563270.7042951351</c:v>
                      </c:pt>
                      <c:pt idx="124">
                        <c:v>1563270.7042951351</c:v>
                      </c:pt>
                      <c:pt idx="125">
                        <c:v>1563270.7042951351</c:v>
                      </c:pt>
                      <c:pt idx="126">
                        <c:v>1563270.7042951351</c:v>
                      </c:pt>
                      <c:pt idx="127">
                        <c:v>1563270.7042951351</c:v>
                      </c:pt>
                      <c:pt idx="128">
                        <c:v>1563270.7042951351</c:v>
                      </c:pt>
                      <c:pt idx="129">
                        <c:v>1563270.7042951351</c:v>
                      </c:pt>
                      <c:pt idx="130">
                        <c:v>1563270.7042951351</c:v>
                      </c:pt>
                      <c:pt idx="131">
                        <c:v>1563270.7042951351</c:v>
                      </c:pt>
                      <c:pt idx="132">
                        <c:v>1563270.7042951351</c:v>
                      </c:pt>
                      <c:pt idx="133">
                        <c:v>1563270.7042951351</c:v>
                      </c:pt>
                      <c:pt idx="134">
                        <c:v>1563270.7042951351</c:v>
                      </c:pt>
                      <c:pt idx="135">
                        <c:v>1563270.7042951351</c:v>
                      </c:pt>
                      <c:pt idx="136">
                        <c:v>1563270.7042951351</c:v>
                      </c:pt>
                      <c:pt idx="137">
                        <c:v>1563270.7042951351</c:v>
                      </c:pt>
                      <c:pt idx="138">
                        <c:v>1563270.7042951351</c:v>
                      </c:pt>
                      <c:pt idx="139">
                        <c:v>1563270.7042951351</c:v>
                      </c:pt>
                      <c:pt idx="140">
                        <c:v>1563270.7042951351</c:v>
                      </c:pt>
                      <c:pt idx="141">
                        <c:v>1563270.7042951351</c:v>
                      </c:pt>
                      <c:pt idx="142">
                        <c:v>1563270.7042951351</c:v>
                      </c:pt>
                      <c:pt idx="143">
                        <c:v>1563270.7042951351</c:v>
                      </c:pt>
                      <c:pt idx="144">
                        <c:v>1563270.7042951351</c:v>
                      </c:pt>
                      <c:pt idx="145">
                        <c:v>1563270.7042951351</c:v>
                      </c:pt>
                      <c:pt idx="146">
                        <c:v>1563270.7042951351</c:v>
                      </c:pt>
                      <c:pt idx="147">
                        <c:v>1563270.7042951351</c:v>
                      </c:pt>
                      <c:pt idx="148">
                        <c:v>1563270.7042951351</c:v>
                      </c:pt>
                      <c:pt idx="149">
                        <c:v>1563270.7042951351</c:v>
                      </c:pt>
                      <c:pt idx="150">
                        <c:v>1563270.7042951351</c:v>
                      </c:pt>
                      <c:pt idx="151">
                        <c:v>1563270.7042951351</c:v>
                      </c:pt>
                      <c:pt idx="152">
                        <c:v>1563270.7042951351</c:v>
                      </c:pt>
                      <c:pt idx="153">
                        <c:v>1563270.7042951351</c:v>
                      </c:pt>
                      <c:pt idx="154">
                        <c:v>1563270.7042951351</c:v>
                      </c:pt>
                      <c:pt idx="155">
                        <c:v>1563270.7042951351</c:v>
                      </c:pt>
                      <c:pt idx="156">
                        <c:v>1563270.7042951351</c:v>
                      </c:pt>
                      <c:pt idx="157">
                        <c:v>1563270.7042951351</c:v>
                      </c:pt>
                      <c:pt idx="158">
                        <c:v>1392859.4543391138</c:v>
                      </c:pt>
                      <c:pt idx="159">
                        <c:v>1392859.4543391138</c:v>
                      </c:pt>
                      <c:pt idx="160">
                        <c:v>1392859.4543391138</c:v>
                      </c:pt>
                      <c:pt idx="161">
                        <c:v>1392859.4543391138</c:v>
                      </c:pt>
                      <c:pt idx="162">
                        <c:v>1392859.4543391138</c:v>
                      </c:pt>
                      <c:pt idx="163">
                        <c:v>1392859.4543391138</c:v>
                      </c:pt>
                      <c:pt idx="164">
                        <c:v>1392859.4543391138</c:v>
                      </c:pt>
                      <c:pt idx="165">
                        <c:v>1392859.4543391138</c:v>
                      </c:pt>
                      <c:pt idx="166">
                        <c:v>1392859.4543391138</c:v>
                      </c:pt>
                      <c:pt idx="167">
                        <c:v>1392859.4543391138</c:v>
                      </c:pt>
                      <c:pt idx="168">
                        <c:v>1392859.4543391138</c:v>
                      </c:pt>
                      <c:pt idx="169">
                        <c:v>1392859.4543391138</c:v>
                      </c:pt>
                      <c:pt idx="170">
                        <c:v>1392859.4543391138</c:v>
                      </c:pt>
                      <c:pt idx="171">
                        <c:v>1392859.4543391138</c:v>
                      </c:pt>
                      <c:pt idx="172">
                        <c:v>1392859.4543391138</c:v>
                      </c:pt>
                      <c:pt idx="173">
                        <c:v>1392859.4543391138</c:v>
                      </c:pt>
                      <c:pt idx="174">
                        <c:v>1392859.4543391138</c:v>
                      </c:pt>
                      <c:pt idx="175">
                        <c:v>1392859.4543391138</c:v>
                      </c:pt>
                      <c:pt idx="176">
                        <c:v>1392859.4543391138</c:v>
                      </c:pt>
                      <c:pt idx="177">
                        <c:v>1392859.4543391138</c:v>
                      </c:pt>
                      <c:pt idx="178">
                        <c:v>1392859.4543391138</c:v>
                      </c:pt>
                      <c:pt idx="179">
                        <c:v>1392859.4543391138</c:v>
                      </c:pt>
                      <c:pt idx="180">
                        <c:v>1392859.4543391138</c:v>
                      </c:pt>
                      <c:pt idx="181">
                        <c:v>1392859.4543391138</c:v>
                      </c:pt>
                      <c:pt idx="182">
                        <c:v>1392859.4543391138</c:v>
                      </c:pt>
                      <c:pt idx="183">
                        <c:v>1392859.4543391138</c:v>
                      </c:pt>
                      <c:pt idx="184">
                        <c:v>1392859.4543391138</c:v>
                      </c:pt>
                      <c:pt idx="185">
                        <c:v>1392859.4543391138</c:v>
                      </c:pt>
                      <c:pt idx="186">
                        <c:v>1392859.4543391138</c:v>
                      </c:pt>
                      <c:pt idx="187">
                        <c:v>1392859.4543391138</c:v>
                      </c:pt>
                      <c:pt idx="188">
                        <c:v>1392859.4543391138</c:v>
                      </c:pt>
                      <c:pt idx="189">
                        <c:v>1392859.4543391138</c:v>
                      </c:pt>
                      <c:pt idx="190">
                        <c:v>1392859.4543391138</c:v>
                      </c:pt>
                      <c:pt idx="191">
                        <c:v>1392859.4543391138</c:v>
                      </c:pt>
                      <c:pt idx="192">
                        <c:v>1392859.4543391138</c:v>
                      </c:pt>
                      <c:pt idx="193">
                        <c:v>1392859.4543391138</c:v>
                      </c:pt>
                      <c:pt idx="194">
                        <c:v>1392859.4543391138</c:v>
                      </c:pt>
                      <c:pt idx="195">
                        <c:v>1392859.4543391138</c:v>
                      </c:pt>
                      <c:pt idx="196">
                        <c:v>1392859.4543391138</c:v>
                      </c:pt>
                      <c:pt idx="197">
                        <c:v>1392859.4543391138</c:v>
                      </c:pt>
                      <c:pt idx="198">
                        <c:v>1392859.4543391138</c:v>
                      </c:pt>
                      <c:pt idx="199">
                        <c:v>1392859.4543391138</c:v>
                      </c:pt>
                      <c:pt idx="200">
                        <c:v>1392859.4543391138</c:v>
                      </c:pt>
                      <c:pt idx="201">
                        <c:v>1392859.4543391138</c:v>
                      </c:pt>
                      <c:pt idx="202">
                        <c:v>1392859.4543391138</c:v>
                      </c:pt>
                      <c:pt idx="203">
                        <c:v>1541680.7297669984</c:v>
                      </c:pt>
                      <c:pt idx="204">
                        <c:v>1541680.7297669984</c:v>
                      </c:pt>
                      <c:pt idx="205">
                        <c:v>1541680.7297669984</c:v>
                      </c:pt>
                      <c:pt idx="206">
                        <c:v>1541680.7297669984</c:v>
                      </c:pt>
                      <c:pt idx="207">
                        <c:v>1541680.7297669984</c:v>
                      </c:pt>
                      <c:pt idx="208">
                        <c:v>1541680.7297669984</c:v>
                      </c:pt>
                      <c:pt idx="209">
                        <c:v>1541680.7297669984</c:v>
                      </c:pt>
                      <c:pt idx="210">
                        <c:v>1541680.7297669984</c:v>
                      </c:pt>
                      <c:pt idx="211">
                        <c:v>1541680.7297669984</c:v>
                      </c:pt>
                      <c:pt idx="212">
                        <c:v>1541680.7297669984</c:v>
                      </c:pt>
                      <c:pt idx="213">
                        <c:v>1541680.7297669984</c:v>
                      </c:pt>
                      <c:pt idx="214">
                        <c:v>1541680.7297669984</c:v>
                      </c:pt>
                      <c:pt idx="215">
                        <c:v>1541680.7297669984</c:v>
                      </c:pt>
                      <c:pt idx="216">
                        <c:v>1541680.7297669984</c:v>
                      </c:pt>
                      <c:pt idx="217">
                        <c:v>1541680.7297669984</c:v>
                      </c:pt>
                      <c:pt idx="218">
                        <c:v>1541680.7297669984</c:v>
                      </c:pt>
                      <c:pt idx="219">
                        <c:v>1541680.7297669984</c:v>
                      </c:pt>
                      <c:pt idx="220">
                        <c:v>1541680.7297669984</c:v>
                      </c:pt>
                      <c:pt idx="221">
                        <c:v>1541680.7297669984</c:v>
                      </c:pt>
                      <c:pt idx="222">
                        <c:v>1541680.7297669984</c:v>
                      </c:pt>
                      <c:pt idx="223">
                        <c:v>1541680.7297669984</c:v>
                      </c:pt>
                      <c:pt idx="224">
                        <c:v>1541680.7297669984</c:v>
                      </c:pt>
                      <c:pt idx="225">
                        <c:v>1541680.7297669984</c:v>
                      </c:pt>
                      <c:pt idx="226">
                        <c:v>1541680.7297669984</c:v>
                      </c:pt>
                      <c:pt idx="227">
                        <c:v>1541680.7297669984</c:v>
                      </c:pt>
                      <c:pt idx="228">
                        <c:v>1541680.7297669984</c:v>
                      </c:pt>
                      <c:pt idx="229">
                        <c:v>1541680.7297669984</c:v>
                      </c:pt>
                      <c:pt idx="230">
                        <c:v>1541680.7297669984</c:v>
                      </c:pt>
                      <c:pt idx="231">
                        <c:v>1541680.7297669984</c:v>
                      </c:pt>
                      <c:pt idx="232">
                        <c:v>1541680.7297669984</c:v>
                      </c:pt>
                      <c:pt idx="233">
                        <c:v>1541680.7297669984</c:v>
                      </c:pt>
                      <c:pt idx="234">
                        <c:v>1541680.7297669984</c:v>
                      </c:pt>
                      <c:pt idx="235">
                        <c:v>1541680.7297669984</c:v>
                      </c:pt>
                      <c:pt idx="236">
                        <c:v>1541680.7297669984</c:v>
                      </c:pt>
                      <c:pt idx="237">
                        <c:v>1541680.7297669984</c:v>
                      </c:pt>
                      <c:pt idx="238">
                        <c:v>1541680.7297669984</c:v>
                      </c:pt>
                      <c:pt idx="239">
                        <c:v>1541680.7297669984</c:v>
                      </c:pt>
                      <c:pt idx="240">
                        <c:v>1541680.7297669984</c:v>
                      </c:pt>
                      <c:pt idx="241">
                        <c:v>1541680.7297669984</c:v>
                      </c:pt>
                      <c:pt idx="242">
                        <c:v>1541680.7297669984</c:v>
                      </c:pt>
                      <c:pt idx="243">
                        <c:v>1541680.7297669984</c:v>
                      </c:pt>
                      <c:pt idx="244">
                        <c:v>1541680.7297669984</c:v>
                      </c:pt>
                      <c:pt idx="245">
                        <c:v>1541680.7297669984</c:v>
                      </c:pt>
                      <c:pt idx="246">
                        <c:v>1541680.7297669984</c:v>
                      </c:pt>
                      <c:pt idx="247">
                        <c:v>1541680.7297669984</c:v>
                      </c:pt>
                      <c:pt idx="248">
                        <c:v>1679617.4808691645</c:v>
                      </c:pt>
                      <c:pt idx="249">
                        <c:v>1679617.4808691645</c:v>
                      </c:pt>
                      <c:pt idx="250">
                        <c:v>1679617.4808691645</c:v>
                      </c:pt>
                      <c:pt idx="251">
                        <c:v>1679617.4808691645</c:v>
                      </c:pt>
                      <c:pt idx="252">
                        <c:v>1679617.4808691645</c:v>
                      </c:pt>
                      <c:pt idx="253">
                        <c:v>1679617.4808691645</c:v>
                      </c:pt>
                      <c:pt idx="254">
                        <c:v>1679617.4808691645</c:v>
                      </c:pt>
                      <c:pt idx="255">
                        <c:v>1679617.4808691645</c:v>
                      </c:pt>
                      <c:pt idx="256">
                        <c:v>1679617.4808691645</c:v>
                      </c:pt>
                      <c:pt idx="257">
                        <c:v>1679617.4808691645</c:v>
                      </c:pt>
                      <c:pt idx="258">
                        <c:v>1679617.4808691645</c:v>
                      </c:pt>
                      <c:pt idx="259">
                        <c:v>1679617.4808691645</c:v>
                      </c:pt>
                      <c:pt idx="260">
                        <c:v>1679617.4808691645</c:v>
                      </c:pt>
                      <c:pt idx="261">
                        <c:v>1679617.4808691645</c:v>
                      </c:pt>
                      <c:pt idx="262">
                        <c:v>1679617.4808691645</c:v>
                      </c:pt>
                      <c:pt idx="263">
                        <c:v>1679617.4808691645</c:v>
                      </c:pt>
                      <c:pt idx="264">
                        <c:v>1679617.4808691645</c:v>
                      </c:pt>
                      <c:pt idx="265">
                        <c:v>1679617.4808691645</c:v>
                      </c:pt>
                      <c:pt idx="266">
                        <c:v>1679617.4808691645</c:v>
                      </c:pt>
                      <c:pt idx="267">
                        <c:v>1679617.4808691645</c:v>
                      </c:pt>
                      <c:pt idx="268">
                        <c:v>1679617.4808691645</c:v>
                      </c:pt>
                      <c:pt idx="269">
                        <c:v>1679617.4808691645</c:v>
                      </c:pt>
                      <c:pt idx="270">
                        <c:v>1679617.4808691645</c:v>
                      </c:pt>
                      <c:pt idx="271">
                        <c:v>1679617.4808691645</c:v>
                      </c:pt>
                      <c:pt idx="272">
                        <c:v>1679617.4808691645</c:v>
                      </c:pt>
                      <c:pt idx="273">
                        <c:v>1679617.4808691645</c:v>
                      </c:pt>
                      <c:pt idx="274">
                        <c:v>1679617.4808691645</c:v>
                      </c:pt>
                      <c:pt idx="275">
                        <c:v>1679617.4808691645</c:v>
                      </c:pt>
                      <c:pt idx="276">
                        <c:v>1679617.4808691645</c:v>
                      </c:pt>
                      <c:pt idx="277">
                        <c:v>1679617.4808691645</c:v>
                      </c:pt>
                      <c:pt idx="278">
                        <c:v>1679617.4808691645</c:v>
                      </c:pt>
                      <c:pt idx="279">
                        <c:v>1679617.4808691645</c:v>
                      </c:pt>
                      <c:pt idx="280">
                        <c:v>1679617.4808691645</c:v>
                      </c:pt>
                      <c:pt idx="281">
                        <c:v>1679617.4808691645</c:v>
                      </c:pt>
                      <c:pt idx="282">
                        <c:v>1679617.4808691645</c:v>
                      </c:pt>
                      <c:pt idx="283">
                        <c:v>1679617.4808691645</c:v>
                      </c:pt>
                      <c:pt idx="284">
                        <c:v>1679617.4808691645</c:v>
                      </c:pt>
                      <c:pt idx="285">
                        <c:v>1679617.4808691645</c:v>
                      </c:pt>
                      <c:pt idx="286">
                        <c:v>1679617.4808691645</c:v>
                      </c:pt>
                      <c:pt idx="287">
                        <c:v>1679617.4808691645</c:v>
                      </c:pt>
                      <c:pt idx="288">
                        <c:v>1679617.4808691645</c:v>
                      </c:pt>
                      <c:pt idx="289">
                        <c:v>1679617.4808691645</c:v>
                      </c:pt>
                      <c:pt idx="290">
                        <c:v>1679617.4808691645</c:v>
                      </c:pt>
                      <c:pt idx="291">
                        <c:v>1679617.4808691645</c:v>
                      </c:pt>
                      <c:pt idx="292">
                        <c:v>1679617.4808691645</c:v>
                      </c:pt>
                      <c:pt idx="293">
                        <c:v>1539676.8356420586</c:v>
                      </c:pt>
                      <c:pt idx="294">
                        <c:v>1539676.8356420586</c:v>
                      </c:pt>
                      <c:pt idx="295">
                        <c:v>1539676.8356420586</c:v>
                      </c:pt>
                      <c:pt idx="296">
                        <c:v>1539676.8356420586</c:v>
                      </c:pt>
                      <c:pt idx="297">
                        <c:v>1539676.8356420586</c:v>
                      </c:pt>
                      <c:pt idx="298">
                        <c:v>1539676.8356420586</c:v>
                      </c:pt>
                      <c:pt idx="299">
                        <c:v>1539676.8356420586</c:v>
                      </c:pt>
                      <c:pt idx="300">
                        <c:v>1539676.8356420586</c:v>
                      </c:pt>
                      <c:pt idx="301">
                        <c:v>1539676.8356420586</c:v>
                      </c:pt>
                      <c:pt idx="302">
                        <c:v>1539676.8356420586</c:v>
                      </c:pt>
                      <c:pt idx="303">
                        <c:v>1539676.8356420586</c:v>
                      </c:pt>
                      <c:pt idx="304">
                        <c:v>1539676.8356420586</c:v>
                      </c:pt>
                      <c:pt idx="305">
                        <c:v>1539676.8356420586</c:v>
                      </c:pt>
                      <c:pt idx="306">
                        <c:v>1539676.8356420586</c:v>
                      </c:pt>
                      <c:pt idx="307">
                        <c:v>1539676.8356420586</c:v>
                      </c:pt>
                      <c:pt idx="308">
                        <c:v>1539676.8356420586</c:v>
                      </c:pt>
                      <c:pt idx="309">
                        <c:v>1539676.8356420586</c:v>
                      </c:pt>
                      <c:pt idx="310">
                        <c:v>1539676.8356420586</c:v>
                      </c:pt>
                      <c:pt idx="311">
                        <c:v>1539676.8356420586</c:v>
                      </c:pt>
                      <c:pt idx="312">
                        <c:v>1539676.8356420586</c:v>
                      </c:pt>
                      <c:pt idx="313">
                        <c:v>1539676.8356420586</c:v>
                      </c:pt>
                      <c:pt idx="314">
                        <c:v>1539676.8356420586</c:v>
                      </c:pt>
                      <c:pt idx="315">
                        <c:v>1539676.8356420586</c:v>
                      </c:pt>
                      <c:pt idx="316">
                        <c:v>1539676.8356420586</c:v>
                      </c:pt>
                      <c:pt idx="317">
                        <c:v>1539676.8356420586</c:v>
                      </c:pt>
                      <c:pt idx="318">
                        <c:v>1539676.8356420586</c:v>
                      </c:pt>
                      <c:pt idx="319">
                        <c:v>1539676.8356420586</c:v>
                      </c:pt>
                      <c:pt idx="320">
                        <c:v>1539676.8356420586</c:v>
                      </c:pt>
                      <c:pt idx="321">
                        <c:v>1539676.8356420586</c:v>
                      </c:pt>
                      <c:pt idx="322">
                        <c:v>1539676.8356420586</c:v>
                      </c:pt>
                      <c:pt idx="323">
                        <c:v>1539676.8356420586</c:v>
                      </c:pt>
                      <c:pt idx="324">
                        <c:v>1539676.8356420586</c:v>
                      </c:pt>
                      <c:pt idx="325">
                        <c:v>1539676.8356420586</c:v>
                      </c:pt>
                      <c:pt idx="326">
                        <c:v>1539676.8356420586</c:v>
                      </c:pt>
                      <c:pt idx="327">
                        <c:v>1539676.8356420586</c:v>
                      </c:pt>
                      <c:pt idx="328">
                        <c:v>1539676.8356420586</c:v>
                      </c:pt>
                      <c:pt idx="329">
                        <c:v>1539676.8356420586</c:v>
                      </c:pt>
                      <c:pt idx="330">
                        <c:v>1539676.8356420586</c:v>
                      </c:pt>
                      <c:pt idx="331">
                        <c:v>1539676.8356420586</c:v>
                      </c:pt>
                      <c:pt idx="332">
                        <c:v>1539676.8356420586</c:v>
                      </c:pt>
                      <c:pt idx="333">
                        <c:v>1539676.8356420586</c:v>
                      </c:pt>
                      <c:pt idx="334">
                        <c:v>1539676.8356420586</c:v>
                      </c:pt>
                      <c:pt idx="335">
                        <c:v>1539676.8356420586</c:v>
                      </c:pt>
                      <c:pt idx="336">
                        <c:v>1539676.8356420586</c:v>
                      </c:pt>
                      <c:pt idx="337">
                        <c:v>1539676.8356420586</c:v>
                      </c:pt>
                      <c:pt idx="338">
                        <c:v>1397594.6454303404</c:v>
                      </c:pt>
                      <c:pt idx="339">
                        <c:v>1397594.6454303404</c:v>
                      </c:pt>
                      <c:pt idx="340">
                        <c:v>1397594.6454303404</c:v>
                      </c:pt>
                      <c:pt idx="341">
                        <c:v>1397594.6454303404</c:v>
                      </c:pt>
                      <c:pt idx="342">
                        <c:v>1397594.6454303404</c:v>
                      </c:pt>
                      <c:pt idx="343">
                        <c:v>1397594.6454303404</c:v>
                      </c:pt>
                      <c:pt idx="344">
                        <c:v>1397594.6454303404</c:v>
                      </c:pt>
                      <c:pt idx="345">
                        <c:v>1397594.6454303404</c:v>
                      </c:pt>
                      <c:pt idx="346">
                        <c:v>1397594.6454303404</c:v>
                      </c:pt>
                      <c:pt idx="347">
                        <c:v>1397594.6454303404</c:v>
                      </c:pt>
                      <c:pt idx="348">
                        <c:v>1397594.6454303404</c:v>
                      </c:pt>
                      <c:pt idx="349">
                        <c:v>1397594.6454303404</c:v>
                      </c:pt>
                      <c:pt idx="350">
                        <c:v>1397594.6454303404</c:v>
                      </c:pt>
                      <c:pt idx="351">
                        <c:v>1397594.6454303404</c:v>
                      </c:pt>
                      <c:pt idx="352">
                        <c:v>1397594.6454303404</c:v>
                      </c:pt>
                      <c:pt idx="353">
                        <c:v>1397594.6454303404</c:v>
                      </c:pt>
                      <c:pt idx="354">
                        <c:v>1397594.6454303404</c:v>
                      </c:pt>
                      <c:pt idx="355">
                        <c:v>1397594.6454303404</c:v>
                      </c:pt>
                      <c:pt idx="356">
                        <c:v>1397594.6454303404</c:v>
                      </c:pt>
                      <c:pt idx="357">
                        <c:v>1397594.6454303404</c:v>
                      </c:pt>
                      <c:pt idx="358">
                        <c:v>1397594.6454303404</c:v>
                      </c:pt>
                      <c:pt idx="359">
                        <c:v>1397594.6454303404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B04-41DB-9195-527CE64F4D1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B04-41DB-9195-527CE64F4D1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1397594.6454303404</c:v>
                      </c:pt>
                      <c:pt idx="1">
                        <c:v>1397594.6454303404</c:v>
                      </c:pt>
                      <c:pt idx="2">
                        <c:v>1397594.6454303404</c:v>
                      </c:pt>
                      <c:pt idx="3">
                        <c:v>1397594.6454303404</c:v>
                      </c:pt>
                      <c:pt idx="4">
                        <c:v>1397594.6454303404</c:v>
                      </c:pt>
                      <c:pt idx="5">
                        <c:v>1397594.6454303404</c:v>
                      </c:pt>
                      <c:pt idx="6">
                        <c:v>1397594.6454303404</c:v>
                      </c:pt>
                      <c:pt idx="7">
                        <c:v>1397594.6454303404</c:v>
                      </c:pt>
                      <c:pt idx="8">
                        <c:v>1397594.6454303404</c:v>
                      </c:pt>
                      <c:pt idx="9">
                        <c:v>1397594.6454303404</c:v>
                      </c:pt>
                      <c:pt idx="10">
                        <c:v>1397594.6454303404</c:v>
                      </c:pt>
                      <c:pt idx="11">
                        <c:v>1397594.6454303404</c:v>
                      </c:pt>
                      <c:pt idx="12">
                        <c:v>1397594.6454303404</c:v>
                      </c:pt>
                      <c:pt idx="13">
                        <c:v>1397594.6454303404</c:v>
                      </c:pt>
                      <c:pt idx="14">
                        <c:v>1397594.6454303404</c:v>
                      </c:pt>
                      <c:pt idx="15">
                        <c:v>1397594.6454303404</c:v>
                      </c:pt>
                      <c:pt idx="16">
                        <c:v>1397594.6454303404</c:v>
                      </c:pt>
                      <c:pt idx="17">
                        <c:v>1397594.6454303404</c:v>
                      </c:pt>
                      <c:pt idx="18">
                        <c:v>1397594.6454303404</c:v>
                      </c:pt>
                      <c:pt idx="19">
                        <c:v>1397594.6454303404</c:v>
                      </c:pt>
                      <c:pt idx="20">
                        <c:v>1397594.6454303404</c:v>
                      </c:pt>
                      <c:pt idx="21">
                        <c:v>1397594.6454303404</c:v>
                      </c:pt>
                      <c:pt idx="22">
                        <c:v>1397594.6454303404</c:v>
                      </c:pt>
                      <c:pt idx="23">
                        <c:v>1559631.1245138615</c:v>
                      </c:pt>
                      <c:pt idx="24">
                        <c:v>1559631.1245138615</c:v>
                      </c:pt>
                      <c:pt idx="25">
                        <c:v>1559631.1245138615</c:v>
                      </c:pt>
                      <c:pt idx="26">
                        <c:v>1559631.1245138615</c:v>
                      </c:pt>
                      <c:pt idx="27">
                        <c:v>1559631.1245138615</c:v>
                      </c:pt>
                      <c:pt idx="28">
                        <c:v>1559631.1245138615</c:v>
                      </c:pt>
                      <c:pt idx="29">
                        <c:v>1559631.1245138615</c:v>
                      </c:pt>
                      <c:pt idx="30">
                        <c:v>1559631.1245138615</c:v>
                      </c:pt>
                      <c:pt idx="31">
                        <c:v>1559631.1245138615</c:v>
                      </c:pt>
                      <c:pt idx="32">
                        <c:v>1559631.1245138615</c:v>
                      </c:pt>
                      <c:pt idx="33">
                        <c:v>1559631.1245138615</c:v>
                      </c:pt>
                      <c:pt idx="34">
                        <c:v>1559631.1245138615</c:v>
                      </c:pt>
                      <c:pt idx="35">
                        <c:v>1559631.1245138615</c:v>
                      </c:pt>
                      <c:pt idx="36">
                        <c:v>1559631.1245138615</c:v>
                      </c:pt>
                      <c:pt idx="37">
                        <c:v>1559631.1245138615</c:v>
                      </c:pt>
                      <c:pt idx="38">
                        <c:v>1559631.1245138615</c:v>
                      </c:pt>
                      <c:pt idx="39">
                        <c:v>1559631.1245138615</c:v>
                      </c:pt>
                      <c:pt idx="40">
                        <c:v>1559631.1245138615</c:v>
                      </c:pt>
                      <c:pt idx="41">
                        <c:v>1559631.1245138615</c:v>
                      </c:pt>
                      <c:pt idx="42">
                        <c:v>1559631.1245138615</c:v>
                      </c:pt>
                      <c:pt idx="43">
                        <c:v>1559631.1245138615</c:v>
                      </c:pt>
                      <c:pt idx="44">
                        <c:v>1559631.1245138615</c:v>
                      </c:pt>
                      <c:pt idx="45">
                        <c:v>1559631.1245138615</c:v>
                      </c:pt>
                      <c:pt idx="46">
                        <c:v>1559631.1245138615</c:v>
                      </c:pt>
                      <c:pt idx="47">
                        <c:v>1559631.1245138615</c:v>
                      </c:pt>
                      <c:pt idx="48">
                        <c:v>1559631.1245138615</c:v>
                      </c:pt>
                      <c:pt idx="49">
                        <c:v>1559631.1245138615</c:v>
                      </c:pt>
                      <c:pt idx="50">
                        <c:v>1559631.1245138615</c:v>
                      </c:pt>
                      <c:pt idx="51">
                        <c:v>1559631.1245138615</c:v>
                      </c:pt>
                      <c:pt idx="52">
                        <c:v>1559631.1245138615</c:v>
                      </c:pt>
                      <c:pt idx="53">
                        <c:v>1559631.1245138615</c:v>
                      </c:pt>
                      <c:pt idx="54">
                        <c:v>1559631.1245138615</c:v>
                      </c:pt>
                      <c:pt idx="55">
                        <c:v>1559631.1245138615</c:v>
                      </c:pt>
                      <c:pt idx="56">
                        <c:v>1559631.1245138615</c:v>
                      </c:pt>
                      <c:pt idx="57">
                        <c:v>1559631.1245138615</c:v>
                      </c:pt>
                      <c:pt idx="58">
                        <c:v>1559631.1245138615</c:v>
                      </c:pt>
                      <c:pt idx="59">
                        <c:v>1559631.1245138615</c:v>
                      </c:pt>
                      <c:pt idx="60">
                        <c:v>1559631.1245138615</c:v>
                      </c:pt>
                      <c:pt idx="61">
                        <c:v>1559631.1245138615</c:v>
                      </c:pt>
                      <c:pt idx="62">
                        <c:v>1559631.1245138615</c:v>
                      </c:pt>
                      <c:pt idx="63">
                        <c:v>1559631.1245138615</c:v>
                      </c:pt>
                      <c:pt idx="64">
                        <c:v>1559631.1245138615</c:v>
                      </c:pt>
                      <c:pt idx="65">
                        <c:v>1559631.1245138615</c:v>
                      </c:pt>
                      <c:pt idx="66">
                        <c:v>1559631.1245138615</c:v>
                      </c:pt>
                      <c:pt idx="67">
                        <c:v>1559631.1245138615</c:v>
                      </c:pt>
                      <c:pt idx="68">
                        <c:v>1682544.2119383053</c:v>
                      </c:pt>
                      <c:pt idx="69">
                        <c:v>1682544.2119383053</c:v>
                      </c:pt>
                      <c:pt idx="70">
                        <c:v>1682544.2119383053</c:v>
                      </c:pt>
                      <c:pt idx="71">
                        <c:v>1682544.2119383053</c:v>
                      </c:pt>
                      <c:pt idx="72">
                        <c:v>1682544.2119383053</c:v>
                      </c:pt>
                      <c:pt idx="73">
                        <c:v>1682544.2119383053</c:v>
                      </c:pt>
                      <c:pt idx="74">
                        <c:v>1682544.2119383053</c:v>
                      </c:pt>
                      <c:pt idx="75">
                        <c:v>1682544.2119383053</c:v>
                      </c:pt>
                      <c:pt idx="76">
                        <c:v>1682544.2119383053</c:v>
                      </c:pt>
                      <c:pt idx="77">
                        <c:v>1682544.2119383053</c:v>
                      </c:pt>
                      <c:pt idx="78">
                        <c:v>1682544.2119383053</c:v>
                      </c:pt>
                      <c:pt idx="79">
                        <c:v>1682544.2119383053</c:v>
                      </c:pt>
                      <c:pt idx="80">
                        <c:v>1682544.2119383053</c:v>
                      </c:pt>
                      <c:pt idx="81">
                        <c:v>1682544.2119383053</c:v>
                      </c:pt>
                      <c:pt idx="82">
                        <c:v>1682544.2119383053</c:v>
                      </c:pt>
                      <c:pt idx="83">
                        <c:v>1682544.2119383053</c:v>
                      </c:pt>
                      <c:pt idx="84">
                        <c:v>1682544.2119383053</c:v>
                      </c:pt>
                      <c:pt idx="85">
                        <c:v>1682544.2119383053</c:v>
                      </c:pt>
                      <c:pt idx="86">
                        <c:v>1682544.2119383053</c:v>
                      </c:pt>
                      <c:pt idx="87">
                        <c:v>1682544.2119383053</c:v>
                      </c:pt>
                      <c:pt idx="88">
                        <c:v>1682544.2119383053</c:v>
                      </c:pt>
                      <c:pt idx="89">
                        <c:v>1682544.2119383053</c:v>
                      </c:pt>
                      <c:pt idx="90">
                        <c:v>1682544.2119383053</c:v>
                      </c:pt>
                      <c:pt idx="91">
                        <c:v>1682544.2119383053</c:v>
                      </c:pt>
                      <c:pt idx="92">
                        <c:v>1682544.2119383053</c:v>
                      </c:pt>
                      <c:pt idx="93">
                        <c:v>1682544.2119383053</c:v>
                      </c:pt>
                      <c:pt idx="94">
                        <c:v>1682544.2119383053</c:v>
                      </c:pt>
                      <c:pt idx="95">
                        <c:v>1682544.2119383053</c:v>
                      </c:pt>
                      <c:pt idx="96">
                        <c:v>1682544.2119383053</c:v>
                      </c:pt>
                      <c:pt idx="97">
                        <c:v>1682544.2119383053</c:v>
                      </c:pt>
                      <c:pt idx="98">
                        <c:v>1682544.2119383053</c:v>
                      </c:pt>
                      <c:pt idx="99">
                        <c:v>1682544.2119383053</c:v>
                      </c:pt>
                      <c:pt idx="100">
                        <c:v>1682544.2119383053</c:v>
                      </c:pt>
                      <c:pt idx="101">
                        <c:v>1682544.2119383053</c:v>
                      </c:pt>
                      <c:pt idx="102">
                        <c:v>1682544.2119383053</c:v>
                      </c:pt>
                      <c:pt idx="103">
                        <c:v>1682544.2119383053</c:v>
                      </c:pt>
                      <c:pt idx="104">
                        <c:v>1682544.2119383053</c:v>
                      </c:pt>
                      <c:pt idx="105">
                        <c:v>1682544.2119383053</c:v>
                      </c:pt>
                      <c:pt idx="106">
                        <c:v>1682544.2119383053</c:v>
                      </c:pt>
                      <c:pt idx="107">
                        <c:v>1682544.2119383053</c:v>
                      </c:pt>
                      <c:pt idx="108">
                        <c:v>1682544.2119383053</c:v>
                      </c:pt>
                      <c:pt idx="109">
                        <c:v>1682544.2119383053</c:v>
                      </c:pt>
                      <c:pt idx="110">
                        <c:v>1682544.2119383053</c:v>
                      </c:pt>
                      <c:pt idx="111">
                        <c:v>1682544.2119383053</c:v>
                      </c:pt>
                      <c:pt idx="112">
                        <c:v>1682544.2119383053</c:v>
                      </c:pt>
                      <c:pt idx="113">
                        <c:v>1563270.7042951351</c:v>
                      </c:pt>
                      <c:pt idx="114">
                        <c:v>1563270.7042951351</c:v>
                      </c:pt>
                      <c:pt idx="115">
                        <c:v>1563270.7042951351</c:v>
                      </c:pt>
                      <c:pt idx="116">
                        <c:v>1563270.7042951351</c:v>
                      </c:pt>
                      <c:pt idx="117">
                        <c:v>1563270.7042951351</c:v>
                      </c:pt>
                      <c:pt idx="118">
                        <c:v>1563270.7042951351</c:v>
                      </c:pt>
                      <c:pt idx="119">
                        <c:v>1563270.7042951351</c:v>
                      </c:pt>
                      <c:pt idx="120">
                        <c:v>1563270.7042951351</c:v>
                      </c:pt>
                      <c:pt idx="121">
                        <c:v>1563270.7042951351</c:v>
                      </c:pt>
                      <c:pt idx="122">
                        <c:v>1563270.7042951351</c:v>
                      </c:pt>
                      <c:pt idx="123">
                        <c:v>1563270.7042951351</c:v>
                      </c:pt>
                      <c:pt idx="124">
                        <c:v>1563270.7042951351</c:v>
                      </c:pt>
                      <c:pt idx="125">
                        <c:v>1563270.7042951351</c:v>
                      </c:pt>
                      <c:pt idx="126">
                        <c:v>1563270.7042951351</c:v>
                      </c:pt>
                      <c:pt idx="127">
                        <c:v>1563270.7042951351</c:v>
                      </c:pt>
                      <c:pt idx="128">
                        <c:v>1563270.7042951351</c:v>
                      </c:pt>
                      <c:pt idx="129">
                        <c:v>1563270.7042951351</c:v>
                      </c:pt>
                      <c:pt idx="130">
                        <c:v>1563270.7042951351</c:v>
                      </c:pt>
                      <c:pt idx="131">
                        <c:v>1563270.7042951351</c:v>
                      </c:pt>
                      <c:pt idx="132">
                        <c:v>1563270.7042951351</c:v>
                      </c:pt>
                      <c:pt idx="133">
                        <c:v>1563270.7042951351</c:v>
                      </c:pt>
                      <c:pt idx="134">
                        <c:v>1563270.7042951351</c:v>
                      </c:pt>
                      <c:pt idx="135">
                        <c:v>1563270.7042951351</c:v>
                      </c:pt>
                      <c:pt idx="136">
                        <c:v>1563270.7042951351</c:v>
                      </c:pt>
                      <c:pt idx="137">
                        <c:v>1563270.7042951351</c:v>
                      </c:pt>
                      <c:pt idx="138">
                        <c:v>1563270.7042951351</c:v>
                      </c:pt>
                      <c:pt idx="139">
                        <c:v>1563270.7042951351</c:v>
                      </c:pt>
                      <c:pt idx="140">
                        <c:v>1563270.7042951351</c:v>
                      </c:pt>
                      <c:pt idx="141">
                        <c:v>1563270.7042951351</c:v>
                      </c:pt>
                      <c:pt idx="142">
                        <c:v>1563270.7042951351</c:v>
                      </c:pt>
                      <c:pt idx="143">
                        <c:v>1563270.7042951351</c:v>
                      </c:pt>
                      <c:pt idx="144">
                        <c:v>1563270.7042951351</c:v>
                      </c:pt>
                      <c:pt idx="145">
                        <c:v>1563270.7042951351</c:v>
                      </c:pt>
                      <c:pt idx="146">
                        <c:v>1563270.7042951351</c:v>
                      </c:pt>
                      <c:pt idx="147">
                        <c:v>1563270.7042951351</c:v>
                      </c:pt>
                      <c:pt idx="148">
                        <c:v>1563270.7042951351</c:v>
                      </c:pt>
                      <c:pt idx="149">
                        <c:v>1563270.7042951351</c:v>
                      </c:pt>
                      <c:pt idx="150">
                        <c:v>1563270.7042951351</c:v>
                      </c:pt>
                      <c:pt idx="151">
                        <c:v>1563270.7042951351</c:v>
                      </c:pt>
                      <c:pt idx="152">
                        <c:v>1563270.7042951351</c:v>
                      </c:pt>
                      <c:pt idx="153">
                        <c:v>1563270.7042951351</c:v>
                      </c:pt>
                      <c:pt idx="154">
                        <c:v>1563270.7042951351</c:v>
                      </c:pt>
                      <c:pt idx="155">
                        <c:v>1563270.7042951351</c:v>
                      </c:pt>
                      <c:pt idx="156">
                        <c:v>1563270.7042951351</c:v>
                      </c:pt>
                      <c:pt idx="157">
                        <c:v>1563270.7042951351</c:v>
                      </c:pt>
                      <c:pt idx="158">
                        <c:v>1392859.4543391138</c:v>
                      </c:pt>
                      <c:pt idx="159">
                        <c:v>1392859.4543391138</c:v>
                      </c:pt>
                      <c:pt idx="160">
                        <c:v>1392859.4543391138</c:v>
                      </c:pt>
                      <c:pt idx="161">
                        <c:v>1392859.4543391138</c:v>
                      </c:pt>
                      <c:pt idx="162">
                        <c:v>1392859.4543391138</c:v>
                      </c:pt>
                      <c:pt idx="163">
                        <c:v>1392859.4543391138</c:v>
                      </c:pt>
                      <c:pt idx="164">
                        <c:v>1392859.4543391138</c:v>
                      </c:pt>
                      <c:pt idx="165">
                        <c:v>1392859.4543391138</c:v>
                      </c:pt>
                      <c:pt idx="166">
                        <c:v>1392859.4543391138</c:v>
                      </c:pt>
                      <c:pt idx="167">
                        <c:v>1392859.4543391138</c:v>
                      </c:pt>
                      <c:pt idx="168">
                        <c:v>1392859.4543391138</c:v>
                      </c:pt>
                      <c:pt idx="169">
                        <c:v>1392859.4543391138</c:v>
                      </c:pt>
                      <c:pt idx="170">
                        <c:v>1392859.4543391138</c:v>
                      </c:pt>
                      <c:pt idx="171">
                        <c:v>1392859.4543391138</c:v>
                      </c:pt>
                      <c:pt idx="172">
                        <c:v>1392859.4543391138</c:v>
                      </c:pt>
                      <c:pt idx="173">
                        <c:v>1392859.4543391138</c:v>
                      </c:pt>
                      <c:pt idx="174">
                        <c:v>1392859.4543391138</c:v>
                      </c:pt>
                      <c:pt idx="175">
                        <c:v>1392859.4543391138</c:v>
                      </c:pt>
                      <c:pt idx="176">
                        <c:v>1392859.4543391138</c:v>
                      </c:pt>
                      <c:pt idx="177">
                        <c:v>1392859.4543391138</c:v>
                      </c:pt>
                      <c:pt idx="178">
                        <c:v>1392859.4543391138</c:v>
                      </c:pt>
                      <c:pt idx="179">
                        <c:v>1392859.4543391138</c:v>
                      </c:pt>
                      <c:pt idx="180">
                        <c:v>1392859.4543391138</c:v>
                      </c:pt>
                      <c:pt idx="181">
                        <c:v>1392859.4543391138</c:v>
                      </c:pt>
                      <c:pt idx="182">
                        <c:v>1392859.4543391138</c:v>
                      </c:pt>
                      <c:pt idx="183">
                        <c:v>1392859.4543391138</c:v>
                      </c:pt>
                      <c:pt idx="184">
                        <c:v>1392859.4543391138</c:v>
                      </c:pt>
                      <c:pt idx="185">
                        <c:v>1392859.4543391138</c:v>
                      </c:pt>
                      <c:pt idx="186">
                        <c:v>1392859.4543391138</c:v>
                      </c:pt>
                      <c:pt idx="187">
                        <c:v>1392859.4543391138</c:v>
                      </c:pt>
                      <c:pt idx="188">
                        <c:v>1392859.4543391138</c:v>
                      </c:pt>
                      <c:pt idx="189">
                        <c:v>1392859.4543391138</c:v>
                      </c:pt>
                      <c:pt idx="190">
                        <c:v>1392859.4543391138</c:v>
                      </c:pt>
                      <c:pt idx="191">
                        <c:v>1392859.4543391138</c:v>
                      </c:pt>
                      <c:pt idx="192">
                        <c:v>1392859.4543391138</c:v>
                      </c:pt>
                      <c:pt idx="193">
                        <c:v>1392859.4543391138</c:v>
                      </c:pt>
                      <c:pt idx="194">
                        <c:v>1392859.4543391138</c:v>
                      </c:pt>
                      <c:pt idx="195">
                        <c:v>1392859.4543391138</c:v>
                      </c:pt>
                      <c:pt idx="196">
                        <c:v>1392859.4543391138</c:v>
                      </c:pt>
                      <c:pt idx="197">
                        <c:v>1392859.4543391138</c:v>
                      </c:pt>
                      <c:pt idx="198">
                        <c:v>1392859.4543391138</c:v>
                      </c:pt>
                      <c:pt idx="199">
                        <c:v>1392859.4543391138</c:v>
                      </c:pt>
                      <c:pt idx="200">
                        <c:v>1392859.4543391138</c:v>
                      </c:pt>
                      <c:pt idx="201">
                        <c:v>1392859.4543391138</c:v>
                      </c:pt>
                      <c:pt idx="202">
                        <c:v>1392859.4543391138</c:v>
                      </c:pt>
                      <c:pt idx="203">
                        <c:v>1541680.7297669984</c:v>
                      </c:pt>
                      <c:pt idx="204">
                        <c:v>1541680.7297669984</c:v>
                      </c:pt>
                      <c:pt idx="205">
                        <c:v>1541680.7297669984</c:v>
                      </c:pt>
                      <c:pt idx="206">
                        <c:v>1541680.7297669984</c:v>
                      </c:pt>
                      <c:pt idx="207">
                        <c:v>1541680.7297669984</c:v>
                      </c:pt>
                      <c:pt idx="208">
                        <c:v>1541680.7297669984</c:v>
                      </c:pt>
                      <c:pt idx="209">
                        <c:v>1541680.7297669984</c:v>
                      </c:pt>
                      <c:pt idx="210">
                        <c:v>1541680.7297669984</c:v>
                      </c:pt>
                      <c:pt idx="211">
                        <c:v>1541680.7297669984</c:v>
                      </c:pt>
                      <c:pt idx="212">
                        <c:v>1541680.7297669984</c:v>
                      </c:pt>
                      <c:pt idx="213">
                        <c:v>1541680.7297669984</c:v>
                      </c:pt>
                      <c:pt idx="214">
                        <c:v>1541680.7297669984</c:v>
                      </c:pt>
                      <c:pt idx="215">
                        <c:v>1541680.7297669984</c:v>
                      </c:pt>
                      <c:pt idx="216">
                        <c:v>1541680.7297669984</c:v>
                      </c:pt>
                      <c:pt idx="217">
                        <c:v>1541680.7297669984</c:v>
                      </c:pt>
                      <c:pt idx="218">
                        <c:v>1541680.7297669984</c:v>
                      </c:pt>
                      <c:pt idx="219">
                        <c:v>1541680.7297669984</c:v>
                      </c:pt>
                      <c:pt idx="220">
                        <c:v>1541680.7297669984</c:v>
                      </c:pt>
                      <c:pt idx="221">
                        <c:v>1541680.7297669984</c:v>
                      </c:pt>
                      <c:pt idx="222">
                        <c:v>1541680.7297669984</c:v>
                      </c:pt>
                      <c:pt idx="223">
                        <c:v>1541680.7297669984</c:v>
                      </c:pt>
                      <c:pt idx="224">
                        <c:v>1541680.7297669984</c:v>
                      </c:pt>
                      <c:pt idx="225">
                        <c:v>1541680.7297669984</c:v>
                      </c:pt>
                      <c:pt idx="226">
                        <c:v>1541680.7297669984</c:v>
                      </c:pt>
                      <c:pt idx="227">
                        <c:v>1541680.7297669984</c:v>
                      </c:pt>
                      <c:pt idx="228">
                        <c:v>1541680.7297669984</c:v>
                      </c:pt>
                      <c:pt idx="229">
                        <c:v>1541680.7297669984</c:v>
                      </c:pt>
                      <c:pt idx="230">
                        <c:v>1541680.7297669984</c:v>
                      </c:pt>
                      <c:pt idx="231">
                        <c:v>1541680.7297669984</c:v>
                      </c:pt>
                      <c:pt idx="232">
                        <c:v>1541680.7297669984</c:v>
                      </c:pt>
                      <c:pt idx="233">
                        <c:v>1541680.7297669984</c:v>
                      </c:pt>
                      <c:pt idx="234">
                        <c:v>1541680.7297669984</c:v>
                      </c:pt>
                      <c:pt idx="235">
                        <c:v>1541680.7297669984</c:v>
                      </c:pt>
                      <c:pt idx="236">
                        <c:v>1541680.7297669984</c:v>
                      </c:pt>
                      <c:pt idx="237">
                        <c:v>1541680.7297669984</c:v>
                      </c:pt>
                      <c:pt idx="238">
                        <c:v>1541680.7297669984</c:v>
                      </c:pt>
                      <c:pt idx="239">
                        <c:v>1541680.7297669984</c:v>
                      </c:pt>
                      <c:pt idx="240">
                        <c:v>1541680.7297669984</c:v>
                      </c:pt>
                      <c:pt idx="241">
                        <c:v>1541680.7297669984</c:v>
                      </c:pt>
                      <c:pt idx="242">
                        <c:v>1541680.7297669984</c:v>
                      </c:pt>
                      <c:pt idx="243">
                        <c:v>1541680.7297669984</c:v>
                      </c:pt>
                      <c:pt idx="244">
                        <c:v>1541680.7297669984</c:v>
                      </c:pt>
                      <c:pt idx="245">
                        <c:v>1541680.7297669984</c:v>
                      </c:pt>
                      <c:pt idx="246">
                        <c:v>1541680.7297669984</c:v>
                      </c:pt>
                      <c:pt idx="247">
                        <c:v>1541680.7297669984</c:v>
                      </c:pt>
                      <c:pt idx="248">
                        <c:v>1679617.4808691645</c:v>
                      </c:pt>
                      <c:pt idx="249">
                        <c:v>1679617.4808691645</c:v>
                      </c:pt>
                      <c:pt idx="250">
                        <c:v>1679617.4808691645</c:v>
                      </c:pt>
                      <c:pt idx="251">
                        <c:v>1679617.4808691645</c:v>
                      </c:pt>
                      <c:pt idx="252">
                        <c:v>1679617.4808691645</c:v>
                      </c:pt>
                      <c:pt idx="253">
                        <c:v>1679617.4808691645</c:v>
                      </c:pt>
                      <c:pt idx="254">
                        <c:v>1679617.4808691645</c:v>
                      </c:pt>
                      <c:pt idx="255">
                        <c:v>1679617.4808691645</c:v>
                      </c:pt>
                      <c:pt idx="256">
                        <c:v>1679617.4808691645</c:v>
                      </c:pt>
                      <c:pt idx="257">
                        <c:v>1679617.4808691645</c:v>
                      </c:pt>
                      <c:pt idx="258">
                        <c:v>1679617.4808691645</c:v>
                      </c:pt>
                      <c:pt idx="259">
                        <c:v>1679617.4808691645</c:v>
                      </c:pt>
                      <c:pt idx="260">
                        <c:v>1679617.4808691645</c:v>
                      </c:pt>
                      <c:pt idx="261">
                        <c:v>1679617.4808691645</c:v>
                      </c:pt>
                      <c:pt idx="262">
                        <c:v>1679617.4808691645</c:v>
                      </c:pt>
                      <c:pt idx="263">
                        <c:v>1679617.4808691645</c:v>
                      </c:pt>
                      <c:pt idx="264">
                        <c:v>1679617.4808691645</c:v>
                      </c:pt>
                      <c:pt idx="265">
                        <c:v>1679617.4808691645</c:v>
                      </c:pt>
                      <c:pt idx="266">
                        <c:v>1679617.4808691645</c:v>
                      </c:pt>
                      <c:pt idx="267">
                        <c:v>1679617.4808691645</c:v>
                      </c:pt>
                      <c:pt idx="268">
                        <c:v>1679617.4808691645</c:v>
                      </c:pt>
                      <c:pt idx="269">
                        <c:v>1679617.4808691645</c:v>
                      </c:pt>
                      <c:pt idx="270">
                        <c:v>1679617.4808691645</c:v>
                      </c:pt>
                      <c:pt idx="271">
                        <c:v>1679617.4808691645</c:v>
                      </c:pt>
                      <c:pt idx="272">
                        <c:v>1679617.4808691645</c:v>
                      </c:pt>
                      <c:pt idx="273">
                        <c:v>1679617.4808691645</c:v>
                      </c:pt>
                      <c:pt idx="274">
                        <c:v>1679617.4808691645</c:v>
                      </c:pt>
                      <c:pt idx="275">
                        <c:v>1679617.4808691645</c:v>
                      </c:pt>
                      <c:pt idx="276">
                        <c:v>1679617.4808691645</c:v>
                      </c:pt>
                      <c:pt idx="277">
                        <c:v>1679617.4808691645</c:v>
                      </c:pt>
                      <c:pt idx="278">
                        <c:v>1679617.4808691645</c:v>
                      </c:pt>
                      <c:pt idx="279">
                        <c:v>1679617.4808691645</c:v>
                      </c:pt>
                      <c:pt idx="280">
                        <c:v>1679617.4808691645</c:v>
                      </c:pt>
                      <c:pt idx="281">
                        <c:v>1679617.4808691645</c:v>
                      </c:pt>
                      <c:pt idx="282">
                        <c:v>1679617.4808691645</c:v>
                      </c:pt>
                      <c:pt idx="283">
                        <c:v>1679617.4808691645</c:v>
                      </c:pt>
                      <c:pt idx="284">
                        <c:v>1679617.4808691645</c:v>
                      </c:pt>
                      <c:pt idx="285">
                        <c:v>1679617.4808691645</c:v>
                      </c:pt>
                      <c:pt idx="286">
                        <c:v>1679617.4808691645</c:v>
                      </c:pt>
                      <c:pt idx="287">
                        <c:v>1679617.4808691645</c:v>
                      </c:pt>
                      <c:pt idx="288">
                        <c:v>1679617.4808691645</c:v>
                      </c:pt>
                      <c:pt idx="289">
                        <c:v>1679617.4808691645</c:v>
                      </c:pt>
                      <c:pt idx="290">
                        <c:v>1679617.4808691645</c:v>
                      </c:pt>
                      <c:pt idx="291">
                        <c:v>1679617.4808691645</c:v>
                      </c:pt>
                      <c:pt idx="292">
                        <c:v>1679617.4808691645</c:v>
                      </c:pt>
                      <c:pt idx="293">
                        <c:v>1539676.8356420586</c:v>
                      </c:pt>
                      <c:pt idx="294">
                        <c:v>1539676.8356420586</c:v>
                      </c:pt>
                      <c:pt idx="295">
                        <c:v>1539676.8356420586</c:v>
                      </c:pt>
                      <c:pt idx="296">
                        <c:v>1539676.8356420586</c:v>
                      </c:pt>
                      <c:pt idx="297">
                        <c:v>1539676.8356420586</c:v>
                      </c:pt>
                      <c:pt idx="298">
                        <c:v>1539676.8356420586</c:v>
                      </c:pt>
                      <c:pt idx="299">
                        <c:v>1539676.8356420586</c:v>
                      </c:pt>
                      <c:pt idx="300">
                        <c:v>1539676.8356420586</c:v>
                      </c:pt>
                      <c:pt idx="301">
                        <c:v>1539676.8356420586</c:v>
                      </c:pt>
                      <c:pt idx="302">
                        <c:v>1539676.8356420586</c:v>
                      </c:pt>
                      <c:pt idx="303">
                        <c:v>1539676.8356420586</c:v>
                      </c:pt>
                      <c:pt idx="304">
                        <c:v>1539676.8356420586</c:v>
                      </c:pt>
                      <c:pt idx="305">
                        <c:v>1539676.8356420586</c:v>
                      </c:pt>
                      <c:pt idx="306">
                        <c:v>1539676.8356420586</c:v>
                      </c:pt>
                      <c:pt idx="307">
                        <c:v>1539676.8356420586</c:v>
                      </c:pt>
                      <c:pt idx="308">
                        <c:v>1539676.8356420586</c:v>
                      </c:pt>
                      <c:pt idx="309">
                        <c:v>1539676.8356420586</c:v>
                      </c:pt>
                      <c:pt idx="310">
                        <c:v>1539676.8356420586</c:v>
                      </c:pt>
                      <c:pt idx="311">
                        <c:v>1539676.8356420586</c:v>
                      </c:pt>
                      <c:pt idx="312">
                        <c:v>1539676.8356420586</c:v>
                      </c:pt>
                      <c:pt idx="313">
                        <c:v>1539676.8356420586</c:v>
                      </c:pt>
                      <c:pt idx="314">
                        <c:v>1539676.8356420586</c:v>
                      </c:pt>
                      <c:pt idx="315">
                        <c:v>1539676.8356420586</c:v>
                      </c:pt>
                      <c:pt idx="316">
                        <c:v>1539676.8356420586</c:v>
                      </c:pt>
                      <c:pt idx="317">
                        <c:v>1539676.8356420586</c:v>
                      </c:pt>
                      <c:pt idx="318">
                        <c:v>1539676.8356420586</c:v>
                      </c:pt>
                      <c:pt idx="319">
                        <c:v>1539676.8356420586</c:v>
                      </c:pt>
                      <c:pt idx="320">
                        <c:v>1539676.8356420586</c:v>
                      </c:pt>
                      <c:pt idx="321">
                        <c:v>1539676.8356420586</c:v>
                      </c:pt>
                      <c:pt idx="322">
                        <c:v>1539676.8356420586</c:v>
                      </c:pt>
                      <c:pt idx="323">
                        <c:v>1539676.8356420586</c:v>
                      </c:pt>
                      <c:pt idx="324">
                        <c:v>1539676.8356420586</c:v>
                      </c:pt>
                      <c:pt idx="325">
                        <c:v>1539676.8356420586</c:v>
                      </c:pt>
                      <c:pt idx="326">
                        <c:v>1539676.8356420586</c:v>
                      </c:pt>
                      <c:pt idx="327">
                        <c:v>1539676.8356420586</c:v>
                      </c:pt>
                      <c:pt idx="328">
                        <c:v>1539676.8356420586</c:v>
                      </c:pt>
                      <c:pt idx="329">
                        <c:v>1539676.8356420586</c:v>
                      </c:pt>
                      <c:pt idx="330">
                        <c:v>1539676.8356420586</c:v>
                      </c:pt>
                      <c:pt idx="331">
                        <c:v>1539676.8356420586</c:v>
                      </c:pt>
                      <c:pt idx="332">
                        <c:v>1539676.8356420586</c:v>
                      </c:pt>
                      <c:pt idx="333">
                        <c:v>1539676.8356420586</c:v>
                      </c:pt>
                      <c:pt idx="334">
                        <c:v>1539676.8356420586</c:v>
                      </c:pt>
                      <c:pt idx="335">
                        <c:v>1539676.8356420586</c:v>
                      </c:pt>
                      <c:pt idx="336">
                        <c:v>1539676.8356420586</c:v>
                      </c:pt>
                      <c:pt idx="337">
                        <c:v>1539676.8356420586</c:v>
                      </c:pt>
                      <c:pt idx="338">
                        <c:v>1397594.6454303404</c:v>
                      </c:pt>
                      <c:pt idx="339">
                        <c:v>1397594.6454303404</c:v>
                      </c:pt>
                      <c:pt idx="340">
                        <c:v>1397594.6454303404</c:v>
                      </c:pt>
                      <c:pt idx="341">
                        <c:v>1397594.6454303404</c:v>
                      </c:pt>
                      <c:pt idx="342">
                        <c:v>1397594.6454303404</c:v>
                      </c:pt>
                      <c:pt idx="343">
                        <c:v>1397594.6454303404</c:v>
                      </c:pt>
                      <c:pt idx="344">
                        <c:v>1397594.6454303404</c:v>
                      </c:pt>
                      <c:pt idx="345">
                        <c:v>1397594.6454303404</c:v>
                      </c:pt>
                      <c:pt idx="346">
                        <c:v>1397594.6454303404</c:v>
                      </c:pt>
                      <c:pt idx="347">
                        <c:v>1397594.6454303404</c:v>
                      </c:pt>
                      <c:pt idx="348">
                        <c:v>1397594.6454303404</c:v>
                      </c:pt>
                      <c:pt idx="349">
                        <c:v>1397594.6454303404</c:v>
                      </c:pt>
                      <c:pt idx="350">
                        <c:v>1397594.6454303404</c:v>
                      </c:pt>
                      <c:pt idx="351">
                        <c:v>1397594.6454303404</c:v>
                      </c:pt>
                      <c:pt idx="352">
                        <c:v>1397594.6454303404</c:v>
                      </c:pt>
                      <c:pt idx="353">
                        <c:v>1397594.6454303404</c:v>
                      </c:pt>
                      <c:pt idx="354">
                        <c:v>1397594.6454303404</c:v>
                      </c:pt>
                      <c:pt idx="355">
                        <c:v>1397594.6454303404</c:v>
                      </c:pt>
                      <c:pt idx="356">
                        <c:v>1397594.6454303404</c:v>
                      </c:pt>
                      <c:pt idx="357">
                        <c:v>1397594.6454303404</c:v>
                      </c:pt>
                      <c:pt idx="358">
                        <c:v>1397594.6454303404</c:v>
                      </c:pt>
                      <c:pt idx="359">
                        <c:v>1397594.6454303404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B04-41DB-9195-527CE64F4D1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FB04-41DB-9195-527CE64F4D1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-12.375853776165247</c:v>
                      </c:pt>
                      <c:pt idx="24">
                        <c:v>-12.375853776165247</c:v>
                      </c:pt>
                      <c:pt idx="25">
                        <c:v>-12.375853776165247</c:v>
                      </c:pt>
                      <c:pt idx="26">
                        <c:v>-12.375853776165247</c:v>
                      </c:pt>
                      <c:pt idx="27">
                        <c:v>-12.375853776165247</c:v>
                      </c:pt>
                      <c:pt idx="28">
                        <c:v>-12.375853776165247</c:v>
                      </c:pt>
                      <c:pt idx="29">
                        <c:v>-12.375853776165247</c:v>
                      </c:pt>
                      <c:pt idx="30">
                        <c:v>-12.375853776165247</c:v>
                      </c:pt>
                      <c:pt idx="31">
                        <c:v>-12.375853776165247</c:v>
                      </c:pt>
                      <c:pt idx="32">
                        <c:v>-12.375853776165247</c:v>
                      </c:pt>
                      <c:pt idx="33">
                        <c:v>-12.375853776165247</c:v>
                      </c:pt>
                      <c:pt idx="34">
                        <c:v>-12.375853776165247</c:v>
                      </c:pt>
                      <c:pt idx="35">
                        <c:v>-12.375853776165247</c:v>
                      </c:pt>
                      <c:pt idx="36">
                        <c:v>-12.375853776165247</c:v>
                      </c:pt>
                      <c:pt idx="37">
                        <c:v>-12.375853776165247</c:v>
                      </c:pt>
                      <c:pt idx="38">
                        <c:v>-12.375853776165247</c:v>
                      </c:pt>
                      <c:pt idx="39">
                        <c:v>-12.375853776165247</c:v>
                      </c:pt>
                      <c:pt idx="40">
                        <c:v>-12.375853776165247</c:v>
                      </c:pt>
                      <c:pt idx="41">
                        <c:v>-12.375853776165247</c:v>
                      </c:pt>
                      <c:pt idx="42">
                        <c:v>-12.375853776165247</c:v>
                      </c:pt>
                      <c:pt idx="43">
                        <c:v>-12.375853776165247</c:v>
                      </c:pt>
                      <c:pt idx="44">
                        <c:v>-12.375853776165247</c:v>
                      </c:pt>
                      <c:pt idx="45">
                        <c:v>-12.375853776165247</c:v>
                      </c:pt>
                      <c:pt idx="46">
                        <c:v>-12.375853776165247</c:v>
                      </c:pt>
                      <c:pt idx="47">
                        <c:v>-12.375853776165247</c:v>
                      </c:pt>
                      <c:pt idx="48">
                        <c:v>-12.375853776165247</c:v>
                      </c:pt>
                      <c:pt idx="49">
                        <c:v>-12.375853776165247</c:v>
                      </c:pt>
                      <c:pt idx="50">
                        <c:v>-12.375853776165247</c:v>
                      </c:pt>
                      <c:pt idx="51">
                        <c:v>-12.375853776165247</c:v>
                      </c:pt>
                      <c:pt idx="52">
                        <c:v>-12.375853776165247</c:v>
                      </c:pt>
                      <c:pt idx="53">
                        <c:v>-12.375853776165247</c:v>
                      </c:pt>
                      <c:pt idx="54">
                        <c:v>-12.375853776165247</c:v>
                      </c:pt>
                      <c:pt idx="55">
                        <c:v>-12.375853776165247</c:v>
                      </c:pt>
                      <c:pt idx="56">
                        <c:v>-12.375853776165247</c:v>
                      </c:pt>
                      <c:pt idx="57">
                        <c:v>-12.375853776165247</c:v>
                      </c:pt>
                      <c:pt idx="58">
                        <c:v>-12.375853776165247</c:v>
                      </c:pt>
                      <c:pt idx="59">
                        <c:v>-12.375853776165247</c:v>
                      </c:pt>
                      <c:pt idx="60">
                        <c:v>-12.375853776165247</c:v>
                      </c:pt>
                      <c:pt idx="61">
                        <c:v>-12.375853776165247</c:v>
                      </c:pt>
                      <c:pt idx="62">
                        <c:v>-12.375853776165247</c:v>
                      </c:pt>
                      <c:pt idx="63">
                        <c:v>-12.375853776165247</c:v>
                      </c:pt>
                      <c:pt idx="64">
                        <c:v>-12.375853776165247</c:v>
                      </c:pt>
                      <c:pt idx="65">
                        <c:v>-12.375853776165247</c:v>
                      </c:pt>
                      <c:pt idx="66">
                        <c:v>-12.375853776165247</c:v>
                      </c:pt>
                      <c:pt idx="67">
                        <c:v>-12.375853776165247</c:v>
                      </c:pt>
                      <c:pt idx="68">
                        <c:v>-21.782169642007126</c:v>
                      </c:pt>
                      <c:pt idx="69">
                        <c:v>-21.782169642007126</c:v>
                      </c:pt>
                      <c:pt idx="70">
                        <c:v>-21.782169642007126</c:v>
                      </c:pt>
                      <c:pt idx="71">
                        <c:v>-21.782169642007126</c:v>
                      </c:pt>
                      <c:pt idx="72">
                        <c:v>-21.782169642007126</c:v>
                      </c:pt>
                      <c:pt idx="73">
                        <c:v>-21.782169642007126</c:v>
                      </c:pt>
                      <c:pt idx="74">
                        <c:v>-21.782169642007126</c:v>
                      </c:pt>
                      <c:pt idx="75">
                        <c:v>-21.782169642007126</c:v>
                      </c:pt>
                      <c:pt idx="76">
                        <c:v>-21.782169642007126</c:v>
                      </c:pt>
                      <c:pt idx="77">
                        <c:v>-21.782169642007126</c:v>
                      </c:pt>
                      <c:pt idx="78">
                        <c:v>-21.782169642007126</c:v>
                      </c:pt>
                      <c:pt idx="79">
                        <c:v>-21.782169642007126</c:v>
                      </c:pt>
                      <c:pt idx="80">
                        <c:v>-21.782169642007126</c:v>
                      </c:pt>
                      <c:pt idx="81">
                        <c:v>-21.782169642007126</c:v>
                      </c:pt>
                      <c:pt idx="82">
                        <c:v>-21.782169642007126</c:v>
                      </c:pt>
                      <c:pt idx="83">
                        <c:v>-21.782169642007126</c:v>
                      </c:pt>
                      <c:pt idx="84">
                        <c:v>-21.782169642007126</c:v>
                      </c:pt>
                      <c:pt idx="85">
                        <c:v>-21.782169642007126</c:v>
                      </c:pt>
                      <c:pt idx="86">
                        <c:v>-21.782169642007126</c:v>
                      </c:pt>
                      <c:pt idx="87">
                        <c:v>-21.782169642007126</c:v>
                      </c:pt>
                      <c:pt idx="88">
                        <c:v>-21.782169642007126</c:v>
                      </c:pt>
                      <c:pt idx="89">
                        <c:v>-21.782169642007126</c:v>
                      </c:pt>
                      <c:pt idx="90">
                        <c:v>-21.782169642007126</c:v>
                      </c:pt>
                      <c:pt idx="91">
                        <c:v>-21.782169642007126</c:v>
                      </c:pt>
                      <c:pt idx="92">
                        <c:v>-21.782169642007126</c:v>
                      </c:pt>
                      <c:pt idx="93">
                        <c:v>-21.782169642007126</c:v>
                      </c:pt>
                      <c:pt idx="94">
                        <c:v>-21.782169642007126</c:v>
                      </c:pt>
                      <c:pt idx="95">
                        <c:v>-21.782169642007126</c:v>
                      </c:pt>
                      <c:pt idx="96">
                        <c:v>-21.782169642007126</c:v>
                      </c:pt>
                      <c:pt idx="97">
                        <c:v>-21.782169642007126</c:v>
                      </c:pt>
                      <c:pt idx="98">
                        <c:v>-21.782169642007126</c:v>
                      </c:pt>
                      <c:pt idx="99">
                        <c:v>-21.782169642007126</c:v>
                      </c:pt>
                      <c:pt idx="100">
                        <c:v>-21.782169642007126</c:v>
                      </c:pt>
                      <c:pt idx="101">
                        <c:v>-21.782169642007126</c:v>
                      </c:pt>
                      <c:pt idx="102">
                        <c:v>-21.782169642007126</c:v>
                      </c:pt>
                      <c:pt idx="103">
                        <c:v>-21.782169642007126</c:v>
                      </c:pt>
                      <c:pt idx="104">
                        <c:v>-21.782169642007126</c:v>
                      </c:pt>
                      <c:pt idx="105">
                        <c:v>-21.782169642007126</c:v>
                      </c:pt>
                      <c:pt idx="106">
                        <c:v>-21.782169642007126</c:v>
                      </c:pt>
                      <c:pt idx="107">
                        <c:v>-21.782169642007126</c:v>
                      </c:pt>
                      <c:pt idx="108">
                        <c:v>-21.782169642007126</c:v>
                      </c:pt>
                      <c:pt idx="109">
                        <c:v>-21.782169642007126</c:v>
                      </c:pt>
                      <c:pt idx="110">
                        <c:v>-21.782169642007126</c:v>
                      </c:pt>
                      <c:pt idx="111">
                        <c:v>-21.782169642007126</c:v>
                      </c:pt>
                      <c:pt idx="112">
                        <c:v>-21.782169642007126</c:v>
                      </c:pt>
                      <c:pt idx="113">
                        <c:v>-12.642235236447442</c:v>
                      </c:pt>
                      <c:pt idx="114">
                        <c:v>-12.642235236447442</c:v>
                      </c:pt>
                      <c:pt idx="115">
                        <c:v>-12.642235236447442</c:v>
                      </c:pt>
                      <c:pt idx="116">
                        <c:v>-12.642235236447442</c:v>
                      </c:pt>
                      <c:pt idx="117">
                        <c:v>-12.642235236447442</c:v>
                      </c:pt>
                      <c:pt idx="118">
                        <c:v>-12.642235236447442</c:v>
                      </c:pt>
                      <c:pt idx="119">
                        <c:v>-12.642235236447442</c:v>
                      </c:pt>
                      <c:pt idx="120">
                        <c:v>-12.642235236447442</c:v>
                      </c:pt>
                      <c:pt idx="121">
                        <c:v>-12.642235236447442</c:v>
                      </c:pt>
                      <c:pt idx="122">
                        <c:v>-12.642235236447442</c:v>
                      </c:pt>
                      <c:pt idx="123">
                        <c:v>-12.642235236447442</c:v>
                      </c:pt>
                      <c:pt idx="124">
                        <c:v>-12.642235236447442</c:v>
                      </c:pt>
                      <c:pt idx="125">
                        <c:v>-12.642235236447442</c:v>
                      </c:pt>
                      <c:pt idx="126">
                        <c:v>-12.642235236447442</c:v>
                      </c:pt>
                      <c:pt idx="127">
                        <c:v>-12.642235236447442</c:v>
                      </c:pt>
                      <c:pt idx="128">
                        <c:v>-12.642235236447442</c:v>
                      </c:pt>
                      <c:pt idx="129">
                        <c:v>-12.642235236447442</c:v>
                      </c:pt>
                      <c:pt idx="130">
                        <c:v>-12.642235236447442</c:v>
                      </c:pt>
                      <c:pt idx="131">
                        <c:v>-12.642235236447442</c:v>
                      </c:pt>
                      <c:pt idx="132">
                        <c:v>-12.642235236447442</c:v>
                      </c:pt>
                      <c:pt idx="133">
                        <c:v>-12.642235236447442</c:v>
                      </c:pt>
                      <c:pt idx="134">
                        <c:v>-12.642235236447442</c:v>
                      </c:pt>
                      <c:pt idx="135">
                        <c:v>-12.642235236447442</c:v>
                      </c:pt>
                      <c:pt idx="136">
                        <c:v>-12.642235236447442</c:v>
                      </c:pt>
                      <c:pt idx="137">
                        <c:v>-12.642235236447442</c:v>
                      </c:pt>
                      <c:pt idx="138">
                        <c:v>-12.642235236447442</c:v>
                      </c:pt>
                      <c:pt idx="139">
                        <c:v>-12.642235236447442</c:v>
                      </c:pt>
                      <c:pt idx="140">
                        <c:v>-12.642235236447442</c:v>
                      </c:pt>
                      <c:pt idx="141">
                        <c:v>-12.642235236447442</c:v>
                      </c:pt>
                      <c:pt idx="142">
                        <c:v>-12.642235236447442</c:v>
                      </c:pt>
                      <c:pt idx="143">
                        <c:v>-12.642235236447442</c:v>
                      </c:pt>
                      <c:pt idx="144">
                        <c:v>-12.642235236447442</c:v>
                      </c:pt>
                      <c:pt idx="145">
                        <c:v>-12.642235236447442</c:v>
                      </c:pt>
                      <c:pt idx="146">
                        <c:v>-12.642235236447442</c:v>
                      </c:pt>
                      <c:pt idx="147">
                        <c:v>-12.642235236447442</c:v>
                      </c:pt>
                      <c:pt idx="148">
                        <c:v>-12.642235236447442</c:v>
                      </c:pt>
                      <c:pt idx="149">
                        <c:v>-12.642235236447442</c:v>
                      </c:pt>
                      <c:pt idx="150">
                        <c:v>-12.642235236447442</c:v>
                      </c:pt>
                      <c:pt idx="151">
                        <c:v>-12.642235236447442</c:v>
                      </c:pt>
                      <c:pt idx="152">
                        <c:v>-12.642235236447442</c:v>
                      </c:pt>
                      <c:pt idx="153">
                        <c:v>-12.642235236447442</c:v>
                      </c:pt>
                      <c:pt idx="154">
                        <c:v>-12.642235236447442</c:v>
                      </c:pt>
                      <c:pt idx="155">
                        <c:v>-12.642235236447442</c:v>
                      </c:pt>
                      <c:pt idx="156">
                        <c:v>-12.642235236447442</c:v>
                      </c:pt>
                      <c:pt idx="157">
                        <c:v>-12.642235236447442</c:v>
                      </c:pt>
                      <c:pt idx="158">
                        <c:v>0.38698282441608844</c:v>
                      </c:pt>
                      <c:pt idx="159">
                        <c:v>0.38698282441608844</c:v>
                      </c:pt>
                      <c:pt idx="160">
                        <c:v>0.38698282441608844</c:v>
                      </c:pt>
                      <c:pt idx="161">
                        <c:v>0.38698282441608844</c:v>
                      </c:pt>
                      <c:pt idx="162">
                        <c:v>0.38698282441608844</c:v>
                      </c:pt>
                      <c:pt idx="163">
                        <c:v>0.38698282441608844</c:v>
                      </c:pt>
                      <c:pt idx="164">
                        <c:v>0.38698282441608844</c:v>
                      </c:pt>
                      <c:pt idx="165">
                        <c:v>0.38698282441608844</c:v>
                      </c:pt>
                      <c:pt idx="166">
                        <c:v>0.38698282441608844</c:v>
                      </c:pt>
                      <c:pt idx="167">
                        <c:v>0.38698282441608844</c:v>
                      </c:pt>
                      <c:pt idx="168">
                        <c:v>0.38698282441608844</c:v>
                      </c:pt>
                      <c:pt idx="169">
                        <c:v>0.38698282441608844</c:v>
                      </c:pt>
                      <c:pt idx="170">
                        <c:v>0.38698282441608844</c:v>
                      </c:pt>
                      <c:pt idx="171">
                        <c:v>0.38698282441608844</c:v>
                      </c:pt>
                      <c:pt idx="172">
                        <c:v>0.38698282441608844</c:v>
                      </c:pt>
                      <c:pt idx="173">
                        <c:v>0.38698282441608844</c:v>
                      </c:pt>
                      <c:pt idx="174">
                        <c:v>0.38698282441608844</c:v>
                      </c:pt>
                      <c:pt idx="175">
                        <c:v>0.38698282441608844</c:v>
                      </c:pt>
                      <c:pt idx="176">
                        <c:v>0.38698282441608844</c:v>
                      </c:pt>
                      <c:pt idx="177">
                        <c:v>0.38698282441608844</c:v>
                      </c:pt>
                      <c:pt idx="178">
                        <c:v>0.38698282441608844</c:v>
                      </c:pt>
                      <c:pt idx="179">
                        <c:v>0.38698282441608844</c:v>
                      </c:pt>
                      <c:pt idx="180">
                        <c:v>0.38698282441608844</c:v>
                      </c:pt>
                      <c:pt idx="181">
                        <c:v>0.38698282441608844</c:v>
                      </c:pt>
                      <c:pt idx="182">
                        <c:v>0.38698282441608844</c:v>
                      </c:pt>
                      <c:pt idx="183">
                        <c:v>0.38698282441608844</c:v>
                      </c:pt>
                      <c:pt idx="184">
                        <c:v>0.38698282441608844</c:v>
                      </c:pt>
                      <c:pt idx="185">
                        <c:v>0.38698282441608844</c:v>
                      </c:pt>
                      <c:pt idx="186">
                        <c:v>0.38698282441608844</c:v>
                      </c:pt>
                      <c:pt idx="187">
                        <c:v>0.38698282441608844</c:v>
                      </c:pt>
                      <c:pt idx="188">
                        <c:v>0.38698282441608844</c:v>
                      </c:pt>
                      <c:pt idx="189">
                        <c:v>0.38698282441608844</c:v>
                      </c:pt>
                      <c:pt idx="190">
                        <c:v>0.38698282441608844</c:v>
                      </c:pt>
                      <c:pt idx="191">
                        <c:v>0.38698282441608844</c:v>
                      </c:pt>
                      <c:pt idx="192">
                        <c:v>0.38698282441608844</c:v>
                      </c:pt>
                      <c:pt idx="193">
                        <c:v>0.38698282441608844</c:v>
                      </c:pt>
                      <c:pt idx="194">
                        <c:v>0.38698282441608844</c:v>
                      </c:pt>
                      <c:pt idx="195">
                        <c:v>0.38698282441608844</c:v>
                      </c:pt>
                      <c:pt idx="196">
                        <c:v>0.38698282441608844</c:v>
                      </c:pt>
                      <c:pt idx="197">
                        <c:v>0.38698282441608844</c:v>
                      </c:pt>
                      <c:pt idx="198">
                        <c:v>0.38698282441608844</c:v>
                      </c:pt>
                      <c:pt idx="199">
                        <c:v>0.38698282441608844</c:v>
                      </c:pt>
                      <c:pt idx="200">
                        <c:v>0.38698282441608844</c:v>
                      </c:pt>
                      <c:pt idx="201">
                        <c:v>0.38698282441608844</c:v>
                      </c:pt>
                      <c:pt idx="202">
                        <c:v>0.38698282441608844</c:v>
                      </c:pt>
                      <c:pt idx="203">
                        <c:v>-10.99175795818854</c:v>
                      </c:pt>
                      <c:pt idx="204">
                        <c:v>-10.99175795818854</c:v>
                      </c:pt>
                      <c:pt idx="205">
                        <c:v>-10.99175795818854</c:v>
                      </c:pt>
                      <c:pt idx="206">
                        <c:v>-10.99175795818854</c:v>
                      </c:pt>
                      <c:pt idx="207">
                        <c:v>-10.99175795818854</c:v>
                      </c:pt>
                      <c:pt idx="208">
                        <c:v>-10.99175795818854</c:v>
                      </c:pt>
                      <c:pt idx="209">
                        <c:v>-10.99175795818854</c:v>
                      </c:pt>
                      <c:pt idx="210">
                        <c:v>-10.99175795818854</c:v>
                      </c:pt>
                      <c:pt idx="211">
                        <c:v>-10.99175795818854</c:v>
                      </c:pt>
                      <c:pt idx="212">
                        <c:v>-10.99175795818854</c:v>
                      </c:pt>
                      <c:pt idx="213">
                        <c:v>-10.99175795818854</c:v>
                      </c:pt>
                      <c:pt idx="214">
                        <c:v>-10.99175795818854</c:v>
                      </c:pt>
                      <c:pt idx="215">
                        <c:v>-10.99175795818854</c:v>
                      </c:pt>
                      <c:pt idx="216">
                        <c:v>-10.99175795818854</c:v>
                      </c:pt>
                      <c:pt idx="217">
                        <c:v>-10.99175795818854</c:v>
                      </c:pt>
                      <c:pt idx="218">
                        <c:v>-10.99175795818854</c:v>
                      </c:pt>
                      <c:pt idx="219">
                        <c:v>-10.99175795818854</c:v>
                      </c:pt>
                      <c:pt idx="220">
                        <c:v>-10.99175795818854</c:v>
                      </c:pt>
                      <c:pt idx="221">
                        <c:v>-10.99175795818854</c:v>
                      </c:pt>
                      <c:pt idx="222">
                        <c:v>-10.99175795818854</c:v>
                      </c:pt>
                      <c:pt idx="223">
                        <c:v>-10.99175795818854</c:v>
                      </c:pt>
                      <c:pt idx="224">
                        <c:v>-10.99175795818854</c:v>
                      </c:pt>
                      <c:pt idx="225">
                        <c:v>-10.99175795818854</c:v>
                      </c:pt>
                      <c:pt idx="226">
                        <c:v>-10.99175795818854</c:v>
                      </c:pt>
                      <c:pt idx="227">
                        <c:v>-10.99175795818854</c:v>
                      </c:pt>
                      <c:pt idx="228">
                        <c:v>-10.99175795818854</c:v>
                      </c:pt>
                      <c:pt idx="229">
                        <c:v>-10.99175795818854</c:v>
                      </c:pt>
                      <c:pt idx="230">
                        <c:v>-10.99175795818854</c:v>
                      </c:pt>
                      <c:pt idx="231">
                        <c:v>-10.99175795818854</c:v>
                      </c:pt>
                      <c:pt idx="232">
                        <c:v>-10.99175795818854</c:v>
                      </c:pt>
                      <c:pt idx="233">
                        <c:v>-10.99175795818854</c:v>
                      </c:pt>
                      <c:pt idx="234">
                        <c:v>-10.99175795818854</c:v>
                      </c:pt>
                      <c:pt idx="235">
                        <c:v>-10.99175795818854</c:v>
                      </c:pt>
                      <c:pt idx="236">
                        <c:v>-10.99175795818854</c:v>
                      </c:pt>
                      <c:pt idx="237">
                        <c:v>-10.99175795818854</c:v>
                      </c:pt>
                      <c:pt idx="238">
                        <c:v>-10.99175795818854</c:v>
                      </c:pt>
                      <c:pt idx="239">
                        <c:v>-10.99175795818854</c:v>
                      </c:pt>
                      <c:pt idx="240">
                        <c:v>-10.99175795818854</c:v>
                      </c:pt>
                      <c:pt idx="241">
                        <c:v>-10.99175795818854</c:v>
                      </c:pt>
                      <c:pt idx="242">
                        <c:v>-10.99175795818854</c:v>
                      </c:pt>
                      <c:pt idx="243">
                        <c:v>-10.99175795818854</c:v>
                      </c:pt>
                      <c:pt idx="244">
                        <c:v>-10.99175795818854</c:v>
                      </c:pt>
                      <c:pt idx="245">
                        <c:v>-10.99175795818854</c:v>
                      </c:pt>
                      <c:pt idx="246">
                        <c:v>-10.99175795818854</c:v>
                      </c:pt>
                      <c:pt idx="247">
                        <c:v>-10.99175795818854</c:v>
                      </c:pt>
                      <c:pt idx="248">
                        <c:v>-21.565896102790752</c:v>
                      </c:pt>
                      <c:pt idx="249">
                        <c:v>-21.565896102790752</c:v>
                      </c:pt>
                      <c:pt idx="250">
                        <c:v>-21.565896102790752</c:v>
                      </c:pt>
                      <c:pt idx="251">
                        <c:v>-21.565896102790752</c:v>
                      </c:pt>
                      <c:pt idx="252">
                        <c:v>-21.565896102790752</c:v>
                      </c:pt>
                      <c:pt idx="253">
                        <c:v>-21.565896102790752</c:v>
                      </c:pt>
                      <c:pt idx="254">
                        <c:v>-21.565896102790752</c:v>
                      </c:pt>
                      <c:pt idx="255">
                        <c:v>-21.565896102790752</c:v>
                      </c:pt>
                      <c:pt idx="256">
                        <c:v>-21.565896102790752</c:v>
                      </c:pt>
                      <c:pt idx="257">
                        <c:v>-21.565896102790752</c:v>
                      </c:pt>
                      <c:pt idx="258">
                        <c:v>-21.565896102790752</c:v>
                      </c:pt>
                      <c:pt idx="259">
                        <c:v>-21.565896102790752</c:v>
                      </c:pt>
                      <c:pt idx="260">
                        <c:v>-21.565896102790752</c:v>
                      </c:pt>
                      <c:pt idx="261">
                        <c:v>-21.565896102790752</c:v>
                      </c:pt>
                      <c:pt idx="262">
                        <c:v>-21.565896102790752</c:v>
                      </c:pt>
                      <c:pt idx="263">
                        <c:v>-21.565896102790752</c:v>
                      </c:pt>
                      <c:pt idx="264">
                        <c:v>-21.565896102790752</c:v>
                      </c:pt>
                      <c:pt idx="265">
                        <c:v>-21.565896102790752</c:v>
                      </c:pt>
                      <c:pt idx="266">
                        <c:v>-21.565896102790752</c:v>
                      </c:pt>
                      <c:pt idx="267">
                        <c:v>-21.565896102790752</c:v>
                      </c:pt>
                      <c:pt idx="268">
                        <c:v>-21.565896102790752</c:v>
                      </c:pt>
                      <c:pt idx="269">
                        <c:v>-21.565896102790752</c:v>
                      </c:pt>
                      <c:pt idx="270">
                        <c:v>-21.565896102790752</c:v>
                      </c:pt>
                      <c:pt idx="271">
                        <c:v>-21.565896102790752</c:v>
                      </c:pt>
                      <c:pt idx="272">
                        <c:v>-21.565896102790752</c:v>
                      </c:pt>
                      <c:pt idx="273">
                        <c:v>-21.565896102790752</c:v>
                      </c:pt>
                      <c:pt idx="274">
                        <c:v>-21.565896102790752</c:v>
                      </c:pt>
                      <c:pt idx="275">
                        <c:v>-21.565896102790752</c:v>
                      </c:pt>
                      <c:pt idx="276">
                        <c:v>-21.565896102790752</c:v>
                      </c:pt>
                      <c:pt idx="277">
                        <c:v>-21.565896102790752</c:v>
                      </c:pt>
                      <c:pt idx="278">
                        <c:v>-21.565896102790752</c:v>
                      </c:pt>
                      <c:pt idx="279">
                        <c:v>-21.565896102790752</c:v>
                      </c:pt>
                      <c:pt idx="280">
                        <c:v>-21.565896102790752</c:v>
                      </c:pt>
                      <c:pt idx="281">
                        <c:v>-21.565896102790752</c:v>
                      </c:pt>
                      <c:pt idx="282">
                        <c:v>-21.565896102790752</c:v>
                      </c:pt>
                      <c:pt idx="283">
                        <c:v>-21.565896102790752</c:v>
                      </c:pt>
                      <c:pt idx="284">
                        <c:v>-21.565896102790752</c:v>
                      </c:pt>
                      <c:pt idx="285">
                        <c:v>-21.565896102790752</c:v>
                      </c:pt>
                      <c:pt idx="286">
                        <c:v>-21.565896102790752</c:v>
                      </c:pt>
                      <c:pt idx="287">
                        <c:v>-21.565896102790752</c:v>
                      </c:pt>
                      <c:pt idx="288">
                        <c:v>-21.565896102790752</c:v>
                      </c:pt>
                      <c:pt idx="289">
                        <c:v>-21.565896102790752</c:v>
                      </c:pt>
                      <c:pt idx="290">
                        <c:v>-21.565896102790752</c:v>
                      </c:pt>
                      <c:pt idx="291">
                        <c:v>-21.565896102790752</c:v>
                      </c:pt>
                      <c:pt idx="292">
                        <c:v>-21.565896102790752</c:v>
                      </c:pt>
                      <c:pt idx="293">
                        <c:v>-10.850218186250993</c:v>
                      </c:pt>
                      <c:pt idx="294">
                        <c:v>-10.850218186250993</c:v>
                      </c:pt>
                      <c:pt idx="295">
                        <c:v>-10.850218186250993</c:v>
                      </c:pt>
                      <c:pt idx="296">
                        <c:v>-10.850218186250993</c:v>
                      </c:pt>
                      <c:pt idx="297">
                        <c:v>-10.850218186250993</c:v>
                      </c:pt>
                      <c:pt idx="298">
                        <c:v>-10.850218186250993</c:v>
                      </c:pt>
                      <c:pt idx="299">
                        <c:v>-10.850218186250993</c:v>
                      </c:pt>
                      <c:pt idx="300">
                        <c:v>-10.850218186250993</c:v>
                      </c:pt>
                      <c:pt idx="301">
                        <c:v>-10.850218186250993</c:v>
                      </c:pt>
                      <c:pt idx="302">
                        <c:v>-10.850218186250993</c:v>
                      </c:pt>
                      <c:pt idx="303">
                        <c:v>-10.850218186250993</c:v>
                      </c:pt>
                      <c:pt idx="304">
                        <c:v>-10.850218186250993</c:v>
                      </c:pt>
                      <c:pt idx="305">
                        <c:v>-10.850218186250993</c:v>
                      </c:pt>
                      <c:pt idx="306">
                        <c:v>-10.850218186250993</c:v>
                      </c:pt>
                      <c:pt idx="307">
                        <c:v>-10.850218186250993</c:v>
                      </c:pt>
                      <c:pt idx="308">
                        <c:v>-10.850218186250993</c:v>
                      </c:pt>
                      <c:pt idx="309">
                        <c:v>-10.850218186250993</c:v>
                      </c:pt>
                      <c:pt idx="310">
                        <c:v>-10.850218186250993</c:v>
                      </c:pt>
                      <c:pt idx="311">
                        <c:v>-10.850218186250993</c:v>
                      </c:pt>
                      <c:pt idx="312">
                        <c:v>-10.850218186250993</c:v>
                      </c:pt>
                      <c:pt idx="313">
                        <c:v>-10.850218186250993</c:v>
                      </c:pt>
                      <c:pt idx="314">
                        <c:v>-10.850218186250993</c:v>
                      </c:pt>
                      <c:pt idx="315">
                        <c:v>-10.850218186250993</c:v>
                      </c:pt>
                      <c:pt idx="316">
                        <c:v>-10.850218186250993</c:v>
                      </c:pt>
                      <c:pt idx="317">
                        <c:v>-10.850218186250993</c:v>
                      </c:pt>
                      <c:pt idx="318">
                        <c:v>-10.850218186250993</c:v>
                      </c:pt>
                      <c:pt idx="319">
                        <c:v>-10.850218186250993</c:v>
                      </c:pt>
                      <c:pt idx="320">
                        <c:v>-10.850218186250993</c:v>
                      </c:pt>
                      <c:pt idx="321">
                        <c:v>-10.850218186250993</c:v>
                      </c:pt>
                      <c:pt idx="322">
                        <c:v>-10.850218186250993</c:v>
                      </c:pt>
                      <c:pt idx="323">
                        <c:v>-10.850218186250993</c:v>
                      </c:pt>
                      <c:pt idx="324">
                        <c:v>-10.850218186250993</c:v>
                      </c:pt>
                      <c:pt idx="325">
                        <c:v>-10.850218186250993</c:v>
                      </c:pt>
                      <c:pt idx="326">
                        <c:v>-10.850218186250993</c:v>
                      </c:pt>
                      <c:pt idx="327">
                        <c:v>-10.850218186250993</c:v>
                      </c:pt>
                      <c:pt idx="328">
                        <c:v>-10.850218186250993</c:v>
                      </c:pt>
                      <c:pt idx="329">
                        <c:v>-10.850218186250993</c:v>
                      </c:pt>
                      <c:pt idx="330">
                        <c:v>-10.850218186250993</c:v>
                      </c:pt>
                      <c:pt idx="331">
                        <c:v>-10.850218186250993</c:v>
                      </c:pt>
                      <c:pt idx="332">
                        <c:v>-10.850218186250993</c:v>
                      </c:pt>
                      <c:pt idx="333">
                        <c:v>-10.850218186250993</c:v>
                      </c:pt>
                      <c:pt idx="334">
                        <c:v>-10.850218186250993</c:v>
                      </c:pt>
                      <c:pt idx="335">
                        <c:v>-10.850218186250993</c:v>
                      </c:pt>
                      <c:pt idx="336">
                        <c:v>-10.850218186250993</c:v>
                      </c:pt>
                      <c:pt idx="337">
                        <c:v>-10.850218186250993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FB04-41DB-9195-527CE64F4D1C}"/>
                  </c:ext>
                </c:extLst>
              </c15:ser>
            </c15:filteredLineSeries>
          </c:ext>
        </c:extLst>
      </c:lineChart>
      <c:catAx>
        <c:axId val="528229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35544"/>
        <c:crosses val="autoZero"/>
        <c:auto val="1"/>
        <c:lblAlgn val="ctr"/>
        <c:lblOffset val="100"/>
        <c:noMultiLvlLbl val="0"/>
      </c:catAx>
      <c:valAx>
        <c:axId val="52823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2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251635654.74289462</c:v>
                </c:pt>
                <c:pt idx="1">
                  <c:v>251640812.31717467</c:v>
                </c:pt>
                <c:pt idx="2">
                  <c:v>251635654.74289462</c:v>
                </c:pt>
                <c:pt idx="3">
                  <c:v>251640812.31717467</c:v>
                </c:pt>
                <c:pt idx="4">
                  <c:v>252170347.27289641</c:v>
                </c:pt>
                <c:pt idx="5">
                  <c:v>252175504.84717631</c:v>
                </c:pt>
                <c:pt idx="6">
                  <c:v>252170347.27289641</c:v>
                </c:pt>
                <c:pt idx="7">
                  <c:v>252175504.84717631</c:v>
                </c:pt>
                <c:pt idx="8">
                  <c:v>251635654.74289462</c:v>
                </c:pt>
                <c:pt idx="9">
                  <c:v>251640812.31717467</c:v>
                </c:pt>
                <c:pt idx="10">
                  <c:v>252170347.27289641</c:v>
                </c:pt>
                <c:pt idx="11">
                  <c:v>252175504.84717631</c:v>
                </c:pt>
                <c:pt idx="12">
                  <c:v>258105948.1280635</c:v>
                </c:pt>
                <c:pt idx="13">
                  <c:v>258111105.70234346</c:v>
                </c:pt>
                <c:pt idx="14">
                  <c:v>258105948.1280635</c:v>
                </c:pt>
                <c:pt idx="15">
                  <c:v>258111105.70234346</c:v>
                </c:pt>
                <c:pt idx="16">
                  <c:v>258640640.6580652</c:v>
                </c:pt>
                <c:pt idx="17">
                  <c:v>258645798.23234513</c:v>
                </c:pt>
                <c:pt idx="18">
                  <c:v>258640640.6580652</c:v>
                </c:pt>
                <c:pt idx="19">
                  <c:v>258645798.23234513</c:v>
                </c:pt>
                <c:pt idx="20">
                  <c:v>258105948.1280635</c:v>
                </c:pt>
                <c:pt idx="21">
                  <c:v>258111105.70234346</c:v>
                </c:pt>
                <c:pt idx="22">
                  <c:v>258640640.6580652</c:v>
                </c:pt>
                <c:pt idx="23">
                  <c:v>258645798.23234513</c:v>
                </c:pt>
                <c:pt idx="24">
                  <c:v>259424777.8635304</c:v>
                </c:pt>
                <c:pt idx="25">
                  <c:v>259429935.43781042</c:v>
                </c:pt>
                <c:pt idx="26">
                  <c:v>259424777.8635304</c:v>
                </c:pt>
                <c:pt idx="27">
                  <c:v>259429935.43781042</c:v>
                </c:pt>
                <c:pt idx="28">
                  <c:v>259959470.3935321</c:v>
                </c:pt>
                <c:pt idx="29">
                  <c:v>259964627.96781212</c:v>
                </c:pt>
                <c:pt idx="30">
                  <c:v>259959470.3935321</c:v>
                </c:pt>
                <c:pt idx="31">
                  <c:v>259964627.96781212</c:v>
                </c:pt>
                <c:pt idx="32">
                  <c:v>259424777.8635304</c:v>
                </c:pt>
                <c:pt idx="33">
                  <c:v>259429935.43781042</c:v>
                </c:pt>
                <c:pt idx="34">
                  <c:v>259959470.3935321</c:v>
                </c:pt>
                <c:pt idx="35">
                  <c:v>259964627.96781212</c:v>
                </c:pt>
                <c:pt idx="36">
                  <c:v>261397143.69296387</c:v>
                </c:pt>
                <c:pt idx="37">
                  <c:v>261402301.26724392</c:v>
                </c:pt>
                <c:pt idx="38">
                  <c:v>261397143.69296387</c:v>
                </c:pt>
                <c:pt idx="39">
                  <c:v>261402301.26724392</c:v>
                </c:pt>
                <c:pt idx="40">
                  <c:v>261931836.22296557</c:v>
                </c:pt>
                <c:pt idx="41">
                  <c:v>261936993.79724556</c:v>
                </c:pt>
                <c:pt idx="42">
                  <c:v>261931836.22296557</c:v>
                </c:pt>
                <c:pt idx="43">
                  <c:v>261936993.79724556</c:v>
                </c:pt>
                <c:pt idx="44">
                  <c:v>261397143.69296387</c:v>
                </c:pt>
                <c:pt idx="45">
                  <c:v>261402301.26724392</c:v>
                </c:pt>
                <c:pt idx="46">
                  <c:v>261931836.22296557</c:v>
                </c:pt>
                <c:pt idx="47">
                  <c:v>261936993.79724556</c:v>
                </c:pt>
                <c:pt idx="48">
                  <c:v>265895071.24869925</c:v>
                </c:pt>
                <c:pt idx="49">
                  <c:v>265900228.82297921</c:v>
                </c:pt>
                <c:pt idx="50">
                  <c:v>265895071.24869925</c:v>
                </c:pt>
                <c:pt idx="51">
                  <c:v>265900228.82297921</c:v>
                </c:pt>
                <c:pt idx="52">
                  <c:v>266535181.40537149</c:v>
                </c:pt>
                <c:pt idx="53">
                  <c:v>266540338.97965148</c:v>
                </c:pt>
                <c:pt idx="54">
                  <c:v>266429763.77870083</c:v>
                </c:pt>
                <c:pt idx="55">
                  <c:v>266434921.35298085</c:v>
                </c:pt>
                <c:pt idx="56">
                  <c:v>266429763.77870083</c:v>
                </c:pt>
                <c:pt idx="57">
                  <c:v>266434921.35298085</c:v>
                </c:pt>
                <c:pt idx="58">
                  <c:v>265895071.24869925</c:v>
                </c:pt>
                <c:pt idx="59">
                  <c:v>265900228.82297921</c:v>
                </c:pt>
                <c:pt idx="60">
                  <c:v>266535181.40537149</c:v>
                </c:pt>
                <c:pt idx="61">
                  <c:v>266540338.97965148</c:v>
                </c:pt>
                <c:pt idx="62">
                  <c:v>267069873.93537313</c:v>
                </c:pt>
                <c:pt idx="63">
                  <c:v>267075031.50965318</c:v>
                </c:pt>
                <c:pt idx="64">
                  <c:v>266429763.77870083</c:v>
                </c:pt>
                <c:pt idx="65">
                  <c:v>266434921.35298085</c:v>
                </c:pt>
                <c:pt idx="66">
                  <c:v>267069873.93537313</c:v>
                </c:pt>
                <c:pt idx="67">
                  <c:v>267075031.50965318</c:v>
                </c:pt>
                <c:pt idx="68">
                  <c:v>266535181.40537149</c:v>
                </c:pt>
                <c:pt idx="69">
                  <c:v>266540338.97965148</c:v>
                </c:pt>
                <c:pt idx="70">
                  <c:v>267069873.93537313</c:v>
                </c:pt>
                <c:pt idx="71">
                  <c:v>267075031.50965318</c:v>
                </c:pt>
                <c:pt idx="72">
                  <c:v>268169439.64133173</c:v>
                </c:pt>
                <c:pt idx="73">
                  <c:v>268174597.21561164</c:v>
                </c:pt>
                <c:pt idx="74">
                  <c:v>267867437.07813266</c:v>
                </c:pt>
                <c:pt idx="75">
                  <c:v>267872594.65241271</c:v>
                </c:pt>
                <c:pt idx="76">
                  <c:v>267867437.07813266</c:v>
                </c:pt>
                <c:pt idx="77">
                  <c:v>267872594.65241271</c:v>
                </c:pt>
                <c:pt idx="78">
                  <c:v>268169439.64133173</c:v>
                </c:pt>
                <c:pt idx="79">
                  <c:v>268174597.21561164</c:v>
                </c:pt>
                <c:pt idx="80">
                  <c:v>267867437.07813266</c:v>
                </c:pt>
                <c:pt idx="81">
                  <c:v>267872594.65241271</c:v>
                </c:pt>
                <c:pt idx="82">
                  <c:v>268704132.17133343</c:v>
                </c:pt>
                <c:pt idx="83">
                  <c:v>268709289.74561334</c:v>
                </c:pt>
                <c:pt idx="84">
                  <c:v>268402129.60813436</c:v>
                </c:pt>
                <c:pt idx="85">
                  <c:v>268407287.18241438</c:v>
                </c:pt>
                <c:pt idx="86">
                  <c:v>268704132.17133343</c:v>
                </c:pt>
                <c:pt idx="87">
                  <c:v>268709289.74561334</c:v>
                </c:pt>
                <c:pt idx="88">
                  <c:v>268169439.64133173</c:v>
                </c:pt>
                <c:pt idx="89">
                  <c:v>268174597.21561164</c:v>
                </c:pt>
                <c:pt idx="90">
                  <c:v>268402129.60813436</c:v>
                </c:pt>
                <c:pt idx="91">
                  <c:v>268407287.18241438</c:v>
                </c:pt>
                <c:pt idx="92">
                  <c:v>268704132.17133343</c:v>
                </c:pt>
                <c:pt idx="93">
                  <c:v>268709289.74561334</c:v>
                </c:pt>
                <c:pt idx="94">
                  <c:v>268402129.60813436</c:v>
                </c:pt>
                <c:pt idx="95">
                  <c:v>268407287.18241438</c:v>
                </c:pt>
                <c:pt idx="96">
                  <c:v>274324304.52600735</c:v>
                </c:pt>
                <c:pt idx="97">
                  <c:v>274329462.1002872</c:v>
                </c:pt>
                <c:pt idx="98">
                  <c:v>274324304.52600735</c:v>
                </c:pt>
                <c:pt idx="99">
                  <c:v>274329462.1002872</c:v>
                </c:pt>
                <c:pt idx="100">
                  <c:v>274639733.02650052</c:v>
                </c:pt>
                <c:pt idx="101">
                  <c:v>274644890.60078049</c:v>
                </c:pt>
                <c:pt idx="102">
                  <c:v>274639733.02650052</c:v>
                </c:pt>
                <c:pt idx="103">
                  <c:v>274644890.60078049</c:v>
                </c:pt>
                <c:pt idx="104">
                  <c:v>274858997.05600888</c:v>
                </c:pt>
                <c:pt idx="105">
                  <c:v>274864154.63028902</c:v>
                </c:pt>
                <c:pt idx="106">
                  <c:v>274858997.05600888</c:v>
                </c:pt>
                <c:pt idx="107">
                  <c:v>274864154.63028902</c:v>
                </c:pt>
                <c:pt idx="108">
                  <c:v>275174425.55650216</c:v>
                </c:pt>
                <c:pt idx="109">
                  <c:v>275179583.13078219</c:v>
                </c:pt>
                <c:pt idx="110">
                  <c:v>274324304.52600735</c:v>
                </c:pt>
                <c:pt idx="111">
                  <c:v>274329462.1002872</c:v>
                </c:pt>
                <c:pt idx="112">
                  <c:v>275174425.55650216</c:v>
                </c:pt>
                <c:pt idx="113">
                  <c:v>275179583.13078219</c:v>
                </c:pt>
                <c:pt idx="114">
                  <c:v>274639733.02650052</c:v>
                </c:pt>
                <c:pt idx="115">
                  <c:v>274644890.60078049</c:v>
                </c:pt>
                <c:pt idx="116">
                  <c:v>274858997.05600888</c:v>
                </c:pt>
                <c:pt idx="117">
                  <c:v>274864154.63028902</c:v>
                </c:pt>
                <c:pt idx="118">
                  <c:v>275174425.55650216</c:v>
                </c:pt>
                <c:pt idx="119">
                  <c:v>275179583.13078219</c:v>
                </c:pt>
                <c:pt idx="120">
                  <c:v>275958562.76196742</c:v>
                </c:pt>
                <c:pt idx="121">
                  <c:v>275963720.33624756</c:v>
                </c:pt>
                <c:pt idx="122">
                  <c:v>275958562.76196742</c:v>
                </c:pt>
                <c:pt idx="123">
                  <c:v>275963720.33624756</c:v>
                </c:pt>
                <c:pt idx="124">
                  <c:v>276296670.35544074</c:v>
                </c:pt>
                <c:pt idx="125">
                  <c:v>276301827.92972082</c:v>
                </c:pt>
                <c:pt idx="126">
                  <c:v>276493255.29196912</c:v>
                </c:pt>
                <c:pt idx="127">
                  <c:v>276498412.86624908</c:v>
                </c:pt>
                <c:pt idx="128">
                  <c:v>276296670.35544074</c:v>
                </c:pt>
                <c:pt idx="129">
                  <c:v>276301827.92972082</c:v>
                </c:pt>
                <c:pt idx="130">
                  <c:v>276493255.29196912</c:v>
                </c:pt>
                <c:pt idx="131">
                  <c:v>276498412.86624908</c:v>
                </c:pt>
                <c:pt idx="132">
                  <c:v>275958562.76196742</c:v>
                </c:pt>
                <c:pt idx="133">
                  <c:v>275963720.33624756</c:v>
                </c:pt>
                <c:pt idx="134">
                  <c:v>276296670.35544074</c:v>
                </c:pt>
                <c:pt idx="135">
                  <c:v>276301827.92972082</c:v>
                </c:pt>
                <c:pt idx="136">
                  <c:v>276493255.29196912</c:v>
                </c:pt>
                <c:pt idx="137">
                  <c:v>276498412.86624908</c:v>
                </c:pt>
                <c:pt idx="138">
                  <c:v>276831362.88544238</c:v>
                </c:pt>
                <c:pt idx="139">
                  <c:v>276836520.4597224</c:v>
                </c:pt>
                <c:pt idx="140">
                  <c:v>276831362.88544238</c:v>
                </c:pt>
                <c:pt idx="141">
                  <c:v>276836520.4597224</c:v>
                </c:pt>
                <c:pt idx="142">
                  <c:v>277443129.68585581</c:v>
                </c:pt>
                <c:pt idx="143">
                  <c:v>277448287.26013583</c:v>
                </c:pt>
                <c:pt idx="144">
                  <c:v>276831362.88544238</c:v>
                </c:pt>
                <c:pt idx="145">
                  <c:v>276836520.4597224</c:v>
                </c:pt>
                <c:pt idx="146">
                  <c:v>277930928.59140092</c:v>
                </c:pt>
                <c:pt idx="147">
                  <c:v>277936086.16568094</c:v>
                </c:pt>
                <c:pt idx="148">
                  <c:v>277930928.59140092</c:v>
                </c:pt>
                <c:pt idx="149">
                  <c:v>277936086.16568094</c:v>
                </c:pt>
                <c:pt idx="150">
                  <c:v>277443129.68585581</c:v>
                </c:pt>
                <c:pt idx="151">
                  <c:v>277448287.26013583</c:v>
                </c:pt>
                <c:pt idx="152">
                  <c:v>277977822.21585739</c:v>
                </c:pt>
                <c:pt idx="153">
                  <c:v>277982979.79013729</c:v>
                </c:pt>
                <c:pt idx="154">
                  <c:v>277977822.21585739</c:v>
                </c:pt>
                <c:pt idx="155">
                  <c:v>277982979.79013729</c:v>
                </c:pt>
                <c:pt idx="156">
                  <c:v>277930928.59140092</c:v>
                </c:pt>
                <c:pt idx="157">
                  <c:v>277936086.16568094</c:v>
                </c:pt>
                <c:pt idx="158">
                  <c:v>277443129.68585581</c:v>
                </c:pt>
                <c:pt idx="159">
                  <c:v>277448287.26013583</c:v>
                </c:pt>
                <c:pt idx="160">
                  <c:v>278465621.12140262</c:v>
                </c:pt>
                <c:pt idx="161">
                  <c:v>278470778.69568259</c:v>
                </c:pt>
                <c:pt idx="162">
                  <c:v>278465621.12140262</c:v>
                </c:pt>
                <c:pt idx="163">
                  <c:v>278470778.69568259</c:v>
                </c:pt>
                <c:pt idx="164">
                  <c:v>277977822.21585739</c:v>
                </c:pt>
                <c:pt idx="165">
                  <c:v>277982979.79013729</c:v>
                </c:pt>
                <c:pt idx="166">
                  <c:v>278465621.12140262</c:v>
                </c:pt>
                <c:pt idx="167">
                  <c:v>278470778.69568259</c:v>
                </c:pt>
                <c:pt idx="168">
                  <c:v>282428856.14713627</c:v>
                </c:pt>
                <c:pt idx="169">
                  <c:v>282434013.72141618</c:v>
                </c:pt>
                <c:pt idx="170">
                  <c:v>282428856.14713627</c:v>
                </c:pt>
                <c:pt idx="171">
                  <c:v>282434013.72141618</c:v>
                </c:pt>
                <c:pt idx="172">
                  <c:v>283068966.30380857</c:v>
                </c:pt>
                <c:pt idx="173">
                  <c:v>283074123.87808859</c:v>
                </c:pt>
                <c:pt idx="174">
                  <c:v>282963548.67713791</c:v>
                </c:pt>
                <c:pt idx="175">
                  <c:v>282968706.25141799</c:v>
                </c:pt>
                <c:pt idx="176">
                  <c:v>282963548.67713791</c:v>
                </c:pt>
                <c:pt idx="177">
                  <c:v>282968706.25141799</c:v>
                </c:pt>
                <c:pt idx="178">
                  <c:v>282428856.14713627</c:v>
                </c:pt>
                <c:pt idx="179">
                  <c:v>282434013.72141618</c:v>
                </c:pt>
                <c:pt idx="180">
                  <c:v>283068966.30380857</c:v>
                </c:pt>
                <c:pt idx="181">
                  <c:v>283074123.87808859</c:v>
                </c:pt>
                <c:pt idx="182">
                  <c:v>283603658.83381015</c:v>
                </c:pt>
                <c:pt idx="183">
                  <c:v>283608816.40809017</c:v>
                </c:pt>
                <c:pt idx="184">
                  <c:v>283811048.27208233</c:v>
                </c:pt>
                <c:pt idx="185">
                  <c:v>283816205.84636229</c:v>
                </c:pt>
                <c:pt idx="186">
                  <c:v>283811048.27208233</c:v>
                </c:pt>
                <c:pt idx="187">
                  <c:v>283816205.84636229</c:v>
                </c:pt>
                <c:pt idx="188">
                  <c:v>283456287.8610639</c:v>
                </c:pt>
                <c:pt idx="189">
                  <c:v>283461445.43534392</c:v>
                </c:pt>
                <c:pt idx="190">
                  <c:v>282963548.67713791</c:v>
                </c:pt>
                <c:pt idx="191">
                  <c:v>282968706.25141799</c:v>
                </c:pt>
                <c:pt idx="192">
                  <c:v>283603658.83381015</c:v>
                </c:pt>
                <c:pt idx="193">
                  <c:v>283456287.8610639</c:v>
                </c:pt>
                <c:pt idx="194">
                  <c:v>283608816.40809017</c:v>
                </c:pt>
                <c:pt idx="195">
                  <c:v>283461445.43534392</c:v>
                </c:pt>
                <c:pt idx="196">
                  <c:v>283068966.30380857</c:v>
                </c:pt>
                <c:pt idx="197">
                  <c:v>283074123.87808859</c:v>
                </c:pt>
                <c:pt idx="198">
                  <c:v>283811048.27208233</c:v>
                </c:pt>
                <c:pt idx="199">
                  <c:v>283816205.84636229</c:v>
                </c:pt>
                <c:pt idx="200">
                  <c:v>284345740.80208397</c:v>
                </c:pt>
                <c:pt idx="201">
                  <c:v>284350898.37636393</c:v>
                </c:pt>
                <c:pt idx="202">
                  <c:v>283603658.83381015</c:v>
                </c:pt>
                <c:pt idx="203">
                  <c:v>283456287.8610639</c:v>
                </c:pt>
                <c:pt idx="204">
                  <c:v>283608816.40809017</c:v>
                </c:pt>
                <c:pt idx="205">
                  <c:v>283461445.43534392</c:v>
                </c:pt>
                <c:pt idx="206">
                  <c:v>283990980.3910656</c:v>
                </c:pt>
                <c:pt idx="207">
                  <c:v>283996137.96534556</c:v>
                </c:pt>
                <c:pt idx="208">
                  <c:v>284345740.80208397</c:v>
                </c:pt>
                <c:pt idx="209">
                  <c:v>284350898.37636393</c:v>
                </c:pt>
                <c:pt idx="210">
                  <c:v>284401221.97656983</c:v>
                </c:pt>
                <c:pt idx="211">
                  <c:v>284406379.55084974</c:v>
                </c:pt>
                <c:pt idx="212">
                  <c:v>283990980.3910656</c:v>
                </c:pt>
                <c:pt idx="213">
                  <c:v>283996137.96534556</c:v>
                </c:pt>
                <c:pt idx="214">
                  <c:v>284401221.97656983</c:v>
                </c:pt>
                <c:pt idx="215">
                  <c:v>284406379.55084974</c:v>
                </c:pt>
                <c:pt idx="216">
                  <c:v>284345740.80208397</c:v>
                </c:pt>
                <c:pt idx="217">
                  <c:v>284350898.37636393</c:v>
                </c:pt>
                <c:pt idx="218">
                  <c:v>283990980.3910656</c:v>
                </c:pt>
                <c:pt idx="219">
                  <c:v>283996137.96534556</c:v>
                </c:pt>
                <c:pt idx="220">
                  <c:v>284401221.97656983</c:v>
                </c:pt>
                <c:pt idx="221">
                  <c:v>284406379.55084974</c:v>
                </c:pt>
                <c:pt idx="222">
                  <c:v>284935914.50657135</c:v>
                </c:pt>
                <c:pt idx="223">
                  <c:v>284941072.08085144</c:v>
                </c:pt>
                <c:pt idx="224">
                  <c:v>284935914.50657135</c:v>
                </c:pt>
                <c:pt idx="225">
                  <c:v>284941072.08085144</c:v>
                </c:pt>
                <c:pt idx="226">
                  <c:v>285232252.80649149</c:v>
                </c:pt>
                <c:pt idx="227">
                  <c:v>285237410.38077146</c:v>
                </c:pt>
                <c:pt idx="228">
                  <c:v>285232252.80649149</c:v>
                </c:pt>
                <c:pt idx="229">
                  <c:v>285237410.38077146</c:v>
                </c:pt>
                <c:pt idx="230">
                  <c:v>284935914.50657135</c:v>
                </c:pt>
                <c:pt idx="231">
                  <c:v>284941072.08085144</c:v>
                </c:pt>
                <c:pt idx="232">
                  <c:v>285766945.33649313</c:v>
                </c:pt>
                <c:pt idx="233">
                  <c:v>285772102.91077316</c:v>
                </c:pt>
                <c:pt idx="234">
                  <c:v>285766945.33649313</c:v>
                </c:pt>
                <c:pt idx="235">
                  <c:v>285772102.91077316</c:v>
                </c:pt>
                <c:pt idx="236">
                  <c:v>285232252.80649149</c:v>
                </c:pt>
                <c:pt idx="237">
                  <c:v>285237410.38077146</c:v>
                </c:pt>
                <c:pt idx="238">
                  <c:v>285766945.33649313</c:v>
                </c:pt>
                <c:pt idx="239">
                  <c:v>285772102.91077316</c:v>
                </c:pt>
                <c:pt idx="240">
                  <c:v>287204618.63592505</c:v>
                </c:pt>
                <c:pt idx="241">
                  <c:v>287209776.21020496</c:v>
                </c:pt>
                <c:pt idx="242">
                  <c:v>287204618.63592505</c:v>
                </c:pt>
                <c:pt idx="243">
                  <c:v>287209776.21020496</c:v>
                </c:pt>
                <c:pt idx="244">
                  <c:v>287739311.16592664</c:v>
                </c:pt>
                <c:pt idx="245">
                  <c:v>287744468.74020672</c:v>
                </c:pt>
                <c:pt idx="246">
                  <c:v>287739311.16592664</c:v>
                </c:pt>
                <c:pt idx="247">
                  <c:v>287744468.74020672</c:v>
                </c:pt>
                <c:pt idx="248">
                  <c:v>287204618.63592505</c:v>
                </c:pt>
                <c:pt idx="249">
                  <c:v>287209776.21020496</c:v>
                </c:pt>
                <c:pt idx="250">
                  <c:v>287739311.16592664</c:v>
                </c:pt>
                <c:pt idx="251">
                  <c:v>287744468.74020672</c:v>
                </c:pt>
                <c:pt idx="252">
                  <c:v>290281341.65725112</c:v>
                </c:pt>
                <c:pt idx="253">
                  <c:v>290286499.23153114</c:v>
                </c:pt>
                <c:pt idx="254">
                  <c:v>290281341.65725112</c:v>
                </c:pt>
                <c:pt idx="255">
                  <c:v>290286499.23153114</c:v>
                </c:pt>
                <c:pt idx="256">
                  <c:v>290816034.18725282</c:v>
                </c:pt>
                <c:pt idx="257">
                  <c:v>290821191.76153272</c:v>
                </c:pt>
                <c:pt idx="258">
                  <c:v>290816034.18725282</c:v>
                </c:pt>
                <c:pt idx="259">
                  <c:v>290821191.76153272</c:v>
                </c:pt>
                <c:pt idx="260">
                  <c:v>290281341.65725112</c:v>
                </c:pt>
                <c:pt idx="261">
                  <c:v>290286499.23153114</c:v>
                </c:pt>
                <c:pt idx="262">
                  <c:v>290858089.42444426</c:v>
                </c:pt>
                <c:pt idx="263">
                  <c:v>290863246.99872434</c:v>
                </c:pt>
                <c:pt idx="264">
                  <c:v>290858089.42444426</c:v>
                </c:pt>
                <c:pt idx="265">
                  <c:v>290863246.99872434</c:v>
                </c:pt>
                <c:pt idx="266">
                  <c:v>290816034.18725282</c:v>
                </c:pt>
                <c:pt idx="267">
                  <c:v>290821191.76153272</c:v>
                </c:pt>
                <c:pt idx="268">
                  <c:v>291392781.95444596</c:v>
                </c:pt>
                <c:pt idx="269">
                  <c:v>291397939.52872598</c:v>
                </c:pt>
                <c:pt idx="270">
                  <c:v>291600171.39271814</c:v>
                </c:pt>
                <c:pt idx="271">
                  <c:v>291392781.95444596</c:v>
                </c:pt>
                <c:pt idx="272">
                  <c:v>291605328.96699804</c:v>
                </c:pt>
                <c:pt idx="273">
                  <c:v>291397939.52872598</c:v>
                </c:pt>
                <c:pt idx="274">
                  <c:v>290858089.42444426</c:v>
                </c:pt>
                <c:pt idx="275">
                  <c:v>290863246.99872434</c:v>
                </c:pt>
                <c:pt idx="276">
                  <c:v>291245410.98169971</c:v>
                </c:pt>
                <c:pt idx="277">
                  <c:v>291250568.55597973</c:v>
                </c:pt>
                <c:pt idx="278">
                  <c:v>291600171.39271814</c:v>
                </c:pt>
                <c:pt idx="279">
                  <c:v>291605328.96699804</c:v>
                </c:pt>
                <c:pt idx="280">
                  <c:v>291245410.98169971</c:v>
                </c:pt>
                <c:pt idx="281">
                  <c:v>291250568.55597973</c:v>
                </c:pt>
                <c:pt idx="282">
                  <c:v>292134863.92271978</c:v>
                </c:pt>
                <c:pt idx="283">
                  <c:v>292140021.49699974</c:v>
                </c:pt>
                <c:pt idx="284">
                  <c:v>291392781.95444596</c:v>
                </c:pt>
                <c:pt idx="285">
                  <c:v>291397939.52872598</c:v>
                </c:pt>
                <c:pt idx="286">
                  <c:v>291780103.51170135</c:v>
                </c:pt>
                <c:pt idx="287">
                  <c:v>291785261.08598131</c:v>
                </c:pt>
                <c:pt idx="288">
                  <c:v>292134863.92271978</c:v>
                </c:pt>
                <c:pt idx="289">
                  <c:v>292140021.49699974</c:v>
                </c:pt>
                <c:pt idx="290">
                  <c:v>291600171.39271814</c:v>
                </c:pt>
                <c:pt idx="291">
                  <c:v>291605328.96699804</c:v>
                </c:pt>
                <c:pt idx="292">
                  <c:v>291780103.51170135</c:v>
                </c:pt>
                <c:pt idx="293">
                  <c:v>291785261.08598131</c:v>
                </c:pt>
                <c:pt idx="294">
                  <c:v>291245410.98169971</c:v>
                </c:pt>
                <c:pt idx="295">
                  <c:v>291250568.55597973</c:v>
                </c:pt>
                <c:pt idx="296">
                  <c:v>292134863.92271978</c:v>
                </c:pt>
                <c:pt idx="297">
                  <c:v>292140021.49699974</c:v>
                </c:pt>
                <c:pt idx="298">
                  <c:v>292830455.25387776</c:v>
                </c:pt>
                <c:pt idx="299">
                  <c:v>292835612.82815784</c:v>
                </c:pt>
                <c:pt idx="300">
                  <c:v>291780103.51170135</c:v>
                </c:pt>
                <c:pt idx="301">
                  <c:v>291785261.08598131</c:v>
                </c:pt>
                <c:pt idx="302">
                  <c:v>292830455.25387776</c:v>
                </c:pt>
                <c:pt idx="303">
                  <c:v>292835612.82815784</c:v>
                </c:pt>
                <c:pt idx="304">
                  <c:v>292830455.25387776</c:v>
                </c:pt>
                <c:pt idx="305">
                  <c:v>292835612.82815784</c:v>
                </c:pt>
                <c:pt idx="306">
                  <c:v>293365147.78387952</c:v>
                </c:pt>
                <c:pt idx="307">
                  <c:v>293370305.35815942</c:v>
                </c:pt>
                <c:pt idx="308">
                  <c:v>293572537.22215158</c:v>
                </c:pt>
                <c:pt idx="309">
                  <c:v>293577694.79643154</c:v>
                </c:pt>
                <c:pt idx="310">
                  <c:v>293572537.22215158</c:v>
                </c:pt>
                <c:pt idx="311">
                  <c:v>293577694.79643154</c:v>
                </c:pt>
                <c:pt idx="312">
                  <c:v>293217776.81113321</c:v>
                </c:pt>
                <c:pt idx="313">
                  <c:v>293222934.38541311</c:v>
                </c:pt>
                <c:pt idx="314">
                  <c:v>293365147.78387952</c:v>
                </c:pt>
                <c:pt idx="315">
                  <c:v>293217776.81113321</c:v>
                </c:pt>
                <c:pt idx="316">
                  <c:v>293370305.35815942</c:v>
                </c:pt>
                <c:pt idx="317">
                  <c:v>293222934.38541311</c:v>
                </c:pt>
                <c:pt idx="318">
                  <c:v>294107229.75215322</c:v>
                </c:pt>
                <c:pt idx="319">
                  <c:v>294112387.32643324</c:v>
                </c:pt>
                <c:pt idx="320">
                  <c:v>294107229.75215322</c:v>
                </c:pt>
                <c:pt idx="321">
                  <c:v>294112387.32643324</c:v>
                </c:pt>
                <c:pt idx="322">
                  <c:v>293752469.34113485</c:v>
                </c:pt>
                <c:pt idx="323">
                  <c:v>293572537.22215158</c:v>
                </c:pt>
                <c:pt idx="324">
                  <c:v>293757626.91541487</c:v>
                </c:pt>
                <c:pt idx="325">
                  <c:v>293976914.58429271</c:v>
                </c:pt>
                <c:pt idx="326">
                  <c:v>293577694.79643154</c:v>
                </c:pt>
                <c:pt idx="327">
                  <c:v>293982072.15857279</c:v>
                </c:pt>
                <c:pt idx="328">
                  <c:v>293752469.34113485</c:v>
                </c:pt>
                <c:pt idx="329">
                  <c:v>293757626.91541487</c:v>
                </c:pt>
                <c:pt idx="330">
                  <c:v>293365147.78387952</c:v>
                </c:pt>
                <c:pt idx="331">
                  <c:v>293217776.81113321</c:v>
                </c:pt>
                <c:pt idx="332">
                  <c:v>293370305.35815942</c:v>
                </c:pt>
                <c:pt idx="333">
                  <c:v>293222934.38541311</c:v>
                </c:pt>
                <c:pt idx="334">
                  <c:v>293976914.58429271</c:v>
                </c:pt>
                <c:pt idx="335">
                  <c:v>293982072.15857279</c:v>
                </c:pt>
                <c:pt idx="336">
                  <c:v>294107229.75215322</c:v>
                </c:pt>
                <c:pt idx="337">
                  <c:v>294511607.11429447</c:v>
                </c:pt>
                <c:pt idx="338">
                  <c:v>294112387.32643324</c:v>
                </c:pt>
                <c:pt idx="339">
                  <c:v>294516764.68857437</c:v>
                </c:pt>
                <c:pt idx="340">
                  <c:v>293752469.34113485</c:v>
                </c:pt>
                <c:pt idx="341">
                  <c:v>293757626.91541487</c:v>
                </c:pt>
                <c:pt idx="342">
                  <c:v>294511607.11429447</c:v>
                </c:pt>
                <c:pt idx="343">
                  <c:v>294516764.68857437</c:v>
                </c:pt>
                <c:pt idx="344">
                  <c:v>293976914.58429271</c:v>
                </c:pt>
                <c:pt idx="345">
                  <c:v>293982072.15857279</c:v>
                </c:pt>
                <c:pt idx="346">
                  <c:v>294511607.11429447</c:v>
                </c:pt>
                <c:pt idx="347">
                  <c:v>294516764.68857437</c:v>
                </c:pt>
                <c:pt idx="348">
                  <c:v>298070464.77788693</c:v>
                </c:pt>
                <c:pt idx="349">
                  <c:v>298075622.35216689</c:v>
                </c:pt>
                <c:pt idx="350">
                  <c:v>298070464.77788693</c:v>
                </c:pt>
                <c:pt idx="351">
                  <c:v>298075622.35216689</c:v>
                </c:pt>
                <c:pt idx="352">
                  <c:v>298710574.93455917</c:v>
                </c:pt>
                <c:pt idx="353">
                  <c:v>298715732.50883919</c:v>
                </c:pt>
                <c:pt idx="354">
                  <c:v>298070464.77788693</c:v>
                </c:pt>
                <c:pt idx="355">
                  <c:v>298075622.35216689</c:v>
                </c:pt>
                <c:pt idx="356">
                  <c:v>298710574.93455917</c:v>
                </c:pt>
                <c:pt idx="357">
                  <c:v>298715732.50883919</c:v>
                </c:pt>
                <c:pt idx="358">
                  <c:v>298605157.30788857</c:v>
                </c:pt>
                <c:pt idx="359">
                  <c:v>298610314.88216847</c:v>
                </c:pt>
                <c:pt idx="360">
                  <c:v>298605157.30788857</c:v>
                </c:pt>
                <c:pt idx="361">
                  <c:v>298610314.88216847</c:v>
                </c:pt>
                <c:pt idx="362">
                  <c:v>299245267.46456081</c:v>
                </c:pt>
                <c:pt idx="363">
                  <c:v>299250425.03884083</c:v>
                </c:pt>
                <c:pt idx="364">
                  <c:v>299245267.46456081</c:v>
                </c:pt>
                <c:pt idx="365">
                  <c:v>299250425.03884083</c:v>
                </c:pt>
                <c:pt idx="366">
                  <c:v>298710574.93455917</c:v>
                </c:pt>
                <c:pt idx="367">
                  <c:v>298715732.50883919</c:v>
                </c:pt>
                <c:pt idx="368">
                  <c:v>298605157.30788857</c:v>
                </c:pt>
                <c:pt idx="369">
                  <c:v>298610314.88216847</c:v>
                </c:pt>
                <c:pt idx="370">
                  <c:v>299245267.46456081</c:v>
                </c:pt>
                <c:pt idx="371">
                  <c:v>299250425.03884083</c:v>
                </c:pt>
                <c:pt idx="372">
                  <c:v>300042830.60732031</c:v>
                </c:pt>
                <c:pt idx="373">
                  <c:v>300047988.18160045</c:v>
                </c:pt>
                <c:pt idx="374">
                  <c:v>299990072.75950098</c:v>
                </c:pt>
                <c:pt idx="375">
                  <c:v>299995230.33378094</c:v>
                </c:pt>
                <c:pt idx="376">
                  <c:v>299990072.75950098</c:v>
                </c:pt>
                <c:pt idx="377">
                  <c:v>299995230.33378094</c:v>
                </c:pt>
                <c:pt idx="378">
                  <c:v>300042830.60732031</c:v>
                </c:pt>
                <c:pt idx="379">
                  <c:v>300047988.18160045</c:v>
                </c:pt>
                <c:pt idx="380">
                  <c:v>300524765.28950256</c:v>
                </c:pt>
                <c:pt idx="381">
                  <c:v>300529922.86378264</c:v>
                </c:pt>
                <c:pt idx="382">
                  <c:v>300524765.28950256</c:v>
                </c:pt>
                <c:pt idx="383">
                  <c:v>300529922.86378264</c:v>
                </c:pt>
                <c:pt idx="384">
                  <c:v>300577523.13732207</c:v>
                </c:pt>
                <c:pt idx="385">
                  <c:v>300582680.71160203</c:v>
                </c:pt>
                <c:pt idx="386">
                  <c:v>299990072.75950098</c:v>
                </c:pt>
                <c:pt idx="387">
                  <c:v>299995230.33378094</c:v>
                </c:pt>
                <c:pt idx="388">
                  <c:v>300577523.13732207</c:v>
                </c:pt>
                <c:pt idx="389">
                  <c:v>300582680.71160203</c:v>
                </c:pt>
                <c:pt idx="390">
                  <c:v>300042830.60732031</c:v>
                </c:pt>
                <c:pt idx="391">
                  <c:v>300047988.18160045</c:v>
                </c:pt>
                <c:pt idx="392">
                  <c:v>300524765.28950256</c:v>
                </c:pt>
                <c:pt idx="393">
                  <c:v>300529922.86378264</c:v>
                </c:pt>
                <c:pt idx="394">
                  <c:v>300577523.13732207</c:v>
                </c:pt>
                <c:pt idx="395">
                  <c:v>300582680.71160203</c:v>
                </c:pt>
                <c:pt idx="396">
                  <c:v>301766037.70492858</c:v>
                </c:pt>
                <c:pt idx="397">
                  <c:v>301771195.2792086</c:v>
                </c:pt>
                <c:pt idx="398">
                  <c:v>301766037.70492858</c:v>
                </c:pt>
                <c:pt idx="399">
                  <c:v>301771195.2792086</c:v>
                </c:pt>
                <c:pt idx="400">
                  <c:v>302300730.23493016</c:v>
                </c:pt>
                <c:pt idx="401">
                  <c:v>302305887.8092103</c:v>
                </c:pt>
                <c:pt idx="402">
                  <c:v>302300730.23493016</c:v>
                </c:pt>
                <c:pt idx="403">
                  <c:v>302305887.8092103</c:v>
                </c:pt>
                <c:pt idx="404">
                  <c:v>301766037.70492858</c:v>
                </c:pt>
                <c:pt idx="405">
                  <c:v>301771195.2792086</c:v>
                </c:pt>
                <c:pt idx="406">
                  <c:v>302300730.23493016</c:v>
                </c:pt>
                <c:pt idx="407">
                  <c:v>302305887.8092103</c:v>
                </c:pt>
                <c:pt idx="408">
                  <c:v>303738403.53436202</c:v>
                </c:pt>
                <c:pt idx="409">
                  <c:v>303743561.10864204</c:v>
                </c:pt>
                <c:pt idx="410">
                  <c:v>303738403.53436202</c:v>
                </c:pt>
                <c:pt idx="411">
                  <c:v>303743561.10864204</c:v>
                </c:pt>
                <c:pt idx="412">
                  <c:v>303738403.53436202</c:v>
                </c:pt>
                <c:pt idx="413">
                  <c:v>303743561.10864204</c:v>
                </c:pt>
                <c:pt idx="414">
                  <c:v>304273096.06436366</c:v>
                </c:pt>
                <c:pt idx="415">
                  <c:v>304278253.63864362</c:v>
                </c:pt>
                <c:pt idx="416">
                  <c:v>304273096.06436366</c:v>
                </c:pt>
                <c:pt idx="417">
                  <c:v>304278253.63864362</c:v>
                </c:pt>
                <c:pt idx="418">
                  <c:v>304273096.06436366</c:v>
                </c:pt>
                <c:pt idx="419">
                  <c:v>304278253.63864362</c:v>
                </c:pt>
                <c:pt idx="420">
                  <c:v>306499698.05519491</c:v>
                </c:pt>
                <c:pt idx="421">
                  <c:v>306504855.62947494</c:v>
                </c:pt>
                <c:pt idx="422">
                  <c:v>306499698.05519491</c:v>
                </c:pt>
                <c:pt idx="423">
                  <c:v>306504855.62947494</c:v>
                </c:pt>
                <c:pt idx="424">
                  <c:v>307034390.58519655</c:v>
                </c:pt>
                <c:pt idx="425">
                  <c:v>307039548.15947664</c:v>
                </c:pt>
                <c:pt idx="426">
                  <c:v>307034390.58519655</c:v>
                </c:pt>
                <c:pt idx="427">
                  <c:v>307039548.15947664</c:v>
                </c:pt>
                <c:pt idx="428">
                  <c:v>306499698.05519491</c:v>
                </c:pt>
                <c:pt idx="429">
                  <c:v>306504855.62947494</c:v>
                </c:pt>
                <c:pt idx="430">
                  <c:v>307034390.58519655</c:v>
                </c:pt>
                <c:pt idx="431">
                  <c:v>307039548.15947664</c:v>
                </c:pt>
                <c:pt idx="432">
                  <c:v>307779195.88013673</c:v>
                </c:pt>
                <c:pt idx="433">
                  <c:v>307784353.45441669</c:v>
                </c:pt>
                <c:pt idx="434">
                  <c:v>308472063.88462836</c:v>
                </c:pt>
                <c:pt idx="435">
                  <c:v>307779195.88013673</c:v>
                </c:pt>
                <c:pt idx="436">
                  <c:v>308477221.45890838</c:v>
                </c:pt>
                <c:pt idx="437">
                  <c:v>307784353.45441669</c:v>
                </c:pt>
                <c:pt idx="438">
                  <c:v>308313888.41013837</c:v>
                </c:pt>
                <c:pt idx="439">
                  <c:v>308319045.98441833</c:v>
                </c:pt>
                <c:pt idx="440">
                  <c:v>308472063.88462836</c:v>
                </c:pt>
                <c:pt idx="441">
                  <c:v>308477221.45890838</c:v>
                </c:pt>
                <c:pt idx="442">
                  <c:v>308313888.41013837</c:v>
                </c:pt>
                <c:pt idx="443">
                  <c:v>308319045.98441833</c:v>
                </c:pt>
                <c:pt idx="444">
                  <c:v>307779195.88013673</c:v>
                </c:pt>
                <c:pt idx="445">
                  <c:v>307784353.45441669</c:v>
                </c:pt>
                <c:pt idx="446">
                  <c:v>309006756.41463006</c:v>
                </c:pt>
                <c:pt idx="447">
                  <c:v>309011913.98890996</c:v>
                </c:pt>
                <c:pt idx="448">
                  <c:v>309006756.41463006</c:v>
                </c:pt>
                <c:pt idx="449">
                  <c:v>309011913.98890996</c:v>
                </c:pt>
                <c:pt idx="450">
                  <c:v>308472063.88462836</c:v>
                </c:pt>
                <c:pt idx="451">
                  <c:v>308477221.45890838</c:v>
                </c:pt>
                <c:pt idx="452">
                  <c:v>308313888.41013837</c:v>
                </c:pt>
                <c:pt idx="453">
                  <c:v>308319045.98441833</c:v>
                </c:pt>
                <c:pt idx="454">
                  <c:v>309006756.41463006</c:v>
                </c:pt>
                <c:pt idx="455">
                  <c:v>309011913.98890996</c:v>
                </c:pt>
                <c:pt idx="456">
                  <c:v>309618523.21504337</c:v>
                </c:pt>
                <c:pt idx="457">
                  <c:v>309623680.78932339</c:v>
                </c:pt>
                <c:pt idx="458">
                  <c:v>309618523.21504337</c:v>
                </c:pt>
                <c:pt idx="459">
                  <c:v>309623680.78932339</c:v>
                </c:pt>
                <c:pt idx="460">
                  <c:v>309751561.70957023</c:v>
                </c:pt>
                <c:pt idx="461">
                  <c:v>309756719.28385019</c:v>
                </c:pt>
                <c:pt idx="462">
                  <c:v>309751561.70957023</c:v>
                </c:pt>
                <c:pt idx="463">
                  <c:v>309756719.28385019</c:v>
                </c:pt>
                <c:pt idx="464">
                  <c:v>309618523.21504337</c:v>
                </c:pt>
                <c:pt idx="465">
                  <c:v>309623680.78932339</c:v>
                </c:pt>
                <c:pt idx="466">
                  <c:v>310153215.74504513</c:v>
                </c:pt>
                <c:pt idx="467">
                  <c:v>310158373.31932497</c:v>
                </c:pt>
                <c:pt idx="468">
                  <c:v>310153215.74504513</c:v>
                </c:pt>
                <c:pt idx="469">
                  <c:v>310158373.31932497</c:v>
                </c:pt>
                <c:pt idx="470">
                  <c:v>310286254.23957187</c:v>
                </c:pt>
                <c:pt idx="471">
                  <c:v>310291411.81385195</c:v>
                </c:pt>
                <c:pt idx="472">
                  <c:v>310286254.23957187</c:v>
                </c:pt>
                <c:pt idx="473">
                  <c:v>310291411.81385195</c:v>
                </c:pt>
                <c:pt idx="474">
                  <c:v>309751561.70957023</c:v>
                </c:pt>
                <c:pt idx="475">
                  <c:v>309756719.28385019</c:v>
                </c:pt>
                <c:pt idx="476">
                  <c:v>310153215.74504513</c:v>
                </c:pt>
                <c:pt idx="477">
                  <c:v>310158373.31932497</c:v>
                </c:pt>
                <c:pt idx="478">
                  <c:v>310286254.23957187</c:v>
                </c:pt>
                <c:pt idx="479">
                  <c:v>310291411.81385195</c:v>
                </c:pt>
                <c:pt idx="480">
                  <c:v>315631681.39025164</c:v>
                </c:pt>
                <c:pt idx="481">
                  <c:v>315636838.96453166</c:v>
                </c:pt>
                <c:pt idx="482">
                  <c:v>315631681.39025164</c:v>
                </c:pt>
                <c:pt idx="483">
                  <c:v>315636838.96453166</c:v>
                </c:pt>
                <c:pt idx="484">
                  <c:v>316166373.92025322</c:v>
                </c:pt>
                <c:pt idx="485">
                  <c:v>316171531.49453324</c:v>
                </c:pt>
                <c:pt idx="486">
                  <c:v>316166373.92025322</c:v>
                </c:pt>
                <c:pt idx="487">
                  <c:v>316171531.49453324</c:v>
                </c:pt>
                <c:pt idx="488">
                  <c:v>315631681.39025164</c:v>
                </c:pt>
                <c:pt idx="489">
                  <c:v>315636838.96453166</c:v>
                </c:pt>
                <c:pt idx="490">
                  <c:v>316166373.92025322</c:v>
                </c:pt>
                <c:pt idx="491">
                  <c:v>316171531.49453324</c:v>
                </c:pt>
                <c:pt idx="492">
                  <c:v>317407646.33567911</c:v>
                </c:pt>
                <c:pt idx="493">
                  <c:v>317412803.90995914</c:v>
                </c:pt>
                <c:pt idx="494">
                  <c:v>317407646.33567911</c:v>
                </c:pt>
                <c:pt idx="495">
                  <c:v>317412803.90995914</c:v>
                </c:pt>
                <c:pt idx="496">
                  <c:v>317942338.86568081</c:v>
                </c:pt>
                <c:pt idx="497">
                  <c:v>317947496.43996078</c:v>
                </c:pt>
                <c:pt idx="498">
                  <c:v>317942338.86568081</c:v>
                </c:pt>
                <c:pt idx="499">
                  <c:v>317947496.43996078</c:v>
                </c:pt>
                <c:pt idx="500">
                  <c:v>317407646.33567911</c:v>
                </c:pt>
                <c:pt idx="501">
                  <c:v>317412803.90995914</c:v>
                </c:pt>
                <c:pt idx="502">
                  <c:v>317942338.86568081</c:v>
                </c:pt>
                <c:pt idx="503">
                  <c:v>317947496.43996078</c:v>
                </c:pt>
                <c:pt idx="504">
                  <c:v>319380012.16511261</c:v>
                </c:pt>
                <c:pt idx="505">
                  <c:v>319385169.7393927</c:v>
                </c:pt>
                <c:pt idx="506">
                  <c:v>319380012.16511261</c:v>
                </c:pt>
                <c:pt idx="507">
                  <c:v>319385169.7393927</c:v>
                </c:pt>
                <c:pt idx="508">
                  <c:v>319914704.69511431</c:v>
                </c:pt>
                <c:pt idx="509">
                  <c:v>319919862.26939428</c:v>
                </c:pt>
                <c:pt idx="510">
                  <c:v>319914704.69511431</c:v>
                </c:pt>
                <c:pt idx="511">
                  <c:v>319919862.26939428</c:v>
                </c:pt>
                <c:pt idx="512">
                  <c:v>319380012.16511261</c:v>
                </c:pt>
                <c:pt idx="513">
                  <c:v>319385169.7393927</c:v>
                </c:pt>
                <c:pt idx="514">
                  <c:v>319914704.69511431</c:v>
                </c:pt>
                <c:pt idx="515">
                  <c:v>319919862.26939428</c:v>
                </c:pt>
                <c:pt idx="516">
                  <c:v>323420804.51088732</c:v>
                </c:pt>
                <c:pt idx="517">
                  <c:v>323425962.08516747</c:v>
                </c:pt>
                <c:pt idx="518">
                  <c:v>323420804.51088732</c:v>
                </c:pt>
                <c:pt idx="519">
                  <c:v>323425962.08516747</c:v>
                </c:pt>
                <c:pt idx="520">
                  <c:v>323955497.04088897</c:v>
                </c:pt>
                <c:pt idx="521">
                  <c:v>323960654.61516911</c:v>
                </c:pt>
                <c:pt idx="522">
                  <c:v>323955497.04088897</c:v>
                </c:pt>
                <c:pt idx="523">
                  <c:v>323960654.61516911</c:v>
                </c:pt>
                <c:pt idx="524">
                  <c:v>323420804.51088732</c:v>
                </c:pt>
                <c:pt idx="525">
                  <c:v>323425962.08516747</c:v>
                </c:pt>
                <c:pt idx="526">
                  <c:v>323955497.04088897</c:v>
                </c:pt>
                <c:pt idx="527">
                  <c:v>323960654.61516911</c:v>
                </c:pt>
                <c:pt idx="528">
                  <c:v>325393170.34032089</c:v>
                </c:pt>
                <c:pt idx="529">
                  <c:v>325398327.91460085</c:v>
                </c:pt>
                <c:pt idx="530">
                  <c:v>325393170.34032089</c:v>
                </c:pt>
                <c:pt idx="531">
                  <c:v>325398327.91460085</c:v>
                </c:pt>
                <c:pt idx="532">
                  <c:v>325927862.87032253</c:v>
                </c:pt>
                <c:pt idx="533">
                  <c:v>325933020.44460249</c:v>
                </c:pt>
                <c:pt idx="534">
                  <c:v>325393170.34032089</c:v>
                </c:pt>
                <c:pt idx="535">
                  <c:v>325398327.91460085</c:v>
                </c:pt>
                <c:pt idx="536">
                  <c:v>325927862.87032253</c:v>
                </c:pt>
                <c:pt idx="537">
                  <c:v>325933020.44460249</c:v>
                </c:pt>
                <c:pt idx="538">
                  <c:v>325927862.87032253</c:v>
                </c:pt>
                <c:pt idx="539">
                  <c:v>325933020.44460249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1-4E94-978A-616A1CD18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3028376"/>
        <c:axId val="4430369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EF1-4E94-978A-616A1CD1800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2201.4532913871776</c:v>
                      </c:pt>
                      <c:pt idx="1">
                        <c:v>2201.4926885686777</c:v>
                      </c:pt>
                      <c:pt idx="2">
                        <c:v>2203.8086913871775</c:v>
                      </c:pt>
                      <c:pt idx="3">
                        <c:v>2203.8480885686781</c:v>
                      </c:pt>
                      <c:pt idx="4">
                        <c:v>2207.1486830868444</c:v>
                      </c:pt>
                      <c:pt idx="5">
                        <c:v>2207.1880802683445</c:v>
                      </c:pt>
                      <c:pt idx="6">
                        <c:v>2207.6400830868442</c:v>
                      </c:pt>
                      <c:pt idx="7">
                        <c:v>2207.6794802683444</c:v>
                      </c:pt>
                      <c:pt idx="8">
                        <c:v>2207.9612913871774</c:v>
                      </c:pt>
                      <c:pt idx="9">
                        <c:v>2208.000688568678</c:v>
                      </c:pt>
                      <c:pt idx="10">
                        <c:v>2211.7926830868446</c:v>
                      </c:pt>
                      <c:pt idx="11">
                        <c:v>2211.8320802683443</c:v>
                      </c:pt>
                      <c:pt idx="12">
                        <c:v>2259.8455629302512</c:v>
                      </c:pt>
                      <c:pt idx="13">
                        <c:v>2259.8849601117513</c:v>
                      </c:pt>
                      <c:pt idx="14">
                        <c:v>2262.2191629302511</c:v>
                      </c:pt>
                      <c:pt idx="15">
                        <c:v>2262.2585601117512</c:v>
                      </c:pt>
                      <c:pt idx="16">
                        <c:v>2263.6769546299179</c:v>
                      </c:pt>
                      <c:pt idx="17">
                        <c:v>2263.7163518114176</c:v>
                      </c:pt>
                      <c:pt idx="18">
                        <c:v>2266.0505546299182</c:v>
                      </c:pt>
                      <c:pt idx="19">
                        <c:v>2266.0899518114174</c:v>
                      </c:pt>
                      <c:pt idx="20">
                        <c:v>2266.525562930251</c:v>
                      </c:pt>
                      <c:pt idx="21">
                        <c:v>2266.5649601117511</c:v>
                      </c:pt>
                      <c:pt idx="22">
                        <c:v>2270.3569546299182</c:v>
                      </c:pt>
                      <c:pt idx="23">
                        <c:v>2270.3963518114174</c:v>
                      </c:pt>
                      <c:pt idx="24">
                        <c:v>2272.0077797351837</c:v>
                      </c:pt>
                      <c:pt idx="25">
                        <c:v>2272.0471769166838</c:v>
                      </c:pt>
                      <c:pt idx="26">
                        <c:v>2272.5173797351836</c:v>
                      </c:pt>
                      <c:pt idx="27">
                        <c:v>2272.5567769166837</c:v>
                      </c:pt>
                      <c:pt idx="28">
                        <c:v>2275.8391714348509</c:v>
                      </c:pt>
                      <c:pt idx="29">
                        <c:v>2275.8785686163505</c:v>
                      </c:pt>
                      <c:pt idx="30">
                        <c:v>2276.3487714348507</c:v>
                      </c:pt>
                      <c:pt idx="31">
                        <c:v>2276.3881686163509</c:v>
                      </c:pt>
                      <c:pt idx="32">
                        <c:v>2276.8237797351835</c:v>
                      </c:pt>
                      <c:pt idx="33">
                        <c:v>2276.8631769166836</c:v>
                      </c:pt>
                      <c:pt idx="34">
                        <c:v>2280.6551714348507</c:v>
                      </c:pt>
                      <c:pt idx="35">
                        <c:v>2280.6945686163508</c:v>
                      </c:pt>
                      <c:pt idx="36">
                        <c:v>2290.2877274127541</c:v>
                      </c:pt>
                      <c:pt idx="37">
                        <c:v>2290.3271245942547</c:v>
                      </c:pt>
                      <c:pt idx="38">
                        <c:v>2292.6795274127539</c:v>
                      </c:pt>
                      <c:pt idx="39">
                        <c:v>2292.7189245942545</c:v>
                      </c:pt>
                      <c:pt idx="40">
                        <c:v>2294.1191191124217</c:v>
                      </c:pt>
                      <c:pt idx="41">
                        <c:v>2294.1585162939214</c:v>
                      </c:pt>
                      <c:pt idx="42">
                        <c:v>2296.5109191124216</c:v>
                      </c:pt>
                      <c:pt idx="43">
                        <c:v>2296.5503162939217</c:v>
                      </c:pt>
                      <c:pt idx="44">
                        <c:v>2297.1397274127539</c:v>
                      </c:pt>
                      <c:pt idx="45">
                        <c:v>2297.1791245942545</c:v>
                      </c:pt>
                      <c:pt idx="46">
                        <c:v>2300.9711191124215</c:v>
                      </c:pt>
                      <c:pt idx="47">
                        <c:v>2301.0105162939217</c:v>
                      </c:pt>
                      <c:pt idx="48">
                        <c:v>2330.4000512782577</c:v>
                      </c:pt>
                      <c:pt idx="49">
                        <c:v>2330.4394484597574</c:v>
                      </c:pt>
                      <c:pt idx="50">
                        <c:v>2330.927851278258</c:v>
                      </c:pt>
                      <c:pt idx="51">
                        <c:v>2330.9672484597572</c:v>
                      </c:pt>
                      <c:pt idx="52">
                        <c:v>2333.3586135744849</c:v>
                      </c:pt>
                      <c:pt idx="53">
                        <c:v>2333.3980107559846</c:v>
                      </c:pt>
                      <c:pt idx="54">
                        <c:v>2334.2314429779235</c:v>
                      </c:pt>
                      <c:pt idx="55">
                        <c:v>2334.2708401594232</c:v>
                      </c:pt>
                      <c:pt idx="56">
                        <c:v>2334.7592429779233</c:v>
                      </c:pt>
                      <c:pt idx="57">
                        <c:v>2334.7986401594235</c:v>
                      </c:pt>
                      <c:pt idx="58">
                        <c:v>2335.388051278258</c:v>
                      </c:pt>
                      <c:pt idx="59">
                        <c:v>2335.4274484597572</c:v>
                      </c:pt>
                      <c:pt idx="60">
                        <c:v>2335.7504135744848</c:v>
                      </c:pt>
                      <c:pt idx="61">
                        <c:v>2335.7898107559849</c:v>
                      </c:pt>
                      <c:pt idx="62">
                        <c:v>2337.1900052741507</c:v>
                      </c:pt>
                      <c:pt idx="63">
                        <c:v>2337.2294024556513</c:v>
                      </c:pt>
                      <c:pt idx="64">
                        <c:v>2339.2194429779233</c:v>
                      </c:pt>
                      <c:pt idx="65">
                        <c:v>2339.2588401594235</c:v>
                      </c:pt>
                      <c:pt idx="66">
                        <c:v>2339.5818052741511</c:v>
                      </c:pt>
                      <c:pt idx="67">
                        <c:v>2339.6212024556512</c:v>
                      </c:pt>
                      <c:pt idx="68">
                        <c:v>2340.2106135744848</c:v>
                      </c:pt>
                      <c:pt idx="69">
                        <c:v>2340.2500107559849</c:v>
                      </c:pt>
                      <c:pt idx="70">
                        <c:v>2344.0420052741511</c:v>
                      </c:pt>
                      <c:pt idx="71">
                        <c:v>2344.0814024556512</c:v>
                      </c:pt>
                      <c:pt idx="72">
                        <c:v>2346.2171208974869</c:v>
                      </c:pt>
                      <c:pt idx="73">
                        <c:v>2346.2565180789857</c:v>
                      </c:pt>
                      <c:pt idx="74">
                        <c:v>2346.8159989558276</c:v>
                      </c:pt>
                      <c:pt idx="75">
                        <c:v>2346.8553961373282</c:v>
                      </c:pt>
                      <c:pt idx="76">
                        <c:v>2347.3437989558279</c:v>
                      </c:pt>
                      <c:pt idx="77">
                        <c:v>2347.383196137328</c:v>
                      </c:pt>
                      <c:pt idx="78">
                        <c:v>2348.6089208974868</c:v>
                      </c:pt>
                      <c:pt idx="79">
                        <c:v>2348.6483180789855</c:v>
                      </c:pt>
                      <c:pt idx="80">
                        <c:v>2351.8039989558279</c:v>
                      </c:pt>
                      <c:pt idx="81">
                        <c:v>2351.843396137328</c:v>
                      </c:pt>
                      <c:pt idx="82">
                        <c:v>2351.9125125971532</c:v>
                      </c:pt>
                      <c:pt idx="83">
                        <c:v>2351.9519097786529</c:v>
                      </c:pt>
                      <c:pt idx="84">
                        <c:v>2352.5113906554948</c:v>
                      </c:pt>
                      <c:pt idx="85">
                        <c:v>2352.5507878369949</c:v>
                      </c:pt>
                      <c:pt idx="86">
                        <c:v>2352.440312597153</c:v>
                      </c:pt>
                      <c:pt idx="87">
                        <c:v>2352.4797097786527</c:v>
                      </c:pt>
                      <c:pt idx="88">
                        <c:v>2353.0691208974868</c:v>
                      </c:pt>
                      <c:pt idx="89">
                        <c:v>2353.1085180789855</c:v>
                      </c:pt>
                      <c:pt idx="90">
                        <c:v>2354.9213906554946</c:v>
                      </c:pt>
                      <c:pt idx="91">
                        <c:v>2354.9607878369952</c:v>
                      </c:pt>
                      <c:pt idx="92">
                        <c:v>2356.900512597153</c:v>
                      </c:pt>
                      <c:pt idx="93">
                        <c:v>2356.9399097786527</c:v>
                      </c:pt>
                      <c:pt idx="94">
                        <c:v>2359.5353906554947</c:v>
                      </c:pt>
                      <c:pt idx="95">
                        <c:v>2359.5747878369953</c:v>
                      </c:pt>
                      <c:pt idx="96">
                        <c:v>2403.9131019224915</c:v>
                      </c:pt>
                      <c:pt idx="97">
                        <c:v>2403.9524991039907</c:v>
                      </c:pt>
                      <c:pt idx="98">
                        <c:v>2404.4591019224918</c:v>
                      </c:pt>
                      <c:pt idx="99">
                        <c:v>2404.4984991039905</c:v>
                      </c:pt>
                      <c:pt idx="100">
                        <c:v>2404.6093924405595</c:v>
                      </c:pt>
                      <c:pt idx="101">
                        <c:v>2404.6487896220592</c:v>
                      </c:pt>
                      <c:pt idx="102">
                        <c:v>2407.0193924405594</c:v>
                      </c:pt>
                      <c:pt idx="103">
                        <c:v>2407.0587896220595</c:v>
                      </c:pt>
                      <c:pt idx="104">
                        <c:v>2407.7444936221577</c:v>
                      </c:pt>
                      <c:pt idx="105">
                        <c:v>2407.7838908036579</c:v>
                      </c:pt>
                      <c:pt idx="106">
                        <c:v>2408.2904936221576</c:v>
                      </c:pt>
                      <c:pt idx="107">
                        <c:v>2408.3298908036581</c:v>
                      </c:pt>
                      <c:pt idx="108">
                        <c:v>2408.4407841402262</c:v>
                      </c:pt>
                      <c:pt idx="109">
                        <c:v>2408.4801813217264</c:v>
                      </c:pt>
                      <c:pt idx="110">
                        <c:v>2409.0731019224913</c:v>
                      </c:pt>
                      <c:pt idx="111">
                        <c:v>2409.1124991039906</c:v>
                      </c:pt>
                      <c:pt idx="112">
                        <c:v>2410.8507841402266</c:v>
                      </c:pt>
                      <c:pt idx="113">
                        <c:v>2410.8901813217262</c:v>
                      </c:pt>
                      <c:pt idx="114">
                        <c:v>2411.6333924405594</c:v>
                      </c:pt>
                      <c:pt idx="115">
                        <c:v>2411.6727896220596</c:v>
                      </c:pt>
                      <c:pt idx="116">
                        <c:v>2412.9044936221576</c:v>
                      </c:pt>
                      <c:pt idx="117">
                        <c:v>2412.9438908036582</c:v>
                      </c:pt>
                      <c:pt idx="118">
                        <c:v>2415.4647841402266</c:v>
                      </c:pt>
                      <c:pt idx="119">
                        <c:v>2415.5041813217263</c:v>
                      </c:pt>
                      <c:pt idx="120">
                        <c:v>2416.7716092454925</c:v>
                      </c:pt>
                      <c:pt idx="121">
                        <c:v>2416.8110064269931</c:v>
                      </c:pt>
                      <c:pt idx="122">
                        <c:v>2417.3176092454923</c:v>
                      </c:pt>
                      <c:pt idx="123">
                        <c:v>2417.3570064269929</c:v>
                      </c:pt>
                      <c:pt idx="124">
                        <c:v>2420.3290496000614</c:v>
                      </c:pt>
                      <c:pt idx="125">
                        <c:v>2420.3684467815619</c:v>
                      </c:pt>
                      <c:pt idx="126">
                        <c:v>2420.6030009451592</c:v>
                      </c:pt>
                      <c:pt idx="127">
                        <c:v>2420.6423981266594</c:v>
                      </c:pt>
                      <c:pt idx="128">
                        <c:v>2420.8750496000616</c:v>
                      </c:pt>
                      <c:pt idx="129">
                        <c:v>2420.9144467815618</c:v>
                      </c:pt>
                      <c:pt idx="130">
                        <c:v>2421.1490009451595</c:v>
                      </c:pt>
                      <c:pt idx="131">
                        <c:v>2421.1883981266592</c:v>
                      </c:pt>
                      <c:pt idx="132">
                        <c:v>2421.9316092454924</c:v>
                      </c:pt>
                      <c:pt idx="133">
                        <c:v>2421.971006426993</c:v>
                      </c:pt>
                      <c:pt idx="134">
                        <c:v>2425.4890496000612</c:v>
                      </c:pt>
                      <c:pt idx="135">
                        <c:v>2425.5284467815618</c:v>
                      </c:pt>
                      <c:pt idx="136">
                        <c:v>2425.7630009451595</c:v>
                      </c:pt>
                      <c:pt idx="137">
                        <c:v>2425.8023981266592</c:v>
                      </c:pt>
                      <c:pt idx="138">
                        <c:v>2426.0244412997286</c:v>
                      </c:pt>
                      <c:pt idx="139">
                        <c:v>2426.0638384812287</c:v>
                      </c:pt>
                      <c:pt idx="140">
                        <c:v>2428.4526412997284</c:v>
                      </c:pt>
                      <c:pt idx="141">
                        <c:v>2428.492038481229</c:v>
                      </c:pt>
                      <c:pt idx="142">
                        <c:v>2431.7256465785208</c:v>
                      </c:pt>
                      <c:pt idx="143">
                        <c:v>2431.7650437600209</c:v>
                      </c:pt>
                      <c:pt idx="144">
                        <c:v>2433.2204412997285</c:v>
                      </c:pt>
                      <c:pt idx="145">
                        <c:v>2433.2598384812291</c:v>
                      </c:pt>
                      <c:pt idx="146">
                        <c:v>2433.1875569230633</c:v>
                      </c:pt>
                      <c:pt idx="147">
                        <c:v>2433.2269541045639</c:v>
                      </c:pt>
                      <c:pt idx="148">
                        <c:v>2433.7335569230631</c:v>
                      </c:pt>
                      <c:pt idx="149">
                        <c:v>2433.7729541045637</c:v>
                      </c:pt>
                      <c:pt idx="150">
                        <c:v>2434.1538465785206</c:v>
                      </c:pt>
                      <c:pt idx="151">
                        <c:v>2434.1932437600208</c:v>
                      </c:pt>
                      <c:pt idx="152">
                        <c:v>2437.4210382781862</c:v>
                      </c:pt>
                      <c:pt idx="153">
                        <c:v>2437.4604354596859</c:v>
                      </c:pt>
                      <c:pt idx="154">
                        <c:v>2437.9852382781864</c:v>
                      </c:pt>
                      <c:pt idx="155">
                        <c:v>2438.0246354596857</c:v>
                      </c:pt>
                      <c:pt idx="156">
                        <c:v>2438.3475569230632</c:v>
                      </c:pt>
                      <c:pt idx="157">
                        <c:v>2438.3869541045638</c:v>
                      </c:pt>
                      <c:pt idx="158">
                        <c:v>2438.9216465785207</c:v>
                      </c:pt>
                      <c:pt idx="159">
                        <c:v>2438.9610437600209</c:v>
                      </c:pt>
                      <c:pt idx="160">
                        <c:v>2438.8829486227296</c:v>
                      </c:pt>
                      <c:pt idx="161">
                        <c:v>2438.9223458042297</c:v>
                      </c:pt>
                      <c:pt idx="162">
                        <c:v>2441.3111486227299</c:v>
                      </c:pt>
                      <c:pt idx="163">
                        <c:v>2441.3505458042296</c:v>
                      </c:pt>
                      <c:pt idx="164">
                        <c:v>2442.7530382781865</c:v>
                      </c:pt>
                      <c:pt idx="165">
                        <c:v>2442.7924354596857</c:v>
                      </c:pt>
                      <c:pt idx="166">
                        <c:v>2446.07894862273</c:v>
                      </c:pt>
                      <c:pt idx="167">
                        <c:v>2446.1183458042296</c:v>
                      </c:pt>
                      <c:pt idx="168">
                        <c:v>2473.299880788566</c:v>
                      </c:pt>
                      <c:pt idx="169">
                        <c:v>2473.3392779700657</c:v>
                      </c:pt>
                      <c:pt idx="170">
                        <c:v>2475.7280807885663</c:v>
                      </c:pt>
                      <c:pt idx="171">
                        <c:v>2475.7674779700656</c:v>
                      </c:pt>
                      <c:pt idx="172">
                        <c:v>2478.1224430847938</c:v>
                      </c:pt>
                      <c:pt idx="173">
                        <c:v>2478.1618402662939</c:v>
                      </c:pt>
                      <c:pt idx="174">
                        <c:v>2478.9952724882328</c:v>
                      </c:pt>
                      <c:pt idx="175">
                        <c:v>2479.0346696697329</c:v>
                      </c:pt>
                      <c:pt idx="176">
                        <c:v>2479.5594724882326</c:v>
                      </c:pt>
                      <c:pt idx="177">
                        <c:v>2479.5988696697332</c:v>
                      </c:pt>
                      <c:pt idx="178">
                        <c:v>2480.495880788566</c:v>
                      </c:pt>
                      <c:pt idx="179">
                        <c:v>2480.5352779700656</c:v>
                      </c:pt>
                      <c:pt idx="180">
                        <c:v>2480.5506430847936</c:v>
                      </c:pt>
                      <c:pt idx="181">
                        <c:v>2480.5900402662942</c:v>
                      </c:pt>
                      <c:pt idx="182">
                        <c:v>2481.9538347844591</c:v>
                      </c:pt>
                      <c:pt idx="183">
                        <c:v>2481.9932319659597</c:v>
                      </c:pt>
                      <c:pt idx="184">
                        <c:v>2482.3952619770744</c:v>
                      </c:pt>
                      <c:pt idx="185">
                        <c:v>2482.434659158574</c:v>
                      </c:pt>
                      <c:pt idx="186">
                        <c:v>2482.9412619770742</c:v>
                      </c:pt>
                      <c:pt idx="187">
                        <c:v>2482.9806591585743</c:v>
                      </c:pt>
                      <c:pt idx="188">
                        <c:v>2483.9171140385879</c:v>
                      </c:pt>
                      <c:pt idx="189">
                        <c:v>2483.9565112200885</c:v>
                      </c:pt>
                      <c:pt idx="190">
                        <c:v>2484.3272724882327</c:v>
                      </c:pt>
                      <c:pt idx="191">
                        <c:v>2484.3666696697333</c:v>
                      </c:pt>
                      <c:pt idx="192">
                        <c:v>2484.3820347844589</c:v>
                      </c:pt>
                      <c:pt idx="193">
                        <c:v>2484.4813140385882</c:v>
                      </c:pt>
                      <c:pt idx="194">
                        <c:v>2484.4214319659595</c:v>
                      </c:pt>
                      <c:pt idx="195">
                        <c:v>2484.5207112200883</c:v>
                      </c:pt>
                      <c:pt idx="196">
                        <c:v>2485.3184430847937</c:v>
                      </c:pt>
                      <c:pt idx="197">
                        <c:v>2485.3578402662938</c:v>
                      </c:pt>
                      <c:pt idx="198">
                        <c:v>2487.5552619770742</c:v>
                      </c:pt>
                      <c:pt idx="199">
                        <c:v>2487.5946591585739</c:v>
                      </c:pt>
                      <c:pt idx="200">
                        <c:v>2488.0906536767416</c:v>
                      </c:pt>
                      <c:pt idx="201">
                        <c:v>2488.1300508582412</c:v>
                      </c:pt>
                      <c:pt idx="202">
                        <c:v>2489.149834784459</c:v>
                      </c:pt>
                      <c:pt idx="203">
                        <c:v>2489.2491140385882</c:v>
                      </c:pt>
                      <c:pt idx="204">
                        <c:v>2489.1892319659596</c:v>
                      </c:pt>
                      <c:pt idx="205">
                        <c:v>2489.2885112200884</c:v>
                      </c:pt>
                      <c:pt idx="206">
                        <c:v>2489.6125057382546</c:v>
                      </c:pt>
                      <c:pt idx="207">
                        <c:v>2489.6519029197543</c:v>
                      </c:pt>
                      <c:pt idx="208">
                        <c:v>2490.5188536767414</c:v>
                      </c:pt>
                      <c:pt idx="209">
                        <c:v>2490.5582508582411</c:v>
                      </c:pt>
                      <c:pt idx="210">
                        <c:v>2491.5798284661373</c:v>
                      </c:pt>
                      <c:pt idx="211">
                        <c:v>2491.619225647637</c:v>
                      </c:pt>
                      <c:pt idx="212">
                        <c:v>2492.0589057382545</c:v>
                      </c:pt>
                      <c:pt idx="213">
                        <c:v>2492.0983029197546</c:v>
                      </c:pt>
                      <c:pt idx="214">
                        <c:v>2492.1440284661376</c:v>
                      </c:pt>
                      <c:pt idx="215">
                        <c:v>2492.1834256476368</c:v>
                      </c:pt>
                      <c:pt idx="216">
                        <c:v>2495.2866536767415</c:v>
                      </c:pt>
                      <c:pt idx="217">
                        <c:v>2495.3260508582412</c:v>
                      </c:pt>
                      <c:pt idx="218">
                        <c:v>2496.9805057382546</c:v>
                      </c:pt>
                      <c:pt idx="219">
                        <c:v>2497.0199029197547</c:v>
                      </c:pt>
                      <c:pt idx="220">
                        <c:v>2496.9118284661372</c:v>
                      </c:pt>
                      <c:pt idx="221">
                        <c:v>2496.9512256476369</c:v>
                      </c:pt>
                      <c:pt idx="222">
                        <c:v>2497.2752201658031</c:v>
                      </c:pt>
                      <c:pt idx="223">
                        <c:v>2497.3146173473033</c:v>
                      </c:pt>
                      <c:pt idx="224">
                        <c:v>2499.721620165803</c:v>
                      </c:pt>
                      <c:pt idx="225">
                        <c:v>2499.7610173473036</c:v>
                      </c:pt>
                      <c:pt idx="226">
                        <c:v>2502.2801349265264</c:v>
                      </c:pt>
                      <c:pt idx="227">
                        <c:v>2502.3195321080261</c:v>
                      </c:pt>
                      <c:pt idx="228">
                        <c:v>2502.8625349265267</c:v>
                      </c:pt>
                      <c:pt idx="229">
                        <c:v>2502.9019321080259</c:v>
                      </c:pt>
                      <c:pt idx="230">
                        <c:v>2504.6432201658031</c:v>
                      </c:pt>
                      <c:pt idx="231">
                        <c:v>2504.6826173473032</c:v>
                      </c:pt>
                      <c:pt idx="232">
                        <c:v>2506.1115266261932</c:v>
                      </c:pt>
                      <c:pt idx="233">
                        <c:v>2506.1509238076928</c:v>
                      </c:pt>
                      <c:pt idx="234">
                        <c:v>2506.6939266261929</c:v>
                      </c:pt>
                      <c:pt idx="235">
                        <c:v>2506.7333238076931</c:v>
                      </c:pt>
                      <c:pt idx="236">
                        <c:v>2507.7841349265263</c:v>
                      </c:pt>
                      <c:pt idx="237">
                        <c:v>2507.823532108026</c:v>
                      </c:pt>
                      <c:pt idx="238">
                        <c:v>2511.6155266261931</c:v>
                      </c:pt>
                      <c:pt idx="239">
                        <c:v>2511.6549238076932</c:v>
                      </c:pt>
                      <c:pt idx="240">
                        <c:v>2520.5600826040973</c:v>
                      </c:pt>
                      <c:pt idx="241">
                        <c:v>2520.5994797855969</c:v>
                      </c:pt>
                      <c:pt idx="242">
                        <c:v>2523.0246826040975</c:v>
                      </c:pt>
                      <c:pt idx="243">
                        <c:v>2523.0640797855967</c:v>
                      </c:pt>
                      <c:pt idx="244">
                        <c:v>2524.391474303764</c:v>
                      </c:pt>
                      <c:pt idx="245">
                        <c:v>2524.4308714852641</c:v>
                      </c:pt>
                      <c:pt idx="246">
                        <c:v>2526.8560743037638</c:v>
                      </c:pt>
                      <c:pt idx="247">
                        <c:v>2526.8954714852644</c:v>
                      </c:pt>
                      <c:pt idx="248">
                        <c:v>2528.1000826040972</c:v>
                      </c:pt>
                      <c:pt idx="249">
                        <c:v>2528.1394797855969</c:v>
                      </c:pt>
                      <c:pt idx="250">
                        <c:v>2531.9314743037639</c:v>
                      </c:pt>
                      <c:pt idx="251">
                        <c:v>2531.9708714852645</c:v>
                      </c:pt>
                      <c:pt idx="252">
                        <c:v>2540.7875335201484</c:v>
                      </c:pt>
                      <c:pt idx="253">
                        <c:v>2540.8269307016481</c:v>
                      </c:pt>
                      <c:pt idx="254">
                        <c:v>2541.3517335201482</c:v>
                      </c:pt>
                      <c:pt idx="255">
                        <c:v>2541.3911307016483</c:v>
                      </c:pt>
                      <c:pt idx="256">
                        <c:v>2544.6189252198146</c:v>
                      </c:pt>
                      <c:pt idx="257">
                        <c:v>2544.6583224013148</c:v>
                      </c:pt>
                      <c:pt idx="258">
                        <c:v>2545.1831252198149</c:v>
                      </c:pt>
                      <c:pt idx="259">
                        <c:v>2545.2225224013146</c:v>
                      </c:pt>
                      <c:pt idx="260">
                        <c:v>2546.1195335201483</c:v>
                      </c:pt>
                      <c:pt idx="261">
                        <c:v>2546.1589307016484</c:v>
                      </c:pt>
                      <c:pt idx="262">
                        <c:v>2546.8129314327994</c:v>
                      </c:pt>
                      <c:pt idx="263">
                        <c:v>2546.8523286142999</c:v>
                      </c:pt>
                      <c:pt idx="264">
                        <c:v>2549.2593314327992</c:v>
                      </c:pt>
                      <c:pt idx="265">
                        <c:v>2549.2987286142998</c:v>
                      </c:pt>
                      <c:pt idx="266">
                        <c:v>2549.950925219815</c:v>
                      </c:pt>
                      <c:pt idx="267">
                        <c:v>2549.9903224013146</c:v>
                      </c:pt>
                      <c:pt idx="268">
                        <c:v>2552.508323132467</c:v>
                      </c:pt>
                      <c:pt idx="269">
                        <c:v>2552.5477203139667</c:v>
                      </c:pt>
                      <c:pt idx="270">
                        <c:v>2552.9497503250814</c:v>
                      </c:pt>
                      <c:pt idx="271">
                        <c:v>2553.0907231324668</c:v>
                      </c:pt>
                      <c:pt idx="272">
                        <c:v>2552.9891475065815</c:v>
                      </c:pt>
                      <c:pt idx="273">
                        <c:v>2553.1301203139669</c:v>
                      </c:pt>
                      <c:pt idx="274">
                        <c:v>2554.1809314327993</c:v>
                      </c:pt>
                      <c:pt idx="275">
                        <c:v>2554.2203286142999</c:v>
                      </c:pt>
                      <c:pt idx="276">
                        <c:v>2554.4716023865949</c:v>
                      </c:pt>
                      <c:pt idx="277">
                        <c:v>2554.5109995680946</c:v>
                      </c:pt>
                      <c:pt idx="278">
                        <c:v>2555.3961503250812</c:v>
                      </c:pt>
                      <c:pt idx="279">
                        <c:v>2555.4355475065813</c:v>
                      </c:pt>
                      <c:pt idx="280">
                        <c:v>2556.9362023865947</c:v>
                      </c:pt>
                      <c:pt idx="281">
                        <c:v>2556.9755995680948</c:v>
                      </c:pt>
                      <c:pt idx="282">
                        <c:v>2556.7811420247476</c:v>
                      </c:pt>
                      <c:pt idx="283">
                        <c:v>2556.8205392062473</c:v>
                      </c:pt>
                      <c:pt idx="284">
                        <c:v>2558.0123231324669</c:v>
                      </c:pt>
                      <c:pt idx="285">
                        <c:v>2558.0517203139666</c:v>
                      </c:pt>
                      <c:pt idx="286">
                        <c:v>2558.3029940862607</c:v>
                      </c:pt>
                      <c:pt idx="287">
                        <c:v>2558.3423912677608</c:v>
                      </c:pt>
                      <c:pt idx="288">
                        <c:v>2559.2275420247479</c:v>
                      </c:pt>
                      <c:pt idx="289">
                        <c:v>2559.2669392062471</c:v>
                      </c:pt>
                      <c:pt idx="290">
                        <c:v>2560.3177503250813</c:v>
                      </c:pt>
                      <c:pt idx="291">
                        <c:v>2560.3571475065814</c:v>
                      </c:pt>
                      <c:pt idx="292">
                        <c:v>2560.7675940862609</c:v>
                      </c:pt>
                      <c:pt idx="293">
                        <c:v>2560.8069912677606</c:v>
                      </c:pt>
                      <c:pt idx="294">
                        <c:v>2562.0116023865949</c:v>
                      </c:pt>
                      <c:pt idx="295">
                        <c:v>2562.0509995680945</c:v>
                      </c:pt>
                      <c:pt idx="296">
                        <c:v>2564.149142024748</c:v>
                      </c:pt>
                      <c:pt idx="297">
                        <c:v>2564.1885392062472</c:v>
                      </c:pt>
                      <c:pt idx="298">
                        <c:v>2565.0928791103706</c:v>
                      </c:pt>
                      <c:pt idx="299">
                        <c:v>2565.1322762918708</c:v>
                      </c:pt>
                      <c:pt idx="300">
                        <c:v>2565.8429940862607</c:v>
                      </c:pt>
                      <c:pt idx="301">
                        <c:v>2565.8823912677608</c:v>
                      </c:pt>
                      <c:pt idx="302">
                        <c:v>2565.6752791103704</c:v>
                      </c:pt>
                      <c:pt idx="303">
                        <c:v>2565.7146762918705</c:v>
                      </c:pt>
                      <c:pt idx="304">
                        <c:v>2570.5968791103705</c:v>
                      </c:pt>
                      <c:pt idx="305">
                        <c:v>2570.6362762918707</c:v>
                      </c:pt>
                      <c:pt idx="306">
                        <c:v>2570.7882708100378</c:v>
                      </c:pt>
                      <c:pt idx="307">
                        <c:v>2570.8276679915371</c:v>
                      </c:pt>
                      <c:pt idx="308">
                        <c:v>2571.2296980026522</c:v>
                      </c:pt>
                      <c:pt idx="309">
                        <c:v>2571.2690951841519</c:v>
                      </c:pt>
                      <c:pt idx="310">
                        <c:v>2571.812098002652</c:v>
                      </c:pt>
                      <c:pt idx="311">
                        <c:v>2571.8514951841516</c:v>
                      </c:pt>
                      <c:pt idx="312">
                        <c:v>2572.7515500641657</c:v>
                      </c:pt>
                      <c:pt idx="313">
                        <c:v>2572.7909472456649</c:v>
                      </c:pt>
                      <c:pt idx="314">
                        <c:v>2573.2528708100376</c:v>
                      </c:pt>
                      <c:pt idx="315">
                        <c:v>2573.3521500641655</c:v>
                      </c:pt>
                      <c:pt idx="316">
                        <c:v>2573.2922679915373</c:v>
                      </c:pt>
                      <c:pt idx="317">
                        <c:v>2573.3915472456652</c:v>
                      </c:pt>
                      <c:pt idx="318">
                        <c:v>2575.061089702318</c:v>
                      </c:pt>
                      <c:pt idx="319">
                        <c:v>2575.1004868838181</c:v>
                      </c:pt>
                      <c:pt idx="320">
                        <c:v>2575.6434897023182</c:v>
                      </c:pt>
                      <c:pt idx="321">
                        <c:v>2575.6828868838184</c:v>
                      </c:pt>
                      <c:pt idx="322">
                        <c:v>2576.582941763832</c:v>
                      </c:pt>
                      <c:pt idx="323">
                        <c:v>2576.7336980026521</c:v>
                      </c:pt>
                      <c:pt idx="324">
                        <c:v>2576.6223389453321</c:v>
                      </c:pt>
                      <c:pt idx="325">
                        <c:v>2576.4894760888287</c:v>
                      </c:pt>
                      <c:pt idx="326">
                        <c:v>2576.7730951841518</c:v>
                      </c:pt>
                      <c:pt idx="327">
                        <c:v>2576.5288732703284</c:v>
                      </c:pt>
                      <c:pt idx="328">
                        <c:v>2577.1835417638322</c:v>
                      </c:pt>
                      <c:pt idx="329">
                        <c:v>2577.2229389453319</c:v>
                      </c:pt>
                      <c:pt idx="330">
                        <c:v>2578.3282708100378</c:v>
                      </c:pt>
                      <c:pt idx="331">
                        <c:v>2578.4275500641656</c:v>
                      </c:pt>
                      <c:pt idx="332">
                        <c:v>2578.367667991537</c:v>
                      </c:pt>
                      <c:pt idx="333">
                        <c:v>2578.4669472456649</c:v>
                      </c:pt>
                      <c:pt idx="334">
                        <c:v>2578.9540760888285</c:v>
                      </c:pt>
                      <c:pt idx="335">
                        <c:v>2578.9934732703286</c:v>
                      </c:pt>
                      <c:pt idx="336">
                        <c:v>2580.5650897023183</c:v>
                      </c:pt>
                      <c:pt idx="337">
                        <c:v>2580.320867788495</c:v>
                      </c:pt>
                      <c:pt idx="338">
                        <c:v>2580.604486883818</c:v>
                      </c:pt>
                      <c:pt idx="339">
                        <c:v>2580.3602649699947</c:v>
                      </c:pt>
                      <c:pt idx="340">
                        <c:v>2582.2589417638319</c:v>
                      </c:pt>
                      <c:pt idx="341">
                        <c:v>2582.298338945332</c:v>
                      </c:pt>
                      <c:pt idx="342">
                        <c:v>2582.7854677884952</c:v>
                      </c:pt>
                      <c:pt idx="343">
                        <c:v>2582.8248649699945</c:v>
                      </c:pt>
                      <c:pt idx="344">
                        <c:v>2584.0294760888287</c:v>
                      </c:pt>
                      <c:pt idx="345">
                        <c:v>2584.0688732703284</c:v>
                      </c:pt>
                      <c:pt idx="346">
                        <c:v>2587.8608677884949</c:v>
                      </c:pt>
                      <c:pt idx="347">
                        <c:v>2587.9002649699946</c:v>
                      </c:pt>
                      <c:pt idx="348">
                        <c:v>2609.4780218681549</c:v>
                      </c:pt>
                      <c:pt idx="349">
                        <c:v>2609.517419049655</c:v>
                      </c:pt>
                      <c:pt idx="350">
                        <c:v>2610.0604218681551</c:v>
                      </c:pt>
                      <c:pt idx="351">
                        <c:v>2610.0998190496548</c:v>
                      </c:pt>
                      <c:pt idx="352">
                        <c:v>2614.3005841643817</c:v>
                      </c:pt>
                      <c:pt idx="353">
                        <c:v>2614.3399813458818</c:v>
                      </c:pt>
                      <c:pt idx="354">
                        <c:v>2614.9820218681548</c:v>
                      </c:pt>
                      <c:pt idx="355">
                        <c:v>2615.0214190496549</c:v>
                      </c:pt>
                      <c:pt idx="356">
                        <c:v>2614.8829841643815</c:v>
                      </c:pt>
                      <c:pt idx="357">
                        <c:v>2614.9223813458821</c:v>
                      </c:pt>
                      <c:pt idx="358">
                        <c:v>2615.1734135678216</c:v>
                      </c:pt>
                      <c:pt idx="359">
                        <c:v>2615.2128107493209</c:v>
                      </c:pt>
                      <c:pt idx="360">
                        <c:v>2617.6380135678214</c:v>
                      </c:pt>
                      <c:pt idx="361">
                        <c:v>2617.6774107493211</c:v>
                      </c:pt>
                      <c:pt idx="362">
                        <c:v>2618.1319758640484</c:v>
                      </c:pt>
                      <c:pt idx="363">
                        <c:v>2618.1713730455485</c:v>
                      </c:pt>
                      <c:pt idx="364">
                        <c:v>2618.7143758640486</c:v>
                      </c:pt>
                      <c:pt idx="365">
                        <c:v>2618.7537730455483</c:v>
                      </c:pt>
                      <c:pt idx="366">
                        <c:v>2619.8045841643816</c:v>
                      </c:pt>
                      <c:pt idx="367">
                        <c:v>2619.8439813458817</c:v>
                      </c:pt>
                      <c:pt idx="368">
                        <c:v>2622.7134135678216</c:v>
                      </c:pt>
                      <c:pt idx="369">
                        <c:v>2622.7528107493208</c:v>
                      </c:pt>
                      <c:pt idx="370">
                        <c:v>2623.6359758640483</c:v>
                      </c:pt>
                      <c:pt idx="371">
                        <c:v>2623.6753730455484</c:v>
                      </c:pt>
                      <c:pt idx="372">
                        <c:v>2627.7579695457248</c:v>
                      </c:pt>
                      <c:pt idx="373">
                        <c:v>2627.7973667272258</c:v>
                      </c:pt>
                      <c:pt idx="374">
                        <c:v>2628.6809435488967</c:v>
                      </c:pt>
                      <c:pt idx="375">
                        <c:v>2628.7203407303969</c:v>
                      </c:pt>
                      <c:pt idx="376">
                        <c:v>2629.2815435488969</c:v>
                      </c:pt>
                      <c:pt idx="377">
                        <c:v>2629.3209407303966</c:v>
                      </c:pt>
                      <c:pt idx="378">
                        <c:v>2630.222569545725</c:v>
                      </c:pt>
                      <c:pt idx="379">
                        <c:v>2630.2619667272256</c:v>
                      </c:pt>
                      <c:pt idx="380">
                        <c:v>2632.512335248563</c:v>
                      </c:pt>
                      <c:pt idx="381">
                        <c:v>2632.5517324300631</c:v>
                      </c:pt>
                      <c:pt idx="382">
                        <c:v>2633.1129352485627</c:v>
                      </c:pt>
                      <c:pt idx="383">
                        <c:v>2633.1523324300633</c:v>
                      </c:pt>
                      <c:pt idx="384">
                        <c:v>2633.4533612453924</c:v>
                      </c:pt>
                      <c:pt idx="385">
                        <c:v>2633.4927584268917</c:v>
                      </c:pt>
                      <c:pt idx="386">
                        <c:v>2634.3569435488967</c:v>
                      </c:pt>
                      <c:pt idx="387">
                        <c:v>2634.3963407303968</c:v>
                      </c:pt>
                      <c:pt idx="388">
                        <c:v>2634.0539612453922</c:v>
                      </c:pt>
                      <c:pt idx="389">
                        <c:v>2634.0933584268919</c:v>
                      </c:pt>
                      <c:pt idx="390">
                        <c:v>2635.2979695457248</c:v>
                      </c:pt>
                      <c:pt idx="391">
                        <c:v>2635.3373667272258</c:v>
                      </c:pt>
                      <c:pt idx="392">
                        <c:v>2638.1883352485629</c:v>
                      </c:pt>
                      <c:pt idx="393">
                        <c:v>2638.227732430063</c:v>
                      </c:pt>
                      <c:pt idx="394">
                        <c:v>2639.1293612453924</c:v>
                      </c:pt>
                      <c:pt idx="395">
                        <c:v>2639.1687584268916</c:v>
                      </c:pt>
                      <c:pt idx="396">
                        <c:v>2647.0439644368353</c:v>
                      </c:pt>
                      <c:pt idx="397">
                        <c:v>2647.0833616183354</c:v>
                      </c:pt>
                      <c:pt idx="398">
                        <c:v>2647.6627644368355</c:v>
                      </c:pt>
                      <c:pt idx="399">
                        <c:v>2647.7021616183351</c:v>
                      </c:pt>
                      <c:pt idx="400">
                        <c:v>2650.875356136502</c:v>
                      </c:pt>
                      <c:pt idx="401">
                        <c:v>2650.9147533180026</c:v>
                      </c:pt>
                      <c:pt idx="402">
                        <c:v>2651.4941561365017</c:v>
                      </c:pt>
                      <c:pt idx="403">
                        <c:v>2651.5335533180028</c:v>
                      </c:pt>
                      <c:pt idx="404">
                        <c:v>2652.8919644368352</c:v>
                      </c:pt>
                      <c:pt idx="405">
                        <c:v>2652.9313616183354</c:v>
                      </c:pt>
                      <c:pt idx="406">
                        <c:v>2656.7233561365019</c:v>
                      </c:pt>
                      <c:pt idx="407">
                        <c:v>2656.7627533180025</c:v>
                      </c:pt>
                      <c:pt idx="408">
                        <c:v>2663.4599121144056</c:v>
                      </c:pt>
                      <c:pt idx="409">
                        <c:v>2663.4993092959062</c:v>
                      </c:pt>
                      <c:pt idx="410">
                        <c:v>2664.0787121144058</c:v>
                      </c:pt>
                      <c:pt idx="411">
                        <c:v>2664.1181092959059</c:v>
                      </c:pt>
                      <c:pt idx="412">
                        <c:v>2669.3079121144056</c:v>
                      </c:pt>
                      <c:pt idx="413">
                        <c:v>2669.3473092959061</c:v>
                      </c:pt>
                      <c:pt idx="414">
                        <c:v>2669.1553038140723</c:v>
                      </c:pt>
                      <c:pt idx="415">
                        <c:v>2669.194700995572</c:v>
                      </c:pt>
                      <c:pt idx="416">
                        <c:v>2671.6563038140721</c:v>
                      </c:pt>
                      <c:pt idx="417">
                        <c:v>2671.6957009955722</c:v>
                      </c:pt>
                      <c:pt idx="418">
                        <c:v>2677.0393038140724</c:v>
                      </c:pt>
                      <c:pt idx="419">
                        <c:v>2677.078700995572</c:v>
                      </c:pt>
                      <c:pt idx="420">
                        <c:v>2684.8550725123882</c:v>
                      </c:pt>
                      <c:pt idx="421">
                        <c:v>2684.8944696938888</c:v>
                      </c:pt>
                      <c:pt idx="422">
                        <c:v>2687.337872512388</c:v>
                      </c:pt>
                      <c:pt idx="423">
                        <c:v>2687.3772696938886</c:v>
                      </c:pt>
                      <c:pt idx="424">
                        <c:v>2688.6864642120549</c:v>
                      </c:pt>
                      <c:pt idx="425">
                        <c:v>2688.7258613935551</c:v>
                      </c:pt>
                      <c:pt idx="426">
                        <c:v>2691.1692642120547</c:v>
                      </c:pt>
                      <c:pt idx="427">
                        <c:v>2691.2086613935553</c:v>
                      </c:pt>
                      <c:pt idx="428">
                        <c:v>2692.5670725123882</c:v>
                      </c:pt>
                      <c:pt idx="429">
                        <c:v>2692.6064696938888</c:v>
                      </c:pt>
                      <c:pt idx="430">
                        <c:v>2696.3984642120549</c:v>
                      </c:pt>
                      <c:pt idx="431">
                        <c:v>2696.4378613935551</c:v>
                      </c:pt>
                      <c:pt idx="432">
                        <c:v>2699.2354318969033</c:v>
                      </c:pt>
                      <c:pt idx="433">
                        <c:v>2699.2748290784029</c:v>
                      </c:pt>
                      <c:pt idx="434">
                        <c:v>2701.2710201899586</c:v>
                      </c:pt>
                      <c:pt idx="435">
                        <c:v>2701.736431896903</c:v>
                      </c:pt>
                      <c:pt idx="436">
                        <c:v>2701.3104173714587</c:v>
                      </c:pt>
                      <c:pt idx="437">
                        <c:v>2701.7758290784031</c:v>
                      </c:pt>
                      <c:pt idx="438">
                        <c:v>2703.0668235965695</c:v>
                      </c:pt>
                      <c:pt idx="439">
                        <c:v>2703.1062207780697</c:v>
                      </c:pt>
                      <c:pt idx="440">
                        <c:v>2703.7538201899588</c:v>
                      </c:pt>
                      <c:pt idx="441">
                        <c:v>2703.7932173714585</c:v>
                      </c:pt>
                      <c:pt idx="442">
                        <c:v>2705.5678235965697</c:v>
                      </c:pt>
                      <c:pt idx="443">
                        <c:v>2705.6072207780694</c:v>
                      </c:pt>
                      <c:pt idx="444">
                        <c:v>2707.1194318969028</c:v>
                      </c:pt>
                      <c:pt idx="445">
                        <c:v>2707.158829078403</c:v>
                      </c:pt>
                      <c:pt idx="446">
                        <c:v>2706.9664118896249</c:v>
                      </c:pt>
                      <c:pt idx="447">
                        <c:v>2707.0058090711245</c:v>
                      </c:pt>
                      <c:pt idx="448">
                        <c:v>2707.585211889625</c:v>
                      </c:pt>
                      <c:pt idx="449">
                        <c:v>2707.6246090711247</c:v>
                      </c:pt>
                      <c:pt idx="450">
                        <c:v>2708.9830201899586</c:v>
                      </c:pt>
                      <c:pt idx="451">
                        <c:v>2709.0224173714587</c:v>
                      </c:pt>
                      <c:pt idx="452">
                        <c:v>2710.9508235965695</c:v>
                      </c:pt>
                      <c:pt idx="453">
                        <c:v>2710.9902207780697</c:v>
                      </c:pt>
                      <c:pt idx="454">
                        <c:v>2712.8144118896253</c:v>
                      </c:pt>
                      <c:pt idx="455">
                        <c:v>2712.8538090711245</c:v>
                      </c:pt>
                      <c:pt idx="456">
                        <c:v>2712.6676171684167</c:v>
                      </c:pt>
                      <c:pt idx="457">
                        <c:v>2712.7070143499168</c:v>
                      </c:pt>
                      <c:pt idx="458">
                        <c:v>2713.2864171684164</c:v>
                      </c:pt>
                      <c:pt idx="459">
                        <c:v>2713.325814349917</c:v>
                      </c:pt>
                      <c:pt idx="460">
                        <c:v>2715.6513795744745</c:v>
                      </c:pt>
                      <c:pt idx="461">
                        <c:v>2715.6907767559742</c:v>
                      </c:pt>
                      <c:pt idx="462">
                        <c:v>2718.1523795744743</c:v>
                      </c:pt>
                      <c:pt idx="463">
                        <c:v>2718.1917767559744</c:v>
                      </c:pt>
                      <c:pt idx="464">
                        <c:v>2718.5156171684166</c:v>
                      </c:pt>
                      <c:pt idx="465">
                        <c:v>2718.5550143499167</c:v>
                      </c:pt>
                      <c:pt idx="466">
                        <c:v>2718.3630088680843</c:v>
                      </c:pt>
                      <c:pt idx="467">
                        <c:v>2718.4024060495835</c:v>
                      </c:pt>
                      <c:pt idx="468">
                        <c:v>2720.8640088680845</c:v>
                      </c:pt>
                      <c:pt idx="469">
                        <c:v>2720.9034060495833</c:v>
                      </c:pt>
                      <c:pt idx="470">
                        <c:v>2721.3467712741403</c:v>
                      </c:pt>
                      <c:pt idx="471">
                        <c:v>2721.3861684556409</c:v>
                      </c:pt>
                      <c:pt idx="472">
                        <c:v>2721.9837712741405</c:v>
                      </c:pt>
                      <c:pt idx="473">
                        <c:v>2722.0231684556406</c:v>
                      </c:pt>
                      <c:pt idx="474">
                        <c:v>2723.5353795744745</c:v>
                      </c:pt>
                      <c:pt idx="475">
                        <c:v>2723.5747767559742</c:v>
                      </c:pt>
                      <c:pt idx="476">
                        <c:v>2726.2470088680843</c:v>
                      </c:pt>
                      <c:pt idx="477">
                        <c:v>2726.2864060495835</c:v>
                      </c:pt>
                      <c:pt idx="478">
                        <c:v>2727.3667712741403</c:v>
                      </c:pt>
                      <c:pt idx="479">
                        <c:v>2727.4061684556409</c:v>
                      </c:pt>
                      <c:pt idx="480">
                        <c:v>2764.8590846284856</c:v>
                      </c:pt>
                      <c:pt idx="481">
                        <c:v>2764.8984818099857</c:v>
                      </c:pt>
                      <c:pt idx="482">
                        <c:v>2767.3600846284858</c:v>
                      </c:pt>
                      <c:pt idx="483">
                        <c:v>2767.3994818099854</c:v>
                      </c:pt>
                      <c:pt idx="484">
                        <c:v>2768.6904763281518</c:v>
                      </c:pt>
                      <c:pt idx="485">
                        <c:v>2768.729873509652</c:v>
                      </c:pt>
                      <c:pt idx="486">
                        <c:v>2771.1914763281516</c:v>
                      </c:pt>
                      <c:pt idx="487">
                        <c:v>2771.2308735096522</c:v>
                      </c:pt>
                      <c:pt idx="488">
                        <c:v>2772.7430846284856</c:v>
                      </c:pt>
                      <c:pt idx="489">
                        <c:v>2772.7824818099857</c:v>
                      </c:pt>
                      <c:pt idx="490">
                        <c:v>2776.5744763281518</c:v>
                      </c:pt>
                      <c:pt idx="491">
                        <c:v>2776.613873509652</c:v>
                      </c:pt>
                      <c:pt idx="492">
                        <c:v>2783.2221055164232</c:v>
                      </c:pt>
                      <c:pt idx="493">
                        <c:v>2783.2615026979233</c:v>
                      </c:pt>
                      <c:pt idx="494">
                        <c:v>2785.7413055164234</c:v>
                      </c:pt>
                      <c:pt idx="495">
                        <c:v>2785.7807026979231</c:v>
                      </c:pt>
                      <c:pt idx="496">
                        <c:v>2787.0534972160904</c:v>
                      </c:pt>
                      <c:pt idx="497">
                        <c:v>2787.09289439759</c:v>
                      </c:pt>
                      <c:pt idx="498">
                        <c:v>2789.5726972160901</c:v>
                      </c:pt>
                      <c:pt idx="499">
                        <c:v>2789.6120943975902</c:v>
                      </c:pt>
                      <c:pt idx="500">
                        <c:v>2791.2781055164232</c:v>
                      </c:pt>
                      <c:pt idx="501">
                        <c:v>2791.3175026979234</c:v>
                      </c:pt>
                      <c:pt idx="502">
                        <c:v>2795.1094972160904</c:v>
                      </c:pt>
                      <c:pt idx="503">
                        <c:v>2795.1488943975901</c:v>
                      </c:pt>
                      <c:pt idx="504">
                        <c:v>2799.638053193994</c:v>
                      </c:pt>
                      <c:pt idx="505">
                        <c:v>2799.6774503754946</c:v>
                      </c:pt>
                      <c:pt idx="506">
                        <c:v>2802.1572531939942</c:v>
                      </c:pt>
                      <c:pt idx="507">
                        <c:v>2802.1966503754943</c:v>
                      </c:pt>
                      <c:pt idx="508">
                        <c:v>2805.3334448936607</c:v>
                      </c:pt>
                      <c:pt idx="509">
                        <c:v>2805.3728420751604</c:v>
                      </c:pt>
                      <c:pt idx="510">
                        <c:v>2805.9886448936604</c:v>
                      </c:pt>
                      <c:pt idx="511">
                        <c:v>2806.0280420751606</c:v>
                      </c:pt>
                      <c:pt idx="512">
                        <c:v>2807.694053193994</c:v>
                      </c:pt>
                      <c:pt idx="513">
                        <c:v>2807.7334503754946</c:v>
                      </c:pt>
                      <c:pt idx="514">
                        <c:v>2811.5254448936607</c:v>
                      </c:pt>
                      <c:pt idx="515">
                        <c:v>2811.5648420751604</c:v>
                      </c:pt>
                      <c:pt idx="516">
                        <c:v>2835.4135729764917</c:v>
                      </c:pt>
                      <c:pt idx="517">
                        <c:v>2835.4529701579927</c:v>
                      </c:pt>
                      <c:pt idx="518">
                        <c:v>2836.0687729764913</c:v>
                      </c:pt>
                      <c:pt idx="519">
                        <c:v>2836.1081701579928</c:v>
                      </c:pt>
                      <c:pt idx="520">
                        <c:v>2839.2449646761584</c:v>
                      </c:pt>
                      <c:pt idx="521">
                        <c:v>2839.2843618576594</c:v>
                      </c:pt>
                      <c:pt idx="522">
                        <c:v>2839.9001646761585</c:v>
                      </c:pt>
                      <c:pt idx="523">
                        <c:v>2839.9395618576596</c:v>
                      </c:pt>
                      <c:pt idx="524">
                        <c:v>2841.6055729764917</c:v>
                      </c:pt>
                      <c:pt idx="525">
                        <c:v>2841.6449701579927</c:v>
                      </c:pt>
                      <c:pt idx="526">
                        <c:v>2845.4369646761584</c:v>
                      </c:pt>
                      <c:pt idx="527">
                        <c:v>2845.4763618576594</c:v>
                      </c:pt>
                      <c:pt idx="528">
                        <c:v>2851.8295206540629</c:v>
                      </c:pt>
                      <c:pt idx="529">
                        <c:v>2851.8689178355626</c:v>
                      </c:pt>
                      <c:pt idx="530">
                        <c:v>2852.4847206540626</c:v>
                      </c:pt>
                      <c:pt idx="531">
                        <c:v>2852.5241178355627</c:v>
                      </c:pt>
                      <c:pt idx="532">
                        <c:v>2857.5249123537296</c:v>
                      </c:pt>
                      <c:pt idx="533">
                        <c:v>2857.5643095352289</c:v>
                      </c:pt>
                      <c:pt idx="534">
                        <c:v>2858.0215206540629</c:v>
                      </c:pt>
                      <c:pt idx="535">
                        <c:v>2858.0609178355626</c:v>
                      </c:pt>
                      <c:pt idx="536">
                        <c:v>2860.0623123537298</c:v>
                      </c:pt>
                      <c:pt idx="537">
                        <c:v>2860.1017095352286</c:v>
                      </c:pt>
                      <c:pt idx="538">
                        <c:v>2865.7529123537297</c:v>
                      </c:pt>
                      <c:pt idx="539">
                        <c:v>2865.7923095352289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EF1-4E94-978A-616A1CD1800F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20920.01029755026</c:v>
                      </c:pt>
                      <c:pt idx="1">
                        <c:v>20920.381317196712</c:v>
                      </c:pt>
                      <c:pt idx="2">
                        <c:v>20920.01029755026</c:v>
                      </c:pt>
                      <c:pt idx="3">
                        <c:v>20920.381317196712</c:v>
                      </c:pt>
                      <c:pt idx="4">
                        <c:v>20967.167584474995</c:v>
                      </c:pt>
                      <c:pt idx="5">
                        <c:v>20967.538604121441</c:v>
                      </c:pt>
                      <c:pt idx="6">
                        <c:v>20967.167584474995</c:v>
                      </c:pt>
                      <c:pt idx="7">
                        <c:v>20967.538604121441</c:v>
                      </c:pt>
                      <c:pt idx="8">
                        <c:v>20920.01029755026</c:v>
                      </c:pt>
                      <c:pt idx="9">
                        <c:v>20920.381317196712</c:v>
                      </c:pt>
                      <c:pt idx="10">
                        <c:v>20967.167584474995</c:v>
                      </c:pt>
                      <c:pt idx="11">
                        <c:v>20967.538604121441</c:v>
                      </c:pt>
                      <c:pt idx="12">
                        <c:v>21458.663238596222</c:v>
                      </c:pt>
                      <c:pt idx="13">
                        <c:v>21459.034258242675</c:v>
                      </c:pt>
                      <c:pt idx="14">
                        <c:v>21458.663238596222</c:v>
                      </c:pt>
                      <c:pt idx="15">
                        <c:v>21459.034258242675</c:v>
                      </c:pt>
                      <c:pt idx="16">
                        <c:v>21505.820525520961</c:v>
                      </c:pt>
                      <c:pt idx="17">
                        <c:v>21506.191545167407</c:v>
                      </c:pt>
                      <c:pt idx="18">
                        <c:v>21505.820525520961</c:v>
                      </c:pt>
                      <c:pt idx="19">
                        <c:v>21506.191545167407</c:v>
                      </c:pt>
                      <c:pt idx="20">
                        <c:v>21458.663238596222</c:v>
                      </c:pt>
                      <c:pt idx="21">
                        <c:v>21459.034258242675</c:v>
                      </c:pt>
                      <c:pt idx="22">
                        <c:v>21505.820525520961</c:v>
                      </c:pt>
                      <c:pt idx="23">
                        <c:v>21506.191545167407</c:v>
                      </c:pt>
                      <c:pt idx="24">
                        <c:v>21567.471399490805</c:v>
                      </c:pt>
                      <c:pt idx="25">
                        <c:v>21567.842419137254</c:v>
                      </c:pt>
                      <c:pt idx="26">
                        <c:v>21567.471399490805</c:v>
                      </c:pt>
                      <c:pt idx="27">
                        <c:v>21567.842419137254</c:v>
                      </c:pt>
                      <c:pt idx="28">
                        <c:v>21614.628686415537</c:v>
                      </c:pt>
                      <c:pt idx="29">
                        <c:v>21614.99970606199</c:v>
                      </c:pt>
                      <c:pt idx="30">
                        <c:v>21614.628686415537</c:v>
                      </c:pt>
                      <c:pt idx="31">
                        <c:v>21614.99970606199</c:v>
                      </c:pt>
                      <c:pt idx="32">
                        <c:v>21567.471399490805</c:v>
                      </c:pt>
                      <c:pt idx="33">
                        <c:v>21567.842419137254</c:v>
                      </c:pt>
                      <c:pt idx="34">
                        <c:v>21614.628686415537</c:v>
                      </c:pt>
                      <c:pt idx="35">
                        <c:v>21614.99970606199</c:v>
                      </c:pt>
                      <c:pt idx="36">
                        <c:v>21731.627682739061</c:v>
                      </c:pt>
                      <c:pt idx="37">
                        <c:v>21731.998702385517</c:v>
                      </c:pt>
                      <c:pt idx="38">
                        <c:v>21731.627682739061</c:v>
                      </c:pt>
                      <c:pt idx="39">
                        <c:v>21731.998702385517</c:v>
                      </c:pt>
                      <c:pt idx="40">
                        <c:v>21778.7849696638</c:v>
                      </c:pt>
                      <c:pt idx="41">
                        <c:v>21779.155989310249</c:v>
                      </c:pt>
                      <c:pt idx="42">
                        <c:v>21778.7849696638</c:v>
                      </c:pt>
                      <c:pt idx="43">
                        <c:v>21779.155989310249</c:v>
                      </c:pt>
                      <c:pt idx="44">
                        <c:v>21731.627682739061</c:v>
                      </c:pt>
                      <c:pt idx="45">
                        <c:v>21731.998702385517</c:v>
                      </c:pt>
                      <c:pt idx="46">
                        <c:v>21778.7849696638</c:v>
                      </c:pt>
                      <c:pt idx="47">
                        <c:v>21779.155989310249</c:v>
                      </c:pt>
                      <c:pt idx="48">
                        <c:v>22106.124340536771</c:v>
                      </c:pt>
                      <c:pt idx="49">
                        <c:v>22106.49536018322</c:v>
                      </c:pt>
                      <c:pt idx="50">
                        <c:v>22106.124340536771</c:v>
                      </c:pt>
                      <c:pt idx="51">
                        <c:v>22106.49536018322</c:v>
                      </c:pt>
                      <c:pt idx="52">
                        <c:v>22156.577820683753</c:v>
                      </c:pt>
                      <c:pt idx="53">
                        <c:v>22156.948840330198</c:v>
                      </c:pt>
                      <c:pt idx="54">
                        <c:v>22153.2816274615</c:v>
                      </c:pt>
                      <c:pt idx="55">
                        <c:v>22153.652647107949</c:v>
                      </c:pt>
                      <c:pt idx="56">
                        <c:v>22153.2816274615</c:v>
                      </c:pt>
                      <c:pt idx="57">
                        <c:v>22153.652647107949</c:v>
                      </c:pt>
                      <c:pt idx="58">
                        <c:v>22106.124340536771</c:v>
                      </c:pt>
                      <c:pt idx="59">
                        <c:v>22106.49536018322</c:v>
                      </c:pt>
                      <c:pt idx="60">
                        <c:v>22156.577820683753</c:v>
                      </c:pt>
                      <c:pt idx="61">
                        <c:v>22156.948840330198</c:v>
                      </c:pt>
                      <c:pt idx="62">
                        <c:v>22203.735107608481</c:v>
                      </c:pt>
                      <c:pt idx="63">
                        <c:v>22204.106127254938</c:v>
                      </c:pt>
                      <c:pt idx="64">
                        <c:v>22153.2816274615</c:v>
                      </c:pt>
                      <c:pt idx="65">
                        <c:v>22153.652647107949</c:v>
                      </c:pt>
                      <c:pt idx="66">
                        <c:v>22203.735107608481</c:v>
                      </c:pt>
                      <c:pt idx="67">
                        <c:v>22204.106127254938</c:v>
                      </c:pt>
                      <c:pt idx="68">
                        <c:v>22156.577820683753</c:v>
                      </c:pt>
                      <c:pt idx="69">
                        <c:v>22156.948840330198</c:v>
                      </c:pt>
                      <c:pt idx="70">
                        <c:v>22203.735107608481</c:v>
                      </c:pt>
                      <c:pt idx="71">
                        <c:v>22204.106127254938</c:v>
                      </c:pt>
                      <c:pt idx="72">
                        <c:v>22290.940326859007</c:v>
                      </c:pt>
                      <c:pt idx="73">
                        <c:v>22291.311346505448</c:v>
                      </c:pt>
                      <c:pt idx="74">
                        <c:v>22270.280623785024</c:v>
                      </c:pt>
                      <c:pt idx="75">
                        <c:v>22270.651643431484</c:v>
                      </c:pt>
                      <c:pt idx="76">
                        <c:v>22270.280623785024</c:v>
                      </c:pt>
                      <c:pt idx="77">
                        <c:v>22270.651643431484</c:v>
                      </c:pt>
                      <c:pt idx="78">
                        <c:v>22290.940326859007</c:v>
                      </c:pt>
                      <c:pt idx="79">
                        <c:v>22291.311346505448</c:v>
                      </c:pt>
                      <c:pt idx="80">
                        <c:v>22270.280623785024</c:v>
                      </c:pt>
                      <c:pt idx="81">
                        <c:v>22270.651643431484</c:v>
                      </c:pt>
                      <c:pt idx="82">
                        <c:v>22338.097613783739</c:v>
                      </c:pt>
                      <c:pt idx="83">
                        <c:v>22338.468633430184</c:v>
                      </c:pt>
                      <c:pt idx="84">
                        <c:v>22317.437910709763</c:v>
                      </c:pt>
                      <c:pt idx="85">
                        <c:v>22317.808930356208</c:v>
                      </c:pt>
                      <c:pt idx="86">
                        <c:v>22338.097613783739</c:v>
                      </c:pt>
                      <c:pt idx="87">
                        <c:v>22338.468633430184</c:v>
                      </c:pt>
                      <c:pt idx="88">
                        <c:v>22290.940326859007</c:v>
                      </c:pt>
                      <c:pt idx="89">
                        <c:v>22291.311346505448</c:v>
                      </c:pt>
                      <c:pt idx="90">
                        <c:v>22317.437910709763</c:v>
                      </c:pt>
                      <c:pt idx="91">
                        <c:v>22317.808930356208</c:v>
                      </c:pt>
                      <c:pt idx="92">
                        <c:v>22338.097613783739</c:v>
                      </c:pt>
                      <c:pt idx="93">
                        <c:v>22338.468633430184</c:v>
                      </c:pt>
                      <c:pt idx="94">
                        <c:v>22317.437910709763</c:v>
                      </c:pt>
                      <c:pt idx="95">
                        <c:v>22317.808930356208</c:v>
                      </c:pt>
                      <c:pt idx="96">
                        <c:v>22804.038922624302</c:v>
                      </c:pt>
                      <c:pt idx="97">
                        <c:v>22804.40994227074</c:v>
                      </c:pt>
                      <c:pt idx="98">
                        <c:v>22804.038922624302</c:v>
                      </c:pt>
                      <c:pt idx="99">
                        <c:v>22804.40994227074</c:v>
                      </c:pt>
                      <c:pt idx="100">
                        <c:v>22829.593267904966</c:v>
                      </c:pt>
                      <c:pt idx="101">
                        <c:v>22829.964287551411</c:v>
                      </c:pt>
                      <c:pt idx="102">
                        <c:v>22829.593267904966</c:v>
                      </c:pt>
                      <c:pt idx="103">
                        <c:v>22829.964287551411</c:v>
                      </c:pt>
                      <c:pt idx="104">
                        <c:v>22851.196209549027</c:v>
                      </c:pt>
                      <c:pt idx="105">
                        <c:v>22851.567229195487</c:v>
                      </c:pt>
                      <c:pt idx="106">
                        <c:v>22851.196209549027</c:v>
                      </c:pt>
                      <c:pt idx="107">
                        <c:v>22851.567229195487</c:v>
                      </c:pt>
                      <c:pt idx="108">
                        <c:v>22876.750554829701</c:v>
                      </c:pt>
                      <c:pt idx="109">
                        <c:v>22877.12157447615</c:v>
                      </c:pt>
                      <c:pt idx="110">
                        <c:v>22804.038922624302</c:v>
                      </c:pt>
                      <c:pt idx="111">
                        <c:v>22804.40994227074</c:v>
                      </c:pt>
                      <c:pt idx="112">
                        <c:v>22876.750554829701</c:v>
                      </c:pt>
                      <c:pt idx="113">
                        <c:v>22877.12157447615</c:v>
                      </c:pt>
                      <c:pt idx="114">
                        <c:v>22829.593267904966</c:v>
                      </c:pt>
                      <c:pt idx="115">
                        <c:v>22829.964287551411</c:v>
                      </c:pt>
                      <c:pt idx="116">
                        <c:v>22851.196209549027</c:v>
                      </c:pt>
                      <c:pt idx="117">
                        <c:v>22851.567229195487</c:v>
                      </c:pt>
                      <c:pt idx="118">
                        <c:v>22876.750554829701</c:v>
                      </c:pt>
                      <c:pt idx="119">
                        <c:v>22877.12157447615</c:v>
                      </c:pt>
                      <c:pt idx="120">
                        <c:v>22938.401428799549</c:v>
                      </c:pt>
                      <c:pt idx="121">
                        <c:v>22938.772448446001</c:v>
                      </c:pt>
                      <c:pt idx="122">
                        <c:v>22938.401428799549</c:v>
                      </c:pt>
                      <c:pt idx="123">
                        <c:v>22938.772448446001</c:v>
                      </c:pt>
                      <c:pt idx="124">
                        <c:v>22968.195205872558</c:v>
                      </c:pt>
                      <c:pt idx="125">
                        <c:v>22968.566225519011</c:v>
                      </c:pt>
                      <c:pt idx="126">
                        <c:v>22985.558715724281</c:v>
                      </c:pt>
                      <c:pt idx="127">
                        <c:v>22985.929735370733</c:v>
                      </c:pt>
                      <c:pt idx="128">
                        <c:v>22968.195205872558</c:v>
                      </c:pt>
                      <c:pt idx="129">
                        <c:v>22968.566225519011</c:v>
                      </c:pt>
                      <c:pt idx="130">
                        <c:v>22985.558715724281</c:v>
                      </c:pt>
                      <c:pt idx="131">
                        <c:v>22985.929735370733</c:v>
                      </c:pt>
                      <c:pt idx="132">
                        <c:v>22938.401428799549</c:v>
                      </c:pt>
                      <c:pt idx="133">
                        <c:v>22938.772448446001</c:v>
                      </c:pt>
                      <c:pt idx="134">
                        <c:v>22968.195205872558</c:v>
                      </c:pt>
                      <c:pt idx="135">
                        <c:v>22968.566225519011</c:v>
                      </c:pt>
                      <c:pt idx="136">
                        <c:v>22985.558715724281</c:v>
                      </c:pt>
                      <c:pt idx="137">
                        <c:v>22985.929735370733</c:v>
                      </c:pt>
                      <c:pt idx="138">
                        <c:v>23015.35249279729</c:v>
                      </c:pt>
                      <c:pt idx="139">
                        <c:v>23015.723512443743</c:v>
                      </c:pt>
                      <c:pt idx="140">
                        <c:v>23015.35249279729</c:v>
                      </c:pt>
                      <c:pt idx="141">
                        <c:v>23015.723512443743</c:v>
                      </c:pt>
                      <c:pt idx="142">
                        <c:v>23066.437463757306</c:v>
                      </c:pt>
                      <c:pt idx="143">
                        <c:v>23066.808483403758</c:v>
                      </c:pt>
                      <c:pt idx="144">
                        <c:v>23015.35249279729</c:v>
                      </c:pt>
                      <c:pt idx="145">
                        <c:v>23015.723512443743</c:v>
                      </c:pt>
                      <c:pt idx="146">
                        <c:v>23102.557712047808</c:v>
                      </c:pt>
                      <c:pt idx="147">
                        <c:v>23102.928731694261</c:v>
                      </c:pt>
                      <c:pt idx="148">
                        <c:v>23102.557712047808</c:v>
                      </c:pt>
                      <c:pt idx="149">
                        <c:v>23102.928731694261</c:v>
                      </c:pt>
                      <c:pt idx="150">
                        <c:v>23066.437463757306</c:v>
                      </c:pt>
                      <c:pt idx="151">
                        <c:v>23066.808483403758</c:v>
                      </c:pt>
                      <c:pt idx="152">
                        <c:v>23113.594750682038</c:v>
                      </c:pt>
                      <c:pt idx="153">
                        <c:v>23113.965770328479</c:v>
                      </c:pt>
                      <c:pt idx="154">
                        <c:v>23113.594750682038</c:v>
                      </c:pt>
                      <c:pt idx="155">
                        <c:v>23113.965770328479</c:v>
                      </c:pt>
                      <c:pt idx="156">
                        <c:v>23102.557712047808</c:v>
                      </c:pt>
                      <c:pt idx="157">
                        <c:v>23102.928731694261</c:v>
                      </c:pt>
                      <c:pt idx="158">
                        <c:v>23066.437463757306</c:v>
                      </c:pt>
                      <c:pt idx="159">
                        <c:v>23066.808483403758</c:v>
                      </c:pt>
                      <c:pt idx="160">
                        <c:v>23149.71499897254</c:v>
                      </c:pt>
                      <c:pt idx="161">
                        <c:v>23150.086018618993</c:v>
                      </c:pt>
                      <c:pt idx="162">
                        <c:v>23149.71499897254</c:v>
                      </c:pt>
                      <c:pt idx="163">
                        <c:v>23150.086018618993</c:v>
                      </c:pt>
                      <c:pt idx="164">
                        <c:v>23113.594750682038</c:v>
                      </c:pt>
                      <c:pt idx="165">
                        <c:v>23113.965770328479</c:v>
                      </c:pt>
                      <c:pt idx="166">
                        <c:v>23149.71499897254</c:v>
                      </c:pt>
                      <c:pt idx="167">
                        <c:v>23150.086018618993</c:v>
                      </c:pt>
                      <c:pt idx="168">
                        <c:v>23477.054369845511</c:v>
                      </c:pt>
                      <c:pt idx="169">
                        <c:v>23477.425389491957</c:v>
                      </c:pt>
                      <c:pt idx="170">
                        <c:v>23477.054369845511</c:v>
                      </c:pt>
                      <c:pt idx="171">
                        <c:v>23477.425389491957</c:v>
                      </c:pt>
                      <c:pt idx="172">
                        <c:v>23527.507849992497</c:v>
                      </c:pt>
                      <c:pt idx="173">
                        <c:v>23527.878869638949</c:v>
                      </c:pt>
                      <c:pt idx="174">
                        <c:v>23524.211656770243</c:v>
                      </c:pt>
                      <c:pt idx="175">
                        <c:v>23524.5826764167</c:v>
                      </c:pt>
                      <c:pt idx="176">
                        <c:v>23524.211656770243</c:v>
                      </c:pt>
                      <c:pt idx="177">
                        <c:v>23524.5826764167</c:v>
                      </c:pt>
                      <c:pt idx="178">
                        <c:v>23477.054369845511</c:v>
                      </c:pt>
                      <c:pt idx="179">
                        <c:v>23477.425389491957</c:v>
                      </c:pt>
                      <c:pt idx="180">
                        <c:v>23527.507849992497</c:v>
                      </c:pt>
                      <c:pt idx="181">
                        <c:v>23527.878869638949</c:v>
                      </c:pt>
                      <c:pt idx="182">
                        <c:v>23574.665136917225</c:v>
                      </c:pt>
                      <c:pt idx="183">
                        <c:v>23575.036156563678</c:v>
                      </c:pt>
                      <c:pt idx="184">
                        <c:v>23591.234535357566</c:v>
                      </c:pt>
                      <c:pt idx="185">
                        <c:v>23591.605555004011</c:v>
                      </c:pt>
                      <c:pt idx="186">
                        <c:v>23591.234535357566</c:v>
                      </c:pt>
                      <c:pt idx="187">
                        <c:v>23591.605555004011</c:v>
                      </c:pt>
                      <c:pt idx="188">
                        <c:v>23563.916687309316</c:v>
                      </c:pt>
                      <c:pt idx="189">
                        <c:v>23564.287706955769</c:v>
                      </c:pt>
                      <c:pt idx="190">
                        <c:v>23524.211656770243</c:v>
                      </c:pt>
                      <c:pt idx="191">
                        <c:v>23524.5826764167</c:v>
                      </c:pt>
                      <c:pt idx="192">
                        <c:v>23574.665136917225</c:v>
                      </c:pt>
                      <c:pt idx="193">
                        <c:v>23563.916687309316</c:v>
                      </c:pt>
                      <c:pt idx="194">
                        <c:v>23575.036156563678</c:v>
                      </c:pt>
                      <c:pt idx="195">
                        <c:v>23564.287706955769</c:v>
                      </c:pt>
                      <c:pt idx="196">
                        <c:v>23527.507849992497</c:v>
                      </c:pt>
                      <c:pt idx="197">
                        <c:v>23527.878869638949</c:v>
                      </c:pt>
                      <c:pt idx="198">
                        <c:v>23591.234535357566</c:v>
                      </c:pt>
                      <c:pt idx="199">
                        <c:v>23591.605555004011</c:v>
                      </c:pt>
                      <c:pt idx="200">
                        <c:v>23638.391822282301</c:v>
                      </c:pt>
                      <c:pt idx="201">
                        <c:v>23638.762841928747</c:v>
                      </c:pt>
                      <c:pt idx="202">
                        <c:v>23574.665136917225</c:v>
                      </c:pt>
                      <c:pt idx="203">
                        <c:v>23563.916687309316</c:v>
                      </c:pt>
                      <c:pt idx="204">
                        <c:v>23575.036156563678</c:v>
                      </c:pt>
                      <c:pt idx="205">
                        <c:v>23564.287706955769</c:v>
                      </c:pt>
                      <c:pt idx="206">
                        <c:v>23611.073974234045</c:v>
                      </c:pt>
                      <c:pt idx="207">
                        <c:v>23611.444993880501</c:v>
                      </c:pt>
                      <c:pt idx="208">
                        <c:v>23638.391822282301</c:v>
                      </c:pt>
                      <c:pt idx="209">
                        <c:v>23638.762841928747</c:v>
                      </c:pt>
                      <c:pt idx="210">
                        <c:v>23641.210653093778</c:v>
                      </c:pt>
                      <c:pt idx="211">
                        <c:v>23641.581672740223</c:v>
                      </c:pt>
                      <c:pt idx="212">
                        <c:v>23611.073974234045</c:v>
                      </c:pt>
                      <c:pt idx="213">
                        <c:v>23611.444993880501</c:v>
                      </c:pt>
                      <c:pt idx="214">
                        <c:v>23641.210653093778</c:v>
                      </c:pt>
                      <c:pt idx="215">
                        <c:v>23641.581672740223</c:v>
                      </c:pt>
                      <c:pt idx="216">
                        <c:v>23638.391822282301</c:v>
                      </c:pt>
                      <c:pt idx="217">
                        <c:v>23638.762841928747</c:v>
                      </c:pt>
                      <c:pt idx="218">
                        <c:v>23611.073974234045</c:v>
                      </c:pt>
                      <c:pt idx="219">
                        <c:v>23611.444993880501</c:v>
                      </c:pt>
                      <c:pt idx="220">
                        <c:v>23641.210653093778</c:v>
                      </c:pt>
                      <c:pt idx="221">
                        <c:v>23641.581672740223</c:v>
                      </c:pt>
                      <c:pt idx="222">
                        <c:v>23688.367940018503</c:v>
                      </c:pt>
                      <c:pt idx="223">
                        <c:v>23688.738959664955</c:v>
                      </c:pt>
                      <c:pt idx="224">
                        <c:v>23688.367940018503</c:v>
                      </c:pt>
                      <c:pt idx="225">
                        <c:v>23688.738959664955</c:v>
                      </c:pt>
                      <c:pt idx="226">
                        <c:v>23713.898565697848</c:v>
                      </c:pt>
                      <c:pt idx="227">
                        <c:v>23714.269585344297</c:v>
                      </c:pt>
                      <c:pt idx="228">
                        <c:v>23713.898565697848</c:v>
                      </c:pt>
                      <c:pt idx="229">
                        <c:v>23714.269585344297</c:v>
                      </c:pt>
                      <c:pt idx="230">
                        <c:v>23688.367940018503</c:v>
                      </c:pt>
                      <c:pt idx="231">
                        <c:v>23688.738959664955</c:v>
                      </c:pt>
                      <c:pt idx="232">
                        <c:v>23761.055852622583</c:v>
                      </c:pt>
                      <c:pt idx="233">
                        <c:v>23761.426872269032</c:v>
                      </c:pt>
                      <c:pt idx="234">
                        <c:v>23761.055852622583</c:v>
                      </c:pt>
                      <c:pt idx="235">
                        <c:v>23761.426872269032</c:v>
                      </c:pt>
                      <c:pt idx="236">
                        <c:v>23713.898565697848</c:v>
                      </c:pt>
                      <c:pt idx="237">
                        <c:v>23714.269585344297</c:v>
                      </c:pt>
                      <c:pt idx="238">
                        <c:v>23761.055852622583</c:v>
                      </c:pt>
                      <c:pt idx="239">
                        <c:v>23761.426872269032</c:v>
                      </c:pt>
                      <c:pt idx="240">
                        <c:v>23878.054848946111</c:v>
                      </c:pt>
                      <c:pt idx="241">
                        <c:v>23878.425868592563</c:v>
                      </c:pt>
                      <c:pt idx="242">
                        <c:v>23878.054848946111</c:v>
                      </c:pt>
                      <c:pt idx="243">
                        <c:v>23878.425868592563</c:v>
                      </c:pt>
                      <c:pt idx="244">
                        <c:v>23925.212135870843</c:v>
                      </c:pt>
                      <c:pt idx="245">
                        <c:v>23925.583155517295</c:v>
                      </c:pt>
                      <c:pt idx="246">
                        <c:v>23925.212135870843</c:v>
                      </c:pt>
                      <c:pt idx="247">
                        <c:v>23925.583155517295</c:v>
                      </c:pt>
                      <c:pt idx="248">
                        <c:v>23878.054848946111</c:v>
                      </c:pt>
                      <c:pt idx="249">
                        <c:v>23878.425868592563</c:v>
                      </c:pt>
                      <c:pt idx="250">
                        <c:v>23925.212135870843</c:v>
                      </c:pt>
                      <c:pt idx="251">
                        <c:v>23925.583155517295</c:v>
                      </c:pt>
                      <c:pt idx="252">
                        <c:v>24129.887476403535</c:v>
                      </c:pt>
                      <c:pt idx="253">
                        <c:v>24130.258496049984</c:v>
                      </c:pt>
                      <c:pt idx="254">
                        <c:v>24129.887476403535</c:v>
                      </c:pt>
                      <c:pt idx="255">
                        <c:v>24130.258496049984</c:v>
                      </c:pt>
                      <c:pt idx="256">
                        <c:v>24177.044763328264</c:v>
                      </c:pt>
                      <c:pt idx="257">
                        <c:v>24177.415782974709</c:v>
                      </c:pt>
                      <c:pt idx="258">
                        <c:v>24177.044763328264</c:v>
                      </c:pt>
                      <c:pt idx="259">
                        <c:v>24177.415782974709</c:v>
                      </c:pt>
                      <c:pt idx="260">
                        <c:v>24129.887476403535</c:v>
                      </c:pt>
                      <c:pt idx="261">
                        <c:v>24130.258496049984</c:v>
                      </c:pt>
                      <c:pt idx="262">
                        <c:v>24174.968951933039</c:v>
                      </c:pt>
                      <c:pt idx="263">
                        <c:v>24175.339971579491</c:v>
                      </c:pt>
                      <c:pt idx="264">
                        <c:v>24174.968951933039</c:v>
                      </c:pt>
                      <c:pt idx="265">
                        <c:v>24175.339971579491</c:v>
                      </c:pt>
                      <c:pt idx="266">
                        <c:v>24177.044763328264</c:v>
                      </c:pt>
                      <c:pt idx="267">
                        <c:v>24177.415782974709</c:v>
                      </c:pt>
                      <c:pt idx="268">
                        <c:v>24222.126238857778</c:v>
                      </c:pt>
                      <c:pt idx="269">
                        <c:v>24222.497258504227</c:v>
                      </c:pt>
                      <c:pt idx="270">
                        <c:v>24238.695637298115</c:v>
                      </c:pt>
                      <c:pt idx="271">
                        <c:v>24222.126238857778</c:v>
                      </c:pt>
                      <c:pt idx="272">
                        <c:v>24239.06665694456</c:v>
                      </c:pt>
                      <c:pt idx="273">
                        <c:v>24222.497258504227</c:v>
                      </c:pt>
                      <c:pt idx="274">
                        <c:v>24174.968951933039</c:v>
                      </c:pt>
                      <c:pt idx="275">
                        <c:v>24175.339971579491</c:v>
                      </c:pt>
                      <c:pt idx="276">
                        <c:v>24211.377789249869</c:v>
                      </c:pt>
                      <c:pt idx="277">
                        <c:v>24211.748808896311</c:v>
                      </c:pt>
                      <c:pt idx="278">
                        <c:v>24238.695637298115</c:v>
                      </c:pt>
                      <c:pt idx="279">
                        <c:v>24239.06665694456</c:v>
                      </c:pt>
                      <c:pt idx="280">
                        <c:v>24211.377789249869</c:v>
                      </c:pt>
                      <c:pt idx="281">
                        <c:v>24211.748808896311</c:v>
                      </c:pt>
                      <c:pt idx="282">
                        <c:v>24285.852924222847</c:v>
                      </c:pt>
                      <c:pt idx="283">
                        <c:v>24286.223943869296</c:v>
                      </c:pt>
                      <c:pt idx="284">
                        <c:v>24222.126238857778</c:v>
                      </c:pt>
                      <c:pt idx="285">
                        <c:v>24222.497258504227</c:v>
                      </c:pt>
                      <c:pt idx="286">
                        <c:v>24258.535076174598</c:v>
                      </c:pt>
                      <c:pt idx="287">
                        <c:v>24258.906095821047</c:v>
                      </c:pt>
                      <c:pt idx="288">
                        <c:v>24285.852924222847</c:v>
                      </c:pt>
                      <c:pt idx="289">
                        <c:v>24286.223943869296</c:v>
                      </c:pt>
                      <c:pt idx="290">
                        <c:v>24238.695637298115</c:v>
                      </c:pt>
                      <c:pt idx="291">
                        <c:v>24239.06665694456</c:v>
                      </c:pt>
                      <c:pt idx="292">
                        <c:v>24258.535076174598</c:v>
                      </c:pt>
                      <c:pt idx="293">
                        <c:v>24258.906095821047</c:v>
                      </c:pt>
                      <c:pt idx="294">
                        <c:v>24211.377789249869</c:v>
                      </c:pt>
                      <c:pt idx="295">
                        <c:v>24211.748808896311</c:v>
                      </c:pt>
                      <c:pt idx="296">
                        <c:v>24285.852924222847</c:v>
                      </c:pt>
                      <c:pt idx="297">
                        <c:v>24286.223943869296</c:v>
                      </c:pt>
                      <c:pt idx="298">
                        <c:v>24339.125235181302</c:v>
                      </c:pt>
                      <c:pt idx="299">
                        <c:v>24339.496254827751</c:v>
                      </c:pt>
                      <c:pt idx="300">
                        <c:v>24258.535076174598</c:v>
                      </c:pt>
                      <c:pt idx="301">
                        <c:v>24258.906095821047</c:v>
                      </c:pt>
                      <c:pt idx="302">
                        <c:v>24339.125235181302</c:v>
                      </c:pt>
                      <c:pt idx="303">
                        <c:v>24339.496254827751</c:v>
                      </c:pt>
                      <c:pt idx="304">
                        <c:v>24339.125235181302</c:v>
                      </c:pt>
                      <c:pt idx="305">
                        <c:v>24339.496254827751</c:v>
                      </c:pt>
                      <c:pt idx="306">
                        <c:v>24386.282522106041</c:v>
                      </c:pt>
                      <c:pt idx="307">
                        <c:v>24386.653541752486</c:v>
                      </c:pt>
                      <c:pt idx="308">
                        <c:v>24402.851920546374</c:v>
                      </c:pt>
                      <c:pt idx="309">
                        <c:v>24403.222940192816</c:v>
                      </c:pt>
                      <c:pt idx="310">
                        <c:v>24402.851920546374</c:v>
                      </c:pt>
                      <c:pt idx="311">
                        <c:v>24403.222940192816</c:v>
                      </c:pt>
                      <c:pt idx="312">
                        <c:v>24375.534072498129</c:v>
                      </c:pt>
                      <c:pt idx="313">
                        <c:v>24375.905092144571</c:v>
                      </c:pt>
                      <c:pt idx="314">
                        <c:v>24386.282522106041</c:v>
                      </c:pt>
                      <c:pt idx="315">
                        <c:v>24375.534072498129</c:v>
                      </c:pt>
                      <c:pt idx="316">
                        <c:v>24386.653541752486</c:v>
                      </c:pt>
                      <c:pt idx="317">
                        <c:v>24375.905092144571</c:v>
                      </c:pt>
                      <c:pt idx="318">
                        <c:v>24450.009207471106</c:v>
                      </c:pt>
                      <c:pt idx="319">
                        <c:v>24450.380227117555</c:v>
                      </c:pt>
                      <c:pt idx="320">
                        <c:v>24450.009207471106</c:v>
                      </c:pt>
                      <c:pt idx="321">
                        <c:v>24450.380227117555</c:v>
                      </c:pt>
                      <c:pt idx="322">
                        <c:v>24422.691359422861</c:v>
                      </c:pt>
                      <c:pt idx="323">
                        <c:v>24402.851920546374</c:v>
                      </c:pt>
                      <c:pt idx="324">
                        <c:v>24423.06237906931</c:v>
                      </c:pt>
                      <c:pt idx="325">
                        <c:v>24437.367493066045</c:v>
                      </c:pt>
                      <c:pt idx="326">
                        <c:v>24403.222940192816</c:v>
                      </c:pt>
                      <c:pt idx="327">
                        <c:v>24437.738512712491</c:v>
                      </c:pt>
                      <c:pt idx="328">
                        <c:v>24422.691359422861</c:v>
                      </c:pt>
                      <c:pt idx="329">
                        <c:v>24423.06237906931</c:v>
                      </c:pt>
                      <c:pt idx="330">
                        <c:v>24386.282522106041</c:v>
                      </c:pt>
                      <c:pt idx="331">
                        <c:v>24375.534072498129</c:v>
                      </c:pt>
                      <c:pt idx="332">
                        <c:v>24386.653541752486</c:v>
                      </c:pt>
                      <c:pt idx="333">
                        <c:v>24375.905092144571</c:v>
                      </c:pt>
                      <c:pt idx="334">
                        <c:v>24437.367493066045</c:v>
                      </c:pt>
                      <c:pt idx="335">
                        <c:v>24437.738512712491</c:v>
                      </c:pt>
                      <c:pt idx="336">
                        <c:v>24450.009207471106</c:v>
                      </c:pt>
                      <c:pt idx="337">
                        <c:v>24484.524779990781</c:v>
                      </c:pt>
                      <c:pt idx="338">
                        <c:v>24450.380227117555</c:v>
                      </c:pt>
                      <c:pt idx="339">
                        <c:v>24484.895799637226</c:v>
                      </c:pt>
                      <c:pt idx="340">
                        <c:v>24422.691359422861</c:v>
                      </c:pt>
                      <c:pt idx="341">
                        <c:v>24423.06237906931</c:v>
                      </c:pt>
                      <c:pt idx="342">
                        <c:v>24484.524779990781</c:v>
                      </c:pt>
                      <c:pt idx="343">
                        <c:v>24484.895799637226</c:v>
                      </c:pt>
                      <c:pt idx="344">
                        <c:v>24437.367493066045</c:v>
                      </c:pt>
                      <c:pt idx="345">
                        <c:v>24437.738512712491</c:v>
                      </c:pt>
                      <c:pt idx="346">
                        <c:v>24484.524779990781</c:v>
                      </c:pt>
                      <c:pt idx="347">
                        <c:v>24484.895799637226</c:v>
                      </c:pt>
                      <c:pt idx="348">
                        <c:v>24777.348578344081</c:v>
                      </c:pt>
                      <c:pt idx="349">
                        <c:v>24777.71959799053</c:v>
                      </c:pt>
                      <c:pt idx="350">
                        <c:v>24777.348578344081</c:v>
                      </c:pt>
                      <c:pt idx="351">
                        <c:v>24777.71959799053</c:v>
                      </c:pt>
                      <c:pt idx="352">
                        <c:v>24827.802058491059</c:v>
                      </c:pt>
                      <c:pt idx="353">
                        <c:v>24828.173078137512</c:v>
                      </c:pt>
                      <c:pt idx="354">
                        <c:v>24777.348578344081</c:v>
                      </c:pt>
                      <c:pt idx="355">
                        <c:v>24777.71959799053</c:v>
                      </c:pt>
                      <c:pt idx="356">
                        <c:v>24827.802058491059</c:v>
                      </c:pt>
                      <c:pt idx="357">
                        <c:v>24828.173078137512</c:v>
                      </c:pt>
                      <c:pt idx="358">
                        <c:v>24824.505865268813</c:v>
                      </c:pt>
                      <c:pt idx="359">
                        <c:v>24824.876884915258</c:v>
                      </c:pt>
                      <c:pt idx="360">
                        <c:v>24824.505865268813</c:v>
                      </c:pt>
                      <c:pt idx="361">
                        <c:v>24824.876884915258</c:v>
                      </c:pt>
                      <c:pt idx="362">
                        <c:v>24874.959345415791</c:v>
                      </c:pt>
                      <c:pt idx="363">
                        <c:v>24875.330365062244</c:v>
                      </c:pt>
                      <c:pt idx="364">
                        <c:v>24874.959345415791</c:v>
                      </c:pt>
                      <c:pt idx="365">
                        <c:v>24875.330365062244</c:v>
                      </c:pt>
                      <c:pt idx="366">
                        <c:v>24827.802058491059</c:v>
                      </c:pt>
                      <c:pt idx="367">
                        <c:v>24828.173078137512</c:v>
                      </c:pt>
                      <c:pt idx="368">
                        <c:v>24824.505865268813</c:v>
                      </c:pt>
                      <c:pt idx="369">
                        <c:v>24824.876884915258</c:v>
                      </c:pt>
                      <c:pt idx="370">
                        <c:v>24874.959345415791</c:v>
                      </c:pt>
                      <c:pt idx="371">
                        <c:v>24875.330365062244</c:v>
                      </c:pt>
                      <c:pt idx="372">
                        <c:v>24941.504861592333</c:v>
                      </c:pt>
                      <c:pt idx="373">
                        <c:v>24941.875881238793</c:v>
                      </c:pt>
                      <c:pt idx="374">
                        <c:v>24934.84671661806</c:v>
                      </c:pt>
                      <c:pt idx="375">
                        <c:v>24935.217736264512</c:v>
                      </c:pt>
                      <c:pt idx="376">
                        <c:v>24934.84671661806</c:v>
                      </c:pt>
                      <c:pt idx="377">
                        <c:v>24935.217736264512</c:v>
                      </c:pt>
                      <c:pt idx="378">
                        <c:v>24941.504861592333</c:v>
                      </c:pt>
                      <c:pt idx="379">
                        <c:v>24941.875881238793</c:v>
                      </c:pt>
                      <c:pt idx="380">
                        <c:v>24982.004003542788</c:v>
                      </c:pt>
                      <c:pt idx="381">
                        <c:v>24982.375023189245</c:v>
                      </c:pt>
                      <c:pt idx="382">
                        <c:v>24982.004003542788</c:v>
                      </c:pt>
                      <c:pt idx="383">
                        <c:v>24982.375023189245</c:v>
                      </c:pt>
                      <c:pt idx="384">
                        <c:v>24988.66214851708</c:v>
                      </c:pt>
                      <c:pt idx="385">
                        <c:v>24989.033168163522</c:v>
                      </c:pt>
                      <c:pt idx="386">
                        <c:v>24934.84671661806</c:v>
                      </c:pt>
                      <c:pt idx="387">
                        <c:v>24935.217736264512</c:v>
                      </c:pt>
                      <c:pt idx="388">
                        <c:v>24988.66214851708</c:v>
                      </c:pt>
                      <c:pt idx="389">
                        <c:v>24989.033168163522</c:v>
                      </c:pt>
                      <c:pt idx="390">
                        <c:v>24941.504861592333</c:v>
                      </c:pt>
                      <c:pt idx="391">
                        <c:v>24941.875881238793</c:v>
                      </c:pt>
                      <c:pt idx="392">
                        <c:v>24982.004003542788</c:v>
                      </c:pt>
                      <c:pt idx="393">
                        <c:v>24982.375023189245</c:v>
                      </c:pt>
                      <c:pt idx="394">
                        <c:v>24988.66214851708</c:v>
                      </c:pt>
                      <c:pt idx="395">
                        <c:v>24989.033168163522</c:v>
                      </c:pt>
                      <c:pt idx="396">
                        <c:v>25084.828595006595</c:v>
                      </c:pt>
                      <c:pt idx="397">
                        <c:v>25085.199614653047</c:v>
                      </c:pt>
                      <c:pt idx="398">
                        <c:v>25084.828595006595</c:v>
                      </c:pt>
                      <c:pt idx="399">
                        <c:v>25085.199614653047</c:v>
                      </c:pt>
                      <c:pt idx="400">
                        <c:v>25131.985881931323</c:v>
                      </c:pt>
                      <c:pt idx="401">
                        <c:v>25132.356901577783</c:v>
                      </c:pt>
                      <c:pt idx="402">
                        <c:v>25131.985881931323</c:v>
                      </c:pt>
                      <c:pt idx="403">
                        <c:v>25132.356901577783</c:v>
                      </c:pt>
                      <c:pt idx="404">
                        <c:v>25084.828595006595</c:v>
                      </c:pt>
                      <c:pt idx="405">
                        <c:v>25085.199614653047</c:v>
                      </c:pt>
                      <c:pt idx="406">
                        <c:v>25131.985881931323</c:v>
                      </c:pt>
                      <c:pt idx="407">
                        <c:v>25132.356901577783</c:v>
                      </c:pt>
                      <c:pt idx="408">
                        <c:v>25248.984878254851</c:v>
                      </c:pt>
                      <c:pt idx="409">
                        <c:v>25249.355897901307</c:v>
                      </c:pt>
                      <c:pt idx="410">
                        <c:v>25248.984878254851</c:v>
                      </c:pt>
                      <c:pt idx="411">
                        <c:v>25249.355897901307</c:v>
                      </c:pt>
                      <c:pt idx="412">
                        <c:v>25248.984878254851</c:v>
                      </c:pt>
                      <c:pt idx="413">
                        <c:v>25249.355897901307</c:v>
                      </c:pt>
                      <c:pt idx="414">
                        <c:v>25296.142165179583</c:v>
                      </c:pt>
                      <c:pt idx="415">
                        <c:v>25296.513184826032</c:v>
                      </c:pt>
                      <c:pt idx="416">
                        <c:v>25296.142165179583</c:v>
                      </c:pt>
                      <c:pt idx="417">
                        <c:v>25296.513184826032</c:v>
                      </c:pt>
                      <c:pt idx="418">
                        <c:v>25296.142165179583</c:v>
                      </c:pt>
                      <c:pt idx="419">
                        <c:v>25296.513184826032</c:v>
                      </c:pt>
                      <c:pt idx="420">
                        <c:v>25475.263160431608</c:v>
                      </c:pt>
                      <c:pt idx="421">
                        <c:v>25475.634180078057</c:v>
                      </c:pt>
                      <c:pt idx="422">
                        <c:v>25475.263160431608</c:v>
                      </c:pt>
                      <c:pt idx="423">
                        <c:v>25475.634180078057</c:v>
                      </c:pt>
                      <c:pt idx="424">
                        <c:v>25522.420447356337</c:v>
                      </c:pt>
                      <c:pt idx="425">
                        <c:v>25522.791467002793</c:v>
                      </c:pt>
                      <c:pt idx="426">
                        <c:v>25522.420447356337</c:v>
                      </c:pt>
                      <c:pt idx="427">
                        <c:v>25522.791467002793</c:v>
                      </c:pt>
                      <c:pt idx="428">
                        <c:v>25475.263160431608</c:v>
                      </c:pt>
                      <c:pt idx="429">
                        <c:v>25475.634180078057</c:v>
                      </c:pt>
                      <c:pt idx="430">
                        <c:v>25522.420447356337</c:v>
                      </c:pt>
                      <c:pt idx="431">
                        <c:v>25522.791467002793</c:v>
                      </c:pt>
                      <c:pt idx="432">
                        <c:v>25582.307818558609</c:v>
                      </c:pt>
                      <c:pt idx="433">
                        <c:v>25582.678838205054</c:v>
                      </c:pt>
                      <c:pt idx="434">
                        <c:v>25639.419443679864</c:v>
                      </c:pt>
                      <c:pt idx="435">
                        <c:v>25582.307818558609</c:v>
                      </c:pt>
                      <c:pt idx="436">
                        <c:v>25639.790463326317</c:v>
                      </c:pt>
                      <c:pt idx="437">
                        <c:v>25582.678838205054</c:v>
                      </c:pt>
                      <c:pt idx="438">
                        <c:v>25629.465105483338</c:v>
                      </c:pt>
                      <c:pt idx="439">
                        <c:v>25629.836125129787</c:v>
                      </c:pt>
                      <c:pt idx="440">
                        <c:v>25639.419443679864</c:v>
                      </c:pt>
                      <c:pt idx="441">
                        <c:v>25639.790463326317</c:v>
                      </c:pt>
                      <c:pt idx="442">
                        <c:v>25629.465105483338</c:v>
                      </c:pt>
                      <c:pt idx="443">
                        <c:v>25629.836125129787</c:v>
                      </c:pt>
                      <c:pt idx="444">
                        <c:v>25582.307818558609</c:v>
                      </c:pt>
                      <c:pt idx="445">
                        <c:v>25582.678838205054</c:v>
                      </c:pt>
                      <c:pt idx="446">
                        <c:v>25686.576730604596</c:v>
                      </c:pt>
                      <c:pt idx="447">
                        <c:v>25686.947750251042</c:v>
                      </c:pt>
                      <c:pt idx="448">
                        <c:v>25686.576730604596</c:v>
                      </c:pt>
                      <c:pt idx="449">
                        <c:v>25686.947750251042</c:v>
                      </c:pt>
                      <c:pt idx="450">
                        <c:v>25639.419443679864</c:v>
                      </c:pt>
                      <c:pt idx="451">
                        <c:v>25639.790463326317</c:v>
                      </c:pt>
                      <c:pt idx="452">
                        <c:v>25629.465105483338</c:v>
                      </c:pt>
                      <c:pt idx="453">
                        <c:v>25629.836125129787</c:v>
                      </c:pt>
                      <c:pt idx="454">
                        <c:v>25686.576730604596</c:v>
                      </c:pt>
                      <c:pt idx="455">
                        <c:v>25686.947750251042</c:v>
                      </c:pt>
                      <c:pt idx="456">
                        <c:v>25737.661701564608</c:v>
                      </c:pt>
                      <c:pt idx="457">
                        <c:v>25738.032721211064</c:v>
                      </c:pt>
                      <c:pt idx="458">
                        <c:v>25737.661701564608</c:v>
                      </c:pt>
                      <c:pt idx="459">
                        <c:v>25738.032721211064</c:v>
                      </c:pt>
                      <c:pt idx="460">
                        <c:v>25746.464101806865</c:v>
                      </c:pt>
                      <c:pt idx="461">
                        <c:v>25746.835121453318</c:v>
                      </c:pt>
                      <c:pt idx="462">
                        <c:v>25746.464101806865</c:v>
                      </c:pt>
                      <c:pt idx="463">
                        <c:v>25746.835121453318</c:v>
                      </c:pt>
                      <c:pt idx="464">
                        <c:v>25737.661701564608</c:v>
                      </c:pt>
                      <c:pt idx="465">
                        <c:v>25738.032721211064</c:v>
                      </c:pt>
                      <c:pt idx="466">
                        <c:v>25784.818988489347</c:v>
                      </c:pt>
                      <c:pt idx="467">
                        <c:v>25785.190008135789</c:v>
                      </c:pt>
                      <c:pt idx="468">
                        <c:v>25784.818988489347</c:v>
                      </c:pt>
                      <c:pt idx="469">
                        <c:v>25785.190008135789</c:v>
                      </c:pt>
                      <c:pt idx="470">
                        <c:v>25793.621388731601</c:v>
                      </c:pt>
                      <c:pt idx="471">
                        <c:v>25793.992408378053</c:v>
                      </c:pt>
                      <c:pt idx="472">
                        <c:v>25793.621388731601</c:v>
                      </c:pt>
                      <c:pt idx="473">
                        <c:v>25793.992408378053</c:v>
                      </c:pt>
                      <c:pt idx="474">
                        <c:v>25746.464101806865</c:v>
                      </c:pt>
                      <c:pt idx="475">
                        <c:v>25746.835121453318</c:v>
                      </c:pt>
                      <c:pt idx="476">
                        <c:v>25784.818988489347</c:v>
                      </c:pt>
                      <c:pt idx="477">
                        <c:v>25785.190008135789</c:v>
                      </c:pt>
                      <c:pt idx="478">
                        <c:v>25793.621388731601</c:v>
                      </c:pt>
                      <c:pt idx="479">
                        <c:v>25793.992408378053</c:v>
                      </c:pt>
                      <c:pt idx="480">
                        <c:v>26235.140925116626</c:v>
                      </c:pt>
                      <c:pt idx="481">
                        <c:v>26235.511944763079</c:v>
                      </c:pt>
                      <c:pt idx="482">
                        <c:v>26235.140925116626</c:v>
                      </c:pt>
                      <c:pt idx="483">
                        <c:v>26235.511944763079</c:v>
                      </c:pt>
                      <c:pt idx="484">
                        <c:v>26282.298212041358</c:v>
                      </c:pt>
                      <c:pt idx="485">
                        <c:v>26282.669231687811</c:v>
                      </c:pt>
                      <c:pt idx="486">
                        <c:v>26282.298212041358</c:v>
                      </c:pt>
                      <c:pt idx="487">
                        <c:v>26282.669231687811</c:v>
                      </c:pt>
                      <c:pt idx="488">
                        <c:v>26235.140925116626</c:v>
                      </c:pt>
                      <c:pt idx="489">
                        <c:v>26235.511944763079</c:v>
                      </c:pt>
                      <c:pt idx="490">
                        <c:v>26282.298212041358</c:v>
                      </c:pt>
                      <c:pt idx="491">
                        <c:v>26282.669231687811</c:v>
                      </c:pt>
                      <c:pt idx="492">
                        <c:v>26385.122803505157</c:v>
                      </c:pt>
                      <c:pt idx="493">
                        <c:v>26385.493823151606</c:v>
                      </c:pt>
                      <c:pt idx="494">
                        <c:v>26385.122803505157</c:v>
                      </c:pt>
                      <c:pt idx="495">
                        <c:v>26385.493823151606</c:v>
                      </c:pt>
                      <c:pt idx="496">
                        <c:v>26432.280090429893</c:v>
                      </c:pt>
                      <c:pt idx="497">
                        <c:v>26432.651110076338</c:v>
                      </c:pt>
                      <c:pt idx="498">
                        <c:v>26432.280090429893</c:v>
                      </c:pt>
                      <c:pt idx="499">
                        <c:v>26432.651110076338</c:v>
                      </c:pt>
                      <c:pt idx="500">
                        <c:v>26385.122803505157</c:v>
                      </c:pt>
                      <c:pt idx="501">
                        <c:v>26385.493823151606</c:v>
                      </c:pt>
                      <c:pt idx="502">
                        <c:v>26432.280090429893</c:v>
                      </c:pt>
                      <c:pt idx="503">
                        <c:v>26432.651110076338</c:v>
                      </c:pt>
                      <c:pt idx="504">
                        <c:v>26549.27908675342</c:v>
                      </c:pt>
                      <c:pt idx="505">
                        <c:v>26549.650106399873</c:v>
                      </c:pt>
                      <c:pt idx="506">
                        <c:v>26549.27908675342</c:v>
                      </c:pt>
                      <c:pt idx="507">
                        <c:v>26549.650106399873</c:v>
                      </c:pt>
                      <c:pt idx="508">
                        <c:v>26596.436373678149</c:v>
                      </c:pt>
                      <c:pt idx="509">
                        <c:v>26596.807393324601</c:v>
                      </c:pt>
                      <c:pt idx="510">
                        <c:v>26596.436373678149</c:v>
                      </c:pt>
                      <c:pt idx="511">
                        <c:v>26596.807393324601</c:v>
                      </c:pt>
                      <c:pt idx="512">
                        <c:v>26549.27908675342</c:v>
                      </c:pt>
                      <c:pt idx="513">
                        <c:v>26549.650106399873</c:v>
                      </c:pt>
                      <c:pt idx="514">
                        <c:v>26596.436373678149</c:v>
                      </c:pt>
                      <c:pt idx="515">
                        <c:v>26596.807393324601</c:v>
                      </c:pt>
                      <c:pt idx="516">
                        <c:v>26882.602027057164</c:v>
                      </c:pt>
                      <c:pt idx="517">
                        <c:v>26882.973046703632</c:v>
                      </c:pt>
                      <c:pt idx="518">
                        <c:v>26882.602027057164</c:v>
                      </c:pt>
                      <c:pt idx="519">
                        <c:v>26882.973046703632</c:v>
                      </c:pt>
                      <c:pt idx="520">
                        <c:v>26929.759313981904</c:v>
                      </c:pt>
                      <c:pt idx="521">
                        <c:v>26930.13033362836</c:v>
                      </c:pt>
                      <c:pt idx="522">
                        <c:v>26929.759313981904</c:v>
                      </c:pt>
                      <c:pt idx="523">
                        <c:v>26930.13033362836</c:v>
                      </c:pt>
                      <c:pt idx="524">
                        <c:v>26882.602027057164</c:v>
                      </c:pt>
                      <c:pt idx="525">
                        <c:v>26882.973046703632</c:v>
                      </c:pt>
                      <c:pt idx="526">
                        <c:v>26929.759313981904</c:v>
                      </c:pt>
                      <c:pt idx="527">
                        <c:v>26930.13033362836</c:v>
                      </c:pt>
                      <c:pt idx="528">
                        <c:v>27046.758310305431</c:v>
                      </c:pt>
                      <c:pt idx="529">
                        <c:v>27047.129329951884</c:v>
                      </c:pt>
                      <c:pt idx="530">
                        <c:v>27046.758310305431</c:v>
                      </c:pt>
                      <c:pt idx="531">
                        <c:v>27047.129329951884</c:v>
                      </c:pt>
                      <c:pt idx="532">
                        <c:v>27093.915597230171</c:v>
                      </c:pt>
                      <c:pt idx="533">
                        <c:v>27094.286616876609</c:v>
                      </c:pt>
                      <c:pt idx="534">
                        <c:v>27046.758310305431</c:v>
                      </c:pt>
                      <c:pt idx="535">
                        <c:v>27047.129329951884</c:v>
                      </c:pt>
                      <c:pt idx="536">
                        <c:v>27093.915597230171</c:v>
                      </c:pt>
                      <c:pt idx="537">
                        <c:v>27094.286616876609</c:v>
                      </c:pt>
                      <c:pt idx="538">
                        <c:v>27093.915597230171</c:v>
                      </c:pt>
                      <c:pt idx="539">
                        <c:v>27094.286616876609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EF1-4E94-978A-616A1CD1800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0.99994003945903942</c:v>
                      </c:pt>
                      <c:pt idx="2">
                        <c:v>0.99658203537090084</c:v>
                      </c:pt>
                      <c:pt idx="3">
                        <c:v>0.99652480913884656</c:v>
                      </c:pt>
                      <c:pt idx="4">
                        <c:v>0.99151241098795417</c:v>
                      </c:pt>
                      <c:pt idx="5">
                        <c:v>0.99145263521993332</c:v>
                      </c:pt>
                      <c:pt idx="6">
                        <c:v>0.99081654486799131</c:v>
                      </c:pt>
                      <c:pt idx="7">
                        <c:v>0.99075685777207934</c:v>
                      </c:pt>
                      <c:pt idx="8">
                        <c:v>0.99055818603507928</c:v>
                      </c:pt>
                      <c:pt idx="9">
                        <c:v>0.99050098554004795</c:v>
                      </c:pt>
                      <c:pt idx="10">
                        <c:v>0.98487338278489478</c:v>
                      </c:pt>
                      <c:pt idx="11">
                        <c:v>0.98481436798113697</c:v>
                      </c:pt>
                      <c:pt idx="12">
                        <c:v>0.91215975168085928</c:v>
                      </c:pt>
                      <c:pt idx="13">
                        <c:v>0.9120998436768607</c:v>
                      </c:pt>
                      <c:pt idx="14">
                        <c:v>0.90883251293861922</c:v>
                      </c:pt>
                      <c:pt idx="15">
                        <c:v>0.90877262908667211</c:v>
                      </c:pt>
                      <c:pt idx="16">
                        <c:v>0.90628708544750036</c:v>
                      </c:pt>
                      <c:pt idx="17">
                        <c:v>0.90622716932518832</c:v>
                      </c:pt>
                      <c:pt idx="18">
                        <c:v>0.90296347052691028</c:v>
                      </c:pt>
                      <c:pt idx="19">
                        <c:v>0.90290357476424687</c:v>
                      </c:pt>
                      <c:pt idx="20">
                        <c:v>0.9027775199818846</c:v>
                      </c:pt>
                      <c:pt idx="21">
                        <c:v>0.90271768824891763</c:v>
                      </c:pt>
                      <c:pt idx="22">
                        <c:v>0.89691558217080236</c:v>
                      </c:pt>
                      <c:pt idx="23">
                        <c:v>0.89685573150749542</c:v>
                      </c:pt>
                      <c:pt idx="24">
                        <c:v>0.89389279892845164</c:v>
                      </c:pt>
                      <c:pt idx="25">
                        <c:v>0.89383289281264255</c:v>
                      </c:pt>
                      <c:pt idx="26">
                        <c:v>0.89317901152295232</c:v>
                      </c:pt>
                      <c:pt idx="27">
                        <c:v>0.89311910940264772</c:v>
                      </c:pt>
                      <c:pt idx="28">
                        <c:v>0.88802059020559621</c:v>
                      </c:pt>
                      <c:pt idx="29">
                        <c:v>0.88796067705544757</c:v>
                      </c:pt>
                      <c:pt idx="30">
                        <c:v>0.88730742504207416</c:v>
                      </c:pt>
                      <c:pt idx="31">
                        <c:v>0.88724751532107748</c:v>
                      </c:pt>
                      <c:pt idx="32">
                        <c:v>0.88713564182979276</c:v>
                      </c:pt>
                      <c:pt idx="33">
                        <c:v>0.88707577830391759</c:v>
                      </c:pt>
                      <c:pt idx="34">
                        <c:v>0.88126963340921838</c:v>
                      </c:pt>
                      <c:pt idx="35">
                        <c:v>0.88120975737644802</c:v>
                      </c:pt>
                      <c:pt idx="36">
                        <c:v>0.86644398104214992</c:v>
                      </c:pt>
                      <c:pt idx="37">
                        <c:v>0.86638407716496613</c:v>
                      </c:pt>
                      <c:pt idx="38">
                        <c:v>0.8630912615389621</c:v>
                      </c:pt>
                      <c:pt idx="39">
                        <c:v>0.86303137310801237</c:v>
                      </c:pt>
                      <c:pt idx="40">
                        <c:v>0.86057225957329686</c:v>
                      </c:pt>
                      <c:pt idx="41">
                        <c:v>0.86051234986202818</c:v>
                      </c:pt>
                      <c:pt idx="42">
                        <c:v>0.85722187114956561</c:v>
                      </c:pt>
                      <c:pt idx="43">
                        <c:v>0.85716197512650005</c:v>
                      </c:pt>
                      <c:pt idx="44">
                        <c:v>0.85682687453053608</c:v>
                      </c:pt>
                      <c:pt idx="45">
                        <c:v>0.85676701906613006</c:v>
                      </c:pt>
                      <c:pt idx="46">
                        <c:v>0.850962100005624</c:v>
                      </c:pt>
                      <c:pt idx="47">
                        <c:v>0.85090223361885131</c:v>
                      </c:pt>
                      <c:pt idx="48">
                        <c:v>0.80605267206980613</c:v>
                      </c:pt>
                      <c:pt idx="49">
                        <c:v>0.80599276429134348</c:v>
                      </c:pt>
                      <c:pt idx="50">
                        <c:v>0.8053136240647647</c:v>
                      </c:pt>
                      <c:pt idx="51">
                        <c:v>0.80525371823412328</c:v>
                      </c:pt>
                      <c:pt idx="52">
                        <c:v>0.80131121377484416</c:v>
                      </c:pt>
                      <c:pt idx="53">
                        <c:v>0.80125129685597252</c:v>
                      </c:pt>
                      <c:pt idx="54">
                        <c:v>0.80018050473720481</c:v>
                      </c:pt>
                      <c:pt idx="55">
                        <c:v>0.80012059348645148</c:v>
                      </c:pt>
                      <c:pt idx="56">
                        <c:v>0.79944176597143501</c:v>
                      </c:pt>
                      <c:pt idx="57">
                        <c:v>0.79938185648041338</c:v>
                      </c:pt>
                      <c:pt idx="58">
                        <c:v>0.79906232790757858</c:v>
                      </c:pt>
                      <c:pt idx="59">
                        <c:v>0.79900244030540246</c:v>
                      </c:pt>
                      <c:pt idx="60">
                        <c:v>0.79796457261234599</c:v>
                      </c:pt>
                      <c:pt idx="61">
                        <c:v>0.7979046632767598</c:v>
                      </c:pt>
                      <c:pt idx="62">
                        <c:v>0.79543757387302372</c:v>
                      </c:pt>
                      <c:pt idx="63">
                        <c:v>0.79537765457500775</c:v>
                      </c:pt>
                      <c:pt idx="64">
                        <c:v>0.79319320277308558</c:v>
                      </c:pt>
                      <c:pt idx="65">
                        <c:v>0.79313330989405062</c:v>
                      </c:pt>
                      <c:pt idx="66">
                        <c:v>0.79209220138673442</c:v>
                      </c:pt>
                      <c:pt idx="67">
                        <c:v>0.79203228889921717</c:v>
                      </c:pt>
                      <c:pt idx="68">
                        <c:v>0.79171576196329463</c:v>
                      </c:pt>
                      <c:pt idx="69">
                        <c:v>0.79165586918940101</c:v>
                      </c:pt>
                      <c:pt idx="70">
                        <c:v>0.78584592340169401</c:v>
                      </c:pt>
                      <c:pt idx="71">
                        <c:v>0.78578602599155567</c:v>
                      </c:pt>
                      <c:pt idx="72">
                        <c:v>0.78177073310591805</c:v>
                      </c:pt>
                      <c:pt idx="73">
                        <c:v>0.78171081250834473</c:v>
                      </c:pt>
                      <c:pt idx="74">
                        <c:v>0.78121329426469166</c:v>
                      </c:pt>
                      <c:pt idx="75">
                        <c:v>0.78115338204237472</c:v>
                      </c:pt>
                      <c:pt idx="76">
                        <c:v>0.78047463903286829</c:v>
                      </c:pt>
                      <c:pt idx="77">
                        <c:v>0.7804147283306434</c:v>
                      </c:pt>
                      <c:pt idx="78">
                        <c:v>0.77842609675293828</c:v>
                      </c:pt>
                      <c:pt idx="79">
                        <c:v>0.77836618205988239</c:v>
                      </c:pt>
                      <c:pt idx="80">
                        <c:v>0.77422746736854631</c:v>
                      </c:pt>
                      <c:pt idx="81">
                        <c:v>0.7741675710124658</c:v>
                      </c:pt>
                      <c:pt idx="82">
                        <c:v>0.77329095884458965</c:v>
                      </c:pt>
                      <c:pt idx="83">
                        <c:v>0.77323104067864934</c:v>
                      </c:pt>
                      <c:pt idx="84">
                        <c:v>0.77273209106895213</c:v>
                      </c:pt>
                      <c:pt idx="85">
                        <c:v>0.77267218133763738</c:v>
                      </c:pt>
                      <c:pt idx="86">
                        <c:v>0.77255288729567428</c:v>
                      </c:pt>
                      <c:pt idx="87">
                        <c:v>0.77249297036670295</c:v>
                      </c:pt>
                      <c:pt idx="88">
                        <c:v>0.77218179404157339</c:v>
                      </c:pt>
                      <c:pt idx="89">
                        <c:v>0.77212189252719432</c:v>
                      </c:pt>
                      <c:pt idx="90">
                        <c:v>0.76935738164824918</c:v>
                      </c:pt>
                      <c:pt idx="91">
                        <c:v>0.76929747908683666</c:v>
                      </c:pt>
                      <c:pt idx="92">
                        <c:v>0.76631069054191336</c:v>
                      </c:pt>
                      <c:pt idx="93">
                        <c:v>0.76625078557677617</c:v>
                      </c:pt>
                      <c:pt idx="94">
                        <c:v>0.76288974421607558</c:v>
                      </c:pt>
                      <c:pt idx="95">
                        <c:v>0.76282985727901997</c:v>
                      </c:pt>
                      <c:pt idx="96">
                        <c:v>0.69520496599873682</c:v>
                      </c:pt>
                      <c:pt idx="97">
                        <c:v>0.69514505250764147</c:v>
                      </c:pt>
                      <c:pt idx="98">
                        <c:v>0.6944409805202072</c:v>
                      </c:pt>
                      <c:pt idx="99">
                        <c:v>0.69438106787912068</c:v>
                      </c:pt>
                      <c:pt idx="100">
                        <c:v>0.69393208748396107</c:v>
                      </c:pt>
                      <c:pt idx="101">
                        <c:v>0.69387217103556642</c:v>
                      </c:pt>
                      <c:pt idx="102">
                        <c:v>0.69056068733139941</c:v>
                      </c:pt>
                      <c:pt idx="103">
                        <c:v>0.69050077428864598</c:v>
                      </c:pt>
                      <c:pt idx="104">
                        <c:v>0.68933203584177016</c:v>
                      </c:pt>
                      <c:pt idx="105">
                        <c:v>0.68927212104032742</c:v>
                      </c:pt>
                      <c:pt idx="106">
                        <c:v>0.6885681926288022</c:v>
                      </c:pt>
                      <c:pt idx="107">
                        <c:v>0.68850827859039287</c:v>
                      </c:pt>
                      <c:pt idx="108">
                        <c:v>0.68805864710016129</c:v>
                      </c:pt>
                      <c:pt idx="109">
                        <c:v>0.68799872970859832</c:v>
                      </c:pt>
                      <c:pt idx="110">
                        <c:v>0.68798178430549883</c:v>
                      </c:pt>
                      <c:pt idx="111">
                        <c:v>0.68792187980080277</c:v>
                      </c:pt>
                      <c:pt idx="112">
                        <c:v>0.68468783960618196</c:v>
                      </c:pt>
                      <c:pt idx="113">
                        <c:v>0.68462792524696858</c:v>
                      </c:pt>
                      <c:pt idx="114">
                        <c:v>0.68410186174227317</c:v>
                      </c:pt>
                      <c:pt idx="115">
                        <c:v>0.68404195651932409</c:v>
                      </c:pt>
                      <c:pt idx="116">
                        <c:v>0.68211026511333372</c:v>
                      </c:pt>
                      <c:pt idx="117">
                        <c:v>0.68205035846661688</c:v>
                      </c:pt>
                      <c:pt idx="118">
                        <c:v>0.67823023974536378</c:v>
                      </c:pt>
                      <c:pt idx="119">
                        <c:v>0.67817033247734704</c:v>
                      </c:pt>
                      <c:pt idx="120">
                        <c:v>0.67566574319222905</c:v>
                      </c:pt>
                      <c:pt idx="121">
                        <c:v>0.67560582761232135</c:v>
                      </c:pt>
                      <c:pt idx="122">
                        <c:v>0.67490198168856097</c:v>
                      </c:pt>
                      <c:pt idx="123">
                        <c:v>0.67484206676267333</c:v>
                      </c:pt>
                      <c:pt idx="124">
                        <c:v>0.67036473137620289</c:v>
                      </c:pt>
                      <c:pt idx="125">
                        <c:v>0.6703048165099561</c:v>
                      </c:pt>
                      <c:pt idx="126">
                        <c:v>0.66979247469426273</c:v>
                      </c:pt>
                      <c:pt idx="127">
                        <c:v>0.66973255825178568</c:v>
                      </c:pt>
                      <c:pt idx="128">
                        <c:v>0.66960089664970646</c:v>
                      </c:pt>
                      <c:pt idx="129">
                        <c:v>0.66954098243536886</c:v>
                      </c:pt>
                      <c:pt idx="130">
                        <c:v>0.66902882938598318</c:v>
                      </c:pt>
                      <c:pt idx="131">
                        <c:v>0.66896891351962984</c:v>
                      </c:pt>
                      <c:pt idx="132">
                        <c:v>0.6684449885769046</c:v>
                      </c:pt>
                      <c:pt idx="133">
                        <c:v>0.66838508007517072</c:v>
                      </c:pt>
                      <c:pt idx="134">
                        <c:v>0.66314342027631268</c:v>
                      </c:pt>
                      <c:pt idx="135">
                        <c:v>0.66308351244121277</c:v>
                      </c:pt>
                      <c:pt idx="136">
                        <c:v>0.66257288135450898</c:v>
                      </c:pt>
                      <c:pt idx="137">
                        <c:v>0.66251297124485153</c:v>
                      </c:pt>
                      <c:pt idx="138">
                        <c:v>0.66188402561389259</c:v>
                      </c:pt>
                      <c:pt idx="139">
                        <c:v>0.66182411190307733</c:v>
                      </c:pt>
                      <c:pt idx="140">
                        <c:v>0.65848607522802105</c:v>
                      </c:pt>
                      <c:pt idx="141">
                        <c:v>0.65842616457002268</c:v>
                      </c:pt>
                      <c:pt idx="142">
                        <c:v>0.65332633494149039</c:v>
                      </c:pt>
                      <c:pt idx="143">
                        <c:v>0.65326642154028713</c:v>
                      </c:pt>
                      <c:pt idx="144">
                        <c:v>0.65181079107077122</c:v>
                      </c:pt>
                      <c:pt idx="145">
                        <c:v>0.65175088757315314</c:v>
                      </c:pt>
                      <c:pt idx="146">
                        <c:v>0.65082521938627347</c:v>
                      </c:pt>
                      <c:pt idx="147">
                        <c:v>0.65076530322630088</c:v>
                      </c:pt>
                      <c:pt idx="148">
                        <c:v>0.6500615512732153</c:v>
                      </c:pt>
                      <c:pt idx="149">
                        <c:v>0.65000163559273749</c:v>
                      </c:pt>
                      <c:pt idx="150">
                        <c:v>0.64992829153314147</c:v>
                      </c:pt>
                      <c:pt idx="151">
                        <c:v>0.64986838103530464</c:v>
                      </c:pt>
                      <c:pt idx="152">
                        <c:v>0.64484540393451018</c:v>
                      </c:pt>
                      <c:pt idx="153">
                        <c:v>0.64478549155060783</c:v>
                      </c:pt>
                      <c:pt idx="154">
                        <c:v>0.64405586786555824</c:v>
                      </c:pt>
                      <c:pt idx="155">
                        <c:v>0.64399595611634852</c:v>
                      </c:pt>
                      <c:pt idx="156">
                        <c:v>0.64360576701290484</c:v>
                      </c:pt>
                      <c:pt idx="157">
                        <c:v>0.64354585620903015</c:v>
                      </c:pt>
                      <c:pt idx="158">
                        <c:v>0.64325306762048828</c:v>
                      </c:pt>
                      <c:pt idx="159">
                        <c:v>0.64319316395094051</c:v>
                      </c:pt>
                      <c:pt idx="160">
                        <c:v>0.64234481432948953</c:v>
                      </c:pt>
                      <c:pt idx="161">
                        <c:v>0.6422848991438338</c:v>
                      </c:pt>
                      <c:pt idx="162">
                        <c:v>0.63894766324521612</c:v>
                      </c:pt>
                      <c:pt idx="163">
                        <c:v>0.63888775034958922</c:v>
                      </c:pt>
                      <c:pt idx="164">
                        <c:v>0.63738164735536251</c:v>
                      </c:pt>
                      <c:pt idx="165">
                        <c:v>0.63732174179021195</c:v>
                      </c:pt>
                      <c:pt idx="166">
                        <c:v>0.6322743310895621</c:v>
                      </c:pt>
                      <c:pt idx="167">
                        <c:v>0.63221442380456094</c:v>
                      </c:pt>
                      <c:pt idx="168">
                        <c:v>0.59043381804250272</c:v>
                      </c:pt>
                      <c:pt idx="169">
                        <c:v>0.5903739034363592</c:v>
                      </c:pt>
                      <c:pt idx="170">
                        <c:v>0.58703671213238318</c:v>
                      </c:pt>
                      <c:pt idx="171">
                        <c:v>0.58697679867409103</c:v>
                      </c:pt>
                      <c:pt idx="172">
                        <c:v>0.58308371434481188</c:v>
                      </c:pt>
                      <c:pt idx="173">
                        <c:v>0.58302379965701234</c:v>
                      </c:pt>
                      <c:pt idx="174">
                        <c:v>0.58195320329392397</c:v>
                      </c:pt>
                      <c:pt idx="175">
                        <c:v>0.58189328922293793</c:v>
                      </c:pt>
                      <c:pt idx="176">
                        <c:v>0.58116386606174708</c:v>
                      </c:pt>
                      <c:pt idx="177">
                        <c:v>0.58110395222601396</c:v>
                      </c:pt>
                      <c:pt idx="178">
                        <c:v>0.58036463485200951</c:v>
                      </c:pt>
                      <c:pt idx="179">
                        <c:v>0.58030472462440374</c:v>
                      </c:pt>
                      <c:pt idx="180">
                        <c:v>0.57968677228621202</c:v>
                      </c:pt>
                      <c:pt idx="181">
                        <c:v>0.57962685848055429</c:v>
                      </c:pt>
                      <c:pt idx="182">
                        <c:v>0.57721063670287376</c:v>
                      </c:pt>
                      <c:pt idx="183">
                        <c:v>0.57715072204922846</c:v>
                      </c:pt>
                      <c:pt idx="184">
                        <c:v>0.57639683736891134</c:v>
                      </c:pt>
                      <c:pt idx="185">
                        <c:v>0.57633692263456937</c:v>
                      </c:pt>
                      <c:pt idx="186">
                        <c:v>0.57563317939345526</c:v>
                      </c:pt>
                      <c:pt idx="187">
                        <c:v>0.57557326471503367</c:v>
                      </c:pt>
                      <c:pt idx="188">
                        <c:v>0.57460160573133634</c:v>
                      </c:pt>
                      <c:pt idx="189">
                        <c:v>0.57454169197037641</c:v>
                      </c:pt>
                      <c:pt idx="190">
                        <c:v>0.57449227875598941</c:v>
                      </c:pt>
                      <c:pt idx="191">
                        <c:v>0.57443236762403549</c:v>
                      </c:pt>
                      <c:pt idx="192">
                        <c:v>0.57381387478510948</c:v>
                      </c:pt>
                      <c:pt idx="193">
                        <c:v>0.57381222786497621</c:v>
                      </c:pt>
                      <c:pt idx="194">
                        <c:v>0.57375396075245444</c:v>
                      </c:pt>
                      <c:pt idx="195">
                        <c:v>0.57375231433017693</c:v>
                      </c:pt>
                      <c:pt idx="196">
                        <c:v>0.57301512681492739</c:v>
                      </c:pt>
                      <c:pt idx="197">
                        <c:v>0.57295521570951347</c:v>
                      </c:pt>
                      <c:pt idx="198">
                        <c:v>0.56917858155872336</c:v>
                      </c:pt>
                      <c:pt idx="199">
                        <c:v>0.56911866803449063</c:v>
                      </c:pt>
                      <c:pt idx="200">
                        <c:v>0.56791658343753593</c:v>
                      </c:pt>
                      <c:pt idx="201">
                        <c:v>0.56785666911557298</c:v>
                      </c:pt>
                      <c:pt idx="202">
                        <c:v>0.56714265134273667</c:v>
                      </c:pt>
                      <c:pt idx="203">
                        <c:v>0.56714044046422452</c:v>
                      </c:pt>
                      <c:pt idx="204">
                        <c:v>0.56708273949275945</c:v>
                      </c:pt>
                      <c:pt idx="205">
                        <c:v>0.56708052954413979</c:v>
                      </c:pt>
                      <c:pt idx="206">
                        <c:v>0.56612079670835269</c:v>
                      </c:pt>
                      <c:pt idx="207">
                        <c:v>0.56606088338623717</c:v>
                      </c:pt>
                      <c:pt idx="208">
                        <c:v>0.56451981768416326</c:v>
                      </c:pt>
                      <c:pt idx="209">
                        <c:v>0.56445990374468813</c:v>
                      </c:pt>
                      <c:pt idx="210">
                        <c:v>0.56298597853964094</c:v>
                      </c:pt>
                      <c:pt idx="211">
                        <c:v>0.56292606474547102</c:v>
                      </c:pt>
                      <c:pt idx="212">
                        <c:v>0.56269761267256468</c:v>
                      </c:pt>
                      <c:pt idx="213">
                        <c:v>0.56263770044806161</c:v>
                      </c:pt>
                      <c:pt idx="214">
                        <c:v>0.56219662026772388</c:v>
                      </c:pt>
                      <c:pt idx="215">
                        <c:v>0.56213670662574455</c:v>
                      </c:pt>
                      <c:pt idx="216">
                        <c:v>0.55784875682426416</c:v>
                      </c:pt>
                      <c:pt idx="217">
                        <c:v>0.55778884458576583</c:v>
                      </c:pt>
                      <c:pt idx="218">
                        <c:v>0.55580973203429107</c:v>
                      </c:pt>
                      <c:pt idx="219">
                        <c:v>0.55574982299369369</c:v>
                      </c:pt>
                      <c:pt idx="220">
                        <c:v>0.5555251494193264</c:v>
                      </c:pt>
                      <c:pt idx="221">
                        <c:v>0.55546523775677159</c:v>
                      </c:pt>
                      <c:pt idx="222">
                        <c:v>0.5545052124010158</c:v>
                      </c:pt>
                      <c:pt idx="223">
                        <c:v>0.55444529896626715</c:v>
                      </c:pt>
                      <c:pt idx="224">
                        <c:v>0.55108214934533661</c:v>
                      </c:pt>
                      <c:pt idx="225">
                        <c:v>0.55102223668712536</c:v>
                      </c:pt>
                      <c:pt idx="226">
                        <c:v>0.54721966056364024</c:v>
                      </c:pt>
                      <c:pt idx="227">
                        <c:v>0.54715974785863952</c:v>
                      </c:pt>
                      <c:pt idx="228">
                        <c:v>0.54640470235807037</c:v>
                      </c:pt>
                      <c:pt idx="229">
                        <c:v>0.54634478986538837</c:v>
                      </c:pt>
                      <c:pt idx="230">
                        <c:v>0.54419472212474462</c:v>
                      </c:pt>
                      <c:pt idx="231">
                        <c:v>0.54413481199459235</c:v>
                      </c:pt>
                      <c:pt idx="232">
                        <c:v>0.54134695525925258</c:v>
                      </c:pt>
                      <c:pt idx="233">
                        <c:v>0.5412870422764342</c:v>
                      </c:pt>
                      <c:pt idx="234">
                        <c:v>0.5405320280456144</c:v>
                      </c:pt>
                      <c:pt idx="235">
                        <c:v>0.54047211521443328</c:v>
                      </c:pt>
                      <c:pt idx="236">
                        <c:v>0.53951724990935879</c:v>
                      </c:pt>
                      <c:pt idx="237">
                        <c:v>0.53945733992524447</c:v>
                      </c:pt>
                      <c:pt idx="238">
                        <c:v>0.53364488770442964</c:v>
                      </c:pt>
                      <c:pt idx="239">
                        <c:v>0.53358497686805173</c:v>
                      </c:pt>
                      <c:pt idx="240">
                        <c:v>0.51977145052859597</c:v>
                      </c:pt>
                      <c:pt idx="241">
                        <c:v>0.51971153786373103</c:v>
                      </c:pt>
                      <c:pt idx="242">
                        <c:v>0.51632269752715421</c:v>
                      </c:pt>
                      <c:pt idx="243">
                        <c:v>0.51626278550807037</c:v>
                      </c:pt>
                      <c:pt idx="244">
                        <c:v>0.51389876298942339</c:v>
                      </c:pt>
                      <c:pt idx="245">
                        <c:v>0.51383885015563868</c:v>
                      </c:pt>
                      <c:pt idx="246">
                        <c:v>0.51045007717819468</c:v>
                      </c:pt>
                      <c:pt idx="247">
                        <c:v>0.51039016473835974</c:v>
                      </c:pt>
                      <c:pt idx="248">
                        <c:v>0.50922054596331257</c:v>
                      </c:pt>
                      <c:pt idx="249">
                        <c:v>0.5091606362665152</c:v>
                      </c:pt>
                      <c:pt idx="250">
                        <c:v>0.50334813389615063</c:v>
                      </c:pt>
                      <c:pt idx="251">
                        <c:v>0.50328822326108524</c:v>
                      </c:pt>
                      <c:pt idx="252">
                        <c:v>0.48855915040830994</c:v>
                      </c:pt>
                      <c:pt idx="253">
                        <c:v>0.48849923941729551</c:v>
                      </c:pt>
                      <c:pt idx="254">
                        <c:v>0.48776965037508946</c:v>
                      </c:pt>
                      <c:pt idx="255">
                        <c:v>0.48770973913314736</c:v>
                      </c:pt>
                      <c:pt idx="256">
                        <c:v>0.48268672161025911</c:v>
                      </c:pt>
                      <c:pt idx="257">
                        <c:v>0.48262681146001468</c:v>
                      </c:pt>
                      <c:pt idx="258">
                        <c:v>0.48189719249958762</c:v>
                      </c:pt>
                      <c:pt idx="259">
                        <c:v>0.48183728204068688</c:v>
                      </c:pt>
                      <c:pt idx="260">
                        <c:v>0.48109797674708749</c:v>
                      </c:pt>
                      <c:pt idx="261">
                        <c:v>0.48103806404392085</c:v>
                      </c:pt>
                      <c:pt idx="262">
                        <c:v>0.4795865457637381</c:v>
                      </c:pt>
                      <c:pt idx="263">
                        <c:v>0.47952663466396006</c:v>
                      </c:pt>
                      <c:pt idx="264">
                        <c:v>0.47616314109586622</c:v>
                      </c:pt>
                      <c:pt idx="265">
                        <c:v>0.47610322901395724</c:v>
                      </c:pt>
                      <c:pt idx="266">
                        <c:v>0.47522531949888724</c:v>
                      </c:pt>
                      <c:pt idx="267">
                        <c:v>0.47516540709010724</c:v>
                      </c:pt>
                      <c:pt idx="268">
                        <c:v>0.47110559805959734</c:v>
                      </c:pt>
                      <c:pt idx="269">
                        <c:v>0.47104568679296693</c:v>
                      </c:pt>
                      <c:pt idx="270">
                        <c:v>0.47029282951551926</c:v>
                      </c:pt>
                      <c:pt idx="271">
                        <c:v>0.47029058637073462</c:v>
                      </c:pt>
                      <c:pt idx="272">
                        <c:v>0.47023291907703713</c:v>
                      </c:pt>
                      <c:pt idx="273">
                        <c:v>0.47023067483841763</c:v>
                      </c:pt>
                      <c:pt idx="274">
                        <c:v>0.46927644756990461</c:v>
                      </c:pt>
                      <c:pt idx="275">
                        <c:v>0.46921653445793393</c:v>
                      </c:pt>
                      <c:pt idx="276">
                        <c:v>0.46849512466383686</c:v>
                      </c:pt>
                      <c:pt idx="277">
                        <c:v>0.46843521211731387</c:v>
                      </c:pt>
                      <c:pt idx="278">
                        <c:v>0.46686927537573703</c:v>
                      </c:pt>
                      <c:pt idx="279">
                        <c:v>0.46680936371378434</c:v>
                      </c:pt>
                      <c:pt idx="280">
                        <c:v>0.46504648834840645</c:v>
                      </c:pt>
                      <c:pt idx="281">
                        <c:v>0.46498657525175385</c:v>
                      </c:pt>
                      <c:pt idx="282">
                        <c:v>0.46442051512020255</c:v>
                      </c:pt>
                      <c:pt idx="283">
                        <c:v>0.46436060561029702</c:v>
                      </c:pt>
                      <c:pt idx="284">
                        <c:v>0.46340369363263878</c:v>
                      </c:pt>
                      <c:pt idx="285">
                        <c:v>0.46334378056323483</c:v>
                      </c:pt>
                      <c:pt idx="286">
                        <c:v>0.46262250313053588</c:v>
                      </c:pt>
                      <c:pt idx="287">
                        <c:v>0.46256259099488822</c:v>
                      </c:pt>
                      <c:pt idx="288">
                        <c:v>0.46099679446483971</c:v>
                      </c:pt>
                      <c:pt idx="289">
                        <c:v>0.460936883476735</c:v>
                      </c:pt>
                      <c:pt idx="290">
                        <c:v>0.45998244996736731</c:v>
                      </c:pt>
                      <c:pt idx="291">
                        <c:v>0.45992253679312162</c:v>
                      </c:pt>
                      <c:pt idx="292">
                        <c:v>0.45917375548812372</c:v>
                      </c:pt>
                      <c:pt idx="293">
                        <c:v>0.45911384254733839</c:v>
                      </c:pt>
                      <c:pt idx="294">
                        <c:v>0.45794560937735157</c:v>
                      </c:pt>
                      <c:pt idx="295">
                        <c:v>0.45788569616549502</c:v>
                      </c:pt>
                      <c:pt idx="296">
                        <c:v>0.45410970077809343</c:v>
                      </c:pt>
                      <c:pt idx="297">
                        <c:v>0.45404978776582994</c:v>
                      </c:pt>
                      <c:pt idx="298">
                        <c:v>0.45213862268291266</c:v>
                      </c:pt>
                      <c:pt idx="299">
                        <c:v>0.45207871217998319</c:v>
                      </c:pt>
                      <c:pt idx="300">
                        <c:v>0.45207271923902964</c:v>
                      </c:pt>
                      <c:pt idx="301">
                        <c:v>0.45201280566087387</c:v>
                      </c:pt>
                      <c:pt idx="302">
                        <c:v>0.45132354944570657</c:v>
                      </c:pt>
                      <c:pt idx="303">
                        <c:v>0.45126363858969082</c:v>
                      </c:pt>
                      <c:pt idx="304">
                        <c:v>0.44443643521297632</c:v>
                      </c:pt>
                      <c:pt idx="305">
                        <c:v>0.44437652209120809</c:v>
                      </c:pt>
                      <c:pt idx="306">
                        <c:v>0.44365754271711499</c:v>
                      </c:pt>
                      <c:pt idx="307">
                        <c:v>0.44359763187759282</c:v>
                      </c:pt>
                      <c:pt idx="308">
                        <c:v>0.44284494903975724</c:v>
                      </c:pt>
                      <c:pt idx="309">
                        <c:v>0.44278503924533735</c:v>
                      </c:pt>
                      <c:pt idx="310">
                        <c:v>0.4420298280257744</c:v>
                      </c:pt>
                      <c:pt idx="311">
                        <c:v>0.44196991781840672</c:v>
                      </c:pt>
                      <c:pt idx="312">
                        <c:v>0.44104690709818911</c:v>
                      </c:pt>
                      <c:pt idx="313">
                        <c:v>0.44098699447369105</c:v>
                      </c:pt>
                      <c:pt idx="314">
                        <c:v>0.44020847584960643</c:v>
                      </c:pt>
                      <c:pt idx="315">
                        <c:v>0.44020649492362607</c:v>
                      </c:pt>
                      <c:pt idx="316">
                        <c:v>0.44014856361998239</c:v>
                      </c:pt>
                      <c:pt idx="317">
                        <c:v>0.44014658204372203</c:v>
                      </c:pt>
                      <c:pt idx="318">
                        <c:v>0.43697277499166798</c:v>
                      </c:pt>
                      <c:pt idx="319">
                        <c:v>0.43691286626035897</c:v>
                      </c:pt>
                      <c:pt idx="320">
                        <c:v>0.43615759448632802</c:v>
                      </c:pt>
                      <c:pt idx="321">
                        <c:v>0.43609768527903203</c:v>
                      </c:pt>
                      <c:pt idx="322">
                        <c:v>0.43517428750385173</c:v>
                      </c:pt>
                      <c:pt idx="323">
                        <c:v>0.43514243859202612</c:v>
                      </c:pt>
                      <c:pt idx="324">
                        <c:v>0.43511437540518033</c:v>
                      </c:pt>
                      <c:pt idx="325">
                        <c:v>0.43509982995248409</c:v>
                      </c:pt>
                      <c:pt idx="326">
                        <c:v>0.43508252561846739</c:v>
                      </c:pt>
                      <c:pt idx="327">
                        <c:v>0.43503991918528323</c:v>
                      </c:pt>
                      <c:pt idx="328">
                        <c:v>0.43433382807639653</c:v>
                      </c:pt>
                      <c:pt idx="329">
                        <c:v>0.43427391565810247</c:v>
                      </c:pt>
                      <c:pt idx="330">
                        <c:v>0.43310712113907424</c:v>
                      </c:pt>
                      <c:pt idx="331">
                        <c:v>0.43310570360902473</c:v>
                      </c:pt>
                      <c:pt idx="332">
                        <c:v>0.43304720708487104</c:v>
                      </c:pt>
                      <c:pt idx="333">
                        <c:v>0.43304578936168858</c:v>
                      </c:pt>
                      <c:pt idx="334">
                        <c:v>0.43165073942101162</c:v>
                      </c:pt>
                      <c:pt idx="335">
                        <c:v>0.43159082714377139</c:v>
                      </c:pt>
                      <c:pt idx="336">
                        <c:v>0.42926975302567155</c:v>
                      </c:pt>
                      <c:pt idx="337">
                        <c:v>0.42922752094545757</c:v>
                      </c:pt>
                      <c:pt idx="338">
                        <c:v>0.42920984052067046</c:v>
                      </c:pt>
                      <c:pt idx="339">
                        <c:v>0.42916761110672075</c:v>
                      </c:pt>
                      <c:pt idx="340">
                        <c:v>0.42723269342239117</c:v>
                      </c:pt>
                      <c:pt idx="341">
                        <c:v>0.4271727790972043</c:v>
                      </c:pt>
                      <c:pt idx="342">
                        <c:v>0.42577818520060862</c:v>
                      </c:pt>
                      <c:pt idx="343">
                        <c:v>0.42571827358294034</c:v>
                      </c:pt>
                      <c:pt idx="344">
                        <c:v>0.42454955545217721</c:v>
                      </c:pt>
                      <c:pt idx="345">
                        <c:v>0.42448964111858928</c:v>
                      </c:pt>
                      <c:pt idx="346">
                        <c:v>0.4186765705358258</c:v>
                      </c:pt>
                      <c:pt idx="347">
                        <c:v>0.41861665631191253</c:v>
                      </c:pt>
                      <c:pt idx="348">
                        <c:v>0.38506411972934751</c:v>
                      </c:pt>
                      <c:pt idx="349">
                        <c:v>0.38500421497158005</c:v>
                      </c:pt>
                      <c:pt idx="350">
                        <c:v>0.38424863258203207</c:v>
                      </c:pt>
                      <c:pt idx="351">
                        <c:v>0.3841887270553932</c:v>
                      </c:pt>
                      <c:pt idx="352">
                        <c:v>0.37771556429199932</c:v>
                      </c:pt>
                      <c:pt idx="353">
                        <c:v>0.37765566136110734</c:v>
                      </c:pt>
                      <c:pt idx="354">
                        <c:v>0.37735905090621197</c:v>
                      </c:pt>
                      <c:pt idx="355">
                        <c:v>0.37729913967175388</c:v>
                      </c:pt>
                      <c:pt idx="356">
                        <c:v>0.37689996646932811</c:v>
                      </c:pt>
                      <c:pt idx="357">
                        <c:v>0.37684006269385645</c:v>
                      </c:pt>
                      <c:pt idx="358">
                        <c:v>0.37658257157923442</c:v>
                      </c:pt>
                      <c:pt idx="359">
                        <c:v>0.3765226660499647</c:v>
                      </c:pt>
                      <c:pt idx="360">
                        <c:v>0.37313201913534161</c:v>
                      </c:pt>
                      <c:pt idx="361">
                        <c:v>0.37307211044341049</c:v>
                      </c:pt>
                      <c:pt idx="362">
                        <c:v>0.37184451037465255</c:v>
                      </c:pt>
                      <c:pt idx="363">
                        <c:v>0.37178460950986558</c:v>
                      </c:pt>
                      <c:pt idx="364">
                        <c:v>0.37102879026143981</c:v>
                      </c:pt>
                      <c:pt idx="365">
                        <c:v>0.37096888847613441</c:v>
                      </c:pt>
                      <c:pt idx="366">
                        <c:v>0.37000953886245369</c:v>
                      </c:pt>
                      <c:pt idx="367">
                        <c:v>0.36994962874626031</c:v>
                      </c:pt>
                      <c:pt idx="368">
                        <c:v>0.36602911262630877</c:v>
                      </c:pt>
                      <c:pt idx="369">
                        <c:v>0.36596919859569871</c:v>
                      </c:pt>
                      <c:pt idx="370">
                        <c:v>0.36413738404898149</c:v>
                      </c:pt>
                      <c:pt idx="371">
                        <c:v>0.36407747528369577</c:v>
                      </c:pt>
                      <c:pt idx="372">
                        <c:v>0.35761613404005943</c:v>
                      </c:pt>
                      <c:pt idx="373">
                        <c:v>0.35755623004508613</c:v>
                      </c:pt>
                      <c:pt idx="374">
                        <c:v>0.35637717198784397</c:v>
                      </c:pt>
                      <c:pt idx="375">
                        <c:v>0.35631726582153184</c:v>
                      </c:pt>
                      <c:pt idx="376">
                        <c:v>0.35553624858952909</c:v>
                      </c:pt>
                      <c:pt idx="377">
                        <c:v>0.35547634155483504</c:v>
                      </c:pt>
                      <c:pt idx="378">
                        <c:v>0.35416513741022476</c:v>
                      </c:pt>
                      <c:pt idx="379">
                        <c:v>0.3541052297547207</c:v>
                      </c:pt>
                      <c:pt idx="380">
                        <c:v>0.35050566860360372</c:v>
                      </c:pt>
                      <c:pt idx="381">
                        <c:v>0.35044576431452168</c:v>
                      </c:pt>
                      <c:pt idx="382">
                        <c:v>0.34966460956557671</c:v>
                      </c:pt>
                      <c:pt idx="383">
                        <c:v>0.34960470432488316</c:v>
                      </c:pt>
                      <c:pt idx="384">
                        <c:v>0.34913442790907095</c:v>
                      </c:pt>
                      <c:pt idx="385">
                        <c:v>0.34907452293577573</c:v>
                      </c:pt>
                      <c:pt idx="386">
                        <c:v>0.34843253923618389</c:v>
                      </c:pt>
                      <c:pt idx="387">
                        <c:v>0.34837262579878758</c:v>
                      </c:pt>
                      <c:pt idx="388">
                        <c:v>0.34829340954669247</c:v>
                      </c:pt>
                      <c:pt idx="389">
                        <c:v>0.34823350363305794</c:v>
                      </c:pt>
                      <c:pt idx="390">
                        <c:v>0.34706182498494786</c:v>
                      </c:pt>
                      <c:pt idx="391">
                        <c:v>0.34700191103328187</c:v>
                      </c:pt>
                      <c:pt idx="392">
                        <c:v>0.34255981909116334</c:v>
                      </c:pt>
                      <c:pt idx="393">
                        <c:v>0.34249990675017927</c:v>
                      </c:pt>
                      <c:pt idx="394">
                        <c:v>0.34118902000317558</c:v>
                      </c:pt>
                      <c:pt idx="395">
                        <c:v>0.34112910709469574</c:v>
                      </c:pt>
                      <c:pt idx="396">
                        <c:v>0.32899344055198593</c:v>
                      </c:pt>
                      <c:pt idx="397">
                        <c:v>0.32893353157906585</c:v>
                      </c:pt>
                      <c:pt idx="398">
                        <c:v>0.32812724268341892</c:v>
                      </c:pt>
                      <c:pt idx="399">
                        <c:v>0.32806733276322914</c:v>
                      </c:pt>
                      <c:pt idx="400">
                        <c:v>0.32312152469509703</c:v>
                      </c:pt>
                      <c:pt idx="401">
                        <c:v>0.32306161752541301</c:v>
                      </c:pt>
                      <c:pt idx="402">
                        <c:v>0.32225516841724883</c:v>
                      </c:pt>
                      <c:pt idx="403">
                        <c:v>0.32219526020590639</c:v>
                      </c:pt>
                      <c:pt idx="404">
                        <c:v>0.32081095235745455</c:v>
                      </c:pt>
                      <c:pt idx="405">
                        <c:v>0.32075103557769791</c:v>
                      </c:pt>
                      <c:pt idx="406">
                        <c:v>0.31493762014615589</c:v>
                      </c:pt>
                      <c:pt idx="407">
                        <c:v>0.31487770428853568</c:v>
                      </c:pt>
                      <c:pt idx="408">
                        <c:v>0.30415473011596172</c:v>
                      </c:pt>
                      <c:pt idx="409">
                        <c:v>0.30409482425481676</c:v>
                      </c:pt>
                      <c:pt idx="410">
                        <c:v>0.30328826562610195</c:v>
                      </c:pt>
                      <c:pt idx="411">
                        <c:v>0.30322835856932501</c:v>
                      </c:pt>
                      <c:pt idx="412">
                        <c:v>0.29597031020517506</c:v>
                      </c:pt>
                      <c:pt idx="413">
                        <c:v>0.29591039430348515</c:v>
                      </c:pt>
                      <c:pt idx="414">
                        <c:v>0.29567304383823961</c:v>
                      </c:pt>
                      <c:pt idx="415">
                        <c:v>0.29561313649902199</c:v>
                      </c:pt>
                      <c:pt idx="416">
                        <c:v>0.29217219568750402</c:v>
                      </c:pt>
                      <c:pt idx="417">
                        <c:v>0.29211228365553454</c:v>
                      </c:pt>
                      <c:pt idx="418">
                        <c:v>0.28464362724116204</c:v>
                      </c:pt>
                      <c:pt idx="419">
                        <c:v>0.28458370703283953</c:v>
                      </c:pt>
                      <c:pt idx="420">
                        <c:v>0.27161256063396821</c:v>
                      </c:pt>
                      <c:pt idx="421">
                        <c:v>0.27155266539492195</c:v>
                      </c:pt>
                      <c:pt idx="422">
                        <c:v>0.26813354910181098</c:v>
                      </c:pt>
                      <c:pt idx="423">
                        <c:v>0.26807364722062438</c:v>
                      </c:pt>
                      <c:pt idx="424">
                        <c:v>0.2657428960092304</c:v>
                      </c:pt>
                      <c:pt idx="425">
                        <c:v>0.2656830044883855</c:v>
                      </c:pt>
                      <c:pt idx="426">
                        <c:v>0.26226285109329306</c:v>
                      </c:pt>
                      <c:pt idx="427">
                        <c:v>0.26220295238138952</c:v>
                      </c:pt>
                      <c:pt idx="428">
                        <c:v>0.26081279965511878</c:v>
                      </c:pt>
                      <c:pt idx="429">
                        <c:v>0.2607528856981684</c:v>
                      </c:pt>
                      <c:pt idx="430">
                        <c:v>0.25494005611145582</c:v>
                      </c:pt>
                      <c:pt idx="431">
                        <c:v>0.25488014418610594</c:v>
                      </c:pt>
                      <c:pt idx="432">
                        <c:v>0.25027152175695944</c:v>
                      </c:pt>
                      <c:pt idx="433">
                        <c:v>0.25021161991256502</c:v>
                      </c:pt>
                      <c:pt idx="434">
                        <c:v>0.24677797598671947</c:v>
                      </c:pt>
                      <c:pt idx="435">
                        <c:v>0.24676906581226818</c:v>
                      </c:pt>
                      <c:pt idx="436">
                        <c:v>0.24671808827490771</c:v>
                      </c:pt>
                      <c:pt idx="437">
                        <c:v>0.24670915722805187</c:v>
                      </c:pt>
                      <c:pt idx="438">
                        <c:v>0.24440086557924967</c:v>
                      </c:pt>
                      <c:pt idx="439">
                        <c:v>0.24434096718740803</c:v>
                      </c:pt>
                      <c:pt idx="440">
                        <c:v>0.2432969150238348</c:v>
                      </c:pt>
                      <c:pt idx="441">
                        <c:v>0.24323701908619685</c:v>
                      </c:pt>
                      <c:pt idx="442">
                        <c:v>0.24089729394581474</c:v>
                      </c:pt>
                      <c:pt idx="443">
                        <c:v>0.24083738819618469</c:v>
                      </c:pt>
                      <c:pt idx="444">
                        <c:v>0.23923913590527227</c:v>
                      </c:pt>
                      <c:pt idx="445">
                        <c:v>0.23917921530419747</c:v>
                      </c:pt>
                      <c:pt idx="446">
                        <c:v>0.23829491290982527</c:v>
                      </c:pt>
                      <c:pt idx="447">
                        <c:v>0.23823502326391463</c:v>
                      </c:pt>
                      <c:pt idx="448">
                        <c:v>0.23742720934215214</c:v>
                      </c:pt>
                      <c:pt idx="449">
                        <c:v>0.23736731753715928</c:v>
                      </c:pt>
                      <c:pt idx="450">
                        <c:v>0.23597285635600398</c:v>
                      </c:pt>
                      <c:pt idx="451">
                        <c:v>0.23591294525142611</c:v>
                      </c:pt>
                      <c:pt idx="452">
                        <c:v>0.23336513768373784</c:v>
                      </c:pt>
                      <c:pt idx="453">
                        <c:v>0.23330521862458981</c:v>
                      </c:pt>
                      <c:pt idx="454">
                        <c:v>0.23010065607738672</c:v>
                      </c:pt>
                      <c:pt idx="455">
                        <c:v>0.23004074771737423</c:v>
                      </c:pt>
                      <c:pt idx="456">
                        <c:v>0.22973713969618531</c:v>
                      </c:pt>
                      <c:pt idx="457">
                        <c:v>0.22967725055510643</c:v>
                      </c:pt>
                      <c:pt idx="458">
                        <c:v>0.22886938745902097</c:v>
                      </c:pt>
                      <c:pt idx="459">
                        <c:v>0.22880949604758391</c:v>
                      </c:pt>
                      <c:pt idx="460">
                        <c:v>0.22543492272029544</c:v>
                      </c:pt>
                      <c:pt idx="461">
                        <c:v>0.225375027290179</c:v>
                      </c:pt>
                      <c:pt idx="462">
                        <c:v>0.22193054876095156</c:v>
                      </c:pt>
                      <c:pt idx="463">
                        <c:v>0.22187064486034822</c:v>
                      </c:pt>
                      <c:pt idx="464">
                        <c:v>0.22154280508104515</c:v>
                      </c:pt>
                      <c:pt idx="465">
                        <c:v>0.22148289628836043</c:v>
                      </c:pt>
                      <c:pt idx="466">
                        <c:v>0.22125406520025614</c:v>
                      </c:pt>
                      <c:pt idx="467">
                        <c:v>0.22119417383410306</c:v>
                      </c:pt>
                      <c:pt idx="468">
                        <c:v>0.21774843520387194</c:v>
                      </c:pt>
                      <c:pt idx="469">
                        <c:v>0.21768853471934352</c:v>
                      </c:pt>
                      <c:pt idx="470">
                        <c:v>0.21695224852384531</c:v>
                      </c:pt>
                      <c:pt idx="471">
                        <c:v>0.21689235068801258</c:v>
                      </c:pt>
                      <c:pt idx="472">
                        <c:v>0.21605960867180571</c:v>
                      </c:pt>
                      <c:pt idx="473">
                        <c:v>0.21599970855778777</c:v>
                      </c:pt>
                      <c:pt idx="474">
                        <c:v>0.21439780797898311</c:v>
                      </c:pt>
                      <c:pt idx="475">
                        <c:v>0.21433788874056942</c:v>
                      </c:pt>
                      <c:pt idx="476">
                        <c:v>0.21021308297847613</c:v>
                      </c:pt>
                      <c:pt idx="477">
                        <c:v>0.21015316576885004</c:v>
                      </c:pt>
                      <c:pt idx="478">
                        <c:v>0.2085241335046282</c:v>
                      </c:pt>
                      <c:pt idx="479">
                        <c:v>0.20846421644113533</c:v>
                      </c:pt>
                      <c:pt idx="480">
                        <c:v>0.15103178557752106</c:v>
                      </c:pt>
                      <c:pt idx="481">
                        <c:v>0.15097192921640032</c:v>
                      </c:pt>
                      <c:pt idx="482">
                        <c:v>0.14751749423177216</c:v>
                      </c:pt>
                      <c:pt idx="483">
                        <c:v>0.1474576199318027</c:v>
                      </c:pt>
                      <c:pt idx="484">
                        <c:v>0.14516847623581458</c:v>
                      </c:pt>
                      <c:pt idx="485">
                        <c:v>0.14510863182143302</c:v>
                      </c:pt>
                      <c:pt idx="486">
                        <c:v>0.14165151829297645</c:v>
                      </c:pt>
                      <c:pt idx="487">
                        <c:v>0.14159165407477051</c:v>
                      </c:pt>
                      <c:pt idx="488">
                        <c:v>0.13996921750444327</c:v>
                      </c:pt>
                      <c:pt idx="489">
                        <c:v>0.13990930965165771</c:v>
                      </c:pt>
                      <c:pt idx="490">
                        <c:v>0.13409781763099707</c:v>
                      </c:pt>
                      <c:pt idx="491">
                        <c:v>0.13403791586254168</c:v>
                      </c:pt>
                      <c:pt idx="492">
                        <c:v>0.12363922387425166</c:v>
                      </c:pt>
                      <c:pt idx="493">
                        <c:v>0.12357936053396892</c:v>
                      </c:pt>
                      <c:pt idx="494">
                        <c:v>0.12010128191712374</c:v>
                      </c:pt>
                      <c:pt idx="495">
                        <c:v>0.12004139710353698</c:v>
                      </c:pt>
                      <c:pt idx="496">
                        <c:v>0.11777515910760344</c:v>
                      </c:pt>
                      <c:pt idx="497">
                        <c:v>0.11771530958175616</c:v>
                      </c:pt>
                      <c:pt idx="498">
                        <c:v>0.11423390060393636</c:v>
                      </c:pt>
                      <c:pt idx="499">
                        <c:v>0.1141740268429951</c:v>
                      </c:pt>
                      <c:pt idx="500">
                        <c:v>0.11234777627695092</c:v>
                      </c:pt>
                      <c:pt idx="501">
                        <c:v>0.11228785312301923</c:v>
                      </c:pt>
                      <c:pt idx="502">
                        <c:v>0.10647368843815198</c:v>
                      </c:pt>
                      <c:pt idx="503">
                        <c:v>0.10641377041931223</c:v>
                      </c:pt>
                      <c:pt idx="504">
                        <c:v>9.8816750877279702E-2</c:v>
                      </c:pt>
                      <c:pt idx="505">
                        <c:v>9.8756922511554143E-2</c:v>
                      </c:pt>
                      <c:pt idx="506">
                        <c:v>9.5271231503891843E-2</c:v>
                      </c:pt>
                      <c:pt idx="507">
                        <c:v>9.5211371661137398E-2</c:v>
                      </c:pt>
                      <c:pt idx="508">
                        <c:v>9.0330732340760611E-2</c:v>
                      </c:pt>
                      <c:pt idx="509">
                        <c:v>9.0270900712030575E-2</c:v>
                      </c:pt>
                      <c:pt idx="510">
                        <c:v>8.940808011307172E-2</c:v>
                      </c:pt>
                      <c:pt idx="511">
                        <c:v>8.934823932341561E-2</c:v>
                      </c:pt>
                      <c:pt idx="512">
                        <c:v>8.7506291294248736E-2</c:v>
                      </c:pt>
                      <c:pt idx="513">
                        <c:v>8.7446374245728264E-2</c:v>
                      </c:pt>
                      <c:pt idx="514">
                        <c:v>8.1633604178513536E-2</c:v>
                      </c:pt>
                      <c:pt idx="515">
                        <c:v>8.1573695863904019E-2</c:v>
                      </c:pt>
                      <c:pt idx="516">
                        <c:v>4.4991337541378018E-2</c:v>
                      </c:pt>
                      <c:pt idx="517">
                        <c:v>4.4931704445351696E-2</c:v>
                      </c:pt>
                      <c:pt idx="518">
                        <c:v>4.4060809301741305E-2</c:v>
                      </c:pt>
                      <c:pt idx="519">
                        <c:v>4.4001150373006899E-2</c:v>
                      </c:pt>
                      <c:pt idx="520">
                        <c:v>3.9164205790561644E-2</c:v>
                      </c:pt>
                      <c:pt idx="521">
                        <c:v>3.9104707102819172E-2</c:v>
                      </c:pt>
                      <c:pt idx="522">
                        <c:v>3.8230160746490466E-2</c:v>
                      </c:pt>
                      <c:pt idx="523">
                        <c:v>3.817062985832452E-2</c:v>
                      </c:pt>
                      <c:pt idx="524">
                        <c:v>3.6235284482484441E-2</c:v>
                      </c:pt>
                      <c:pt idx="525">
                        <c:v>3.6175420393648024E-2</c:v>
                      </c:pt>
                      <c:pt idx="526">
                        <c:v>3.0373895150022985E-2</c:v>
                      </c:pt>
                      <c:pt idx="527">
                        <c:v>3.0314089741776538E-2</c:v>
                      </c:pt>
                      <c:pt idx="528">
                        <c:v>2.0351104929225417E-2</c:v>
                      </c:pt>
                      <c:pt idx="529">
                        <c:v>2.0292463725425942E-2</c:v>
                      </c:pt>
                      <c:pt idx="530">
                        <c:v>1.940566630589589E-2</c:v>
                      </c:pt>
                      <c:pt idx="531">
                        <c:v>1.9346967969126543E-2</c:v>
                      </c:pt>
                      <c:pt idx="532">
                        <c:v>1.1993300039127542E-2</c:v>
                      </c:pt>
                      <c:pt idx="533">
                        <c:v>1.1936101486216041E-2</c:v>
                      </c:pt>
                      <c:pt idx="534">
                        <c:v>1.1443801428766503E-2</c:v>
                      </c:pt>
                      <c:pt idx="535">
                        <c:v>1.1384394572330344E-2</c:v>
                      </c:pt>
                      <c:pt idx="536">
                        <c:v>8.313488414244884E-3</c:v>
                      </c:pt>
                      <c:pt idx="537">
                        <c:v>8.2562862523246159E-3</c:v>
                      </c:pt>
                      <c:pt idx="538">
                        <c:v>5.996054095855678E-5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FEF1-4E94-978A-616A1CD1800F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0.99993315298739638</c:v>
                      </c:pt>
                      <c:pt idx="2">
                        <c:v>0.99907488730932281</c:v>
                      </c:pt>
                      <c:pt idx="3">
                        <c:v>0.99905712523122148</c:v>
                      </c:pt>
                      <c:pt idx="4">
                        <c:v>0.99744698539700172</c:v>
                      </c:pt>
                      <c:pt idx="5">
                        <c:v>0.99743058108853067</c:v>
                      </c:pt>
                      <c:pt idx="6">
                        <c:v>0.9926049088855261</c:v>
                      </c:pt>
                      <c:pt idx="7">
                        <c:v>0.99254425334245278</c:v>
                      </c:pt>
                      <c:pt idx="8">
                        <c:v>0.992538457355846</c:v>
                      </c:pt>
                      <c:pt idx="9">
                        <c:v>0.99247794038107784</c:v>
                      </c:pt>
                      <c:pt idx="10">
                        <c:v>0.99186643419433917</c:v>
                      </c:pt>
                      <c:pt idx="11">
                        <c:v>0.99180253349462089</c:v>
                      </c:pt>
                      <c:pt idx="12">
                        <c:v>0.91282462404882014</c:v>
                      </c:pt>
                      <c:pt idx="13">
                        <c:v>0.9127579219659302</c:v>
                      </c:pt>
                      <c:pt idx="14">
                        <c:v>0.91257503102015258</c:v>
                      </c:pt>
                      <c:pt idx="15">
                        <c:v>0.91250835266992358</c:v>
                      </c:pt>
                      <c:pt idx="16">
                        <c:v>0.91210100747685363</c:v>
                      </c:pt>
                      <c:pt idx="17">
                        <c:v>0.91203438974129403</c:v>
                      </c:pt>
                      <c:pt idx="18">
                        <c:v>0.90562967910035996</c:v>
                      </c:pt>
                      <c:pt idx="19">
                        <c:v>0.90556297579490996</c:v>
                      </c:pt>
                      <c:pt idx="20">
                        <c:v>0.90538388789209034</c:v>
                      </c:pt>
                      <c:pt idx="21">
                        <c:v>0.90531720338533284</c:v>
                      </c:pt>
                      <c:pt idx="22">
                        <c:v>0.90491849570546756</c:v>
                      </c:pt>
                      <c:pt idx="23">
                        <c:v>0.90485186042432686</c:v>
                      </c:pt>
                      <c:pt idx="24">
                        <c:v>0.89506340104994042</c:v>
                      </c:pt>
                      <c:pt idx="25">
                        <c:v>0.89501039077484745</c:v>
                      </c:pt>
                      <c:pt idx="26">
                        <c:v>0.89499669874562626</c:v>
                      </c:pt>
                      <c:pt idx="27">
                        <c:v>0.89494369224117631</c:v>
                      </c:pt>
                      <c:pt idx="28">
                        <c:v>0.89454997067873898</c:v>
                      </c:pt>
                      <c:pt idx="29">
                        <c:v>0.89448331288424909</c:v>
                      </c:pt>
                      <c:pt idx="30">
                        <c:v>0.88786903732539901</c:v>
                      </c:pt>
                      <c:pt idx="31">
                        <c:v>0.88781666085179023</c:v>
                      </c:pt>
                      <c:pt idx="32">
                        <c:v>0.88780233361970828</c:v>
                      </c:pt>
                      <c:pt idx="33">
                        <c:v>0.88774996021268548</c:v>
                      </c:pt>
                      <c:pt idx="34">
                        <c:v>0.88736248412513896</c:v>
                      </c:pt>
                      <c:pt idx="35">
                        <c:v>0.88729581723144635</c:v>
                      </c:pt>
                      <c:pt idx="36">
                        <c:v>0.86844109994516006</c:v>
                      </c:pt>
                      <c:pt idx="37">
                        <c:v>0.8683744000704956</c:v>
                      </c:pt>
                      <c:pt idx="38">
                        <c:v>0.86818958688930137</c:v>
                      </c:pt>
                      <c:pt idx="39">
                        <c:v>0.86812290238186862</c:v>
                      </c:pt>
                      <c:pt idx="40">
                        <c:v>0.86770655078832681</c:v>
                      </c:pt>
                      <c:pt idx="41">
                        <c:v>0.86763990328595597</c:v>
                      </c:pt>
                      <c:pt idx="42">
                        <c:v>0.86124724668590447</c:v>
                      </c:pt>
                      <c:pt idx="43">
                        <c:v>0.861180545230251</c:v>
                      </c:pt>
                      <c:pt idx="44">
                        <c:v>0.86099822433137219</c:v>
                      </c:pt>
                      <c:pt idx="45">
                        <c:v>0.86093153591443849</c:v>
                      </c:pt>
                      <c:pt idx="46">
                        <c:v>0.86052067821663392</c:v>
                      </c:pt>
                      <c:pt idx="47">
                        <c:v>0.86045402167690932</c:v>
                      </c:pt>
                      <c:pt idx="48">
                        <c:v>0.80788815301767236</c:v>
                      </c:pt>
                      <c:pt idx="49">
                        <c:v>0.80783348266478128</c:v>
                      </c:pt>
                      <c:pt idx="50">
                        <c:v>0.80782144994113547</c:v>
                      </c:pt>
                      <c:pt idx="51">
                        <c:v>0.80776678141964497</c:v>
                      </c:pt>
                      <c:pt idx="52">
                        <c:v>0.80736517528125096</c:v>
                      </c:pt>
                      <c:pt idx="53">
                        <c:v>0.80729849249174568</c:v>
                      </c:pt>
                      <c:pt idx="54">
                        <c:v>0.80069386354759176</c:v>
                      </c:pt>
                      <c:pt idx="55">
                        <c:v>0.80063950968224129</c:v>
                      </c:pt>
                      <c:pt idx="56">
                        <c:v>0.80062715966177866</c:v>
                      </c:pt>
                      <c:pt idx="57">
                        <c:v>0.80057280739461734</c:v>
                      </c:pt>
                      <c:pt idx="58">
                        <c:v>0.8001741836257521</c:v>
                      </c:pt>
                      <c:pt idx="59">
                        <c:v>0.80010749763328792</c:v>
                      </c:pt>
                      <c:pt idx="60">
                        <c:v>0.79965265251720308</c:v>
                      </c:pt>
                      <c:pt idx="61">
                        <c:v>0.79958593883616713</c:v>
                      </c:pt>
                      <c:pt idx="62">
                        <c:v>0.79940730843331875</c:v>
                      </c:pt>
                      <c:pt idx="63">
                        <c:v>0.79934060149464403</c:v>
                      </c:pt>
                      <c:pt idx="64">
                        <c:v>0.79894160589736918</c:v>
                      </c:pt>
                      <c:pt idx="65">
                        <c:v>0.79887491532667676</c:v>
                      </c:pt>
                      <c:pt idx="66">
                        <c:v>0.79245704553789065</c:v>
                      </c:pt>
                      <c:pt idx="67">
                        <c:v>0.79239033220861621</c:v>
                      </c:pt>
                      <c:pt idx="68">
                        <c:v>0.79221294159838063</c:v>
                      </c:pt>
                      <c:pt idx="69">
                        <c:v>0.79214623410108764</c:v>
                      </c:pt>
                      <c:pt idx="70">
                        <c:v>0.7917499431673497</c:v>
                      </c:pt>
                      <c:pt idx="71">
                        <c:v>0.79168325010955487</c:v>
                      </c:pt>
                      <c:pt idx="72">
                        <c:v>0.78145831240503183</c:v>
                      </c:pt>
                      <c:pt idx="73">
                        <c:v>0.78140403448852425</c:v>
                      </c:pt>
                      <c:pt idx="74">
                        <c:v>0.78139160528669138</c:v>
                      </c:pt>
                      <c:pt idx="75">
                        <c:v>0.781337328742569</c:v>
                      </c:pt>
                      <c:pt idx="76">
                        <c:v>0.78094010062603125</c:v>
                      </c:pt>
                      <c:pt idx="77">
                        <c:v>0.7808734088359548</c:v>
                      </c:pt>
                      <c:pt idx="78">
                        <c:v>0.77788561463470851</c:v>
                      </c:pt>
                      <c:pt idx="79">
                        <c:v>0.77781889707088514</c:v>
                      </c:pt>
                      <c:pt idx="80">
                        <c:v>0.77764215777528156</c:v>
                      </c:pt>
                      <c:pt idx="81">
                        <c:v>0.77757544515513666</c:v>
                      </c:pt>
                      <c:pt idx="82">
                        <c:v>0.77718110325221579</c:v>
                      </c:pt>
                      <c:pt idx="83">
                        <c:v>0.77711440300603873</c:v>
                      </c:pt>
                      <c:pt idx="84">
                        <c:v>0.77407198024089163</c:v>
                      </c:pt>
                      <c:pt idx="85">
                        <c:v>0.77400527735348079</c:v>
                      </c:pt>
                      <c:pt idx="86">
                        <c:v>0.77382222711236925</c:v>
                      </c:pt>
                      <c:pt idx="87">
                        <c:v>0.77375553104370032</c:v>
                      </c:pt>
                      <c:pt idx="88">
                        <c:v>0.77333681763111584</c:v>
                      </c:pt>
                      <c:pt idx="89">
                        <c:v>0.77327013783652898</c:v>
                      </c:pt>
                      <c:pt idx="90">
                        <c:v>0.77050074379395084</c:v>
                      </c:pt>
                      <c:pt idx="91">
                        <c:v>0.7704470185695389</c:v>
                      </c:pt>
                      <c:pt idx="92">
                        <c:v>0.77043403025230905</c:v>
                      </c:pt>
                      <c:pt idx="93">
                        <c:v>0.77038030605819363</c:v>
                      </c:pt>
                      <c:pt idx="94">
                        <c:v>0.7699881162964104</c:v>
                      </c:pt>
                      <c:pt idx="95">
                        <c:v>0.76992141466111474</c:v>
                      </c:pt>
                      <c:pt idx="96">
                        <c:v>0.69471698299343887</c:v>
                      </c:pt>
                      <c:pt idx="97">
                        <c:v>0.69466096598801208</c:v>
                      </c:pt>
                      <c:pt idx="98">
                        <c:v>0.69465027308580418</c:v>
                      </c:pt>
                      <c:pt idx="99">
                        <c:v>0.69459425683516451</c:v>
                      </c:pt>
                      <c:pt idx="100">
                        <c:v>0.69418445633897197</c:v>
                      </c:pt>
                      <c:pt idx="101">
                        <c:v>0.69411775499985695</c:v>
                      </c:pt>
                      <c:pt idx="102">
                        <c:v>0.69071179265095239</c:v>
                      </c:pt>
                      <c:pt idx="103">
                        <c:v>0.6906450799905024</c:v>
                      </c:pt>
                      <c:pt idx="104">
                        <c:v>0.69046526446614187</c:v>
                      </c:pt>
                      <c:pt idx="105">
                        <c:v>0.69039855470457612</c:v>
                      </c:pt>
                      <c:pt idx="106">
                        <c:v>0.68998912950055613</c:v>
                      </c:pt>
                      <c:pt idx="107">
                        <c:v>0.68992242720523256</c:v>
                      </c:pt>
                      <c:pt idx="108">
                        <c:v>0.6875220510538419</c:v>
                      </c:pt>
                      <c:pt idx="109">
                        <c:v>0.68746617297196622</c:v>
                      </c:pt>
                      <c:pt idx="110">
                        <c:v>0.68745534115504614</c:v>
                      </c:pt>
                      <c:pt idx="111">
                        <c:v>0.687399463724785</c:v>
                      </c:pt>
                      <c:pt idx="112">
                        <c:v>0.68699098751158238</c:v>
                      </c:pt>
                      <c:pt idx="113">
                        <c:v>0.68692428515810744</c:v>
                      </c:pt>
                      <c:pt idx="114">
                        <c:v>0.68351639537799203</c:v>
                      </c:pt>
                      <c:pt idx="115">
                        <c:v>0.6834496831153517</c:v>
                      </c:pt>
                      <c:pt idx="116">
                        <c:v>0.68327042702836038</c:v>
                      </c:pt>
                      <c:pt idx="117">
                        <c:v>0.68320371722932116</c:v>
                      </c:pt>
                      <c:pt idx="118">
                        <c:v>0.6827955645086965</c:v>
                      </c:pt>
                      <c:pt idx="119">
                        <c:v>0.68272886127974597</c:v>
                      </c:pt>
                      <c:pt idx="120">
                        <c:v>0.67295113152497799</c:v>
                      </c:pt>
                      <c:pt idx="121">
                        <c:v>0.67289532470244184</c:v>
                      </c:pt>
                      <c:pt idx="122">
                        <c:v>0.67288441941440946</c:v>
                      </c:pt>
                      <c:pt idx="123">
                        <c:v>0.67282861313451492</c:v>
                      </c:pt>
                      <c:pt idx="124">
                        <c:v>0.67242103643217965</c:v>
                      </c:pt>
                      <c:pt idx="125">
                        <c:v>0.67235433074847284</c:v>
                      </c:pt>
                      <c:pt idx="126">
                        <c:v>0.66828632215721662</c:v>
                      </c:pt>
                      <c:pt idx="127">
                        <c:v>0.6682304489358194</c:v>
                      </c:pt>
                      <c:pt idx="128">
                        <c:v>0.66821961126897889</c:v>
                      </c:pt>
                      <c:pt idx="129">
                        <c:v>0.66816373859897749</c:v>
                      </c:pt>
                      <c:pt idx="130">
                        <c:v>0.6677556929113887</c:v>
                      </c:pt>
                      <c:pt idx="131">
                        <c:v>0.66768898850628033</c:v>
                      </c:pt>
                      <c:pt idx="132">
                        <c:v>0.66575590921323191</c:v>
                      </c:pt>
                      <c:pt idx="133">
                        <c:v>0.66570020999485036</c:v>
                      </c:pt>
                      <c:pt idx="134">
                        <c:v>0.66568919742351251</c:v>
                      </c:pt>
                      <c:pt idx="135">
                        <c:v>0.66563349865732646</c:v>
                      </c:pt>
                      <c:pt idx="136">
                        <c:v>0.66522696724589747</c:v>
                      </c:pt>
                      <c:pt idx="137">
                        <c:v>0.66516026099016168</c:v>
                      </c:pt>
                      <c:pt idx="138">
                        <c:v>0.66090054400868647</c:v>
                      </c:pt>
                      <c:pt idx="139">
                        <c:v>0.66083383504254989</c:v>
                      </c:pt>
                      <c:pt idx="140">
                        <c:v>0.66065112663731984</c:v>
                      </c:pt>
                      <c:pt idx="141">
                        <c:v>0.6605844204320328</c:v>
                      </c:pt>
                      <c:pt idx="142">
                        <c:v>0.66015786966833379</c:v>
                      </c:pt>
                      <c:pt idx="143">
                        <c:v>0.66009117065749501</c:v>
                      </c:pt>
                      <c:pt idx="144">
                        <c:v>0.65263421504542762</c:v>
                      </c:pt>
                      <c:pt idx="145">
                        <c:v>0.65256750639581085</c:v>
                      </c:pt>
                      <c:pt idx="146">
                        <c:v>0.65238470623837863</c:v>
                      </c:pt>
                      <c:pt idx="147">
                        <c:v>0.65231800023629627</c:v>
                      </c:pt>
                      <c:pt idx="148">
                        <c:v>0.6518914908433554</c:v>
                      </c:pt>
                      <c:pt idx="149">
                        <c:v>0.65182479175663777</c:v>
                      </c:pt>
                      <c:pt idx="150">
                        <c:v>0.64652021672747639</c:v>
                      </c:pt>
                      <c:pt idx="151">
                        <c:v>0.64646449225625213</c:v>
                      </c:pt>
                      <c:pt idx="152">
                        <c:v>0.64645350447970917</c:v>
                      </c:pt>
                      <c:pt idx="153">
                        <c:v>0.64639778037566564</c:v>
                      </c:pt>
                      <c:pt idx="154">
                        <c:v>0.64599139097134817</c:v>
                      </c:pt>
                      <c:pt idx="155">
                        <c:v>0.64592468336306041</c:v>
                      </c:pt>
                      <c:pt idx="156">
                        <c:v>0.64524818949484741</c:v>
                      </c:pt>
                      <c:pt idx="157">
                        <c:v>0.64519022834804207</c:v>
                      </c:pt>
                      <c:pt idx="158">
                        <c:v>0.64518148254192431</c:v>
                      </c:pt>
                      <c:pt idx="159">
                        <c:v>0.64512352197131473</c:v>
                      </c:pt>
                      <c:pt idx="160">
                        <c:v>0.64469811557283396</c:v>
                      </c:pt>
                      <c:pt idx="161">
                        <c:v>0.64463141530426793</c:v>
                      </c:pt>
                      <c:pt idx="162">
                        <c:v>0.63913472512757274</c:v>
                      </c:pt>
                      <c:pt idx="163">
                        <c:v>0.63906801445884431</c:v>
                      </c:pt>
                      <c:pt idx="164">
                        <c:v>0.63888606836977624</c:v>
                      </c:pt>
                      <c:pt idx="165">
                        <c:v>0.63881935962856551</c:v>
                      </c:pt>
                      <c:pt idx="166">
                        <c:v>0.6383948606527976</c:v>
                      </c:pt>
                      <c:pt idx="167">
                        <c:v>0.63832815733433357</c:v>
                      </c:pt>
                      <c:pt idx="168">
                        <c:v>0.58596717601507353</c:v>
                      </c:pt>
                      <c:pt idx="169">
                        <c:v>0.58590046560311038</c:v>
                      </c:pt>
                      <c:pt idx="170">
                        <c:v>0.58571854031334669</c:v>
                      </c:pt>
                      <c:pt idx="171">
                        <c:v>0.58565183075576577</c:v>
                      </c:pt>
                      <c:pt idx="172">
                        <c:v>0.58522859723009168</c:v>
                      </c:pt>
                      <c:pt idx="173">
                        <c:v>0.58516189076643721</c:v>
                      </c:pt>
                      <c:pt idx="174">
                        <c:v>0.57858147571266672</c:v>
                      </c:pt>
                      <c:pt idx="175">
                        <c:v>0.57852369738854159</c:v>
                      </c:pt>
                      <c:pt idx="176">
                        <c:v>0.5785147661319644</c:v>
                      </c:pt>
                      <c:pt idx="177">
                        <c:v>0.57845698797643585</c:v>
                      </c:pt>
                      <c:pt idx="178">
                        <c:v>0.57803426059452867</c:v>
                      </c:pt>
                      <c:pt idx="179">
                        <c:v>0.57796755364175034</c:v>
                      </c:pt>
                      <c:pt idx="180">
                        <c:v>0.57754000911503334</c:v>
                      </c:pt>
                      <c:pt idx="181">
                        <c:v>0.5774732983717582</c:v>
                      </c:pt>
                      <c:pt idx="182">
                        <c:v>0.57729150180011846</c:v>
                      </c:pt>
                      <c:pt idx="183">
                        <c:v>0.5772247916196741</c:v>
                      </c:pt>
                      <c:pt idx="184">
                        <c:v>0.57680198753539069</c:v>
                      </c:pt>
                      <c:pt idx="185">
                        <c:v>0.57673527985355733</c:v>
                      </c:pt>
                      <c:pt idx="186">
                        <c:v>0.57194025955574479</c:v>
                      </c:pt>
                      <c:pt idx="187">
                        <c:v>0.57188244434574653</c:v>
                      </c:pt>
                      <c:pt idx="188">
                        <c:v>0.57187355002974793</c:v>
                      </c:pt>
                      <c:pt idx="189">
                        <c:v>0.57181573499044058</c:v>
                      </c:pt>
                      <c:pt idx="190">
                        <c:v>0.57139280165945883</c:v>
                      </c:pt>
                      <c:pt idx="191">
                        <c:v>0.57132609476853902</c:v>
                      </c:pt>
                      <c:pt idx="192">
                        <c:v>0.5703450045730839</c:v>
                      </c:pt>
                      <c:pt idx="193">
                        <c:v>0.5702782944159801</c:v>
                      </c:pt>
                      <c:pt idx="194">
                        <c:v>0.57009663626452056</c:v>
                      </c:pt>
                      <c:pt idx="195">
                        <c:v>0.57002992636322647</c:v>
                      </c:pt>
                      <c:pt idx="196">
                        <c:v>0.56960754235636712</c:v>
                      </c:pt>
                      <c:pt idx="197">
                        <c:v>0.56954083433357061</c:v>
                      </c:pt>
                      <c:pt idx="198">
                        <c:v>0.56772136835109521</c:v>
                      </c:pt>
                      <c:pt idx="199">
                        <c:v>0.56766561602836485</c:v>
                      </c:pt>
                      <c:pt idx="200">
                        <c:v>0.56765465829561756</c:v>
                      </c:pt>
                      <c:pt idx="201">
                        <c:v>0.56759890591951778</c:v>
                      </c:pt>
                      <c:pt idx="202">
                        <c:v>0.5671935212339958</c:v>
                      </c:pt>
                      <c:pt idx="203">
                        <c:v>0.56712681162608669</c:v>
                      </c:pt>
                      <c:pt idx="204">
                        <c:v>0.56455437976012124</c:v>
                      </c:pt>
                      <c:pt idx="205">
                        <c:v>0.56448767092809571</c:v>
                      </c:pt>
                      <c:pt idx="206">
                        <c:v>0.564303320445254</c:v>
                      </c:pt>
                      <c:pt idx="207">
                        <c:v>0.5642366125887659</c:v>
                      </c:pt>
                      <c:pt idx="208">
                        <c:v>0.56379689227911134</c:v>
                      </c:pt>
                      <c:pt idx="209">
                        <c:v>0.56373018782388484</c:v>
                      </c:pt>
                      <c:pt idx="210">
                        <c:v>0.56033595340900522</c:v>
                      </c:pt>
                      <c:pt idx="211">
                        <c:v>0.56026924390502408</c:v>
                      </c:pt>
                      <c:pt idx="212">
                        <c:v>0.56008755946405786</c:v>
                      </c:pt>
                      <c:pt idx="213">
                        <c:v>0.56002084996547752</c:v>
                      </c:pt>
                      <c:pt idx="214">
                        <c:v>0.55959862109544156</c:v>
                      </c:pt>
                      <c:pt idx="215">
                        <c:v>0.55953191296230409</c:v>
                      </c:pt>
                      <c:pt idx="216">
                        <c:v>0.5593458199778808</c:v>
                      </c:pt>
                      <c:pt idx="217">
                        <c:v>0.55928801915873383</c:v>
                      </c:pt>
                      <c:pt idx="218">
                        <c:v>0.55927911035260969</c:v>
                      </c:pt>
                      <c:pt idx="219">
                        <c:v>0.55922130962649663</c:v>
                      </c:pt>
                      <c:pt idx="220">
                        <c:v>0.55879868985251546</c:v>
                      </c:pt>
                      <c:pt idx="221">
                        <c:v>0.55873198210853692</c:v>
                      </c:pt>
                      <c:pt idx="222">
                        <c:v>0.55195998151796588</c:v>
                      </c:pt>
                      <c:pt idx="223">
                        <c:v>0.55189327244159136</c:v>
                      </c:pt>
                      <c:pt idx="224">
                        <c:v>0.5517090344305382</c:v>
                      </c:pt>
                      <c:pt idx="225">
                        <c:v>0.55164232598970198</c:v>
                      </c:pt>
                      <c:pt idx="226">
                        <c:v>0.55120310234765424</c:v>
                      </c:pt>
                      <c:pt idx="227">
                        <c:v>0.55113639659954172</c:v>
                      </c:pt>
                      <c:pt idx="228">
                        <c:v>0.54769813990455873</c:v>
                      </c:pt>
                      <c:pt idx="229">
                        <c:v>0.54763835104982606</c:v>
                      </c:pt>
                      <c:pt idx="230">
                        <c:v>0.54763143149666205</c:v>
                      </c:pt>
                      <c:pt idx="231">
                        <c:v>0.54757164284196091</c:v>
                      </c:pt>
                      <c:pt idx="232">
                        <c:v>0.54713236285587064</c:v>
                      </c:pt>
                      <c:pt idx="233">
                        <c:v>0.54706565738930091</c:v>
                      </c:pt>
                      <c:pt idx="234">
                        <c:v>0.54050341311770711</c:v>
                      </c:pt>
                      <c:pt idx="235">
                        <c:v>0.54044365534540972</c:v>
                      </c:pt>
                      <c:pt idx="236">
                        <c:v>0.54043670466819682</c:v>
                      </c:pt>
                      <c:pt idx="237">
                        <c:v>0.54037694702323502</c:v>
                      </c:pt>
                      <c:pt idx="238">
                        <c:v>0.53993804127063771</c:v>
                      </c:pt>
                      <c:pt idx="239">
                        <c:v>0.53987133506783413</c:v>
                      </c:pt>
                      <c:pt idx="240">
                        <c:v>0.52107644155425581</c:v>
                      </c:pt>
                      <c:pt idx="241">
                        <c:v>0.52100973310942056</c:v>
                      </c:pt>
                      <c:pt idx="242">
                        <c:v>0.52082338487923241</c:v>
                      </c:pt>
                      <c:pt idx="243">
                        <c:v>0.52075667716963736</c:v>
                      </c:pt>
                      <c:pt idx="244">
                        <c:v>0.52030182234606881</c:v>
                      </c:pt>
                      <c:pt idx="245">
                        <c:v>0.52023511760316477</c:v>
                      </c:pt>
                      <c:pt idx="246">
                        <c:v>0.51388174136618026</c:v>
                      </c:pt>
                      <c:pt idx="247">
                        <c:v>0.5138150328192943</c:v>
                      </c:pt>
                      <c:pt idx="248">
                        <c:v>0.5136287699300004</c:v>
                      </c:pt>
                      <c:pt idx="249">
                        <c:v>0.51356206181598318</c:v>
                      </c:pt>
                      <c:pt idx="250">
                        <c:v>0.51310753733639047</c:v>
                      </c:pt>
                      <c:pt idx="251">
                        <c:v>0.51304083156249736</c:v>
                      </c:pt>
                      <c:pt idx="252">
                        <c:v>0.4805484266311037</c:v>
                      </c:pt>
                      <c:pt idx="253">
                        <c:v>0.48049045325226131</c:v>
                      </c:pt>
                      <c:pt idx="254">
                        <c:v>0.48048172019941437</c:v>
                      </c:pt>
                      <c:pt idx="255">
                        <c:v>0.48042374649899611</c:v>
                      </c:pt>
                      <c:pt idx="256">
                        <c:v>0.48000082173052766</c:v>
                      </c:pt>
                      <c:pt idx="257">
                        <c:v>0.47993411322430357</c:v>
                      </c:pt>
                      <c:pt idx="258">
                        <c:v>0.47335408638599713</c:v>
                      </c:pt>
                      <c:pt idx="259">
                        <c:v>0.47329606801976432</c:v>
                      </c:pt>
                      <c:pt idx="260">
                        <c:v>0.47328738080161464</c:v>
                      </c:pt>
                      <c:pt idx="261">
                        <c:v>0.47322936204354565</c:v>
                      </c:pt>
                      <c:pt idx="262">
                        <c:v>0.47280615917664309</c:v>
                      </c:pt>
                      <c:pt idx="263">
                        <c:v>0.47279650199515083</c:v>
                      </c:pt>
                      <c:pt idx="264">
                        <c:v>0.47273945085727709</c:v>
                      </c:pt>
                      <c:pt idx="265">
                        <c:v>0.47272979549487337</c:v>
                      </c:pt>
                      <c:pt idx="266">
                        <c:v>0.47254513801497866</c:v>
                      </c:pt>
                      <c:pt idx="267">
                        <c:v>0.47247843035300885</c:v>
                      </c:pt>
                      <c:pt idx="268">
                        <c:v>0.47204001911685772</c:v>
                      </c:pt>
                      <c:pt idx="269">
                        <c:v>0.47197331050010383</c:v>
                      </c:pt>
                      <c:pt idx="270">
                        <c:v>0.46700435847870603</c:v>
                      </c:pt>
                      <c:pt idx="271">
                        <c:v>0.46693765007489491</c:v>
                      </c:pt>
                      <c:pt idx="272">
                        <c:v>0.46675144226168763</c:v>
                      </c:pt>
                      <c:pt idx="273">
                        <c:v>0.46668473337420052</c:v>
                      </c:pt>
                      <c:pt idx="274">
                        <c:v>0.46623135468304072</c:v>
                      </c:pt>
                      <c:pt idx="275">
                        <c:v>0.4661646462655048</c:v>
                      </c:pt>
                      <c:pt idx="276">
                        <c:v>0.46541045180318685</c:v>
                      </c:pt>
                      <c:pt idx="277">
                        <c:v>0.46535058915909316</c:v>
                      </c:pt>
                      <c:pt idx="278">
                        <c:v>0.46534374490765068</c:v>
                      </c:pt>
                      <c:pt idx="279">
                        <c:v>0.46528388195572112</c:v>
                      </c:pt>
                      <c:pt idx="280">
                        <c:v>0.46484525460967208</c:v>
                      </c:pt>
                      <c:pt idx="281">
                        <c:v>0.46477854584297107</c:v>
                      </c:pt>
                      <c:pt idx="282">
                        <c:v>0.46278777708317209</c:v>
                      </c:pt>
                      <c:pt idx="283">
                        <c:v>0.46272107119725675</c:v>
                      </c:pt>
                      <c:pt idx="284">
                        <c:v>0.4625362408814096</c:v>
                      </c:pt>
                      <c:pt idx="285">
                        <c:v>0.4624695335719185</c:v>
                      </c:pt>
                      <c:pt idx="286">
                        <c:v>0.46203098470991166</c:v>
                      </c:pt>
                      <c:pt idx="287">
                        <c:v>0.46196427592933959</c:v>
                      </c:pt>
                      <c:pt idx="288">
                        <c:v>0.45980973834664135</c:v>
                      </c:pt>
                      <c:pt idx="289">
                        <c:v>0.4597430301673201</c:v>
                      </c:pt>
                      <c:pt idx="290">
                        <c:v>0.45955670678474519</c:v>
                      </c:pt>
                      <c:pt idx="291">
                        <c:v>0.45948999781597849</c:v>
                      </c:pt>
                      <c:pt idx="292">
                        <c:v>0.45903653820506302</c:v>
                      </c:pt>
                      <c:pt idx="293">
                        <c:v>0.45896982908579204</c:v>
                      </c:pt>
                      <c:pt idx="294">
                        <c:v>0.45559353681439879</c:v>
                      </c:pt>
                      <c:pt idx="295">
                        <c:v>0.45552683176224396</c:v>
                      </c:pt>
                      <c:pt idx="296">
                        <c:v>0.45534177900926676</c:v>
                      </c:pt>
                      <c:pt idx="297">
                        <c:v>0.45527507222268176</c:v>
                      </c:pt>
                      <c:pt idx="298">
                        <c:v>0.45483622576395755</c:v>
                      </c:pt>
                      <c:pt idx="299">
                        <c:v>0.45476951689036638</c:v>
                      </c:pt>
                      <c:pt idx="300">
                        <c:v>0.44617505115731709</c:v>
                      </c:pt>
                      <c:pt idx="301">
                        <c:v>0.44611512677823062</c:v>
                      </c:pt>
                      <c:pt idx="302">
                        <c:v>0.4461083453089385</c:v>
                      </c:pt>
                      <c:pt idx="303">
                        <c:v>0.44604842053918192</c:v>
                      </c:pt>
                      <c:pt idx="304">
                        <c:v>0.44560957700214238</c:v>
                      </c:pt>
                      <c:pt idx="305">
                        <c:v>0.44554286852100117</c:v>
                      </c:pt>
                      <c:pt idx="306">
                        <c:v>0.4403826511491537</c:v>
                      </c:pt>
                      <c:pt idx="307">
                        <c:v>0.44032100701096183</c:v>
                      </c:pt>
                      <c:pt idx="308">
                        <c:v>0.44031594264855967</c:v>
                      </c:pt>
                      <c:pt idx="309">
                        <c:v>0.44025429827903473</c:v>
                      </c:pt>
                      <c:pt idx="310">
                        <c:v>0.43980109261007383</c:v>
                      </c:pt>
                      <c:pt idx="311">
                        <c:v>0.43973438306029738</c:v>
                      </c:pt>
                      <c:pt idx="312">
                        <c:v>0.43878887970441099</c:v>
                      </c:pt>
                      <c:pt idx="313">
                        <c:v>0.43872217318259354</c:v>
                      </c:pt>
                      <c:pt idx="314">
                        <c:v>0.43853551067898711</c:v>
                      </c:pt>
                      <c:pt idx="315">
                        <c:v>0.43846880272805699</c:v>
                      </c:pt>
                      <c:pt idx="316">
                        <c:v>0.43801511791909714</c:v>
                      </c:pt>
                      <c:pt idx="317">
                        <c:v>0.43794840853841099</c:v>
                      </c:pt>
                      <c:pt idx="318">
                        <c:v>0.43616635703750262</c:v>
                      </c:pt>
                      <c:pt idx="319">
                        <c:v>0.43610637871576291</c:v>
                      </c:pt>
                      <c:pt idx="320">
                        <c:v>0.43609965173254905</c:v>
                      </c:pt>
                      <c:pt idx="321">
                        <c:v>0.43603967295449214</c:v>
                      </c:pt>
                      <c:pt idx="322">
                        <c:v>0.43560053391668047</c:v>
                      </c:pt>
                      <c:pt idx="323">
                        <c:v>0.43553382537340252</c:v>
                      </c:pt>
                      <c:pt idx="324">
                        <c:v>0.43318803376306553</c:v>
                      </c:pt>
                      <c:pt idx="325">
                        <c:v>0.43312634067641725</c:v>
                      </c:pt>
                      <c:pt idx="326">
                        <c:v>0.43312132542925047</c:v>
                      </c:pt>
                      <c:pt idx="327">
                        <c:v>0.4330596320340882</c:v>
                      </c:pt>
                      <c:pt idx="328">
                        <c:v>0.43260613430921657</c:v>
                      </c:pt>
                      <c:pt idx="329">
                        <c:v>0.43253942420906899</c:v>
                      </c:pt>
                      <c:pt idx="330">
                        <c:v>0.43052252420726927</c:v>
                      </c:pt>
                      <c:pt idx="331">
                        <c:v>0.43045581771975061</c:v>
                      </c:pt>
                      <c:pt idx="332">
                        <c:v>0.43026913798281885</c:v>
                      </c:pt>
                      <c:pt idx="333">
                        <c:v>0.430202429973851</c:v>
                      </c:pt>
                      <c:pt idx="334">
                        <c:v>0.42974890271876631</c:v>
                      </c:pt>
                      <c:pt idx="335">
                        <c:v>0.42968219310997824</c:v>
                      </c:pt>
                      <c:pt idx="336">
                        <c:v>0.42897224048661214</c:v>
                      </c:pt>
                      <c:pt idx="337">
                        <c:v>0.42891218829763927</c:v>
                      </c:pt>
                      <c:pt idx="338">
                        <c:v>0.42890553598335351</c:v>
                      </c:pt>
                      <c:pt idx="339">
                        <c:v>0.42884548326020688</c:v>
                      </c:pt>
                      <c:pt idx="340">
                        <c:v>0.42840583423323542</c:v>
                      </c:pt>
                      <c:pt idx="341">
                        <c:v>0.42833912576797301</c:v>
                      </c:pt>
                      <c:pt idx="342">
                        <c:v>0.42332824328514779</c:v>
                      </c:pt>
                      <c:pt idx="343">
                        <c:v>0.42326153738530203</c:v>
                      </c:pt>
                      <c:pt idx="344">
                        <c:v>0.42307458072346382</c:v>
                      </c:pt>
                      <c:pt idx="345">
                        <c:v>0.42300787297475229</c:v>
                      </c:pt>
                      <c:pt idx="346">
                        <c:v>0.42255394059778456</c:v>
                      </c:pt>
                      <c:pt idx="347">
                        <c:v>0.42248723059403437</c:v>
                      </c:pt>
                      <c:pt idx="348">
                        <c:v>0.37580707214267806</c:v>
                      </c:pt>
                      <c:pt idx="349">
                        <c:v>0.37574669842913527</c:v>
                      </c:pt>
                      <c:pt idx="350">
                        <c:v>0.37574037195583998</c:v>
                      </c:pt>
                      <c:pt idx="351">
                        <c:v>0.37567999740732855</c:v>
                      </c:pt>
                      <c:pt idx="352">
                        <c:v>0.37523855577141096</c:v>
                      </c:pt>
                      <c:pt idx="353">
                        <c:v>0.37517184892424466</c:v>
                      </c:pt>
                      <c:pt idx="354">
                        <c:v>0.36842041235355694</c:v>
                      </c:pt>
                      <c:pt idx="355">
                        <c:v>0.36835371059984728</c:v>
                      </c:pt>
                      <c:pt idx="356">
                        <c:v>0.36816545990648109</c:v>
                      </c:pt>
                      <c:pt idx="357">
                        <c:v>0.36809875485742644</c:v>
                      </c:pt>
                      <c:pt idx="358">
                        <c:v>0.3676435388918789</c:v>
                      </c:pt>
                      <c:pt idx="359">
                        <c:v>0.36757682883954951</c:v>
                      </c:pt>
                      <c:pt idx="360">
                        <c:v>0.36738153671875623</c:v>
                      </c:pt>
                      <c:pt idx="361">
                        <c:v>0.36732103663754212</c:v>
                      </c:pt>
                      <c:pt idx="362">
                        <c:v>0.36731483920412239</c:v>
                      </c:pt>
                      <c:pt idx="363">
                        <c:v>0.36725433819642173</c:v>
                      </c:pt>
                      <c:pt idx="364">
                        <c:v>0.36681198287456179</c:v>
                      </c:pt>
                      <c:pt idx="365">
                        <c:v>0.36674527786680255</c:v>
                      </c:pt>
                      <c:pt idx="366">
                        <c:v>0.36018862725286388</c:v>
                      </c:pt>
                      <c:pt idx="367">
                        <c:v>0.36012797795530432</c:v>
                      </c:pt>
                      <c:pt idx="368">
                        <c:v>0.36012193125471931</c:v>
                      </c:pt>
                      <c:pt idx="369">
                        <c:v>0.36006128093091722</c:v>
                      </c:pt>
                      <c:pt idx="370">
                        <c:v>0.35961779912790276</c:v>
                      </c:pt>
                      <c:pt idx="371">
                        <c:v>0.35955109472345698</c:v>
                      </c:pt>
                      <c:pt idx="372">
                        <c:v>0.34983066045157485</c:v>
                      </c:pt>
                      <c:pt idx="373">
                        <c:v>0.34976848378381586</c:v>
                      </c:pt>
                      <c:pt idx="374">
                        <c:v>0.34976395930490517</c:v>
                      </c:pt>
                      <c:pt idx="375">
                        <c:v>0.34970178174842659</c:v>
                      </c:pt>
                      <c:pt idx="376">
                        <c:v>0.34924578590772232</c:v>
                      </c:pt>
                      <c:pt idx="377">
                        <c:v>0.34918553422479559</c:v>
                      </c:pt>
                      <c:pt idx="378">
                        <c:v>0.34917907779339002</c:v>
                      </c:pt>
                      <c:pt idx="379">
                        <c:v>0.34911883465416038</c:v>
                      </c:pt>
                      <c:pt idx="380">
                        <c:v>0.34893013149594115</c:v>
                      </c:pt>
                      <c:pt idx="381">
                        <c:v>0.3488634281303834</c:v>
                      </c:pt>
                      <c:pt idx="382">
                        <c:v>0.34840782212331928</c:v>
                      </c:pt>
                      <c:pt idx="383">
                        <c:v>0.34834111284922831</c:v>
                      </c:pt>
                      <c:pt idx="384">
                        <c:v>0.34263719744508286</c:v>
                      </c:pt>
                      <c:pt idx="385">
                        <c:v>0.34257486677628951</c:v>
                      </c:pt>
                      <c:pt idx="386">
                        <c:v>0.34257049739433659</c:v>
                      </c:pt>
                      <c:pt idx="387">
                        <c:v>0.34250816573037129</c:v>
                      </c:pt>
                      <c:pt idx="388">
                        <c:v>0.34205102183256259</c:v>
                      </c:pt>
                      <c:pt idx="389">
                        <c:v>0.3419843138467108</c:v>
                      </c:pt>
                      <c:pt idx="390">
                        <c:v>0.34179873821443696</c:v>
                      </c:pt>
                      <c:pt idx="391">
                        <c:v>0.34173645294952049</c:v>
                      </c:pt>
                      <c:pt idx="392">
                        <c:v>0.34173203671958441</c:v>
                      </c:pt>
                      <c:pt idx="393">
                        <c:v>0.34166975047934434</c:v>
                      </c:pt>
                      <c:pt idx="394">
                        <c:v>0.34121301244435204</c:v>
                      </c:pt>
                      <c:pt idx="395">
                        <c:v>0.34114630320743439</c:v>
                      </c:pt>
                      <c:pt idx="396">
                        <c:v>0.32558670279557378</c:v>
                      </c:pt>
                      <c:pt idx="397">
                        <c:v>0.32552287191257262</c:v>
                      </c:pt>
                      <c:pt idx="398">
                        <c:v>0.325519998113528</c:v>
                      </c:pt>
                      <c:pt idx="399">
                        <c:v>0.32545616632419083</c:v>
                      </c:pt>
                      <c:pt idx="400">
                        <c:v>0.32498696542606603</c:v>
                      </c:pt>
                      <c:pt idx="401">
                        <c:v>0.3249202538597511</c:v>
                      </c:pt>
                      <c:pt idx="402">
                        <c:v>0.31839281060360825</c:v>
                      </c:pt>
                      <c:pt idx="403">
                        <c:v>0.31832881073307279</c:v>
                      </c:pt>
                      <c:pt idx="404">
                        <c:v>0.3183261066500625</c:v>
                      </c:pt>
                      <c:pt idx="405">
                        <c:v>0.3182621057554183</c:v>
                      </c:pt>
                      <c:pt idx="406">
                        <c:v>0.31779165794879033</c:v>
                      </c:pt>
                      <c:pt idx="407">
                        <c:v>0.31772494605178914</c:v>
                      </c:pt>
                      <c:pt idx="408">
                        <c:v>0.29915755831193963</c:v>
                      </c:pt>
                      <c:pt idx="409">
                        <c:v>0.29909345097487156</c:v>
                      </c:pt>
                      <c:pt idx="410">
                        <c:v>0.29909085660251289</c:v>
                      </c:pt>
                      <c:pt idx="411">
                        <c:v>0.29902674808823315</c:v>
                      </c:pt>
                      <c:pt idx="412">
                        <c:v>0.2985559216451204</c:v>
                      </c:pt>
                      <c:pt idx="413">
                        <c:v>0.29848921071690454</c:v>
                      </c:pt>
                      <c:pt idx="414">
                        <c:v>0.29177083658756564</c:v>
                      </c:pt>
                      <c:pt idx="415">
                        <c:v>0.29170413217715341</c:v>
                      </c:pt>
                      <c:pt idx="416">
                        <c:v>0.2915129016951073</c:v>
                      </c:pt>
                      <c:pt idx="417">
                        <c:v>0.29144619287184931</c:v>
                      </c:pt>
                      <c:pt idx="418">
                        <c:v>0.29096391297519314</c:v>
                      </c:pt>
                      <c:pt idx="419">
                        <c:v>0.29089719741564096</c:v>
                      </c:pt>
                      <c:pt idx="420">
                        <c:v>0.26244908449920762</c:v>
                      </c:pt>
                      <c:pt idx="421">
                        <c:v>0.26238239548162073</c:v>
                      </c:pt>
                      <c:pt idx="422">
                        <c:v>0.26218918643668182</c:v>
                      </c:pt>
                      <c:pt idx="423">
                        <c:v>0.26212249053490538</c:v>
                      </c:pt>
                      <c:pt idx="424">
                        <c:v>0.26164890110818084</c:v>
                      </c:pt>
                      <c:pt idx="425">
                        <c:v>0.26158219381276593</c:v>
                      </c:pt>
                      <c:pt idx="426">
                        <c:v>0.25525758966071488</c:v>
                      </c:pt>
                      <c:pt idx="427">
                        <c:v>0.25519090307194142</c:v>
                      </c:pt>
                      <c:pt idx="428">
                        <c:v>0.25499650769668158</c:v>
                      </c:pt>
                      <c:pt idx="429">
                        <c:v>0.25492981347305987</c:v>
                      </c:pt>
                      <c:pt idx="430">
                        <c:v>0.2544540668453717</c:v>
                      </c:pt>
                      <c:pt idx="431">
                        <c:v>0.25438735979223598</c:v>
                      </c:pt>
                      <c:pt idx="432">
                        <c:v>0.24489557993082903</c:v>
                      </c:pt>
                      <c:pt idx="433">
                        <c:v>0.24482888382807089</c:v>
                      </c:pt>
                      <c:pt idx="434">
                        <c:v>0.24463604299273503</c:v>
                      </c:pt>
                      <c:pt idx="435">
                        <c:v>0.24456934037126429</c:v>
                      </c:pt>
                      <c:pt idx="436">
                        <c:v>0.2440858709374534</c:v>
                      </c:pt>
                      <c:pt idx="437">
                        <c:v>0.24401915798516768</c:v>
                      </c:pt>
                      <c:pt idx="438">
                        <c:v>0.23770294996289543</c:v>
                      </c:pt>
                      <c:pt idx="439">
                        <c:v>0.23763625560186896</c:v>
                      </c:pt>
                      <c:pt idx="440">
                        <c:v>0.23744221190588685</c:v>
                      </c:pt>
                      <c:pt idx="441">
                        <c:v>0.23737551022558537</c:v>
                      </c:pt>
                      <c:pt idx="442">
                        <c:v>0.23688985841952451</c:v>
                      </c:pt>
                      <c:pt idx="443">
                        <c:v>0.23682314487796108</c:v>
                      </c:pt>
                      <c:pt idx="444">
                        <c:v>0.23602436164047297</c:v>
                      </c:pt>
                      <c:pt idx="445">
                        <c:v>0.2359576807800004</c:v>
                      </c:pt>
                      <c:pt idx="446">
                        <c:v>0.23576219997699013</c:v>
                      </c:pt>
                      <c:pt idx="447">
                        <c:v>0.2356955103160725</c:v>
                      </c:pt>
                      <c:pt idx="448">
                        <c:v>0.23521850266299738</c:v>
                      </c:pt>
                      <c:pt idx="449">
                        <c:v>0.2351517981903985</c:v>
                      </c:pt>
                      <c:pt idx="450">
                        <c:v>0.22863606786631738</c:v>
                      </c:pt>
                      <c:pt idx="451">
                        <c:v>0.22857061206475796</c:v>
                      </c:pt>
                      <c:pt idx="452">
                        <c:v>0.22856938301767474</c:v>
                      </c:pt>
                      <c:pt idx="453">
                        <c:v>0.2285039248950852</c:v>
                      </c:pt>
                      <c:pt idx="454">
                        <c:v>0.22802420705821178</c:v>
                      </c:pt>
                      <c:pt idx="455">
                        <c:v>0.22795750325678302</c:v>
                      </c:pt>
                      <c:pt idx="456">
                        <c:v>0.22036964327133365</c:v>
                      </c:pt>
                      <c:pt idx="457">
                        <c:v>0.22030413956856532</c:v>
                      </c:pt>
                      <c:pt idx="458">
                        <c:v>0.22030295874989736</c:v>
                      </c:pt>
                      <c:pt idx="459">
                        <c:v>0.2202374526118854</c:v>
                      </c:pt>
                      <c:pt idx="460">
                        <c:v>0.2197577206559819</c:v>
                      </c:pt>
                      <c:pt idx="461">
                        <c:v>0.21969101630705132</c:v>
                      </c:pt>
                      <c:pt idx="462">
                        <c:v>0.21846861865326103</c:v>
                      </c:pt>
                      <c:pt idx="463">
                        <c:v>0.21840192919072776</c:v>
                      </c:pt>
                      <c:pt idx="464">
                        <c:v>0.21820706624867309</c:v>
                      </c:pt>
                      <c:pt idx="465">
                        <c:v>0.21814036829694222</c:v>
                      </c:pt>
                      <c:pt idx="466">
                        <c:v>0.2176541870245374</c:v>
                      </c:pt>
                      <c:pt idx="467">
                        <c:v>0.21758747532680969</c:v>
                      </c:pt>
                      <c:pt idx="468">
                        <c:v>0.21298146572080437</c:v>
                      </c:pt>
                      <c:pt idx="469">
                        <c:v>0.2129147766805119</c:v>
                      </c:pt>
                      <c:pt idx="470">
                        <c:v>0.21271848995653464</c:v>
                      </c:pt>
                      <c:pt idx="471">
                        <c:v>0.21265179150882549</c:v>
                      </c:pt>
                      <c:pt idx="472">
                        <c:v>0.21216291940879581</c:v>
                      </c:pt>
                      <c:pt idx="473">
                        <c:v>0.212096205444021</c:v>
                      </c:pt>
                      <c:pt idx="474">
                        <c:v>0.21108081788164165</c:v>
                      </c:pt>
                      <c:pt idx="475">
                        <c:v>0.21101412385607463</c:v>
                      </c:pt>
                      <c:pt idx="476">
                        <c:v>0.21101410940974094</c:v>
                      </c:pt>
                      <c:pt idx="477">
                        <c:v>0.21094741309000864</c:v>
                      </c:pt>
                      <c:pt idx="478">
                        <c:v>0.21045846508755611</c:v>
                      </c:pt>
                      <c:pt idx="479">
                        <c:v>0.21039175305314881</c:v>
                      </c:pt>
                      <c:pt idx="480">
                        <c:v>0.1396967267628251</c:v>
                      </c:pt>
                      <c:pt idx="481">
                        <c:v>0.13963008201776408</c:v>
                      </c:pt>
                      <c:pt idx="482">
                        <c:v>0.13942392698732112</c:v>
                      </c:pt>
                      <c:pt idx="483">
                        <c:v>0.13935726148738337</c:v>
                      </c:pt>
                      <c:pt idx="484">
                        <c:v>0.13885496317442272</c:v>
                      </c:pt>
                      <c:pt idx="485">
                        <c:v>0.13878826341790335</c:v>
                      </c:pt>
                      <c:pt idx="486">
                        <c:v>0.13251275591106959</c:v>
                      </c:pt>
                      <c:pt idx="487">
                        <c:v>0.13244612198664854</c:v>
                      </c:pt>
                      <c:pt idx="488">
                        <c:v>0.13223655929972683</c:v>
                      </c:pt>
                      <c:pt idx="489">
                        <c:v>0.13216990144894417</c:v>
                      </c:pt>
                      <c:pt idx="490">
                        <c:v>0.13166144653238962</c:v>
                      </c:pt>
                      <c:pt idx="491">
                        <c:v>0.13159474867329873</c:v>
                      </c:pt>
                      <c:pt idx="492">
                        <c:v>0.1154429799271757</c:v>
                      </c:pt>
                      <c:pt idx="493">
                        <c:v>0.11537632345844401</c:v>
                      </c:pt>
                      <c:pt idx="494">
                        <c:v>0.11517064542175727</c:v>
                      </c:pt>
                      <c:pt idx="495">
                        <c:v>0.11510396526162521</c:v>
                      </c:pt>
                      <c:pt idx="496">
                        <c:v>0.11459622421510109</c:v>
                      </c:pt>
                      <c:pt idx="497">
                        <c:v>0.11452950799271001</c:v>
                      </c:pt>
                      <c:pt idx="498">
                        <c:v>0.10825814115464494</c:v>
                      </c:pt>
                      <c:pt idx="499">
                        <c:v>0.10819149613286962</c:v>
                      </c:pt>
                      <c:pt idx="500">
                        <c:v>0.10798175632164786</c:v>
                      </c:pt>
                      <c:pt idx="501">
                        <c:v>0.10791508313380682</c:v>
                      </c:pt>
                      <c:pt idx="502">
                        <c:v>0.10740024090291572</c:v>
                      </c:pt>
                      <c:pt idx="503">
                        <c:v>0.1073335238869835</c:v>
                      </c:pt>
                      <c:pt idx="504">
                        <c:v>8.9032475481790552E-2</c:v>
                      </c:pt>
                      <c:pt idx="505">
                        <c:v>8.8965861042315894E-2</c:v>
                      </c:pt>
                      <c:pt idx="506">
                        <c:v>8.8750894921054216E-2</c:v>
                      </c:pt>
                      <c:pt idx="507">
                        <c:v>8.8684241912753245E-2</c:v>
                      </c:pt>
                      <c:pt idx="508">
                        <c:v>8.8164364898831574E-2</c:v>
                      </c:pt>
                      <c:pt idx="509">
                        <c:v>8.809765362291104E-2</c:v>
                      </c:pt>
                      <c:pt idx="510">
                        <c:v>8.1641119196587536E-2</c:v>
                      </c:pt>
                      <c:pt idx="511">
                        <c:v>8.1574493835982156E-2</c:v>
                      </c:pt>
                      <c:pt idx="512">
                        <c:v>8.1567198310971992E-2</c:v>
                      </c:pt>
                      <c:pt idx="513">
                        <c:v>8.1500561411571415E-2</c:v>
                      </c:pt>
                      <c:pt idx="514">
                        <c:v>8.0969801894141852E-2</c:v>
                      </c:pt>
                      <c:pt idx="515">
                        <c:v>8.0903091503594135E-2</c:v>
                      </c:pt>
                      <c:pt idx="516">
                        <c:v>3.4850642444620272E-2</c:v>
                      </c:pt>
                      <c:pt idx="517">
                        <c:v>3.4784364682639235E-2</c:v>
                      </c:pt>
                      <c:pt idx="518">
                        <c:v>3.4764008705518996E-2</c:v>
                      </c:pt>
                      <c:pt idx="519">
                        <c:v>3.469767947443396E-2</c:v>
                      </c:pt>
                      <c:pt idx="520">
                        <c:v>3.4098120161862658E-2</c:v>
                      </c:pt>
                      <c:pt idx="521">
                        <c:v>3.4031480371356393E-2</c:v>
                      </c:pt>
                      <c:pt idx="522">
                        <c:v>2.773140656495483E-2</c:v>
                      </c:pt>
                      <c:pt idx="523">
                        <c:v>2.7665429445742719E-2</c:v>
                      </c:pt>
                      <c:pt idx="524">
                        <c:v>2.7636400398526474E-2</c:v>
                      </c:pt>
                      <c:pt idx="525">
                        <c:v>2.7570339089202311E-2</c:v>
                      </c:pt>
                      <c:pt idx="526">
                        <c:v>2.6915860451752854E-2</c:v>
                      </c:pt>
                      <c:pt idx="527">
                        <c:v>2.6849274613928057E-2</c:v>
                      </c:pt>
                      <c:pt idx="528">
                        <c:v>8.9777326291494049E-3</c:v>
                      </c:pt>
                      <c:pt idx="529">
                        <c:v>8.9169979485066945E-3</c:v>
                      </c:pt>
                      <c:pt idx="530">
                        <c:v>8.823673608645102E-3</c:v>
                      </c:pt>
                      <c:pt idx="531">
                        <c:v>8.7623219461946504E-3</c:v>
                      </c:pt>
                      <c:pt idx="532">
                        <c:v>7.7403907203595851E-3</c:v>
                      </c:pt>
                      <c:pt idx="533">
                        <c:v>7.6747422102341027E-3</c:v>
                      </c:pt>
                      <c:pt idx="534">
                        <c:v>3.2423968356821713E-3</c:v>
                      </c:pt>
                      <c:pt idx="535">
                        <c:v>3.2261367998911547E-3</c:v>
                      </c:pt>
                      <c:pt idx="536">
                        <c:v>2.249397285335109E-3</c:v>
                      </c:pt>
                      <c:pt idx="537">
                        <c:v>2.2328884939921199E-3</c:v>
                      </c:pt>
                      <c:pt idx="538">
                        <c:v>6.6847012602194454E-5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EF1-4E94-978A-616A1CD1800F}"/>
                  </c:ext>
                </c:extLst>
              </c15:ser>
            </c15:filteredLineSeries>
          </c:ext>
        </c:extLst>
      </c:lineChart>
      <c:catAx>
        <c:axId val="4430283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36904"/>
        <c:crosses val="autoZero"/>
        <c:auto val="1"/>
        <c:lblAlgn val="ctr"/>
        <c:lblOffset val="100"/>
        <c:noMultiLvlLbl val="0"/>
      </c:catAx>
      <c:valAx>
        <c:axId val="443036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302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2201.4532913871776</c:v>
                </c:pt>
                <c:pt idx="1">
                  <c:v>2201.4926885686777</c:v>
                </c:pt>
                <c:pt idx="2">
                  <c:v>2203.8086913871775</c:v>
                </c:pt>
                <c:pt idx="3">
                  <c:v>2203.8480885686781</c:v>
                </c:pt>
                <c:pt idx="4">
                  <c:v>2207.1486830868444</c:v>
                </c:pt>
                <c:pt idx="5">
                  <c:v>2207.1880802683445</c:v>
                </c:pt>
                <c:pt idx="6">
                  <c:v>2207.6400830868442</c:v>
                </c:pt>
                <c:pt idx="7">
                  <c:v>2207.6794802683444</c:v>
                </c:pt>
                <c:pt idx="8">
                  <c:v>2207.9612913871774</c:v>
                </c:pt>
                <c:pt idx="9">
                  <c:v>2208.000688568678</c:v>
                </c:pt>
                <c:pt idx="10">
                  <c:v>2211.7926830868446</c:v>
                </c:pt>
                <c:pt idx="11">
                  <c:v>2211.8320802683443</c:v>
                </c:pt>
                <c:pt idx="12">
                  <c:v>2259.8455629302512</c:v>
                </c:pt>
                <c:pt idx="13">
                  <c:v>2259.8849601117513</c:v>
                </c:pt>
                <c:pt idx="14">
                  <c:v>2262.2191629302511</c:v>
                </c:pt>
                <c:pt idx="15">
                  <c:v>2262.2585601117512</c:v>
                </c:pt>
                <c:pt idx="16">
                  <c:v>2263.6769546299179</c:v>
                </c:pt>
                <c:pt idx="17">
                  <c:v>2263.7163518114176</c:v>
                </c:pt>
                <c:pt idx="18">
                  <c:v>2266.0505546299182</c:v>
                </c:pt>
                <c:pt idx="19">
                  <c:v>2266.0899518114174</c:v>
                </c:pt>
                <c:pt idx="20">
                  <c:v>2266.525562930251</c:v>
                </c:pt>
                <c:pt idx="21">
                  <c:v>2266.5649601117511</c:v>
                </c:pt>
                <c:pt idx="22">
                  <c:v>2270.3569546299182</c:v>
                </c:pt>
                <c:pt idx="23">
                  <c:v>2270.3963518114174</c:v>
                </c:pt>
                <c:pt idx="24">
                  <c:v>2272.0077797351837</c:v>
                </c:pt>
                <c:pt idx="25">
                  <c:v>2272.0471769166838</c:v>
                </c:pt>
                <c:pt idx="26">
                  <c:v>2272.5173797351836</c:v>
                </c:pt>
                <c:pt idx="27">
                  <c:v>2272.5567769166837</c:v>
                </c:pt>
                <c:pt idx="28">
                  <c:v>2275.8391714348509</c:v>
                </c:pt>
                <c:pt idx="29">
                  <c:v>2275.8785686163505</c:v>
                </c:pt>
                <c:pt idx="30">
                  <c:v>2276.3487714348507</c:v>
                </c:pt>
                <c:pt idx="31">
                  <c:v>2276.3881686163509</c:v>
                </c:pt>
                <c:pt idx="32">
                  <c:v>2276.8237797351835</c:v>
                </c:pt>
                <c:pt idx="33">
                  <c:v>2276.8631769166836</c:v>
                </c:pt>
                <c:pt idx="34">
                  <c:v>2280.6551714348507</c:v>
                </c:pt>
                <c:pt idx="35">
                  <c:v>2280.6945686163508</c:v>
                </c:pt>
                <c:pt idx="36">
                  <c:v>2290.2877274127541</c:v>
                </c:pt>
                <c:pt idx="37">
                  <c:v>2290.3271245942547</c:v>
                </c:pt>
                <c:pt idx="38">
                  <c:v>2292.6795274127539</c:v>
                </c:pt>
                <c:pt idx="39">
                  <c:v>2292.7189245942545</c:v>
                </c:pt>
                <c:pt idx="40">
                  <c:v>2294.1191191124217</c:v>
                </c:pt>
                <c:pt idx="41">
                  <c:v>2294.1585162939214</c:v>
                </c:pt>
                <c:pt idx="42">
                  <c:v>2296.5109191124216</c:v>
                </c:pt>
                <c:pt idx="43">
                  <c:v>2296.5503162939217</c:v>
                </c:pt>
                <c:pt idx="44">
                  <c:v>2297.1397274127539</c:v>
                </c:pt>
                <c:pt idx="45">
                  <c:v>2297.1791245942545</c:v>
                </c:pt>
                <c:pt idx="46">
                  <c:v>2300.9711191124215</c:v>
                </c:pt>
                <c:pt idx="47">
                  <c:v>2301.0105162939217</c:v>
                </c:pt>
                <c:pt idx="48">
                  <c:v>2330.4000512782577</c:v>
                </c:pt>
                <c:pt idx="49">
                  <c:v>2330.4394484597574</c:v>
                </c:pt>
                <c:pt idx="50">
                  <c:v>2330.927851278258</c:v>
                </c:pt>
                <c:pt idx="51">
                  <c:v>2330.9672484597572</c:v>
                </c:pt>
                <c:pt idx="52">
                  <c:v>2333.3586135744849</c:v>
                </c:pt>
                <c:pt idx="53">
                  <c:v>2333.3980107559846</c:v>
                </c:pt>
                <c:pt idx="54">
                  <c:v>2334.2314429779235</c:v>
                </c:pt>
                <c:pt idx="55">
                  <c:v>2334.2708401594232</c:v>
                </c:pt>
                <c:pt idx="56">
                  <c:v>2334.7592429779233</c:v>
                </c:pt>
                <c:pt idx="57">
                  <c:v>2334.7986401594235</c:v>
                </c:pt>
                <c:pt idx="58">
                  <c:v>2335.388051278258</c:v>
                </c:pt>
                <c:pt idx="59">
                  <c:v>2335.4274484597572</c:v>
                </c:pt>
                <c:pt idx="60">
                  <c:v>2335.7504135744848</c:v>
                </c:pt>
                <c:pt idx="61">
                  <c:v>2335.7898107559849</c:v>
                </c:pt>
                <c:pt idx="62">
                  <c:v>2337.1900052741507</c:v>
                </c:pt>
                <c:pt idx="63">
                  <c:v>2337.2294024556513</c:v>
                </c:pt>
                <c:pt idx="64">
                  <c:v>2339.2194429779233</c:v>
                </c:pt>
                <c:pt idx="65">
                  <c:v>2339.2588401594235</c:v>
                </c:pt>
                <c:pt idx="66">
                  <c:v>2339.5818052741511</c:v>
                </c:pt>
                <c:pt idx="67">
                  <c:v>2339.6212024556512</c:v>
                </c:pt>
                <c:pt idx="68">
                  <c:v>2340.2106135744848</c:v>
                </c:pt>
                <c:pt idx="69">
                  <c:v>2340.2500107559849</c:v>
                </c:pt>
                <c:pt idx="70">
                  <c:v>2344.0420052741511</c:v>
                </c:pt>
                <c:pt idx="71">
                  <c:v>2344.0814024556512</c:v>
                </c:pt>
                <c:pt idx="72">
                  <c:v>2346.2171208974869</c:v>
                </c:pt>
                <c:pt idx="73">
                  <c:v>2346.2565180789857</c:v>
                </c:pt>
                <c:pt idx="74">
                  <c:v>2346.8159989558276</c:v>
                </c:pt>
                <c:pt idx="75">
                  <c:v>2346.8553961373282</c:v>
                </c:pt>
                <c:pt idx="76">
                  <c:v>2347.3437989558279</c:v>
                </c:pt>
                <c:pt idx="77">
                  <c:v>2347.383196137328</c:v>
                </c:pt>
                <c:pt idx="78">
                  <c:v>2348.6089208974868</c:v>
                </c:pt>
                <c:pt idx="79">
                  <c:v>2348.6483180789855</c:v>
                </c:pt>
                <c:pt idx="80">
                  <c:v>2351.8039989558279</c:v>
                </c:pt>
                <c:pt idx="81">
                  <c:v>2351.843396137328</c:v>
                </c:pt>
                <c:pt idx="82">
                  <c:v>2351.9125125971532</c:v>
                </c:pt>
                <c:pt idx="83">
                  <c:v>2351.9519097786529</c:v>
                </c:pt>
                <c:pt idx="84">
                  <c:v>2352.5113906554948</c:v>
                </c:pt>
                <c:pt idx="85">
                  <c:v>2352.5507878369949</c:v>
                </c:pt>
                <c:pt idx="86">
                  <c:v>2352.440312597153</c:v>
                </c:pt>
                <c:pt idx="87">
                  <c:v>2352.4797097786527</c:v>
                </c:pt>
                <c:pt idx="88">
                  <c:v>2353.0691208974868</c:v>
                </c:pt>
                <c:pt idx="89">
                  <c:v>2353.1085180789855</c:v>
                </c:pt>
                <c:pt idx="90">
                  <c:v>2354.9213906554946</c:v>
                </c:pt>
                <c:pt idx="91">
                  <c:v>2354.9607878369952</c:v>
                </c:pt>
                <c:pt idx="92">
                  <c:v>2356.900512597153</c:v>
                </c:pt>
                <c:pt idx="93">
                  <c:v>2356.9399097786527</c:v>
                </c:pt>
                <c:pt idx="94">
                  <c:v>2359.5353906554947</c:v>
                </c:pt>
                <c:pt idx="95">
                  <c:v>2359.5747878369953</c:v>
                </c:pt>
                <c:pt idx="96">
                  <c:v>2403.9131019224915</c:v>
                </c:pt>
                <c:pt idx="97">
                  <c:v>2403.9524991039907</c:v>
                </c:pt>
                <c:pt idx="98">
                  <c:v>2404.4591019224918</c:v>
                </c:pt>
                <c:pt idx="99">
                  <c:v>2404.4984991039905</c:v>
                </c:pt>
                <c:pt idx="100">
                  <c:v>2404.6093924405595</c:v>
                </c:pt>
                <c:pt idx="101">
                  <c:v>2404.6487896220592</c:v>
                </c:pt>
                <c:pt idx="102">
                  <c:v>2407.0193924405594</c:v>
                </c:pt>
                <c:pt idx="103">
                  <c:v>2407.0587896220595</c:v>
                </c:pt>
                <c:pt idx="104">
                  <c:v>2407.7444936221577</c:v>
                </c:pt>
                <c:pt idx="105">
                  <c:v>2407.7838908036579</c:v>
                </c:pt>
                <c:pt idx="106">
                  <c:v>2408.2904936221576</c:v>
                </c:pt>
                <c:pt idx="107">
                  <c:v>2408.3298908036581</c:v>
                </c:pt>
                <c:pt idx="108">
                  <c:v>2408.4407841402262</c:v>
                </c:pt>
                <c:pt idx="109">
                  <c:v>2408.4801813217264</c:v>
                </c:pt>
                <c:pt idx="110">
                  <c:v>2409.0731019224913</c:v>
                </c:pt>
                <c:pt idx="111">
                  <c:v>2409.1124991039906</c:v>
                </c:pt>
                <c:pt idx="112">
                  <c:v>2410.8507841402266</c:v>
                </c:pt>
                <c:pt idx="113">
                  <c:v>2410.8901813217262</c:v>
                </c:pt>
                <c:pt idx="114">
                  <c:v>2411.6333924405594</c:v>
                </c:pt>
                <c:pt idx="115">
                  <c:v>2411.6727896220596</c:v>
                </c:pt>
                <c:pt idx="116">
                  <c:v>2412.9044936221576</c:v>
                </c:pt>
                <c:pt idx="117">
                  <c:v>2412.9438908036582</c:v>
                </c:pt>
                <c:pt idx="118">
                  <c:v>2415.4647841402266</c:v>
                </c:pt>
                <c:pt idx="119">
                  <c:v>2415.5041813217263</c:v>
                </c:pt>
                <c:pt idx="120">
                  <c:v>2416.7716092454925</c:v>
                </c:pt>
                <c:pt idx="121">
                  <c:v>2416.8110064269931</c:v>
                </c:pt>
                <c:pt idx="122">
                  <c:v>2417.3176092454923</c:v>
                </c:pt>
                <c:pt idx="123">
                  <c:v>2417.3570064269929</c:v>
                </c:pt>
                <c:pt idx="124">
                  <c:v>2420.3290496000614</c:v>
                </c:pt>
                <c:pt idx="125">
                  <c:v>2420.3684467815619</c:v>
                </c:pt>
                <c:pt idx="126">
                  <c:v>2420.6030009451592</c:v>
                </c:pt>
                <c:pt idx="127">
                  <c:v>2420.6423981266594</c:v>
                </c:pt>
                <c:pt idx="128">
                  <c:v>2420.8750496000616</c:v>
                </c:pt>
                <c:pt idx="129">
                  <c:v>2420.9144467815618</c:v>
                </c:pt>
                <c:pt idx="130">
                  <c:v>2421.1490009451595</c:v>
                </c:pt>
                <c:pt idx="131">
                  <c:v>2421.1883981266592</c:v>
                </c:pt>
                <c:pt idx="132">
                  <c:v>2421.9316092454924</c:v>
                </c:pt>
                <c:pt idx="133">
                  <c:v>2421.971006426993</c:v>
                </c:pt>
                <c:pt idx="134">
                  <c:v>2425.4890496000612</c:v>
                </c:pt>
                <c:pt idx="135">
                  <c:v>2425.5284467815618</c:v>
                </c:pt>
                <c:pt idx="136">
                  <c:v>2425.7630009451595</c:v>
                </c:pt>
                <c:pt idx="137">
                  <c:v>2425.8023981266592</c:v>
                </c:pt>
                <c:pt idx="138">
                  <c:v>2426.0244412997286</c:v>
                </c:pt>
                <c:pt idx="139">
                  <c:v>2426.0638384812287</c:v>
                </c:pt>
                <c:pt idx="140">
                  <c:v>2428.4526412997284</c:v>
                </c:pt>
                <c:pt idx="141">
                  <c:v>2428.492038481229</c:v>
                </c:pt>
                <c:pt idx="142">
                  <c:v>2431.7256465785208</c:v>
                </c:pt>
                <c:pt idx="143">
                  <c:v>2431.7650437600209</c:v>
                </c:pt>
                <c:pt idx="144">
                  <c:v>2433.2204412997285</c:v>
                </c:pt>
                <c:pt idx="145">
                  <c:v>2433.2598384812291</c:v>
                </c:pt>
                <c:pt idx="146">
                  <c:v>2433.1875569230633</c:v>
                </c:pt>
                <c:pt idx="147">
                  <c:v>2433.2269541045639</c:v>
                </c:pt>
                <c:pt idx="148">
                  <c:v>2433.7335569230631</c:v>
                </c:pt>
                <c:pt idx="149">
                  <c:v>2433.7729541045637</c:v>
                </c:pt>
                <c:pt idx="150">
                  <c:v>2434.1538465785206</c:v>
                </c:pt>
                <c:pt idx="151">
                  <c:v>2434.1932437600208</c:v>
                </c:pt>
                <c:pt idx="152">
                  <c:v>2437.4210382781862</c:v>
                </c:pt>
                <c:pt idx="153">
                  <c:v>2437.4604354596859</c:v>
                </c:pt>
                <c:pt idx="154">
                  <c:v>2437.9852382781864</c:v>
                </c:pt>
                <c:pt idx="155">
                  <c:v>2438.0246354596857</c:v>
                </c:pt>
                <c:pt idx="156">
                  <c:v>2438.3475569230632</c:v>
                </c:pt>
                <c:pt idx="157">
                  <c:v>2438.3869541045638</c:v>
                </c:pt>
                <c:pt idx="158">
                  <c:v>2438.9216465785207</c:v>
                </c:pt>
                <c:pt idx="159">
                  <c:v>2438.9610437600209</c:v>
                </c:pt>
                <c:pt idx="160">
                  <c:v>2438.8829486227296</c:v>
                </c:pt>
                <c:pt idx="161">
                  <c:v>2438.9223458042297</c:v>
                </c:pt>
                <c:pt idx="162">
                  <c:v>2441.3111486227299</c:v>
                </c:pt>
                <c:pt idx="163">
                  <c:v>2441.3505458042296</c:v>
                </c:pt>
                <c:pt idx="164">
                  <c:v>2442.7530382781865</c:v>
                </c:pt>
                <c:pt idx="165">
                  <c:v>2442.7924354596857</c:v>
                </c:pt>
                <c:pt idx="166">
                  <c:v>2446.07894862273</c:v>
                </c:pt>
                <c:pt idx="167">
                  <c:v>2446.1183458042296</c:v>
                </c:pt>
                <c:pt idx="168">
                  <c:v>2473.299880788566</c:v>
                </c:pt>
                <c:pt idx="169">
                  <c:v>2473.3392779700657</c:v>
                </c:pt>
                <c:pt idx="170">
                  <c:v>2475.7280807885663</c:v>
                </c:pt>
                <c:pt idx="171">
                  <c:v>2475.7674779700656</c:v>
                </c:pt>
                <c:pt idx="172">
                  <c:v>2478.1224430847938</c:v>
                </c:pt>
                <c:pt idx="173">
                  <c:v>2478.1618402662939</c:v>
                </c:pt>
                <c:pt idx="174">
                  <c:v>2478.9952724882328</c:v>
                </c:pt>
                <c:pt idx="175">
                  <c:v>2479.0346696697329</c:v>
                </c:pt>
                <c:pt idx="176">
                  <c:v>2479.5594724882326</c:v>
                </c:pt>
                <c:pt idx="177">
                  <c:v>2479.5988696697332</c:v>
                </c:pt>
                <c:pt idx="178">
                  <c:v>2480.495880788566</c:v>
                </c:pt>
                <c:pt idx="179">
                  <c:v>2480.5352779700656</c:v>
                </c:pt>
                <c:pt idx="180">
                  <c:v>2480.5506430847936</c:v>
                </c:pt>
                <c:pt idx="181">
                  <c:v>2480.5900402662942</c:v>
                </c:pt>
                <c:pt idx="182">
                  <c:v>2481.9538347844591</c:v>
                </c:pt>
                <c:pt idx="183">
                  <c:v>2481.9932319659597</c:v>
                </c:pt>
                <c:pt idx="184">
                  <c:v>2482.3952619770744</c:v>
                </c:pt>
                <c:pt idx="185">
                  <c:v>2482.434659158574</c:v>
                </c:pt>
                <c:pt idx="186">
                  <c:v>2482.9412619770742</c:v>
                </c:pt>
                <c:pt idx="187">
                  <c:v>2482.9806591585743</c:v>
                </c:pt>
                <c:pt idx="188">
                  <c:v>2483.9171140385879</c:v>
                </c:pt>
                <c:pt idx="189">
                  <c:v>2483.9565112200885</c:v>
                </c:pt>
                <c:pt idx="190">
                  <c:v>2484.3272724882327</c:v>
                </c:pt>
                <c:pt idx="191">
                  <c:v>2484.3666696697333</c:v>
                </c:pt>
                <c:pt idx="192">
                  <c:v>2484.3820347844589</c:v>
                </c:pt>
                <c:pt idx="193">
                  <c:v>2484.4813140385882</c:v>
                </c:pt>
                <c:pt idx="194">
                  <c:v>2484.4214319659595</c:v>
                </c:pt>
                <c:pt idx="195">
                  <c:v>2484.5207112200883</c:v>
                </c:pt>
                <c:pt idx="196">
                  <c:v>2485.3184430847937</c:v>
                </c:pt>
                <c:pt idx="197">
                  <c:v>2485.3578402662938</c:v>
                </c:pt>
                <c:pt idx="198">
                  <c:v>2487.5552619770742</c:v>
                </c:pt>
                <c:pt idx="199">
                  <c:v>2487.5946591585739</c:v>
                </c:pt>
                <c:pt idx="200">
                  <c:v>2488.0906536767416</c:v>
                </c:pt>
                <c:pt idx="201">
                  <c:v>2488.1300508582412</c:v>
                </c:pt>
                <c:pt idx="202">
                  <c:v>2489.149834784459</c:v>
                </c:pt>
                <c:pt idx="203">
                  <c:v>2489.2491140385882</c:v>
                </c:pt>
                <c:pt idx="204">
                  <c:v>2489.1892319659596</c:v>
                </c:pt>
                <c:pt idx="205">
                  <c:v>2489.2885112200884</c:v>
                </c:pt>
                <c:pt idx="206">
                  <c:v>2489.6125057382546</c:v>
                </c:pt>
                <c:pt idx="207">
                  <c:v>2489.6519029197543</c:v>
                </c:pt>
                <c:pt idx="208">
                  <c:v>2490.5188536767414</c:v>
                </c:pt>
                <c:pt idx="209">
                  <c:v>2490.5582508582411</c:v>
                </c:pt>
                <c:pt idx="210">
                  <c:v>2491.5798284661373</c:v>
                </c:pt>
                <c:pt idx="211">
                  <c:v>2491.619225647637</c:v>
                </c:pt>
                <c:pt idx="212">
                  <c:v>2492.0589057382545</c:v>
                </c:pt>
                <c:pt idx="213">
                  <c:v>2492.0983029197546</c:v>
                </c:pt>
                <c:pt idx="214">
                  <c:v>2492.1440284661376</c:v>
                </c:pt>
                <c:pt idx="215">
                  <c:v>2492.1834256476368</c:v>
                </c:pt>
                <c:pt idx="216">
                  <c:v>2495.2866536767415</c:v>
                </c:pt>
                <c:pt idx="217">
                  <c:v>2495.3260508582412</c:v>
                </c:pt>
                <c:pt idx="218">
                  <c:v>2496.9805057382546</c:v>
                </c:pt>
                <c:pt idx="219">
                  <c:v>2497.0199029197547</c:v>
                </c:pt>
                <c:pt idx="220">
                  <c:v>2496.9118284661372</c:v>
                </c:pt>
                <c:pt idx="221">
                  <c:v>2496.9512256476369</c:v>
                </c:pt>
                <c:pt idx="222">
                  <c:v>2497.2752201658031</c:v>
                </c:pt>
                <c:pt idx="223">
                  <c:v>2497.3146173473033</c:v>
                </c:pt>
                <c:pt idx="224">
                  <c:v>2499.721620165803</c:v>
                </c:pt>
                <c:pt idx="225">
                  <c:v>2499.7610173473036</c:v>
                </c:pt>
                <c:pt idx="226">
                  <c:v>2502.2801349265264</c:v>
                </c:pt>
                <c:pt idx="227">
                  <c:v>2502.3195321080261</c:v>
                </c:pt>
                <c:pt idx="228">
                  <c:v>2502.8625349265267</c:v>
                </c:pt>
                <c:pt idx="229">
                  <c:v>2502.9019321080259</c:v>
                </c:pt>
                <c:pt idx="230">
                  <c:v>2504.6432201658031</c:v>
                </c:pt>
                <c:pt idx="231">
                  <c:v>2504.6826173473032</c:v>
                </c:pt>
                <c:pt idx="232">
                  <c:v>2506.1115266261932</c:v>
                </c:pt>
                <c:pt idx="233">
                  <c:v>2506.1509238076928</c:v>
                </c:pt>
                <c:pt idx="234">
                  <c:v>2506.6939266261929</c:v>
                </c:pt>
                <c:pt idx="235">
                  <c:v>2506.7333238076931</c:v>
                </c:pt>
                <c:pt idx="236">
                  <c:v>2507.7841349265263</c:v>
                </c:pt>
                <c:pt idx="237">
                  <c:v>2507.823532108026</c:v>
                </c:pt>
                <c:pt idx="238">
                  <c:v>2511.6155266261931</c:v>
                </c:pt>
                <c:pt idx="239">
                  <c:v>2511.6549238076932</c:v>
                </c:pt>
                <c:pt idx="240">
                  <c:v>2520.5600826040973</c:v>
                </c:pt>
                <c:pt idx="241">
                  <c:v>2520.5994797855969</c:v>
                </c:pt>
                <c:pt idx="242">
                  <c:v>2523.0246826040975</c:v>
                </c:pt>
                <c:pt idx="243">
                  <c:v>2523.0640797855967</c:v>
                </c:pt>
                <c:pt idx="244">
                  <c:v>2524.391474303764</c:v>
                </c:pt>
                <c:pt idx="245">
                  <c:v>2524.4308714852641</c:v>
                </c:pt>
                <c:pt idx="246">
                  <c:v>2526.8560743037638</c:v>
                </c:pt>
                <c:pt idx="247">
                  <c:v>2526.8954714852644</c:v>
                </c:pt>
                <c:pt idx="248">
                  <c:v>2528.1000826040972</c:v>
                </c:pt>
                <c:pt idx="249">
                  <c:v>2528.1394797855969</c:v>
                </c:pt>
                <c:pt idx="250">
                  <c:v>2531.9314743037639</c:v>
                </c:pt>
                <c:pt idx="251">
                  <c:v>2531.9708714852645</c:v>
                </c:pt>
                <c:pt idx="252">
                  <c:v>2540.7875335201484</c:v>
                </c:pt>
                <c:pt idx="253">
                  <c:v>2540.8269307016481</c:v>
                </c:pt>
                <c:pt idx="254">
                  <c:v>2541.3517335201482</c:v>
                </c:pt>
                <c:pt idx="255">
                  <c:v>2541.3911307016483</c:v>
                </c:pt>
                <c:pt idx="256">
                  <c:v>2544.6189252198146</c:v>
                </c:pt>
                <c:pt idx="257">
                  <c:v>2544.6583224013148</c:v>
                </c:pt>
                <c:pt idx="258">
                  <c:v>2545.1831252198149</c:v>
                </c:pt>
                <c:pt idx="259">
                  <c:v>2545.2225224013146</c:v>
                </c:pt>
                <c:pt idx="260">
                  <c:v>2546.1195335201483</c:v>
                </c:pt>
                <c:pt idx="261">
                  <c:v>2546.1589307016484</c:v>
                </c:pt>
                <c:pt idx="262">
                  <c:v>2546.8129314327994</c:v>
                </c:pt>
                <c:pt idx="263">
                  <c:v>2546.8523286142999</c:v>
                </c:pt>
                <c:pt idx="264">
                  <c:v>2549.2593314327992</c:v>
                </c:pt>
                <c:pt idx="265">
                  <c:v>2549.2987286142998</c:v>
                </c:pt>
                <c:pt idx="266">
                  <c:v>2549.950925219815</c:v>
                </c:pt>
                <c:pt idx="267">
                  <c:v>2549.9903224013146</c:v>
                </c:pt>
                <c:pt idx="268">
                  <c:v>2552.508323132467</c:v>
                </c:pt>
                <c:pt idx="269">
                  <c:v>2552.5477203139667</c:v>
                </c:pt>
                <c:pt idx="270">
                  <c:v>2552.9497503250814</c:v>
                </c:pt>
                <c:pt idx="271">
                  <c:v>2553.0907231324668</c:v>
                </c:pt>
                <c:pt idx="272">
                  <c:v>2552.9891475065815</c:v>
                </c:pt>
                <c:pt idx="273">
                  <c:v>2553.1301203139669</c:v>
                </c:pt>
                <c:pt idx="274">
                  <c:v>2554.1809314327993</c:v>
                </c:pt>
                <c:pt idx="275">
                  <c:v>2554.2203286142999</c:v>
                </c:pt>
                <c:pt idx="276">
                  <c:v>2554.4716023865949</c:v>
                </c:pt>
                <c:pt idx="277">
                  <c:v>2554.5109995680946</c:v>
                </c:pt>
                <c:pt idx="278">
                  <c:v>2555.3961503250812</c:v>
                </c:pt>
                <c:pt idx="279">
                  <c:v>2555.4355475065813</c:v>
                </c:pt>
                <c:pt idx="280">
                  <c:v>2556.9362023865947</c:v>
                </c:pt>
                <c:pt idx="281">
                  <c:v>2556.9755995680948</c:v>
                </c:pt>
                <c:pt idx="282">
                  <c:v>2556.7811420247476</c:v>
                </c:pt>
                <c:pt idx="283">
                  <c:v>2556.8205392062473</c:v>
                </c:pt>
                <c:pt idx="284">
                  <c:v>2558.0123231324669</c:v>
                </c:pt>
                <c:pt idx="285">
                  <c:v>2558.0517203139666</c:v>
                </c:pt>
                <c:pt idx="286">
                  <c:v>2558.3029940862607</c:v>
                </c:pt>
                <c:pt idx="287">
                  <c:v>2558.3423912677608</c:v>
                </c:pt>
                <c:pt idx="288">
                  <c:v>2559.2275420247479</c:v>
                </c:pt>
                <c:pt idx="289">
                  <c:v>2559.2669392062471</c:v>
                </c:pt>
                <c:pt idx="290">
                  <c:v>2560.3177503250813</c:v>
                </c:pt>
                <c:pt idx="291">
                  <c:v>2560.3571475065814</c:v>
                </c:pt>
                <c:pt idx="292">
                  <c:v>2560.7675940862609</c:v>
                </c:pt>
                <c:pt idx="293">
                  <c:v>2560.8069912677606</c:v>
                </c:pt>
                <c:pt idx="294">
                  <c:v>2562.0116023865949</c:v>
                </c:pt>
                <c:pt idx="295">
                  <c:v>2562.0509995680945</c:v>
                </c:pt>
                <c:pt idx="296">
                  <c:v>2564.149142024748</c:v>
                </c:pt>
                <c:pt idx="297">
                  <c:v>2564.1885392062472</c:v>
                </c:pt>
                <c:pt idx="298">
                  <c:v>2565.0928791103706</c:v>
                </c:pt>
                <c:pt idx="299">
                  <c:v>2565.1322762918708</c:v>
                </c:pt>
                <c:pt idx="300">
                  <c:v>2565.8429940862607</c:v>
                </c:pt>
                <c:pt idx="301">
                  <c:v>2565.8823912677608</c:v>
                </c:pt>
                <c:pt idx="302">
                  <c:v>2565.6752791103704</c:v>
                </c:pt>
                <c:pt idx="303">
                  <c:v>2565.7146762918705</c:v>
                </c:pt>
                <c:pt idx="304">
                  <c:v>2570.5968791103705</c:v>
                </c:pt>
                <c:pt idx="305">
                  <c:v>2570.6362762918707</c:v>
                </c:pt>
                <c:pt idx="306">
                  <c:v>2570.7882708100378</c:v>
                </c:pt>
                <c:pt idx="307">
                  <c:v>2570.8276679915371</c:v>
                </c:pt>
                <c:pt idx="308">
                  <c:v>2571.2296980026522</c:v>
                </c:pt>
                <c:pt idx="309">
                  <c:v>2571.2690951841519</c:v>
                </c:pt>
                <c:pt idx="310">
                  <c:v>2571.812098002652</c:v>
                </c:pt>
                <c:pt idx="311">
                  <c:v>2571.8514951841516</c:v>
                </c:pt>
                <c:pt idx="312">
                  <c:v>2572.7515500641657</c:v>
                </c:pt>
                <c:pt idx="313">
                  <c:v>2572.7909472456649</c:v>
                </c:pt>
                <c:pt idx="314">
                  <c:v>2573.2528708100376</c:v>
                </c:pt>
                <c:pt idx="315">
                  <c:v>2573.3521500641655</c:v>
                </c:pt>
                <c:pt idx="316">
                  <c:v>2573.2922679915373</c:v>
                </c:pt>
                <c:pt idx="317">
                  <c:v>2573.3915472456652</c:v>
                </c:pt>
                <c:pt idx="318">
                  <c:v>2575.061089702318</c:v>
                </c:pt>
                <c:pt idx="319">
                  <c:v>2575.1004868838181</c:v>
                </c:pt>
                <c:pt idx="320">
                  <c:v>2575.6434897023182</c:v>
                </c:pt>
                <c:pt idx="321">
                  <c:v>2575.6828868838184</c:v>
                </c:pt>
                <c:pt idx="322">
                  <c:v>2576.582941763832</c:v>
                </c:pt>
                <c:pt idx="323">
                  <c:v>2576.7336980026521</c:v>
                </c:pt>
                <c:pt idx="324">
                  <c:v>2576.6223389453321</c:v>
                </c:pt>
                <c:pt idx="325">
                  <c:v>2576.4894760888287</c:v>
                </c:pt>
                <c:pt idx="326">
                  <c:v>2576.7730951841518</c:v>
                </c:pt>
                <c:pt idx="327">
                  <c:v>2576.5288732703284</c:v>
                </c:pt>
                <c:pt idx="328">
                  <c:v>2577.1835417638322</c:v>
                </c:pt>
                <c:pt idx="329">
                  <c:v>2577.2229389453319</c:v>
                </c:pt>
                <c:pt idx="330">
                  <c:v>2578.3282708100378</c:v>
                </c:pt>
                <c:pt idx="331">
                  <c:v>2578.4275500641656</c:v>
                </c:pt>
                <c:pt idx="332">
                  <c:v>2578.367667991537</c:v>
                </c:pt>
                <c:pt idx="333">
                  <c:v>2578.4669472456649</c:v>
                </c:pt>
                <c:pt idx="334">
                  <c:v>2578.9540760888285</c:v>
                </c:pt>
                <c:pt idx="335">
                  <c:v>2578.9934732703286</c:v>
                </c:pt>
                <c:pt idx="336">
                  <c:v>2580.5650897023183</c:v>
                </c:pt>
                <c:pt idx="337">
                  <c:v>2580.320867788495</c:v>
                </c:pt>
                <c:pt idx="338">
                  <c:v>2580.604486883818</c:v>
                </c:pt>
                <c:pt idx="339">
                  <c:v>2580.3602649699947</c:v>
                </c:pt>
                <c:pt idx="340">
                  <c:v>2582.2589417638319</c:v>
                </c:pt>
                <c:pt idx="341">
                  <c:v>2582.298338945332</c:v>
                </c:pt>
                <c:pt idx="342">
                  <c:v>2582.7854677884952</c:v>
                </c:pt>
                <c:pt idx="343">
                  <c:v>2582.8248649699945</c:v>
                </c:pt>
                <c:pt idx="344">
                  <c:v>2584.0294760888287</c:v>
                </c:pt>
                <c:pt idx="345">
                  <c:v>2584.0688732703284</c:v>
                </c:pt>
                <c:pt idx="346">
                  <c:v>2587.8608677884949</c:v>
                </c:pt>
                <c:pt idx="347">
                  <c:v>2587.9002649699946</c:v>
                </c:pt>
                <c:pt idx="348">
                  <c:v>2609.4780218681549</c:v>
                </c:pt>
                <c:pt idx="349">
                  <c:v>2609.517419049655</c:v>
                </c:pt>
                <c:pt idx="350">
                  <c:v>2610.0604218681551</c:v>
                </c:pt>
                <c:pt idx="351">
                  <c:v>2610.0998190496548</c:v>
                </c:pt>
                <c:pt idx="352">
                  <c:v>2614.3005841643817</c:v>
                </c:pt>
                <c:pt idx="353">
                  <c:v>2614.3399813458818</c:v>
                </c:pt>
                <c:pt idx="354">
                  <c:v>2614.9820218681548</c:v>
                </c:pt>
                <c:pt idx="355">
                  <c:v>2615.0214190496549</c:v>
                </c:pt>
                <c:pt idx="356">
                  <c:v>2614.8829841643815</c:v>
                </c:pt>
                <c:pt idx="357">
                  <c:v>2614.9223813458821</c:v>
                </c:pt>
                <c:pt idx="358">
                  <c:v>2615.1734135678216</c:v>
                </c:pt>
                <c:pt idx="359">
                  <c:v>2615.2128107493209</c:v>
                </c:pt>
                <c:pt idx="360">
                  <c:v>2617.6380135678214</c:v>
                </c:pt>
                <c:pt idx="361">
                  <c:v>2617.6774107493211</c:v>
                </c:pt>
                <c:pt idx="362">
                  <c:v>2618.1319758640484</c:v>
                </c:pt>
                <c:pt idx="363">
                  <c:v>2618.1713730455485</c:v>
                </c:pt>
                <c:pt idx="364">
                  <c:v>2618.7143758640486</c:v>
                </c:pt>
                <c:pt idx="365">
                  <c:v>2618.7537730455483</c:v>
                </c:pt>
                <c:pt idx="366">
                  <c:v>2619.8045841643816</c:v>
                </c:pt>
                <c:pt idx="367">
                  <c:v>2619.8439813458817</c:v>
                </c:pt>
                <c:pt idx="368">
                  <c:v>2622.7134135678216</c:v>
                </c:pt>
                <c:pt idx="369">
                  <c:v>2622.7528107493208</c:v>
                </c:pt>
                <c:pt idx="370">
                  <c:v>2623.6359758640483</c:v>
                </c:pt>
                <c:pt idx="371">
                  <c:v>2623.6753730455484</c:v>
                </c:pt>
                <c:pt idx="372">
                  <c:v>2627.7579695457248</c:v>
                </c:pt>
                <c:pt idx="373">
                  <c:v>2627.7973667272258</c:v>
                </c:pt>
                <c:pt idx="374">
                  <c:v>2628.6809435488967</c:v>
                </c:pt>
                <c:pt idx="375">
                  <c:v>2628.7203407303969</c:v>
                </c:pt>
                <c:pt idx="376">
                  <c:v>2629.2815435488969</c:v>
                </c:pt>
                <c:pt idx="377">
                  <c:v>2629.3209407303966</c:v>
                </c:pt>
                <c:pt idx="378">
                  <c:v>2630.222569545725</c:v>
                </c:pt>
                <c:pt idx="379">
                  <c:v>2630.2619667272256</c:v>
                </c:pt>
                <c:pt idx="380">
                  <c:v>2632.512335248563</c:v>
                </c:pt>
                <c:pt idx="381">
                  <c:v>2632.5517324300631</c:v>
                </c:pt>
                <c:pt idx="382">
                  <c:v>2633.1129352485627</c:v>
                </c:pt>
                <c:pt idx="383">
                  <c:v>2633.1523324300633</c:v>
                </c:pt>
                <c:pt idx="384">
                  <c:v>2633.4533612453924</c:v>
                </c:pt>
                <c:pt idx="385">
                  <c:v>2633.4927584268917</c:v>
                </c:pt>
                <c:pt idx="386">
                  <c:v>2634.3569435488967</c:v>
                </c:pt>
                <c:pt idx="387">
                  <c:v>2634.3963407303968</c:v>
                </c:pt>
                <c:pt idx="388">
                  <c:v>2634.0539612453922</c:v>
                </c:pt>
                <c:pt idx="389">
                  <c:v>2634.0933584268919</c:v>
                </c:pt>
                <c:pt idx="390">
                  <c:v>2635.2979695457248</c:v>
                </c:pt>
                <c:pt idx="391">
                  <c:v>2635.3373667272258</c:v>
                </c:pt>
                <c:pt idx="392">
                  <c:v>2638.1883352485629</c:v>
                </c:pt>
                <c:pt idx="393">
                  <c:v>2638.227732430063</c:v>
                </c:pt>
                <c:pt idx="394">
                  <c:v>2639.1293612453924</c:v>
                </c:pt>
                <c:pt idx="395">
                  <c:v>2639.1687584268916</c:v>
                </c:pt>
                <c:pt idx="396">
                  <c:v>2647.0439644368353</c:v>
                </c:pt>
                <c:pt idx="397">
                  <c:v>2647.0833616183354</c:v>
                </c:pt>
                <c:pt idx="398">
                  <c:v>2647.6627644368355</c:v>
                </c:pt>
                <c:pt idx="399">
                  <c:v>2647.7021616183351</c:v>
                </c:pt>
                <c:pt idx="400">
                  <c:v>2650.875356136502</c:v>
                </c:pt>
                <c:pt idx="401">
                  <c:v>2650.9147533180026</c:v>
                </c:pt>
                <c:pt idx="402">
                  <c:v>2651.4941561365017</c:v>
                </c:pt>
                <c:pt idx="403">
                  <c:v>2651.5335533180028</c:v>
                </c:pt>
                <c:pt idx="404">
                  <c:v>2652.8919644368352</c:v>
                </c:pt>
                <c:pt idx="405">
                  <c:v>2652.9313616183354</c:v>
                </c:pt>
                <c:pt idx="406">
                  <c:v>2656.7233561365019</c:v>
                </c:pt>
                <c:pt idx="407">
                  <c:v>2656.7627533180025</c:v>
                </c:pt>
                <c:pt idx="408">
                  <c:v>2663.4599121144056</c:v>
                </c:pt>
                <c:pt idx="409">
                  <c:v>2663.4993092959062</c:v>
                </c:pt>
                <c:pt idx="410">
                  <c:v>2664.0787121144058</c:v>
                </c:pt>
                <c:pt idx="411">
                  <c:v>2664.1181092959059</c:v>
                </c:pt>
                <c:pt idx="412">
                  <c:v>2669.3079121144056</c:v>
                </c:pt>
                <c:pt idx="413">
                  <c:v>2669.3473092959061</c:v>
                </c:pt>
                <c:pt idx="414">
                  <c:v>2669.1553038140723</c:v>
                </c:pt>
                <c:pt idx="415">
                  <c:v>2669.194700995572</c:v>
                </c:pt>
                <c:pt idx="416">
                  <c:v>2671.6563038140721</c:v>
                </c:pt>
                <c:pt idx="417">
                  <c:v>2671.6957009955722</c:v>
                </c:pt>
                <c:pt idx="418">
                  <c:v>2677.0393038140724</c:v>
                </c:pt>
                <c:pt idx="419">
                  <c:v>2677.078700995572</c:v>
                </c:pt>
                <c:pt idx="420">
                  <c:v>2684.8550725123882</c:v>
                </c:pt>
                <c:pt idx="421">
                  <c:v>2684.8944696938888</c:v>
                </c:pt>
                <c:pt idx="422">
                  <c:v>2687.337872512388</c:v>
                </c:pt>
                <c:pt idx="423">
                  <c:v>2687.3772696938886</c:v>
                </c:pt>
                <c:pt idx="424">
                  <c:v>2688.6864642120549</c:v>
                </c:pt>
                <c:pt idx="425">
                  <c:v>2688.7258613935551</c:v>
                </c:pt>
                <c:pt idx="426">
                  <c:v>2691.1692642120547</c:v>
                </c:pt>
                <c:pt idx="427">
                  <c:v>2691.2086613935553</c:v>
                </c:pt>
                <c:pt idx="428">
                  <c:v>2692.5670725123882</c:v>
                </c:pt>
                <c:pt idx="429">
                  <c:v>2692.6064696938888</c:v>
                </c:pt>
                <c:pt idx="430">
                  <c:v>2696.3984642120549</c:v>
                </c:pt>
                <c:pt idx="431">
                  <c:v>2696.4378613935551</c:v>
                </c:pt>
                <c:pt idx="432">
                  <c:v>2699.2354318969033</c:v>
                </c:pt>
                <c:pt idx="433">
                  <c:v>2699.2748290784029</c:v>
                </c:pt>
                <c:pt idx="434">
                  <c:v>2701.2710201899586</c:v>
                </c:pt>
                <c:pt idx="435">
                  <c:v>2701.736431896903</c:v>
                </c:pt>
                <c:pt idx="436">
                  <c:v>2701.3104173714587</c:v>
                </c:pt>
                <c:pt idx="437">
                  <c:v>2701.7758290784031</c:v>
                </c:pt>
                <c:pt idx="438">
                  <c:v>2703.0668235965695</c:v>
                </c:pt>
                <c:pt idx="439">
                  <c:v>2703.1062207780697</c:v>
                </c:pt>
                <c:pt idx="440">
                  <c:v>2703.7538201899588</c:v>
                </c:pt>
                <c:pt idx="441">
                  <c:v>2703.7932173714585</c:v>
                </c:pt>
                <c:pt idx="442">
                  <c:v>2705.5678235965697</c:v>
                </c:pt>
                <c:pt idx="443">
                  <c:v>2705.6072207780694</c:v>
                </c:pt>
                <c:pt idx="444">
                  <c:v>2707.1194318969028</c:v>
                </c:pt>
                <c:pt idx="445">
                  <c:v>2707.158829078403</c:v>
                </c:pt>
                <c:pt idx="446">
                  <c:v>2706.9664118896249</c:v>
                </c:pt>
                <c:pt idx="447">
                  <c:v>2707.0058090711245</c:v>
                </c:pt>
                <c:pt idx="448">
                  <c:v>2707.585211889625</c:v>
                </c:pt>
                <c:pt idx="449">
                  <c:v>2707.6246090711247</c:v>
                </c:pt>
                <c:pt idx="450">
                  <c:v>2708.9830201899586</c:v>
                </c:pt>
                <c:pt idx="451">
                  <c:v>2709.0224173714587</c:v>
                </c:pt>
                <c:pt idx="452">
                  <c:v>2710.9508235965695</c:v>
                </c:pt>
                <c:pt idx="453">
                  <c:v>2710.9902207780697</c:v>
                </c:pt>
                <c:pt idx="454">
                  <c:v>2712.8144118896253</c:v>
                </c:pt>
                <c:pt idx="455">
                  <c:v>2712.8538090711245</c:v>
                </c:pt>
                <c:pt idx="456">
                  <c:v>2712.6676171684167</c:v>
                </c:pt>
                <c:pt idx="457">
                  <c:v>2712.7070143499168</c:v>
                </c:pt>
                <c:pt idx="458">
                  <c:v>2713.2864171684164</c:v>
                </c:pt>
                <c:pt idx="459">
                  <c:v>2713.325814349917</c:v>
                </c:pt>
                <c:pt idx="460">
                  <c:v>2715.6513795744745</c:v>
                </c:pt>
                <c:pt idx="461">
                  <c:v>2715.6907767559742</c:v>
                </c:pt>
                <c:pt idx="462">
                  <c:v>2718.1523795744743</c:v>
                </c:pt>
                <c:pt idx="463">
                  <c:v>2718.1917767559744</c:v>
                </c:pt>
                <c:pt idx="464">
                  <c:v>2718.5156171684166</c:v>
                </c:pt>
                <c:pt idx="465">
                  <c:v>2718.5550143499167</c:v>
                </c:pt>
                <c:pt idx="466">
                  <c:v>2718.3630088680843</c:v>
                </c:pt>
                <c:pt idx="467">
                  <c:v>2718.4024060495835</c:v>
                </c:pt>
                <c:pt idx="468">
                  <c:v>2720.8640088680845</c:v>
                </c:pt>
                <c:pt idx="469">
                  <c:v>2720.9034060495833</c:v>
                </c:pt>
                <c:pt idx="470">
                  <c:v>2721.3467712741403</c:v>
                </c:pt>
                <c:pt idx="471">
                  <c:v>2721.3861684556409</c:v>
                </c:pt>
                <c:pt idx="472">
                  <c:v>2721.9837712741405</c:v>
                </c:pt>
                <c:pt idx="473">
                  <c:v>2722.0231684556406</c:v>
                </c:pt>
                <c:pt idx="474">
                  <c:v>2723.5353795744745</c:v>
                </c:pt>
                <c:pt idx="475">
                  <c:v>2723.5747767559742</c:v>
                </c:pt>
                <c:pt idx="476">
                  <c:v>2726.2470088680843</c:v>
                </c:pt>
                <c:pt idx="477">
                  <c:v>2726.2864060495835</c:v>
                </c:pt>
                <c:pt idx="478">
                  <c:v>2727.3667712741403</c:v>
                </c:pt>
                <c:pt idx="479">
                  <c:v>2727.4061684556409</c:v>
                </c:pt>
                <c:pt idx="480">
                  <c:v>2764.8590846284856</c:v>
                </c:pt>
                <c:pt idx="481">
                  <c:v>2764.8984818099857</c:v>
                </c:pt>
                <c:pt idx="482">
                  <c:v>2767.3600846284858</c:v>
                </c:pt>
                <c:pt idx="483">
                  <c:v>2767.3994818099854</c:v>
                </c:pt>
                <c:pt idx="484">
                  <c:v>2768.6904763281518</c:v>
                </c:pt>
                <c:pt idx="485">
                  <c:v>2768.729873509652</c:v>
                </c:pt>
                <c:pt idx="486">
                  <c:v>2771.1914763281516</c:v>
                </c:pt>
                <c:pt idx="487">
                  <c:v>2771.2308735096522</c:v>
                </c:pt>
                <c:pt idx="488">
                  <c:v>2772.7430846284856</c:v>
                </c:pt>
                <c:pt idx="489">
                  <c:v>2772.7824818099857</c:v>
                </c:pt>
                <c:pt idx="490">
                  <c:v>2776.5744763281518</c:v>
                </c:pt>
                <c:pt idx="491">
                  <c:v>2776.613873509652</c:v>
                </c:pt>
                <c:pt idx="492">
                  <c:v>2783.2221055164232</c:v>
                </c:pt>
                <c:pt idx="493">
                  <c:v>2783.2615026979233</c:v>
                </c:pt>
                <c:pt idx="494">
                  <c:v>2785.7413055164234</c:v>
                </c:pt>
                <c:pt idx="495">
                  <c:v>2785.7807026979231</c:v>
                </c:pt>
                <c:pt idx="496">
                  <c:v>2787.0534972160904</c:v>
                </c:pt>
                <c:pt idx="497">
                  <c:v>2787.09289439759</c:v>
                </c:pt>
                <c:pt idx="498">
                  <c:v>2789.5726972160901</c:v>
                </c:pt>
                <c:pt idx="499">
                  <c:v>2789.6120943975902</c:v>
                </c:pt>
                <c:pt idx="500">
                  <c:v>2791.2781055164232</c:v>
                </c:pt>
                <c:pt idx="501">
                  <c:v>2791.3175026979234</c:v>
                </c:pt>
                <c:pt idx="502">
                  <c:v>2795.1094972160904</c:v>
                </c:pt>
                <c:pt idx="503">
                  <c:v>2795.1488943975901</c:v>
                </c:pt>
                <c:pt idx="504">
                  <c:v>2799.638053193994</c:v>
                </c:pt>
                <c:pt idx="505">
                  <c:v>2799.6774503754946</c:v>
                </c:pt>
                <c:pt idx="506">
                  <c:v>2802.1572531939942</c:v>
                </c:pt>
                <c:pt idx="507">
                  <c:v>2802.1966503754943</c:v>
                </c:pt>
                <c:pt idx="508">
                  <c:v>2805.3334448936607</c:v>
                </c:pt>
                <c:pt idx="509">
                  <c:v>2805.3728420751604</c:v>
                </c:pt>
                <c:pt idx="510">
                  <c:v>2805.9886448936604</c:v>
                </c:pt>
                <c:pt idx="511">
                  <c:v>2806.0280420751606</c:v>
                </c:pt>
                <c:pt idx="512">
                  <c:v>2807.694053193994</c:v>
                </c:pt>
                <c:pt idx="513">
                  <c:v>2807.7334503754946</c:v>
                </c:pt>
                <c:pt idx="514">
                  <c:v>2811.5254448936607</c:v>
                </c:pt>
                <c:pt idx="515">
                  <c:v>2811.5648420751604</c:v>
                </c:pt>
                <c:pt idx="516">
                  <c:v>2835.4135729764917</c:v>
                </c:pt>
                <c:pt idx="517">
                  <c:v>2835.4529701579927</c:v>
                </c:pt>
                <c:pt idx="518">
                  <c:v>2836.0687729764913</c:v>
                </c:pt>
                <c:pt idx="519">
                  <c:v>2836.1081701579928</c:v>
                </c:pt>
                <c:pt idx="520">
                  <c:v>2839.2449646761584</c:v>
                </c:pt>
                <c:pt idx="521">
                  <c:v>2839.2843618576594</c:v>
                </c:pt>
                <c:pt idx="522">
                  <c:v>2839.9001646761585</c:v>
                </c:pt>
                <c:pt idx="523">
                  <c:v>2839.9395618576596</c:v>
                </c:pt>
                <c:pt idx="524">
                  <c:v>2841.6055729764917</c:v>
                </c:pt>
                <c:pt idx="525">
                  <c:v>2841.6449701579927</c:v>
                </c:pt>
                <c:pt idx="526">
                  <c:v>2845.4369646761584</c:v>
                </c:pt>
                <c:pt idx="527">
                  <c:v>2845.4763618576594</c:v>
                </c:pt>
                <c:pt idx="528">
                  <c:v>2851.8295206540629</c:v>
                </c:pt>
                <c:pt idx="529">
                  <c:v>2851.8689178355626</c:v>
                </c:pt>
                <c:pt idx="530">
                  <c:v>2852.4847206540626</c:v>
                </c:pt>
                <c:pt idx="531">
                  <c:v>2852.5241178355627</c:v>
                </c:pt>
                <c:pt idx="532">
                  <c:v>2857.5249123537296</c:v>
                </c:pt>
                <c:pt idx="533">
                  <c:v>2857.5643095352289</c:v>
                </c:pt>
                <c:pt idx="534">
                  <c:v>2858.0215206540629</c:v>
                </c:pt>
                <c:pt idx="535">
                  <c:v>2858.0609178355626</c:v>
                </c:pt>
                <c:pt idx="536">
                  <c:v>2860.0623123537298</c:v>
                </c:pt>
                <c:pt idx="537">
                  <c:v>2860.1017095352286</c:v>
                </c:pt>
                <c:pt idx="538">
                  <c:v>2865.7529123537297</c:v>
                </c:pt>
                <c:pt idx="539">
                  <c:v>2865.7923095352289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26-410A-99DA-7FF411C9D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0470936"/>
        <c:axId val="2704722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826-410A-99DA-7FF411C9D25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251635654.74289462</c:v>
                      </c:pt>
                      <c:pt idx="1">
                        <c:v>251640812.31717467</c:v>
                      </c:pt>
                      <c:pt idx="2">
                        <c:v>251635654.74289462</c:v>
                      </c:pt>
                      <c:pt idx="3">
                        <c:v>251640812.31717467</c:v>
                      </c:pt>
                      <c:pt idx="4">
                        <c:v>252170347.27289641</c:v>
                      </c:pt>
                      <c:pt idx="5">
                        <c:v>252175504.84717631</c:v>
                      </c:pt>
                      <c:pt idx="6">
                        <c:v>252170347.27289641</c:v>
                      </c:pt>
                      <c:pt idx="7">
                        <c:v>252175504.84717631</c:v>
                      </c:pt>
                      <c:pt idx="8">
                        <c:v>251635654.74289462</c:v>
                      </c:pt>
                      <c:pt idx="9">
                        <c:v>251640812.31717467</c:v>
                      </c:pt>
                      <c:pt idx="10">
                        <c:v>252170347.27289641</c:v>
                      </c:pt>
                      <c:pt idx="11">
                        <c:v>252175504.84717631</c:v>
                      </c:pt>
                      <c:pt idx="12">
                        <c:v>258105948.1280635</c:v>
                      </c:pt>
                      <c:pt idx="13">
                        <c:v>258111105.70234346</c:v>
                      </c:pt>
                      <c:pt idx="14">
                        <c:v>258105948.1280635</c:v>
                      </c:pt>
                      <c:pt idx="15">
                        <c:v>258111105.70234346</c:v>
                      </c:pt>
                      <c:pt idx="16">
                        <c:v>258640640.6580652</c:v>
                      </c:pt>
                      <c:pt idx="17">
                        <c:v>258645798.23234513</c:v>
                      </c:pt>
                      <c:pt idx="18">
                        <c:v>258640640.6580652</c:v>
                      </c:pt>
                      <c:pt idx="19">
                        <c:v>258645798.23234513</c:v>
                      </c:pt>
                      <c:pt idx="20">
                        <c:v>258105948.1280635</c:v>
                      </c:pt>
                      <c:pt idx="21">
                        <c:v>258111105.70234346</c:v>
                      </c:pt>
                      <c:pt idx="22">
                        <c:v>258640640.6580652</c:v>
                      </c:pt>
                      <c:pt idx="23">
                        <c:v>258645798.23234513</c:v>
                      </c:pt>
                      <c:pt idx="24">
                        <c:v>259424777.8635304</c:v>
                      </c:pt>
                      <c:pt idx="25">
                        <c:v>259429935.43781042</c:v>
                      </c:pt>
                      <c:pt idx="26">
                        <c:v>259424777.8635304</c:v>
                      </c:pt>
                      <c:pt idx="27">
                        <c:v>259429935.43781042</c:v>
                      </c:pt>
                      <c:pt idx="28">
                        <c:v>259959470.3935321</c:v>
                      </c:pt>
                      <c:pt idx="29">
                        <c:v>259964627.96781212</c:v>
                      </c:pt>
                      <c:pt idx="30">
                        <c:v>259959470.3935321</c:v>
                      </c:pt>
                      <c:pt idx="31">
                        <c:v>259964627.96781212</c:v>
                      </c:pt>
                      <c:pt idx="32">
                        <c:v>259424777.8635304</c:v>
                      </c:pt>
                      <c:pt idx="33">
                        <c:v>259429935.43781042</c:v>
                      </c:pt>
                      <c:pt idx="34">
                        <c:v>259959470.3935321</c:v>
                      </c:pt>
                      <c:pt idx="35">
                        <c:v>259964627.96781212</c:v>
                      </c:pt>
                      <c:pt idx="36">
                        <c:v>261397143.69296387</c:v>
                      </c:pt>
                      <c:pt idx="37">
                        <c:v>261402301.26724392</c:v>
                      </c:pt>
                      <c:pt idx="38">
                        <c:v>261397143.69296387</c:v>
                      </c:pt>
                      <c:pt idx="39">
                        <c:v>261402301.26724392</c:v>
                      </c:pt>
                      <c:pt idx="40">
                        <c:v>261931836.22296557</c:v>
                      </c:pt>
                      <c:pt idx="41">
                        <c:v>261936993.79724556</c:v>
                      </c:pt>
                      <c:pt idx="42">
                        <c:v>261931836.22296557</c:v>
                      </c:pt>
                      <c:pt idx="43">
                        <c:v>261936993.79724556</c:v>
                      </c:pt>
                      <c:pt idx="44">
                        <c:v>261397143.69296387</c:v>
                      </c:pt>
                      <c:pt idx="45">
                        <c:v>261402301.26724392</c:v>
                      </c:pt>
                      <c:pt idx="46">
                        <c:v>261931836.22296557</c:v>
                      </c:pt>
                      <c:pt idx="47">
                        <c:v>261936993.79724556</c:v>
                      </c:pt>
                      <c:pt idx="48">
                        <c:v>265895071.24869925</c:v>
                      </c:pt>
                      <c:pt idx="49">
                        <c:v>265900228.82297921</c:v>
                      </c:pt>
                      <c:pt idx="50">
                        <c:v>265895071.24869925</c:v>
                      </c:pt>
                      <c:pt idx="51">
                        <c:v>265900228.82297921</c:v>
                      </c:pt>
                      <c:pt idx="52">
                        <c:v>266535181.40537149</c:v>
                      </c:pt>
                      <c:pt idx="53">
                        <c:v>266540338.97965148</c:v>
                      </c:pt>
                      <c:pt idx="54">
                        <c:v>266429763.77870083</c:v>
                      </c:pt>
                      <c:pt idx="55">
                        <c:v>266434921.35298085</c:v>
                      </c:pt>
                      <c:pt idx="56">
                        <c:v>266429763.77870083</c:v>
                      </c:pt>
                      <c:pt idx="57">
                        <c:v>266434921.35298085</c:v>
                      </c:pt>
                      <c:pt idx="58">
                        <c:v>265895071.24869925</c:v>
                      </c:pt>
                      <c:pt idx="59">
                        <c:v>265900228.82297921</c:v>
                      </c:pt>
                      <c:pt idx="60">
                        <c:v>266535181.40537149</c:v>
                      </c:pt>
                      <c:pt idx="61">
                        <c:v>266540338.97965148</c:v>
                      </c:pt>
                      <c:pt idx="62">
                        <c:v>267069873.93537313</c:v>
                      </c:pt>
                      <c:pt idx="63">
                        <c:v>267075031.50965318</c:v>
                      </c:pt>
                      <c:pt idx="64">
                        <c:v>266429763.77870083</c:v>
                      </c:pt>
                      <c:pt idx="65">
                        <c:v>266434921.35298085</c:v>
                      </c:pt>
                      <c:pt idx="66">
                        <c:v>267069873.93537313</c:v>
                      </c:pt>
                      <c:pt idx="67">
                        <c:v>267075031.50965318</c:v>
                      </c:pt>
                      <c:pt idx="68">
                        <c:v>266535181.40537149</c:v>
                      </c:pt>
                      <c:pt idx="69">
                        <c:v>266540338.97965148</c:v>
                      </c:pt>
                      <c:pt idx="70">
                        <c:v>267069873.93537313</c:v>
                      </c:pt>
                      <c:pt idx="71">
                        <c:v>267075031.50965318</c:v>
                      </c:pt>
                      <c:pt idx="72">
                        <c:v>268169439.64133173</c:v>
                      </c:pt>
                      <c:pt idx="73">
                        <c:v>268174597.21561164</c:v>
                      </c:pt>
                      <c:pt idx="74">
                        <c:v>267867437.07813266</c:v>
                      </c:pt>
                      <c:pt idx="75">
                        <c:v>267872594.65241271</c:v>
                      </c:pt>
                      <c:pt idx="76">
                        <c:v>267867437.07813266</c:v>
                      </c:pt>
                      <c:pt idx="77">
                        <c:v>267872594.65241271</c:v>
                      </c:pt>
                      <c:pt idx="78">
                        <c:v>268169439.64133173</c:v>
                      </c:pt>
                      <c:pt idx="79">
                        <c:v>268174597.21561164</c:v>
                      </c:pt>
                      <c:pt idx="80">
                        <c:v>267867437.07813266</c:v>
                      </c:pt>
                      <c:pt idx="81">
                        <c:v>267872594.65241271</c:v>
                      </c:pt>
                      <c:pt idx="82">
                        <c:v>268704132.17133343</c:v>
                      </c:pt>
                      <c:pt idx="83">
                        <c:v>268709289.74561334</c:v>
                      </c:pt>
                      <c:pt idx="84">
                        <c:v>268402129.60813436</c:v>
                      </c:pt>
                      <c:pt idx="85">
                        <c:v>268407287.18241438</c:v>
                      </c:pt>
                      <c:pt idx="86">
                        <c:v>268704132.17133343</c:v>
                      </c:pt>
                      <c:pt idx="87">
                        <c:v>268709289.74561334</c:v>
                      </c:pt>
                      <c:pt idx="88">
                        <c:v>268169439.64133173</c:v>
                      </c:pt>
                      <c:pt idx="89">
                        <c:v>268174597.21561164</c:v>
                      </c:pt>
                      <c:pt idx="90">
                        <c:v>268402129.60813436</c:v>
                      </c:pt>
                      <c:pt idx="91">
                        <c:v>268407287.18241438</c:v>
                      </c:pt>
                      <c:pt idx="92">
                        <c:v>268704132.17133343</c:v>
                      </c:pt>
                      <c:pt idx="93">
                        <c:v>268709289.74561334</c:v>
                      </c:pt>
                      <c:pt idx="94">
                        <c:v>268402129.60813436</c:v>
                      </c:pt>
                      <c:pt idx="95">
                        <c:v>268407287.18241438</c:v>
                      </c:pt>
                      <c:pt idx="96">
                        <c:v>274324304.52600735</c:v>
                      </c:pt>
                      <c:pt idx="97">
                        <c:v>274329462.1002872</c:v>
                      </c:pt>
                      <c:pt idx="98">
                        <c:v>274324304.52600735</c:v>
                      </c:pt>
                      <c:pt idx="99">
                        <c:v>274329462.1002872</c:v>
                      </c:pt>
                      <c:pt idx="100">
                        <c:v>274639733.02650052</c:v>
                      </c:pt>
                      <c:pt idx="101">
                        <c:v>274644890.60078049</c:v>
                      </c:pt>
                      <c:pt idx="102">
                        <c:v>274639733.02650052</c:v>
                      </c:pt>
                      <c:pt idx="103">
                        <c:v>274644890.60078049</c:v>
                      </c:pt>
                      <c:pt idx="104">
                        <c:v>274858997.05600888</c:v>
                      </c:pt>
                      <c:pt idx="105">
                        <c:v>274864154.63028902</c:v>
                      </c:pt>
                      <c:pt idx="106">
                        <c:v>274858997.05600888</c:v>
                      </c:pt>
                      <c:pt idx="107">
                        <c:v>274864154.63028902</c:v>
                      </c:pt>
                      <c:pt idx="108">
                        <c:v>275174425.55650216</c:v>
                      </c:pt>
                      <c:pt idx="109">
                        <c:v>275179583.13078219</c:v>
                      </c:pt>
                      <c:pt idx="110">
                        <c:v>274324304.52600735</c:v>
                      </c:pt>
                      <c:pt idx="111">
                        <c:v>274329462.1002872</c:v>
                      </c:pt>
                      <c:pt idx="112">
                        <c:v>275174425.55650216</c:v>
                      </c:pt>
                      <c:pt idx="113">
                        <c:v>275179583.13078219</c:v>
                      </c:pt>
                      <c:pt idx="114">
                        <c:v>274639733.02650052</c:v>
                      </c:pt>
                      <c:pt idx="115">
                        <c:v>274644890.60078049</c:v>
                      </c:pt>
                      <c:pt idx="116">
                        <c:v>274858997.05600888</c:v>
                      </c:pt>
                      <c:pt idx="117">
                        <c:v>274864154.63028902</c:v>
                      </c:pt>
                      <c:pt idx="118">
                        <c:v>275174425.55650216</c:v>
                      </c:pt>
                      <c:pt idx="119">
                        <c:v>275179583.13078219</c:v>
                      </c:pt>
                      <c:pt idx="120">
                        <c:v>275958562.76196742</c:v>
                      </c:pt>
                      <c:pt idx="121">
                        <c:v>275963720.33624756</c:v>
                      </c:pt>
                      <c:pt idx="122">
                        <c:v>275958562.76196742</c:v>
                      </c:pt>
                      <c:pt idx="123">
                        <c:v>275963720.33624756</c:v>
                      </c:pt>
                      <c:pt idx="124">
                        <c:v>276296670.35544074</c:v>
                      </c:pt>
                      <c:pt idx="125">
                        <c:v>276301827.92972082</c:v>
                      </c:pt>
                      <c:pt idx="126">
                        <c:v>276493255.29196912</c:v>
                      </c:pt>
                      <c:pt idx="127">
                        <c:v>276498412.86624908</c:v>
                      </c:pt>
                      <c:pt idx="128">
                        <c:v>276296670.35544074</c:v>
                      </c:pt>
                      <c:pt idx="129">
                        <c:v>276301827.92972082</c:v>
                      </c:pt>
                      <c:pt idx="130">
                        <c:v>276493255.29196912</c:v>
                      </c:pt>
                      <c:pt idx="131">
                        <c:v>276498412.86624908</c:v>
                      </c:pt>
                      <c:pt idx="132">
                        <c:v>275958562.76196742</c:v>
                      </c:pt>
                      <c:pt idx="133">
                        <c:v>275963720.33624756</c:v>
                      </c:pt>
                      <c:pt idx="134">
                        <c:v>276296670.35544074</c:v>
                      </c:pt>
                      <c:pt idx="135">
                        <c:v>276301827.92972082</c:v>
                      </c:pt>
                      <c:pt idx="136">
                        <c:v>276493255.29196912</c:v>
                      </c:pt>
                      <c:pt idx="137">
                        <c:v>276498412.86624908</c:v>
                      </c:pt>
                      <c:pt idx="138">
                        <c:v>276831362.88544238</c:v>
                      </c:pt>
                      <c:pt idx="139">
                        <c:v>276836520.4597224</c:v>
                      </c:pt>
                      <c:pt idx="140">
                        <c:v>276831362.88544238</c:v>
                      </c:pt>
                      <c:pt idx="141">
                        <c:v>276836520.4597224</c:v>
                      </c:pt>
                      <c:pt idx="142">
                        <c:v>277443129.68585581</c:v>
                      </c:pt>
                      <c:pt idx="143">
                        <c:v>277448287.26013583</c:v>
                      </c:pt>
                      <c:pt idx="144">
                        <c:v>276831362.88544238</c:v>
                      </c:pt>
                      <c:pt idx="145">
                        <c:v>276836520.4597224</c:v>
                      </c:pt>
                      <c:pt idx="146">
                        <c:v>277930928.59140092</c:v>
                      </c:pt>
                      <c:pt idx="147">
                        <c:v>277936086.16568094</c:v>
                      </c:pt>
                      <c:pt idx="148">
                        <c:v>277930928.59140092</c:v>
                      </c:pt>
                      <c:pt idx="149">
                        <c:v>277936086.16568094</c:v>
                      </c:pt>
                      <c:pt idx="150">
                        <c:v>277443129.68585581</c:v>
                      </c:pt>
                      <c:pt idx="151">
                        <c:v>277448287.26013583</c:v>
                      </c:pt>
                      <c:pt idx="152">
                        <c:v>277977822.21585739</c:v>
                      </c:pt>
                      <c:pt idx="153">
                        <c:v>277982979.79013729</c:v>
                      </c:pt>
                      <c:pt idx="154">
                        <c:v>277977822.21585739</c:v>
                      </c:pt>
                      <c:pt idx="155">
                        <c:v>277982979.79013729</c:v>
                      </c:pt>
                      <c:pt idx="156">
                        <c:v>277930928.59140092</c:v>
                      </c:pt>
                      <c:pt idx="157">
                        <c:v>277936086.16568094</c:v>
                      </c:pt>
                      <c:pt idx="158">
                        <c:v>277443129.68585581</c:v>
                      </c:pt>
                      <c:pt idx="159">
                        <c:v>277448287.26013583</c:v>
                      </c:pt>
                      <c:pt idx="160">
                        <c:v>278465621.12140262</c:v>
                      </c:pt>
                      <c:pt idx="161">
                        <c:v>278470778.69568259</c:v>
                      </c:pt>
                      <c:pt idx="162">
                        <c:v>278465621.12140262</c:v>
                      </c:pt>
                      <c:pt idx="163">
                        <c:v>278470778.69568259</c:v>
                      </c:pt>
                      <c:pt idx="164">
                        <c:v>277977822.21585739</c:v>
                      </c:pt>
                      <c:pt idx="165">
                        <c:v>277982979.79013729</c:v>
                      </c:pt>
                      <c:pt idx="166">
                        <c:v>278465621.12140262</c:v>
                      </c:pt>
                      <c:pt idx="167">
                        <c:v>278470778.69568259</c:v>
                      </c:pt>
                      <c:pt idx="168">
                        <c:v>282428856.14713627</c:v>
                      </c:pt>
                      <c:pt idx="169">
                        <c:v>282434013.72141618</c:v>
                      </c:pt>
                      <c:pt idx="170">
                        <c:v>282428856.14713627</c:v>
                      </c:pt>
                      <c:pt idx="171">
                        <c:v>282434013.72141618</c:v>
                      </c:pt>
                      <c:pt idx="172">
                        <c:v>283068966.30380857</c:v>
                      </c:pt>
                      <c:pt idx="173">
                        <c:v>283074123.87808859</c:v>
                      </c:pt>
                      <c:pt idx="174">
                        <c:v>282963548.67713791</c:v>
                      </c:pt>
                      <c:pt idx="175">
                        <c:v>282968706.25141799</c:v>
                      </c:pt>
                      <c:pt idx="176">
                        <c:v>282963548.67713791</c:v>
                      </c:pt>
                      <c:pt idx="177">
                        <c:v>282968706.25141799</c:v>
                      </c:pt>
                      <c:pt idx="178">
                        <c:v>282428856.14713627</c:v>
                      </c:pt>
                      <c:pt idx="179">
                        <c:v>282434013.72141618</c:v>
                      </c:pt>
                      <c:pt idx="180">
                        <c:v>283068966.30380857</c:v>
                      </c:pt>
                      <c:pt idx="181">
                        <c:v>283074123.87808859</c:v>
                      </c:pt>
                      <c:pt idx="182">
                        <c:v>283603658.83381015</c:v>
                      </c:pt>
                      <c:pt idx="183">
                        <c:v>283608816.40809017</c:v>
                      </c:pt>
                      <c:pt idx="184">
                        <c:v>283811048.27208233</c:v>
                      </c:pt>
                      <c:pt idx="185">
                        <c:v>283816205.84636229</c:v>
                      </c:pt>
                      <c:pt idx="186">
                        <c:v>283811048.27208233</c:v>
                      </c:pt>
                      <c:pt idx="187">
                        <c:v>283816205.84636229</c:v>
                      </c:pt>
                      <c:pt idx="188">
                        <c:v>283456287.8610639</c:v>
                      </c:pt>
                      <c:pt idx="189">
                        <c:v>283461445.43534392</c:v>
                      </c:pt>
                      <c:pt idx="190">
                        <c:v>282963548.67713791</c:v>
                      </c:pt>
                      <c:pt idx="191">
                        <c:v>282968706.25141799</c:v>
                      </c:pt>
                      <c:pt idx="192">
                        <c:v>283603658.83381015</c:v>
                      </c:pt>
                      <c:pt idx="193">
                        <c:v>283456287.8610639</c:v>
                      </c:pt>
                      <c:pt idx="194">
                        <c:v>283608816.40809017</c:v>
                      </c:pt>
                      <c:pt idx="195">
                        <c:v>283461445.43534392</c:v>
                      </c:pt>
                      <c:pt idx="196">
                        <c:v>283068966.30380857</c:v>
                      </c:pt>
                      <c:pt idx="197">
                        <c:v>283074123.87808859</c:v>
                      </c:pt>
                      <c:pt idx="198">
                        <c:v>283811048.27208233</c:v>
                      </c:pt>
                      <c:pt idx="199">
                        <c:v>283816205.84636229</c:v>
                      </c:pt>
                      <c:pt idx="200">
                        <c:v>284345740.80208397</c:v>
                      </c:pt>
                      <c:pt idx="201">
                        <c:v>284350898.37636393</c:v>
                      </c:pt>
                      <c:pt idx="202">
                        <c:v>283603658.83381015</c:v>
                      </c:pt>
                      <c:pt idx="203">
                        <c:v>283456287.8610639</c:v>
                      </c:pt>
                      <c:pt idx="204">
                        <c:v>283608816.40809017</c:v>
                      </c:pt>
                      <c:pt idx="205">
                        <c:v>283461445.43534392</c:v>
                      </c:pt>
                      <c:pt idx="206">
                        <c:v>283990980.3910656</c:v>
                      </c:pt>
                      <c:pt idx="207">
                        <c:v>283996137.96534556</c:v>
                      </c:pt>
                      <c:pt idx="208">
                        <c:v>284345740.80208397</c:v>
                      </c:pt>
                      <c:pt idx="209">
                        <c:v>284350898.37636393</c:v>
                      </c:pt>
                      <c:pt idx="210">
                        <c:v>284401221.97656983</c:v>
                      </c:pt>
                      <c:pt idx="211">
                        <c:v>284406379.55084974</c:v>
                      </c:pt>
                      <c:pt idx="212">
                        <c:v>283990980.3910656</c:v>
                      </c:pt>
                      <c:pt idx="213">
                        <c:v>283996137.96534556</c:v>
                      </c:pt>
                      <c:pt idx="214">
                        <c:v>284401221.97656983</c:v>
                      </c:pt>
                      <c:pt idx="215">
                        <c:v>284406379.55084974</c:v>
                      </c:pt>
                      <c:pt idx="216">
                        <c:v>284345740.80208397</c:v>
                      </c:pt>
                      <c:pt idx="217">
                        <c:v>284350898.37636393</c:v>
                      </c:pt>
                      <c:pt idx="218">
                        <c:v>283990980.3910656</c:v>
                      </c:pt>
                      <c:pt idx="219">
                        <c:v>283996137.96534556</c:v>
                      </c:pt>
                      <c:pt idx="220">
                        <c:v>284401221.97656983</c:v>
                      </c:pt>
                      <c:pt idx="221">
                        <c:v>284406379.55084974</c:v>
                      </c:pt>
                      <c:pt idx="222">
                        <c:v>284935914.50657135</c:v>
                      </c:pt>
                      <c:pt idx="223">
                        <c:v>284941072.08085144</c:v>
                      </c:pt>
                      <c:pt idx="224">
                        <c:v>284935914.50657135</c:v>
                      </c:pt>
                      <c:pt idx="225">
                        <c:v>284941072.08085144</c:v>
                      </c:pt>
                      <c:pt idx="226">
                        <c:v>285232252.80649149</c:v>
                      </c:pt>
                      <c:pt idx="227">
                        <c:v>285237410.38077146</c:v>
                      </c:pt>
                      <c:pt idx="228">
                        <c:v>285232252.80649149</c:v>
                      </c:pt>
                      <c:pt idx="229">
                        <c:v>285237410.38077146</c:v>
                      </c:pt>
                      <c:pt idx="230">
                        <c:v>284935914.50657135</c:v>
                      </c:pt>
                      <c:pt idx="231">
                        <c:v>284941072.08085144</c:v>
                      </c:pt>
                      <c:pt idx="232">
                        <c:v>285766945.33649313</c:v>
                      </c:pt>
                      <c:pt idx="233">
                        <c:v>285772102.91077316</c:v>
                      </c:pt>
                      <c:pt idx="234">
                        <c:v>285766945.33649313</c:v>
                      </c:pt>
                      <c:pt idx="235">
                        <c:v>285772102.91077316</c:v>
                      </c:pt>
                      <c:pt idx="236">
                        <c:v>285232252.80649149</c:v>
                      </c:pt>
                      <c:pt idx="237">
                        <c:v>285237410.38077146</c:v>
                      </c:pt>
                      <c:pt idx="238">
                        <c:v>285766945.33649313</c:v>
                      </c:pt>
                      <c:pt idx="239">
                        <c:v>285772102.91077316</c:v>
                      </c:pt>
                      <c:pt idx="240">
                        <c:v>287204618.63592505</c:v>
                      </c:pt>
                      <c:pt idx="241">
                        <c:v>287209776.21020496</c:v>
                      </c:pt>
                      <c:pt idx="242">
                        <c:v>287204618.63592505</c:v>
                      </c:pt>
                      <c:pt idx="243">
                        <c:v>287209776.21020496</c:v>
                      </c:pt>
                      <c:pt idx="244">
                        <c:v>287739311.16592664</c:v>
                      </c:pt>
                      <c:pt idx="245">
                        <c:v>287744468.74020672</c:v>
                      </c:pt>
                      <c:pt idx="246">
                        <c:v>287739311.16592664</c:v>
                      </c:pt>
                      <c:pt idx="247">
                        <c:v>287744468.74020672</c:v>
                      </c:pt>
                      <c:pt idx="248">
                        <c:v>287204618.63592505</c:v>
                      </c:pt>
                      <c:pt idx="249">
                        <c:v>287209776.21020496</c:v>
                      </c:pt>
                      <c:pt idx="250">
                        <c:v>287739311.16592664</c:v>
                      </c:pt>
                      <c:pt idx="251">
                        <c:v>287744468.74020672</c:v>
                      </c:pt>
                      <c:pt idx="252">
                        <c:v>290281341.65725112</c:v>
                      </c:pt>
                      <c:pt idx="253">
                        <c:v>290286499.23153114</c:v>
                      </c:pt>
                      <c:pt idx="254">
                        <c:v>290281341.65725112</c:v>
                      </c:pt>
                      <c:pt idx="255">
                        <c:v>290286499.23153114</c:v>
                      </c:pt>
                      <c:pt idx="256">
                        <c:v>290816034.18725282</c:v>
                      </c:pt>
                      <c:pt idx="257">
                        <c:v>290821191.76153272</c:v>
                      </c:pt>
                      <c:pt idx="258">
                        <c:v>290816034.18725282</c:v>
                      </c:pt>
                      <c:pt idx="259">
                        <c:v>290821191.76153272</c:v>
                      </c:pt>
                      <c:pt idx="260">
                        <c:v>290281341.65725112</c:v>
                      </c:pt>
                      <c:pt idx="261">
                        <c:v>290286499.23153114</c:v>
                      </c:pt>
                      <c:pt idx="262">
                        <c:v>290858089.42444426</c:v>
                      </c:pt>
                      <c:pt idx="263">
                        <c:v>290863246.99872434</c:v>
                      </c:pt>
                      <c:pt idx="264">
                        <c:v>290858089.42444426</c:v>
                      </c:pt>
                      <c:pt idx="265">
                        <c:v>290863246.99872434</c:v>
                      </c:pt>
                      <c:pt idx="266">
                        <c:v>290816034.18725282</c:v>
                      </c:pt>
                      <c:pt idx="267">
                        <c:v>290821191.76153272</c:v>
                      </c:pt>
                      <c:pt idx="268">
                        <c:v>291392781.95444596</c:v>
                      </c:pt>
                      <c:pt idx="269">
                        <c:v>291397939.52872598</c:v>
                      </c:pt>
                      <c:pt idx="270">
                        <c:v>291600171.39271814</c:v>
                      </c:pt>
                      <c:pt idx="271">
                        <c:v>291392781.95444596</c:v>
                      </c:pt>
                      <c:pt idx="272">
                        <c:v>291605328.96699804</c:v>
                      </c:pt>
                      <c:pt idx="273">
                        <c:v>291397939.52872598</c:v>
                      </c:pt>
                      <c:pt idx="274">
                        <c:v>290858089.42444426</c:v>
                      </c:pt>
                      <c:pt idx="275">
                        <c:v>290863246.99872434</c:v>
                      </c:pt>
                      <c:pt idx="276">
                        <c:v>291245410.98169971</c:v>
                      </c:pt>
                      <c:pt idx="277">
                        <c:v>291250568.55597973</c:v>
                      </c:pt>
                      <c:pt idx="278">
                        <c:v>291600171.39271814</c:v>
                      </c:pt>
                      <c:pt idx="279">
                        <c:v>291605328.96699804</c:v>
                      </c:pt>
                      <c:pt idx="280">
                        <c:v>291245410.98169971</c:v>
                      </c:pt>
                      <c:pt idx="281">
                        <c:v>291250568.55597973</c:v>
                      </c:pt>
                      <c:pt idx="282">
                        <c:v>292134863.92271978</c:v>
                      </c:pt>
                      <c:pt idx="283">
                        <c:v>292140021.49699974</c:v>
                      </c:pt>
                      <c:pt idx="284">
                        <c:v>291392781.95444596</c:v>
                      </c:pt>
                      <c:pt idx="285">
                        <c:v>291397939.52872598</c:v>
                      </c:pt>
                      <c:pt idx="286">
                        <c:v>291780103.51170135</c:v>
                      </c:pt>
                      <c:pt idx="287">
                        <c:v>291785261.08598131</c:v>
                      </c:pt>
                      <c:pt idx="288">
                        <c:v>292134863.92271978</c:v>
                      </c:pt>
                      <c:pt idx="289">
                        <c:v>292140021.49699974</c:v>
                      </c:pt>
                      <c:pt idx="290">
                        <c:v>291600171.39271814</c:v>
                      </c:pt>
                      <c:pt idx="291">
                        <c:v>291605328.96699804</c:v>
                      </c:pt>
                      <c:pt idx="292">
                        <c:v>291780103.51170135</c:v>
                      </c:pt>
                      <c:pt idx="293">
                        <c:v>291785261.08598131</c:v>
                      </c:pt>
                      <c:pt idx="294">
                        <c:v>291245410.98169971</c:v>
                      </c:pt>
                      <c:pt idx="295">
                        <c:v>291250568.55597973</c:v>
                      </c:pt>
                      <c:pt idx="296">
                        <c:v>292134863.92271978</c:v>
                      </c:pt>
                      <c:pt idx="297">
                        <c:v>292140021.49699974</c:v>
                      </c:pt>
                      <c:pt idx="298">
                        <c:v>292830455.25387776</c:v>
                      </c:pt>
                      <c:pt idx="299">
                        <c:v>292835612.82815784</c:v>
                      </c:pt>
                      <c:pt idx="300">
                        <c:v>291780103.51170135</c:v>
                      </c:pt>
                      <c:pt idx="301">
                        <c:v>291785261.08598131</c:v>
                      </c:pt>
                      <c:pt idx="302">
                        <c:v>292830455.25387776</c:v>
                      </c:pt>
                      <c:pt idx="303">
                        <c:v>292835612.82815784</c:v>
                      </c:pt>
                      <c:pt idx="304">
                        <c:v>292830455.25387776</c:v>
                      </c:pt>
                      <c:pt idx="305">
                        <c:v>292835612.82815784</c:v>
                      </c:pt>
                      <c:pt idx="306">
                        <c:v>293365147.78387952</c:v>
                      </c:pt>
                      <c:pt idx="307">
                        <c:v>293370305.35815942</c:v>
                      </c:pt>
                      <c:pt idx="308">
                        <c:v>293572537.22215158</c:v>
                      </c:pt>
                      <c:pt idx="309">
                        <c:v>293577694.79643154</c:v>
                      </c:pt>
                      <c:pt idx="310">
                        <c:v>293572537.22215158</c:v>
                      </c:pt>
                      <c:pt idx="311">
                        <c:v>293577694.79643154</c:v>
                      </c:pt>
                      <c:pt idx="312">
                        <c:v>293217776.81113321</c:v>
                      </c:pt>
                      <c:pt idx="313">
                        <c:v>293222934.38541311</c:v>
                      </c:pt>
                      <c:pt idx="314">
                        <c:v>293365147.78387952</c:v>
                      </c:pt>
                      <c:pt idx="315">
                        <c:v>293217776.81113321</c:v>
                      </c:pt>
                      <c:pt idx="316">
                        <c:v>293370305.35815942</c:v>
                      </c:pt>
                      <c:pt idx="317">
                        <c:v>293222934.38541311</c:v>
                      </c:pt>
                      <c:pt idx="318">
                        <c:v>294107229.75215322</c:v>
                      </c:pt>
                      <c:pt idx="319">
                        <c:v>294112387.32643324</c:v>
                      </c:pt>
                      <c:pt idx="320">
                        <c:v>294107229.75215322</c:v>
                      </c:pt>
                      <c:pt idx="321">
                        <c:v>294112387.32643324</c:v>
                      </c:pt>
                      <c:pt idx="322">
                        <c:v>293752469.34113485</c:v>
                      </c:pt>
                      <c:pt idx="323">
                        <c:v>293572537.22215158</c:v>
                      </c:pt>
                      <c:pt idx="324">
                        <c:v>293757626.91541487</c:v>
                      </c:pt>
                      <c:pt idx="325">
                        <c:v>293976914.58429271</c:v>
                      </c:pt>
                      <c:pt idx="326">
                        <c:v>293577694.79643154</c:v>
                      </c:pt>
                      <c:pt idx="327">
                        <c:v>293982072.15857279</c:v>
                      </c:pt>
                      <c:pt idx="328">
                        <c:v>293752469.34113485</c:v>
                      </c:pt>
                      <c:pt idx="329">
                        <c:v>293757626.91541487</c:v>
                      </c:pt>
                      <c:pt idx="330">
                        <c:v>293365147.78387952</c:v>
                      </c:pt>
                      <c:pt idx="331">
                        <c:v>293217776.81113321</c:v>
                      </c:pt>
                      <c:pt idx="332">
                        <c:v>293370305.35815942</c:v>
                      </c:pt>
                      <c:pt idx="333">
                        <c:v>293222934.38541311</c:v>
                      </c:pt>
                      <c:pt idx="334">
                        <c:v>293976914.58429271</c:v>
                      </c:pt>
                      <c:pt idx="335">
                        <c:v>293982072.15857279</c:v>
                      </c:pt>
                      <c:pt idx="336">
                        <c:v>294107229.75215322</c:v>
                      </c:pt>
                      <c:pt idx="337">
                        <c:v>294511607.11429447</c:v>
                      </c:pt>
                      <c:pt idx="338">
                        <c:v>294112387.32643324</c:v>
                      </c:pt>
                      <c:pt idx="339">
                        <c:v>294516764.68857437</c:v>
                      </c:pt>
                      <c:pt idx="340">
                        <c:v>293752469.34113485</c:v>
                      </c:pt>
                      <c:pt idx="341">
                        <c:v>293757626.91541487</c:v>
                      </c:pt>
                      <c:pt idx="342">
                        <c:v>294511607.11429447</c:v>
                      </c:pt>
                      <c:pt idx="343">
                        <c:v>294516764.68857437</c:v>
                      </c:pt>
                      <c:pt idx="344">
                        <c:v>293976914.58429271</c:v>
                      </c:pt>
                      <c:pt idx="345">
                        <c:v>293982072.15857279</c:v>
                      </c:pt>
                      <c:pt idx="346">
                        <c:v>294511607.11429447</c:v>
                      </c:pt>
                      <c:pt idx="347">
                        <c:v>294516764.68857437</c:v>
                      </c:pt>
                      <c:pt idx="348">
                        <c:v>298070464.77788693</c:v>
                      </c:pt>
                      <c:pt idx="349">
                        <c:v>298075622.35216689</c:v>
                      </c:pt>
                      <c:pt idx="350">
                        <c:v>298070464.77788693</c:v>
                      </c:pt>
                      <c:pt idx="351">
                        <c:v>298075622.35216689</c:v>
                      </c:pt>
                      <c:pt idx="352">
                        <c:v>298710574.93455917</c:v>
                      </c:pt>
                      <c:pt idx="353">
                        <c:v>298715732.50883919</c:v>
                      </c:pt>
                      <c:pt idx="354">
                        <c:v>298070464.77788693</c:v>
                      </c:pt>
                      <c:pt idx="355">
                        <c:v>298075622.35216689</c:v>
                      </c:pt>
                      <c:pt idx="356">
                        <c:v>298710574.93455917</c:v>
                      </c:pt>
                      <c:pt idx="357">
                        <c:v>298715732.50883919</c:v>
                      </c:pt>
                      <c:pt idx="358">
                        <c:v>298605157.30788857</c:v>
                      </c:pt>
                      <c:pt idx="359">
                        <c:v>298610314.88216847</c:v>
                      </c:pt>
                      <c:pt idx="360">
                        <c:v>298605157.30788857</c:v>
                      </c:pt>
                      <c:pt idx="361">
                        <c:v>298610314.88216847</c:v>
                      </c:pt>
                      <c:pt idx="362">
                        <c:v>299245267.46456081</c:v>
                      </c:pt>
                      <c:pt idx="363">
                        <c:v>299250425.03884083</c:v>
                      </c:pt>
                      <c:pt idx="364">
                        <c:v>299245267.46456081</c:v>
                      </c:pt>
                      <c:pt idx="365">
                        <c:v>299250425.03884083</c:v>
                      </c:pt>
                      <c:pt idx="366">
                        <c:v>298710574.93455917</c:v>
                      </c:pt>
                      <c:pt idx="367">
                        <c:v>298715732.50883919</c:v>
                      </c:pt>
                      <c:pt idx="368">
                        <c:v>298605157.30788857</c:v>
                      </c:pt>
                      <c:pt idx="369">
                        <c:v>298610314.88216847</c:v>
                      </c:pt>
                      <c:pt idx="370">
                        <c:v>299245267.46456081</c:v>
                      </c:pt>
                      <c:pt idx="371">
                        <c:v>299250425.03884083</c:v>
                      </c:pt>
                      <c:pt idx="372">
                        <c:v>300042830.60732031</c:v>
                      </c:pt>
                      <c:pt idx="373">
                        <c:v>300047988.18160045</c:v>
                      </c:pt>
                      <c:pt idx="374">
                        <c:v>299990072.75950098</c:v>
                      </c:pt>
                      <c:pt idx="375">
                        <c:v>299995230.33378094</c:v>
                      </c:pt>
                      <c:pt idx="376">
                        <c:v>299990072.75950098</c:v>
                      </c:pt>
                      <c:pt idx="377">
                        <c:v>299995230.33378094</c:v>
                      </c:pt>
                      <c:pt idx="378">
                        <c:v>300042830.60732031</c:v>
                      </c:pt>
                      <c:pt idx="379">
                        <c:v>300047988.18160045</c:v>
                      </c:pt>
                      <c:pt idx="380">
                        <c:v>300524765.28950256</c:v>
                      </c:pt>
                      <c:pt idx="381">
                        <c:v>300529922.86378264</c:v>
                      </c:pt>
                      <c:pt idx="382">
                        <c:v>300524765.28950256</c:v>
                      </c:pt>
                      <c:pt idx="383">
                        <c:v>300529922.86378264</c:v>
                      </c:pt>
                      <c:pt idx="384">
                        <c:v>300577523.13732207</c:v>
                      </c:pt>
                      <c:pt idx="385">
                        <c:v>300582680.71160203</c:v>
                      </c:pt>
                      <c:pt idx="386">
                        <c:v>299990072.75950098</c:v>
                      </c:pt>
                      <c:pt idx="387">
                        <c:v>299995230.33378094</c:v>
                      </c:pt>
                      <c:pt idx="388">
                        <c:v>300577523.13732207</c:v>
                      </c:pt>
                      <c:pt idx="389">
                        <c:v>300582680.71160203</c:v>
                      </c:pt>
                      <c:pt idx="390">
                        <c:v>300042830.60732031</c:v>
                      </c:pt>
                      <c:pt idx="391">
                        <c:v>300047988.18160045</c:v>
                      </c:pt>
                      <c:pt idx="392">
                        <c:v>300524765.28950256</c:v>
                      </c:pt>
                      <c:pt idx="393">
                        <c:v>300529922.86378264</c:v>
                      </c:pt>
                      <c:pt idx="394">
                        <c:v>300577523.13732207</c:v>
                      </c:pt>
                      <c:pt idx="395">
                        <c:v>300582680.71160203</c:v>
                      </c:pt>
                      <c:pt idx="396">
                        <c:v>301766037.70492858</c:v>
                      </c:pt>
                      <c:pt idx="397">
                        <c:v>301771195.2792086</c:v>
                      </c:pt>
                      <c:pt idx="398">
                        <c:v>301766037.70492858</c:v>
                      </c:pt>
                      <c:pt idx="399">
                        <c:v>301771195.2792086</c:v>
                      </c:pt>
                      <c:pt idx="400">
                        <c:v>302300730.23493016</c:v>
                      </c:pt>
                      <c:pt idx="401">
                        <c:v>302305887.8092103</c:v>
                      </c:pt>
                      <c:pt idx="402">
                        <c:v>302300730.23493016</c:v>
                      </c:pt>
                      <c:pt idx="403">
                        <c:v>302305887.8092103</c:v>
                      </c:pt>
                      <c:pt idx="404">
                        <c:v>301766037.70492858</c:v>
                      </c:pt>
                      <c:pt idx="405">
                        <c:v>301771195.2792086</c:v>
                      </c:pt>
                      <c:pt idx="406">
                        <c:v>302300730.23493016</c:v>
                      </c:pt>
                      <c:pt idx="407">
                        <c:v>302305887.8092103</c:v>
                      </c:pt>
                      <c:pt idx="408">
                        <c:v>303738403.53436202</c:v>
                      </c:pt>
                      <c:pt idx="409">
                        <c:v>303743561.10864204</c:v>
                      </c:pt>
                      <c:pt idx="410">
                        <c:v>303738403.53436202</c:v>
                      </c:pt>
                      <c:pt idx="411">
                        <c:v>303743561.10864204</c:v>
                      </c:pt>
                      <c:pt idx="412">
                        <c:v>303738403.53436202</c:v>
                      </c:pt>
                      <c:pt idx="413">
                        <c:v>303743561.10864204</c:v>
                      </c:pt>
                      <c:pt idx="414">
                        <c:v>304273096.06436366</c:v>
                      </c:pt>
                      <c:pt idx="415">
                        <c:v>304278253.63864362</c:v>
                      </c:pt>
                      <c:pt idx="416">
                        <c:v>304273096.06436366</c:v>
                      </c:pt>
                      <c:pt idx="417">
                        <c:v>304278253.63864362</c:v>
                      </c:pt>
                      <c:pt idx="418">
                        <c:v>304273096.06436366</c:v>
                      </c:pt>
                      <c:pt idx="419">
                        <c:v>304278253.63864362</c:v>
                      </c:pt>
                      <c:pt idx="420">
                        <c:v>306499698.05519491</c:v>
                      </c:pt>
                      <c:pt idx="421">
                        <c:v>306504855.62947494</c:v>
                      </c:pt>
                      <c:pt idx="422">
                        <c:v>306499698.05519491</c:v>
                      </c:pt>
                      <c:pt idx="423">
                        <c:v>306504855.62947494</c:v>
                      </c:pt>
                      <c:pt idx="424">
                        <c:v>307034390.58519655</c:v>
                      </c:pt>
                      <c:pt idx="425">
                        <c:v>307039548.15947664</c:v>
                      </c:pt>
                      <c:pt idx="426">
                        <c:v>307034390.58519655</c:v>
                      </c:pt>
                      <c:pt idx="427">
                        <c:v>307039548.15947664</c:v>
                      </c:pt>
                      <c:pt idx="428">
                        <c:v>306499698.05519491</c:v>
                      </c:pt>
                      <c:pt idx="429">
                        <c:v>306504855.62947494</c:v>
                      </c:pt>
                      <c:pt idx="430">
                        <c:v>307034390.58519655</c:v>
                      </c:pt>
                      <c:pt idx="431">
                        <c:v>307039548.15947664</c:v>
                      </c:pt>
                      <c:pt idx="432">
                        <c:v>307779195.88013673</c:v>
                      </c:pt>
                      <c:pt idx="433">
                        <c:v>307784353.45441669</c:v>
                      </c:pt>
                      <c:pt idx="434">
                        <c:v>308472063.88462836</c:v>
                      </c:pt>
                      <c:pt idx="435">
                        <c:v>307779195.88013673</c:v>
                      </c:pt>
                      <c:pt idx="436">
                        <c:v>308477221.45890838</c:v>
                      </c:pt>
                      <c:pt idx="437">
                        <c:v>307784353.45441669</c:v>
                      </c:pt>
                      <c:pt idx="438">
                        <c:v>308313888.41013837</c:v>
                      </c:pt>
                      <c:pt idx="439">
                        <c:v>308319045.98441833</c:v>
                      </c:pt>
                      <c:pt idx="440">
                        <c:v>308472063.88462836</c:v>
                      </c:pt>
                      <c:pt idx="441">
                        <c:v>308477221.45890838</c:v>
                      </c:pt>
                      <c:pt idx="442">
                        <c:v>308313888.41013837</c:v>
                      </c:pt>
                      <c:pt idx="443">
                        <c:v>308319045.98441833</c:v>
                      </c:pt>
                      <c:pt idx="444">
                        <c:v>307779195.88013673</c:v>
                      </c:pt>
                      <c:pt idx="445">
                        <c:v>307784353.45441669</c:v>
                      </c:pt>
                      <c:pt idx="446">
                        <c:v>309006756.41463006</c:v>
                      </c:pt>
                      <c:pt idx="447">
                        <c:v>309011913.98890996</c:v>
                      </c:pt>
                      <c:pt idx="448">
                        <c:v>309006756.41463006</c:v>
                      </c:pt>
                      <c:pt idx="449">
                        <c:v>309011913.98890996</c:v>
                      </c:pt>
                      <c:pt idx="450">
                        <c:v>308472063.88462836</c:v>
                      </c:pt>
                      <c:pt idx="451">
                        <c:v>308477221.45890838</c:v>
                      </c:pt>
                      <c:pt idx="452">
                        <c:v>308313888.41013837</c:v>
                      </c:pt>
                      <c:pt idx="453">
                        <c:v>308319045.98441833</c:v>
                      </c:pt>
                      <c:pt idx="454">
                        <c:v>309006756.41463006</c:v>
                      </c:pt>
                      <c:pt idx="455">
                        <c:v>309011913.98890996</c:v>
                      </c:pt>
                      <c:pt idx="456">
                        <c:v>309618523.21504337</c:v>
                      </c:pt>
                      <c:pt idx="457">
                        <c:v>309623680.78932339</c:v>
                      </c:pt>
                      <c:pt idx="458">
                        <c:v>309618523.21504337</c:v>
                      </c:pt>
                      <c:pt idx="459">
                        <c:v>309623680.78932339</c:v>
                      </c:pt>
                      <c:pt idx="460">
                        <c:v>309751561.70957023</c:v>
                      </c:pt>
                      <c:pt idx="461">
                        <c:v>309756719.28385019</c:v>
                      </c:pt>
                      <c:pt idx="462">
                        <c:v>309751561.70957023</c:v>
                      </c:pt>
                      <c:pt idx="463">
                        <c:v>309756719.28385019</c:v>
                      </c:pt>
                      <c:pt idx="464">
                        <c:v>309618523.21504337</c:v>
                      </c:pt>
                      <c:pt idx="465">
                        <c:v>309623680.78932339</c:v>
                      </c:pt>
                      <c:pt idx="466">
                        <c:v>310153215.74504513</c:v>
                      </c:pt>
                      <c:pt idx="467">
                        <c:v>310158373.31932497</c:v>
                      </c:pt>
                      <c:pt idx="468">
                        <c:v>310153215.74504513</c:v>
                      </c:pt>
                      <c:pt idx="469">
                        <c:v>310158373.31932497</c:v>
                      </c:pt>
                      <c:pt idx="470">
                        <c:v>310286254.23957187</c:v>
                      </c:pt>
                      <c:pt idx="471">
                        <c:v>310291411.81385195</c:v>
                      </c:pt>
                      <c:pt idx="472">
                        <c:v>310286254.23957187</c:v>
                      </c:pt>
                      <c:pt idx="473">
                        <c:v>310291411.81385195</c:v>
                      </c:pt>
                      <c:pt idx="474">
                        <c:v>309751561.70957023</c:v>
                      </c:pt>
                      <c:pt idx="475">
                        <c:v>309756719.28385019</c:v>
                      </c:pt>
                      <c:pt idx="476">
                        <c:v>310153215.74504513</c:v>
                      </c:pt>
                      <c:pt idx="477">
                        <c:v>310158373.31932497</c:v>
                      </c:pt>
                      <c:pt idx="478">
                        <c:v>310286254.23957187</c:v>
                      </c:pt>
                      <c:pt idx="479">
                        <c:v>310291411.81385195</c:v>
                      </c:pt>
                      <c:pt idx="480">
                        <c:v>315631681.39025164</c:v>
                      </c:pt>
                      <c:pt idx="481">
                        <c:v>315636838.96453166</c:v>
                      </c:pt>
                      <c:pt idx="482">
                        <c:v>315631681.39025164</c:v>
                      </c:pt>
                      <c:pt idx="483">
                        <c:v>315636838.96453166</c:v>
                      </c:pt>
                      <c:pt idx="484">
                        <c:v>316166373.92025322</c:v>
                      </c:pt>
                      <c:pt idx="485">
                        <c:v>316171531.49453324</c:v>
                      </c:pt>
                      <c:pt idx="486">
                        <c:v>316166373.92025322</c:v>
                      </c:pt>
                      <c:pt idx="487">
                        <c:v>316171531.49453324</c:v>
                      </c:pt>
                      <c:pt idx="488">
                        <c:v>315631681.39025164</c:v>
                      </c:pt>
                      <c:pt idx="489">
                        <c:v>315636838.96453166</c:v>
                      </c:pt>
                      <c:pt idx="490">
                        <c:v>316166373.92025322</c:v>
                      </c:pt>
                      <c:pt idx="491">
                        <c:v>316171531.49453324</c:v>
                      </c:pt>
                      <c:pt idx="492">
                        <c:v>317407646.33567911</c:v>
                      </c:pt>
                      <c:pt idx="493">
                        <c:v>317412803.90995914</c:v>
                      </c:pt>
                      <c:pt idx="494">
                        <c:v>317407646.33567911</c:v>
                      </c:pt>
                      <c:pt idx="495">
                        <c:v>317412803.90995914</c:v>
                      </c:pt>
                      <c:pt idx="496">
                        <c:v>317942338.86568081</c:v>
                      </c:pt>
                      <c:pt idx="497">
                        <c:v>317947496.43996078</c:v>
                      </c:pt>
                      <c:pt idx="498">
                        <c:v>317942338.86568081</c:v>
                      </c:pt>
                      <c:pt idx="499">
                        <c:v>317947496.43996078</c:v>
                      </c:pt>
                      <c:pt idx="500">
                        <c:v>317407646.33567911</c:v>
                      </c:pt>
                      <c:pt idx="501">
                        <c:v>317412803.90995914</c:v>
                      </c:pt>
                      <c:pt idx="502">
                        <c:v>317942338.86568081</c:v>
                      </c:pt>
                      <c:pt idx="503">
                        <c:v>317947496.43996078</c:v>
                      </c:pt>
                      <c:pt idx="504">
                        <c:v>319380012.16511261</c:v>
                      </c:pt>
                      <c:pt idx="505">
                        <c:v>319385169.7393927</c:v>
                      </c:pt>
                      <c:pt idx="506">
                        <c:v>319380012.16511261</c:v>
                      </c:pt>
                      <c:pt idx="507">
                        <c:v>319385169.7393927</c:v>
                      </c:pt>
                      <c:pt idx="508">
                        <c:v>319914704.69511431</c:v>
                      </c:pt>
                      <c:pt idx="509">
                        <c:v>319919862.26939428</c:v>
                      </c:pt>
                      <c:pt idx="510">
                        <c:v>319914704.69511431</c:v>
                      </c:pt>
                      <c:pt idx="511">
                        <c:v>319919862.26939428</c:v>
                      </c:pt>
                      <c:pt idx="512">
                        <c:v>319380012.16511261</c:v>
                      </c:pt>
                      <c:pt idx="513">
                        <c:v>319385169.7393927</c:v>
                      </c:pt>
                      <c:pt idx="514">
                        <c:v>319914704.69511431</c:v>
                      </c:pt>
                      <c:pt idx="515">
                        <c:v>319919862.26939428</c:v>
                      </c:pt>
                      <c:pt idx="516">
                        <c:v>323420804.51088732</c:v>
                      </c:pt>
                      <c:pt idx="517">
                        <c:v>323425962.08516747</c:v>
                      </c:pt>
                      <c:pt idx="518">
                        <c:v>323420804.51088732</c:v>
                      </c:pt>
                      <c:pt idx="519">
                        <c:v>323425962.08516747</c:v>
                      </c:pt>
                      <c:pt idx="520">
                        <c:v>323955497.04088897</c:v>
                      </c:pt>
                      <c:pt idx="521">
                        <c:v>323960654.61516911</c:v>
                      </c:pt>
                      <c:pt idx="522">
                        <c:v>323955497.04088897</c:v>
                      </c:pt>
                      <c:pt idx="523">
                        <c:v>323960654.61516911</c:v>
                      </c:pt>
                      <c:pt idx="524">
                        <c:v>323420804.51088732</c:v>
                      </c:pt>
                      <c:pt idx="525">
                        <c:v>323425962.08516747</c:v>
                      </c:pt>
                      <c:pt idx="526">
                        <c:v>323955497.04088897</c:v>
                      </c:pt>
                      <c:pt idx="527">
                        <c:v>323960654.61516911</c:v>
                      </c:pt>
                      <c:pt idx="528">
                        <c:v>325393170.34032089</c:v>
                      </c:pt>
                      <c:pt idx="529">
                        <c:v>325398327.91460085</c:v>
                      </c:pt>
                      <c:pt idx="530">
                        <c:v>325393170.34032089</c:v>
                      </c:pt>
                      <c:pt idx="531">
                        <c:v>325398327.91460085</c:v>
                      </c:pt>
                      <c:pt idx="532">
                        <c:v>325927862.87032253</c:v>
                      </c:pt>
                      <c:pt idx="533">
                        <c:v>325933020.44460249</c:v>
                      </c:pt>
                      <c:pt idx="534">
                        <c:v>325393170.34032089</c:v>
                      </c:pt>
                      <c:pt idx="535">
                        <c:v>325398327.91460085</c:v>
                      </c:pt>
                      <c:pt idx="536">
                        <c:v>325927862.87032253</c:v>
                      </c:pt>
                      <c:pt idx="537">
                        <c:v>325933020.44460249</c:v>
                      </c:pt>
                      <c:pt idx="538">
                        <c:v>325927862.87032253</c:v>
                      </c:pt>
                      <c:pt idx="539">
                        <c:v>325933020.44460249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826-410A-99DA-7FF411C9D25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20920.01029755026</c:v>
                      </c:pt>
                      <c:pt idx="1">
                        <c:v>20920.381317196712</c:v>
                      </c:pt>
                      <c:pt idx="2">
                        <c:v>20920.01029755026</c:v>
                      </c:pt>
                      <c:pt idx="3">
                        <c:v>20920.381317196712</c:v>
                      </c:pt>
                      <c:pt idx="4">
                        <c:v>20967.167584474995</c:v>
                      </c:pt>
                      <c:pt idx="5">
                        <c:v>20967.538604121441</c:v>
                      </c:pt>
                      <c:pt idx="6">
                        <c:v>20967.167584474995</c:v>
                      </c:pt>
                      <c:pt idx="7">
                        <c:v>20967.538604121441</c:v>
                      </c:pt>
                      <c:pt idx="8">
                        <c:v>20920.01029755026</c:v>
                      </c:pt>
                      <c:pt idx="9">
                        <c:v>20920.381317196712</c:v>
                      </c:pt>
                      <c:pt idx="10">
                        <c:v>20967.167584474995</c:v>
                      </c:pt>
                      <c:pt idx="11">
                        <c:v>20967.538604121441</c:v>
                      </c:pt>
                      <c:pt idx="12">
                        <c:v>21458.663238596222</c:v>
                      </c:pt>
                      <c:pt idx="13">
                        <c:v>21459.034258242675</c:v>
                      </c:pt>
                      <c:pt idx="14">
                        <c:v>21458.663238596222</c:v>
                      </c:pt>
                      <c:pt idx="15">
                        <c:v>21459.034258242675</c:v>
                      </c:pt>
                      <c:pt idx="16">
                        <c:v>21505.820525520961</c:v>
                      </c:pt>
                      <c:pt idx="17">
                        <c:v>21506.191545167407</c:v>
                      </c:pt>
                      <c:pt idx="18">
                        <c:v>21505.820525520961</c:v>
                      </c:pt>
                      <c:pt idx="19">
                        <c:v>21506.191545167407</c:v>
                      </c:pt>
                      <c:pt idx="20">
                        <c:v>21458.663238596222</c:v>
                      </c:pt>
                      <c:pt idx="21">
                        <c:v>21459.034258242675</c:v>
                      </c:pt>
                      <c:pt idx="22">
                        <c:v>21505.820525520961</c:v>
                      </c:pt>
                      <c:pt idx="23">
                        <c:v>21506.191545167407</c:v>
                      </c:pt>
                      <c:pt idx="24">
                        <c:v>21567.471399490805</c:v>
                      </c:pt>
                      <c:pt idx="25">
                        <c:v>21567.842419137254</c:v>
                      </c:pt>
                      <c:pt idx="26">
                        <c:v>21567.471399490805</c:v>
                      </c:pt>
                      <c:pt idx="27">
                        <c:v>21567.842419137254</c:v>
                      </c:pt>
                      <c:pt idx="28">
                        <c:v>21614.628686415537</c:v>
                      </c:pt>
                      <c:pt idx="29">
                        <c:v>21614.99970606199</c:v>
                      </c:pt>
                      <c:pt idx="30">
                        <c:v>21614.628686415537</c:v>
                      </c:pt>
                      <c:pt idx="31">
                        <c:v>21614.99970606199</c:v>
                      </c:pt>
                      <c:pt idx="32">
                        <c:v>21567.471399490805</c:v>
                      </c:pt>
                      <c:pt idx="33">
                        <c:v>21567.842419137254</c:v>
                      </c:pt>
                      <c:pt idx="34">
                        <c:v>21614.628686415537</c:v>
                      </c:pt>
                      <c:pt idx="35">
                        <c:v>21614.99970606199</c:v>
                      </c:pt>
                      <c:pt idx="36">
                        <c:v>21731.627682739061</c:v>
                      </c:pt>
                      <c:pt idx="37">
                        <c:v>21731.998702385517</c:v>
                      </c:pt>
                      <c:pt idx="38">
                        <c:v>21731.627682739061</c:v>
                      </c:pt>
                      <c:pt idx="39">
                        <c:v>21731.998702385517</c:v>
                      </c:pt>
                      <c:pt idx="40">
                        <c:v>21778.7849696638</c:v>
                      </c:pt>
                      <c:pt idx="41">
                        <c:v>21779.155989310249</c:v>
                      </c:pt>
                      <c:pt idx="42">
                        <c:v>21778.7849696638</c:v>
                      </c:pt>
                      <c:pt idx="43">
                        <c:v>21779.155989310249</c:v>
                      </c:pt>
                      <c:pt idx="44">
                        <c:v>21731.627682739061</c:v>
                      </c:pt>
                      <c:pt idx="45">
                        <c:v>21731.998702385517</c:v>
                      </c:pt>
                      <c:pt idx="46">
                        <c:v>21778.7849696638</c:v>
                      </c:pt>
                      <c:pt idx="47">
                        <c:v>21779.155989310249</c:v>
                      </c:pt>
                      <c:pt idx="48">
                        <c:v>22106.124340536771</c:v>
                      </c:pt>
                      <c:pt idx="49">
                        <c:v>22106.49536018322</c:v>
                      </c:pt>
                      <c:pt idx="50">
                        <c:v>22106.124340536771</c:v>
                      </c:pt>
                      <c:pt idx="51">
                        <c:v>22106.49536018322</c:v>
                      </c:pt>
                      <c:pt idx="52">
                        <c:v>22156.577820683753</c:v>
                      </c:pt>
                      <c:pt idx="53">
                        <c:v>22156.948840330198</c:v>
                      </c:pt>
                      <c:pt idx="54">
                        <c:v>22153.2816274615</c:v>
                      </c:pt>
                      <c:pt idx="55">
                        <c:v>22153.652647107949</c:v>
                      </c:pt>
                      <c:pt idx="56">
                        <c:v>22153.2816274615</c:v>
                      </c:pt>
                      <c:pt idx="57">
                        <c:v>22153.652647107949</c:v>
                      </c:pt>
                      <c:pt idx="58">
                        <c:v>22106.124340536771</c:v>
                      </c:pt>
                      <c:pt idx="59">
                        <c:v>22106.49536018322</c:v>
                      </c:pt>
                      <c:pt idx="60">
                        <c:v>22156.577820683753</c:v>
                      </c:pt>
                      <c:pt idx="61">
                        <c:v>22156.948840330198</c:v>
                      </c:pt>
                      <c:pt idx="62">
                        <c:v>22203.735107608481</c:v>
                      </c:pt>
                      <c:pt idx="63">
                        <c:v>22204.106127254938</c:v>
                      </c:pt>
                      <c:pt idx="64">
                        <c:v>22153.2816274615</c:v>
                      </c:pt>
                      <c:pt idx="65">
                        <c:v>22153.652647107949</c:v>
                      </c:pt>
                      <c:pt idx="66">
                        <c:v>22203.735107608481</c:v>
                      </c:pt>
                      <c:pt idx="67">
                        <c:v>22204.106127254938</c:v>
                      </c:pt>
                      <c:pt idx="68">
                        <c:v>22156.577820683753</c:v>
                      </c:pt>
                      <c:pt idx="69">
                        <c:v>22156.948840330198</c:v>
                      </c:pt>
                      <c:pt idx="70">
                        <c:v>22203.735107608481</c:v>
                      </c:pt>
                      <c:pt idx="71">
                        <c:v>22204.106127254938</c:v>
                      </c:pt>
                      <c:pt idx="72">
                        <c:v>22290.940326859007</c:v>
                      </c:pt>
                      <c:pt idx="73">
                        <c:v>22291.311346505448</c:v>
                      </c:pt>
                      <c:pt idx="74">
                        <c:v>22270.280623785024</c:v>
                      </c:pt>
                      <c:pt idx="75">
                        <c:v>22270.651643431484</c:v>
                      </c:pt>
                      <c:pt idx="76">
                        <c:v>22270.280623785024</c:v>
                      </c:pt>
                      <c:pt idx="77">
                        <c:v>22270.651643431484</c:v>
                      </c:pt>
                      <c:pt idx="78">
                        <c:v>22290.940326859007</c:v>
                      </c:pt>
                      <c:pt idx="79">
                        <c:v>22291.311346505448</c:v>
                      </c:pt>
                      <c:pt idx="80">
                        <c:v>22270.280623785024</c:v>
                      </c:pt>
                      <c:pt idx="81">
                        <c:v>22270.651643431484</c:v>
                      </c:pt>
                      <c:pt idx="82">
                        <c:v>22338.097613783739</c:v>
                      </c:pt>
                      <c:pt idx="83">
                        <c:v>22338.468633430184</c:v>
                      </c:pt>
                      <c:pt idx="84">
                        <c:v>22317.437910709763</c:v>
                      </c:pt>
                      <c:pt idx="85">
                        <c:v>22317.808930356208</c:v>
                      </c:pt>
                      <c:pt idx="86">
                        <c:v>22338.097613783739</c:v>
                      </c:pt>
                      <c:pt idx="87">
                        <c:v>22338.468633430184</c:v>
                      </c:pt>
                      <c:pt idx="88">
                        <c:v>22290.940326859007</c:v>
                      </c:pt>
                      <c:pt idx="89">
                        <c:v>22291.311346505448</c:v>
                      </c:pt>
                      <c:pt idx="90">
                        <c:v>22317.437910709763</c:v>
                      </c:pt>
                      <c:pt idx="91">
                        <c:v>22317.808930356208</c:v>
                      </c:pt>
                      <c:pt idx="92">
                        <c:v>22338.097613783739</c:v>
                      </c:pt>
                      <c:pt idx="93">
                        <c:v>22338.468633430184</c:v>
                      </c:pt>
                      <c:pt idx="94">
                        <c:v>22317.437910709763</c:v>
                      </c:pt>
                      <c:pt idx="95">
                        <c:v>22317.808930356208</c:v>
                      </c:pt>
                      <c:pt idx="96">
                        <c:v>22804.038922624302</c:v>
                      </c:pt>
                      <c:pt idx="97">
                        <c:v>22804.40994227074</c:v>
                      </c:pt>
                      <c:pt idx="98">
                        <c:v>22804.038922624302</c:v>
                      </c:pt>
                      <c:pt idx="99">
                        <c:v>22804.40994227074</c:v>
                      </c:pt>
                      <c:pt idx="100">
                        <c:v>22829.593267904966</c:v>
                      </c:pt>
                      <c:pt idx="101">
                        <c:v>22829.964287551411</c:v>
                      </c:pt>
                      <c:pt idx="102">
                        <c:v>22829.593267904966</c:v>
                      </c:pt>
                      <c:pt idx="103">
                        <c:v>22829.964287551411</c:v>
                      </c:pt>
                      <c:pt idx="104">
                        <c:v>22851.196209549027</c:v>
                      </c:pt>
                      <c:pt idx="105">
                        <c:v>22851.567229195487</c:v>
                      </c:pt>
                      <c:pt idx="106">
                        <c:v>22851.196209549027</c:v>
                      </c:pt>
                      <c:pt idx="107">
                        <c:v>22851.567229195487</c:v>
                      </c:pt>
                      <c:pt idx="108">
                        <c:v>22876.750554829701</c:v>
                      </c:pt>
                      <c:pt idx="109">
                        <c:v>22877.12157447615</c:v>
                      </c:pt>
                      <c:pt idx="110">
                        <c:v>22804.038922624302</c:v>
                      </c:pt>
                      <c:pt idx="111">
                        <c:v>22804.40994227074</c:v>
                      </c:pt>
                      <c:pt idx="112">
                        <c:v>22876.750554829701</c:v>
                      </c:pt>
                      <c:pt idx="113">
                        <c:v>22877.12157447615</c:v>
                      </c:pt>
                      <c:pt idx="114">
                        <c:v>22829.593267904966</c:v>
                      </c:pt>
                      <c:pt idx="115">
                        <c:v>22829.964287551411</c:v>
                      </c:pt>
                      <c:pt idx="116">
                        <c:v>22851.196209549027</c:v>
                      </c:pt>
                      <c:pt idx="117">
                        <c:v>22851.567229195487</c:v>
                      </c:pt>
                      <c:pt idx="118">
                        <c:v>22876.750554829701</c:v>
                      </c:pt>
                      <c:pt idx="119">
                        <c:v>22877.12157447615</c:v>
                      </c:pt>
                      <c:pt idx="120">
                        <c:v>22938.401428799549</c:v>
                      </c:pt>
                      <c:pt idx="121">
                        <c:v>22938.772448446001</c:v>
                      </c:pt>
                      <c:pt idx="122">
                        <c:v>22938.401428799549</c:v>
                      </c:pt>
                      <c:pt idx="123">
                        <c:v>22938.772448446001</c:v>
                      </c:pt>
                      <c:pt idx="124">
                        <c:v>22968.195205872558</c:v>
                      </c:pt>
                      <c:pt idx="125">
                        <c:v>22968.566225519011</c:v>
                      </c:pt>
                      <c:pt idx="126">
                        <c:v>22985.558715724281</c:v>
                      </c:pt>
                      <c:pt idx="127">
                        <c:v>22985.929735370733</c:v>
                      </c:pt>
                      <c:pt idx="128">
                        <c:v>22968.195205872558</c:v>
                      </c:pt>
                      <c:pt idx="129">
                        <c:v>22968.566225519011</c:v>
                      </c:pt>
                      <c:pt idx="130">
                        <c:v>22985.558715724281</c:v>
                      </c:pt>
                      <c:pt idx="131">
                        <c:v>22985.929735370733</c:v>
                      </c:pt>
                      <c:pt idx="132">
                        <c:v>22938.401428799549</c:v>
                      </c:pt>
                      <c:pt idx="133">
                        <c:v>22938.772448446001</c:v>
                      </c:pt>
                      <c:pt idx="134">
                        <c:v>22968.195205872558</c:v>
                      </c:pt>
                      <c:pt idx="135">
                        <c:v>22968.566225519011</c:v>
                      </c:pt>
                      <c:pt idx="136">
                        <c:v>22985.558715724281</c:v>
                      </c:pt>
                      <c:pt idx="137">
                        <c:v>22985.929735370733</c:v>
                      </c:pt>
                      <c:pt idx="138">
                        <c:v>23015.35249279729</c:v>
                      </c:pt>
                      <c:pt idx="139">
                        <c:v>23015.723512443743</c:v>
                      </c:pt>
                      <c:pt idx="140">
                        <c:v>23015.35249279729</c:v>
                      </c:pt>
                      <c:pt idx="141">
                        <c:v>23015.723512443743</c:v>
                      </c:pt>
                      <c:pt idx="142">
                        <c:v>23066.437463757306</c:v>
                      </c:pt>
                      <c:pt idx="143">
                        <c:v>23066.808483403758</c:v>
                      </c:pt>
                      <c:pt idx="144">
                        <c:v>23015.35249279729</c:v>
                      </c:pt>
                      <c:pt idx="145">
                        <c:v>23015.723512443743</c:v>
                      </c:pt>
                      <c:pt idx="146">
                        <c:v>23102.557712047808</c:v>
                      </c:pt>
                      <c:pt idx="147">
                        <c:v>23102.928731694261</c:v>
                      </c:pt>
                      <c:pt idx="148">
                        <c:v>23102.557712047808</c:v>
                      </c:pt>
                      <c:pt idx="149">
                        <c:v>23102.928731694261</c:v>
                      </c:pt>
                      <c:pt idx="150">
                        <c:v>23066.437463757306</c:v>
                      </c:pt>
                      <c:pt idx="151">
                        <c:v>23066.808483403758</c:v>
                      </c:pt>
                      <c:pt idx="152">
                        <c:v>23113.594750682038</c:v>
                      </c:pt>
                      <c:pt idx="153">
                        <c:v>23113.965770328479</c:v>
                      </c:pt>
                      <c:pt idx="154">
                        <c:v>23113.594750682038</c:v>
                      </c:pt>
                      <c:pt idx="155">
                        <c:v>23113.965770328479</c:v>
                      </c:pt>
                      <c:pt idx="156">
                        <c:v>23102.557712047808</c:v>
                      </c:pt>
                      <c:pt idx="157">
                        <c:v>23102.928731694261</c:v>
                      </c:pt>
                      <c:pt idx="158">
                        <c:v>23066.437463757306</c:v>
                      </c:pt>
                      <c:pt idx="159">
                        <c:v>23066.808483403758</c:v>
                      </c:pt>
                      <c:pt idx="160">
                        <c:v>23149.71499897254</c:v>
                      </c:pt>
                      <c:pt idx="161">
                        <c:v>23150.086018618993</c:v>
                      </c:pt>
                      <c:pt idx="162">
                        <c:v>23149.71499897254</c:v>
                      </c:pt>
                      <c:pt idx="163">
                        <c:v>23150.086018618993</c:v>
                      </c:pt>
                      <c:pt idx="164">
                        <c:v>23113.594750682038</c:v>
                      </c:pt>
                      <c:pt idx="165">
                        <c:v>23113.965770328479</c:v>
                      </c:pt>
                      <c:pt idx="166">
                        <c:v>23149.71499897254</c:v>
                      </c:pt>
                      <c:pt idx="167">
                        <c:v>23150.086018618993</c:v>
                      </c:pt>
                      <c:pt idx="168">
                        <c:v>23477.054369845511</c:v>
                      </c:pt>
                      <c:pt idx="169">
                        <c:v>23477.425389491957</c:v>
                      </c:pt>
                      <c:pt idx="170">
                        <c:v>23477.054369845511</c:v>
                      </c:pt>
                      <c:pt idx="171">
                        <c:v>23477.425389491957</c:v>
                      </c:pt>
                      <c:pt idx="172">
                        <c:v>23527.507849992497</c:v>
                      </c:pt>
                      <c:pt idx="173">
                        <c:v>23527.878869638949</c:v>
                      </c:pt>
                      <c:pt idx="174">
                        <c:v>23524.211656770243</c:v>
                      </c:pt>
                      <c:pt idx="175">
                        <c:v>23524.5826764167</c:v>
                      </c:pt>
                      <c:pt idx="176">
                        <c:v>23524.211656770243</c:v>
                      </c:pt>
                      <c:pt idx="177">
                        <c:v>23524.5826764167</c:v>
                      </c:pt>
                      <c:pt idx="178">
                        <c:v>23477.054369845511</c:v>
                      </c:pt>
                      <c:pt idx="179">
                        <c:v>23477.425389491957</c:v>
                      </c:pt>
                      <c:pt idx="180">
                        <c:v>23527.507849992497</c:v>
                      </c:pt>
                      <c:pt idx="181">
                        <c:v>23527.878869638949</c:v>
                      </c:pt>
                      <c:pt idx="182">
                        <c:v>23574.665136917225</c:v>
                      </c:pt>
                      <c:pt idx="183">
                        <c:v>23575.036156563678</c:v>
                      </c:pt>
                      <c:pt idx="184">
                        <c:v>23591.234535357566</c:v>
                      </c:pt>
                      <c:pt idx="185">
                        <c:v>23591.605555004011</c:v>
                      </c:pt>
                      <c:pt idx="186">
                        <c:v>23591.234535357566</c:v>
                      </c:pt>
                      <c:pt idx="187">
                        <c:v>23591.605555004011</c:v>
                      </c:pt>
                      <c:pt idx="188">
                        <c:v>23563.916687309316</c:v>
                      </c:pt>
                      <c:pt idx="189">
                        <c:v>23564.287706955769</c:v>
                      </c:pt>
                      <c:pt idx="190">
                        <c:v>23524.211656770243</c:v>
                      </c:pt>
                      <c:pt idx="191">
                        <c:v>23524.5826764167</c:v>
                      </c:pt>
                      <c:pt idx="192">
                        <c:v>23574.665136917225</c:v>
                      </c:pt>
                      <c:pt idx="193">
                        <c:v>23563.916687309316</c:v>
                      </c:pt>
                      <c:pt idx="194">
                        <c:v>23575.036156563678</c:v>
                      </c:pt>
                      <c:pt idx="195">
                        <c:v>23564.287706955769</c:v>
                      </c:pt>
                      <c:pt idx="196">
                        <c:v>23527.507849992497</c:v>
                      </c:pt>
                      <c:pt idx="197">
                        <c:v>23527.878869638949</c:v>
                      </c:pt>
                      <c:pt idx="198">
                        <c:v>23591.234535357566</c:v>
                      </c:pt>
                      <c:pt idx="199">
                        <c:v>23591.605555004011</c:v>
                      </c:pt>
                      <c:pt idx="200">
                        <c:v>23638.391822282301</c:v>
                      </c:pt>
                      <c:pt idx="201">
                        <c:v>23638.762841928747</c:v>
                      </c:pt>
                      <c:pt idx="202">
                        <c:v>23574.665136917225</c:v>
                      </c:pt>
                      <c:pt idx="203">
                        <c:v>23563.916687309316</c:v>
                      </c:pt>
                      <c:pt idx="204">
                        <c:v>23575.036156563678</c:v>
                      </c:pt>
                      <c:pt idx="205">
                        <c:v>23564.287706955769</c:v>
                      </c:pt>
                      <c:pt idx="206">
                        <c:v>23611.073974234045</c:v>
                      </c:pt>
                      <c:pt idx="207">
                        <c:v>23611.444993880501</c:v>
                      </c:pt>
                      <c:pt idx="208">
                        <c:v>23638.391822282301</c:v>
                      </c:pt>
                      <c:pt idx="209">
                        <c:v>23638.762841928747</c:v>
                      </c:pt>
                      <c:pt idx="210">
                        <c:v>23641.210653093778</c:v>
                      </c:pt>
                      <c:pt idx="211">
                        <c:v>23641.581672740223</c:v>
                      </c:pt>
                      <c:pt idx="212">
                        <c:v>23611.073974234045</c:v>
                      </c:pt>
                      <c:pt idx="213">
                        <c:v>23611.444993880501</c:v>
                      </c:pt>
                      <c:pt idx="214">
                        <c:v>23641.210653093778</c:v>
                      </c:pt>
                      <c:pt idx="215">
                        <c:v>23641.581672740223</c:v>
                      </c:pt>
                      <c:pt idx="216">
                        <c:v>23638.391822282301</c:v>
                      </c:pt>
                      <c:pt idx="217">
                        <c:v>23638.762841928747</c:v>
                      </c:pt>
                      <c:pt idx="218">
                        <c:v>23611.073974234045</c:v>
                      </c:pt>
                      <c:pt idx="219">
                        <c:v>23611.444993880501</c:v>
                      </c:pt>
                      <c:pt idx="220">
                        <c:v>23641.210653093778</c:v>
                      </c:pt>
                      <c:pt idx="221">
                        <c:v>23641.581672740223</c:v>
                      </c:pt>
                      <c:pt idx="222">
                        <c:v>23688.367940018503</c:v>
                      </c:pt>
                      <c:pt idx="223">
                        <c:v>23688.738959664955</c:v>
                      </c:pt>
                      <c:pt idx="224">
                        <c:v>23688.367940018503</c:v>
                      </c:pt>
                      <c:pt idx="225">
                        <c:v>23688.738959664955</c:v>
                      </c:pt>
                      <c:pt idx="226">
                        <c:v>23713.898565697848</c:v>
                      </c:pt>
                      <c:pt idx="227">
                        <c:v>23714.269585344297</c:v>
                      </c:pt>
                      <c:pt idx="228">
                        <c:v>23713.898565697848</c:v>
                      </c:pt>
                      <c:pt idx="229">
                        <c:v>23714.269585344297</c:v>
                      </c:pt>
                      <c:pt idx="230">
                        <c:v>23688.367940018503</c:v>
                      </c:pt>
                      <c:pt idx="231">
                        <c:v>23688.738959664955</c:v>
                      </c:pt>
                      <c:pt idx="232">
                        <c:v>23761.055852622583</c:v>
                      </c:pt>
                      <c:pt idx="233">
                        <c:v>23761.426872269032</c:v>
                      </c:pt>
                      <c:pt idx="234">
                        <c:v>23761.055852622583</c:v>
                      </c:pt>
                      <c:pt idx="235">
                        <c:v>23761.426872269032</c:v>
                      </c:pt>
                      <c:pt idx="236">
                        <c:v>23713.898565697848</c:v>
                      </c:pt>
                      <c:pt idx="237">
                        <c:v>23714.269585344297</c:v>
                      </c:pt>
                      <c:pt idx="238">
                        <c:v>23761.055852622583</c:v>
                      </c:pt>
                      <c:pt idx="239">
                        <c:v>23761.426872269032</c:v>
                      </c:pt>
                      <c:pt idx="240">
                        <c:v>23878.054848946111</c:v>
                      </c:pt>
                      <c:pt idx="241">
                        <c:v>23878.425868592563</c:v>
                      </c:pt>
                      <c:pt idx="242">
                        <c:v>23878.054848946111</c:v>
                      </c:pt>
                      <c:pt idx="243">
                        <c:v>23878.425868592563</c:v>
                      </c:pt>
                      <c:pt idx="244">
                        <c:v>23925.212135870843</c:v>
                      </c:pt>
                      <c:pt idx="245">
                        <c:v>23925.583155517295</c:v>
                      </c:pt>
                      <c:pt idx="246">
                        <c:v>23925.212135870843</c:v>
                      </c:pt>
                      <c:pt idx="247">
                        <c:v>23925.583155517295</c:v>
                      </c:pt>
                      <c:pt idx="248">
                        <c:v>23878.054848946111</c:v>
                      </c:pt>
                      <c:pt idx="249">
                        <c:v>23878.425868592563</c:v>
                      </c:pt>
                      <c:pt idx="250">
                        <c:v>23925.212135870843</c:v>
                      </c:pt>
                      <c:pt idx="251">
                        <c:v>23925.583155517295</c:v>
                      </c:pt>
                      <c:pt idx="252">
                        <c:v>24129.887476403535</c:v>
                      </c:pt>
                      <c:pt idx="253">
                        <c:v>24130.258496049984</c:v>
                      </c:pt>
                      <c:pt idx="254">
                        <c:v>24129.887476403535</c:v>
                      </c:pt>
                      <c:pt idx="255">
                        <c:v>24130.258496049984</c:v>
                      </c:pt>
                      <c:pt idx="256">
                        <c:v>24177.044763328264</c:v>
                      </c:pt>
                      <c:pt idx="257">
                        <c:v>24177.415782974709</c:v>
                      </c:pt>
                      <c:pt idx="258">
                        <c:v>24177.044763328264</c:v>
                      </c:pt>
                      <c:pt idx="259">
                        <c:v>24177.415782974709</c:v>
                      </c:pt>
                      <c:pt idx="260">
                        <c:v>24129.887476403535</c:v>
                      </c:pt>
                      <c:pt idx="261">
                        <c:v>24130.258496049984</c:v>
                      </c:pt>
                      <c:pt idx="262">
                        <c:v>24174.968951933039</c:v>
                      </c:pt>
                      <c:pt idx="263">
                        <c:v>24175.339971579491</c:v>
                      </c:pt>
                      <c:pt idx="264">
                        <c:v>24174.968951933039</c:v>
                      </c:pt>
                      <c:pt idx="265">
                        <c:v>24175.339971579491</c:v>
                      </c:pt>
                      <c:pt idx="266">
                        <c:v>24177.044763328264</c:v>
                      </c:pt>
                      <c:pt idx="267">
                        <c:v>24177.415782974709</c:v>
                      </c:pt>
                      <c:pt idx="268">
                        <c:v>24222.126238857778</c:v>
                      </c:pt>
                      <c:pt idx="269">
                        <c:v>24222.497258504227</c:v>
                      </c:pt>
                      <c:pt idx="270">
                        <c:v>24238.695637298115</c:v>
                      </c:pt>
                      <c:pt idx="271">
                        <c:v>24222.126238857778</c:v>
                      </c:pt>
                      <c:pt idx="272">
                        <c:v>24239.06665694456</c:v>
                      </c:pt>
                      <c:pt idx="273">
                        <c:v>24222.497258504227</c:v>
                      </c:pt>
                      <c:pt idx="274">
                        <c:v>24174.968951933039</c:v>
                      </c:pt>
                      <c:pt idx="275">
                        <c:v>24175.339971579491</c:v>
                      </c:pt>
                      <c:pt idx="276">
                        <c:v>24211.377789249869</c:v>
                      </c:pt>
                      <c:pt idx="277">
                        <c:v>24211.748808896311</c:v>
                      </c:pt>
                      <c:pt idx="278">
                        <c:v>24238.695637298115</c:v>
                      </c:pt>
                      <c:pt idx="279">
                        <c:v>24239.06665694456</c:v>
                      </c:pt>
                      <c:pt idx="280">
                        <c:v>24211.377789249869</c:v>
                      </c:pt>
                      <c:pt idx="281">
                        <c:v>24211.748808896311</c:v>
                      </c:pt>
                      <c:pt idx="282">
                        <c:v>24285.852924222847</c:v>
                      </c:pt>
                      <c:pt idx="283">
                        <c:v>24286.223943869296</c:v>
                      </c:pt>
                      <c:pt idx="284">
                        <c:v>24222.126238857778</c:v>
                      </c:pt>
                      <c:pt idx="285">
                        <c:v>24222.497258504227</c:v>
                      </c:pt>
                      <c:pt idx="286">
                        <c:v>24258.535076174598</c:v>
                      </c:pt>
                      <c:pt idx="287">
                        <c:v>24258.906095821047</c:v>
                      </c:pt>
                      <c:pt idx="288">
                        <c:v>24285.852924222847</c:v>
                      </c:pt>
                      <c:pt idx="289">
                        <c:v>24286.223943869296</c:v>
                      </c:pt>
                      <c:pt idx="290">
                        <c:v>24238.695637298115</c:v>
                      </c:pt>
                      <c:pt idx="291">
                        <c:v>24239.06665694456</c:v>
                      </c:pt>
                      <c:pt idx="292">
                        <c:v>24258.535076174598</c:v>
                      </c:pt>
                      <c:pt idx="293">
                        <c:v>24258.906095821047</c:v>
                      </c:pt>
                      <c:pt idx="294">
                        <c:v>24211.377789249869</c:v>
                      </c:pt>
                      <c:pt idx="295">
                        <c:v>24211.748808896311</c:v>
                      </c:pt>
                      <c:pt idx="296">
                        <c:v>24285.852924222847</c:v>
                      </c:pt>
                      <c:pt idx="297">
                        <c:v>24286.223943869296</c:v>
                      </c:pt>
                      <c:pt idx="298">
                        <c:v>24339.125235181302</c:v>
                      </c:pt>
                      <c:pt idx="299">
                        <c:v>24339.496254827751</c:v>
                      </c:pt>
                      <c:pt idx="300">
                        <c:v>24258.535076174598</c:v>
                      </c:pt>
                      <c:pt idx="301">
                        <c:v>24258.906095821047</c:v>
                      </c:pt>
                      <c:pt idx="302">
                        <c:v>24339.125235181302</c:v>
                      </c:pt>
                      <c:pt idx="303">
                        <c:v>24339.496254827751</c:v>
                      </c:pt>
                      <c:pt idx="304">
                        <c:v>24339.125235181302</c:v>
                      </c:pt>
                      <c:pt idx="305">
                        <c:v>24339.496254827751</c:v>
                      </c:pt>
                      <c:pt idx="306">
                        <c:v>24386.282522106041</c:v>
                      </c:pt>
                      <c:pt idx="307">
                        <c:v>24386.653541752486</c:v>
                      </c:pt>
                      <c:pt idx="308">
                        <c:v>24402.851920546374</c:v>
                      </c:pt>
                      <c:pt idx="309">
                        <c:v>24403.222940192816</c:v>
                      </c:pt>
                      <c:pt idx="310">
                        <c:v>24402.851920546374</c:v>
                      </c:pt>
                      <c:pt idx="311">
                        <c:v>24403.222940192816</c:v>
                      </c:pt>
                      <c:pt idx="312">
                        <c:v>24375.534072498129</c:v>
                      </c:pt>
                      <c:pt idx="313">
                        <c:v>24375.905092144571</c:v>
                      </c:pt>
                      <c:pt idx="314">
                        <c:v>24386.282522106041</c:v>
                      </c:pt>
                      <c:pt idx="315">
                        <c:v>24375.534072498129</c:v>
                      </c:pt>
                      <c:pt idx="316">
                        <c:v>24386.653541752486</c:v>
                      </c:pt>
                      <c:pt idx="317">
                        <c:v>24375.905092144571</c:v>
                      </c:pt>
                      <c:pt idx="318">
                        <c:v>24450.009207471106</c:v>
                      </c:pt>
                      <c:pt idx="319">
                        <c:v>24450.380227117555</c:v>
                      </c:pt>
                      <c:pt idx="320">
                        <c:v>24450.009207471106</c:v>
                      </c:pt>
                      <c:pt idx="321">
                        <c:v>24450.380227117555</c:v>
                      </c:pt>
                      <c:pt idx="322">
                        <c:v>24422.691359422861</c:v>
                      </c:pt>
                      <c:pt idx="323">
                        <c:v>24402.851920546374</c:v>
                      </c:pt>
                      <c:pt idx="324">
                        <c:v>24423.06237906931</c:v>
                      </c:pt>
                      <c:pt idx="325">
                        <c:v>24437.367493066045</c:v>
                      </c:pt>
                      <c:pt idx="326">
                        <c:v>24403.222940192816</c:v>
                      </c:pt>
                      <c:pt idx="327">
                        <c:v>24437.738512712491</c:v>
                      </c:pt>
                      <c:pt idx="328">
                        <c:v>24422.691359422861</c:v>
                      </c:pt>
                      <c:pt idx="329">
                        <c:v>24423.06237906931</c:v>
                      </c:pt>
                      <c:pt idx="330">
                        <c:v>24386.282522106041</c:v>
                      </c:pt>
                      <c:pt idx="331">
                        <c:v>24375.534072498129</c:v>
                      </c:pt>
                      <c:pt idx="332">
                        <c:v>24386.653541752486</c:v>
                      </c:pt>
                      <c:pt idx="333">
                        <c:v>24375.905092144571</c:v>
                      </c:pt>
                      <c:pt idx="334">
                        <c:v>24437.367493066045</c:v>
                      </c:pt>
                      <c:pt idx="335">
                        <c:v>24437.738512712491</c:v>
                      </c:pt>
                      <c:pt idx="336">
                        <c:v>24450.009207471106</c:v>
                      </c:pt>
                      <c:pt idx="337">
                        <c:v>24484.524779990781</c:v>
                      </c:pt>
                      <c:pt idx="338">
                        <c:v>24450.380227117555</c:v>
                      </c:pt>
                      <c:pt idx="339">
                        <c:v>24484.895799637226</c:v>
                      </c:pt>
                      <c:pt idx="340">
                        <c:v>24422.691359422861</c:v>
                      </c:pt>
                      <c:pt idx="341">
                        <c:v>24423.06237906931</c:v>
                      </c:pt>
                      <c:pt idx="342">
                        <c:v>24484.524779990781</c:v>
                      </c:pt>
                      <c:pt idx="343">
                        <c:v>24484.895799637226</c:v>
                      </c:pt>
                      <c:pt idx="344">
                        <c:v>24437.367493066045</c:v>
                      </c:pt>
                      <c:pt idx="345">
                        <c:v>24437.738512712491</c:v>
                      </c:pt>
                      <c:pt idx="346">
                        <c:v>24484.524779990781</c:v>
                      </c:pt>
                      <c:pt idx="347">
                        <c:v>24484.895799637226</c:v>
                      </c:pt>
                      <c:pt idx="348">
                        <c:v>24777.348578344081</c:v>
                      </c:pt>
                      <c:pt idx="349">
                        <c:v>24777.71959799053</c:v>
                      </c:pt>
                      <c:pt idx="350">
                        <c:v>24777.348578344081</c:v>
                      </c:pt>
                      <c:pt idx="351">
                        <c:v>24777.71959799053</c:v>
                      </c:pt>
                      <c:pt idx="352">
                        <c:v>24827.802058491059</c:v>
                      </c:pt>
                      <c:pt idx="353">
                        <c:v>24828.173078137512</c:v>
                      </c:pt>
                      <c:pt idx="354">
                        <c:v>24777.348578344081</c:v>
                      </c:pt>
                      <c:pt idx="355">
                        <c:v>24777.71959799053</c:v>
                      </c:pt>
                      <c:pt idx="356">
                        <c:v>24827.802058491059</c:v>
                      </c:pt>
                      <c:pt idx="357">
                        <c:v>24828.173078137512</c:v>
                      </c:pt>
                      <c:pt idx="358">
                        <c:v>24824.505865268813</c:v>
                      </c:pt>
                      <c:pt idx="359">
                        <c:v>24824.876884915258</c:v>
                      </c:pt>
                      <c:pt idx="360">
                        <c:v>24824.505865268813</c:v>
                      </c:pt>
                      <c:pt idx="361">
                        <c:v>24824.876884915258</c:v>
                      </c:pt>
                      <c:pt idx="362">
                        <c:v>24874.959345415791</c:v>
                      </c:pt>
                      <c:pt idx="363">
                        <c:v>24875.330365062244</c:v>
                      </c:pt>
                      <c:pt idx="364">
                        <c:v>24874.959345415791</c:v>
                      </c:pt>
                      <c:pt idx="365">
                        <c:v>24875.330365062244</c:v>
                      </c:pt>
                      <c:pt idx="366">
                        <c:v>24827.802058491059</c:v>
                      </c:pt>
                      <c:pt idx="367">
                        <c:v>24828.173078137512</c:v>
                      </c:pt>
                      <c:pt idx="368">
                        <c:v>24824.505865268813</c:v>
                      </c:pt>
                      <c:pt idx="369">
                        <c:v>24824.876884915258</c:v>
                      </c:pt>
                      <c:pt idx="370">
                        <c:v>24874.959345415791</c:v>
                      </c:pt>
                      <c:pt idx="371">
                        <c:v>24875.330365062244</c:v>
                      </c:pt>
                      <c:pt idx="372">
                        <c:v>24941.504861592333</c:v>
                      </c:pt>
                      <c:pt idx="373">
                        <c:v>24941.875881238793</c:v>
                      </c:pt>
                      <c:pt idx="374">
                        <c:v>24934.84671661806</c:v>
                      </c:pt>
                      <c:pt idx="375">
                        <c:v>24935.217736264512</c:v>
                      </c:pt>
                      <c:pt idx="376">
                        <c:v>24934.84671661806</c:v>
                      </c:pt>
                      <c:pt idx="377">
                        <c:v>24935.217736264512</c:v>
                      </c:pt>
                      <c:pt idx="378">
                        <c:v>24941.504861592333</c:v>
                      </c:pt>
                      <c:pt idx="379">
                        <c:v>24941.875881238793</c:v>
                      </c:pt>
                      <c:pt idx="380">
                        <c:v>24982.004003542788</c:v>
                      </c:pt>
                      <c:pt idx="381">
                        <c:v>24982.375023189245</c:v>
                      </c:pt>
                      <c:pt idx="382">
                        <c:v>24982.004003542788</c:v>
                      </c:pt>
                      <c:pt idx="383">
                        <c:v>24982.375023189245</c:v>
                      </c:pt>
                      <c:pt idx="384">
                        <c:v>24988.66214851708</c:v>
                      </c:pt>
                      <c:pt idx="385">
                        <c:v>24989.033168163522</c:v>
                      </c:pt>
                      <c:pt idx="386">
                        <c:v>24934.84671661806</c:v>
                      </c:pt>
                      <c:pt idx="387">
                        <c:v>24935.217736264512</c:v>
                      </c:pt>
                      <c:pt idx="388">
                        <c:v>24988.66214851708</c:v>
                      </c:pt>
                      <c:pt idx="389">
                        <c:v>24989.033168163522</c:v>
                      </c:pt>
                      <c:pt idx="390">
                        <c:v>24941.504861592333</c:v>
                      </c:pt>
                      <c:pt idx="391">
                        <c:v>24941.875881238793</c:v>
                      </c:pt>
                      <c:pt idx="392">
                        <c:v>24982.004003542788</c:v>
                      </c:pt>
                      <c:pt idx="393">
                        <c:v>24982.375023189245</c:v>
                      </c:pt>
                      <c:pt idx="394">
                        <c:v>24988.66214851708</c:v>
                      </c:pt>
                      <c:pt idx="395">
                        <c:v>24989.033168163522</c:v>
                      </c:pt>
                      <c:pt idx="396">
                        <c:v>25084.828595006595</c:v>
                      </c:pt>
                      <c:pt idx="397">
                        <c:v>25085.199614653047</c:v>
                      </c:pt>
                      <c:pt idx="398">
                        <c:v>25084.828595006595</c:v>
                      </c:pt>
                      <c:pt idx="399">
                        <c:v>25085.199614653047</c:v>
                      </c:pt>
                      <c:pt idx="400">
                        <c:v>25131.985881931323</c:v>
                      </c:pt>
                      <c:pt idx="401">
                        <c:v>25132.356901577783</c:v>
                      </c:pt>
                      <c:pt idx="402">
                        <c:v>25131.985881931323</c:v>
                      </c:pt>
                      <c:pt idx="403">
                        <c:v>25132.356901577783</c:v>
                      </c:pt>
                      <c:pt idx="404">
                        <c:v>25084.828595006595</c:v>
                      </c:pt>
                      <c:pt idx="405">
                        <c:v>25085.199614653047</c:v>
                      </c:pt>
                      <c:pt idx="406">
                        <c:v>25131.985881931323</c:v>
                      </c:pt>
                      <c:pt idx="407">
                        <c:v>25132.356901577783</c:v>
                      </c:pt>
                      <c:pt idx="408">
                        <c:v>25248.984878254851</c:v>
                      </c:pt>
                      <c:pt idx="409">
                        <c:v>25249.355897901307</c:v>
                      </c:pt>
                      <c:pt idx="410">
                        <c:v>25248.984878254851</c:v>
                      </c:pt>
                      <c:pt idx="411">
                        <c:v>25249.355897901307</c:v>
                      </c:pt>
                      <c:pt idx="412">
                        <c:v>25248.984878254851</c:v>
                      </c:pt>
                      <c:pt idx="413">
                        <c:v>25249.355897901307</c:v>
                      </c:pt>
                      <c:pt idx="414">
                        <c:v>25296.142165179583</c:v>
                      </c:pt>
                      <c:pt idx="415">
                        <c:v>25296.513184826032</c:v>
                      </c:pt>
                      <c:pt idx="416">
                        <c:v>25296.142165179583</c:v>
                      </c:pt>
                      <c:pt idx="417">
                        <c:v>25296.513184826032</c:v>
                      </c:pt>
                      <c:pt idx="418">
                        <c:v>25296.142165179583</c:v>
                      </c:pt>
                      <c:pt idx="419">
                        <c:v>25296.513184826032</c:v>
                      </c:pt>
                      <c:pt idx="420">
                        <c:v>25475.263160431608</c:v>
                      </c:pt>
                      <c:pt idx="421">
                        <c:v>25475.634180078057</c:v>
                      </c:pt>
                      <c:pt idx="422">
                        <c:v>25475.263160431608</c:v>
                      </c:pt>
                      <c:pt idx="423">
                        <c:v>25475.634180078057</c:v>
                      </c:pt>
                      <c:pt idx="424">
                        <c:v>25522.420447356337</c:v>
                      </c:pt>
                      <c:pt idx="425">
                        <c:v>25522.791467002793</c:v>
                      </c:pt>
                      <c:pt idx="426">
                        <c:v>25522.420447356337</c:v>
                      </c:pt>
                      <c:pt idx="427">
                        <c:v>25522.791467002793</c:v>
                      </c:pt>
                      <c:pt idx="428">
                        <c:v>25475.263160431608</c:v>
                      </c:pt>
                      <c:pt idx="429">
                        <c:v>25475.634180078057</c:v>
                      </c:pt>
                      <c:pt idx="430">
                        <c:v>25522.420447356337</c:v>
                      </c:pt>
                      <c:pt idx="431">
                        <c:v>25522.791467002793</c:v>
                      </c:pt>
                      <c:pt idx="432">
                        <c:v>25582.307818558609</c:v>
                      </c:pt>
                      <c:pt idx="433">
                        <c:v>25582.678838205054</c:v>
                      </c:pt>
                      <c:pt idx="434">
                        <c:v>25639.419443679864</c:v>
                      </c:pt>
                      <c:pt idx="435">
                        <c:v>25582.307818558609</c:v>
                      </c:pt>
                      <c:pt idx="436">
                        <c:v>25639.790463326317</c:v>
                      </c:pt>
                      <c:pt idx="437">
                        <c:v>25582.678838205054</c:v>
                      </c:pt>
                      <c:pt idx="438">
                        <c:v>25629.465105483338</c:v>
                      </c:pt>
                      <c:pt idx="439">
                        <c:v>25629.836125129787</c:v>
                      </c:pt>
                      <c:pt idx="440">
                        <c:v>25639.419443679864</c:v>
                      </c:pt>
                      <c:pt idx="441">
                        <c:v>25639.790463326317</c:v>
                      </c:pt>
                      <c:pt idx="442">
                        <c:v>25629.465105483338</c:v>
                      </c:pt>
                      <c:pt idx="443">
                        <c:v>25629.836125129787</c:v>
                      </c:pt>
                      <c:pt idx="444">
                        <c:v>25582.307818558609</c:v>
                      </c:pt>
                      <c:pt idx="445">
                        <c:v>25582.678838205054</c:v>
                      </c:pt>
                      <c:pt idx="446">
                        <c:v>25686.576730604596</c:v>
                      </c:pt>
                      <c:pt idx="447">
                        <c:v>25686.947750251042</c:v>
                      </c:pt>
                      <c:pt idx="448">
                        <c:v>25686.576730604596</c:v>
                      </c:pt>
                      <c:pt idx="449">
                        <c:v>25686.947750251042</c:v>
                      </c:pt>
                      <c:pt idx="450">
                        <c:v>25639.419443679864</c:v>
                      </c:pt>
                      <c:pt idx="451">
                        <c:v>25639.790463326317</c:v>
                      </c:pt>
                      <c:pt idx="452">
                        <c:v>25629.465105483338</c:v>
                      </c:pt>
                      <c:pt idx="453">
                        <c:v>25629.836125129787</c:v>
                      </c:pt>
                      <c:pt idx="454">
                        <c:v>25686.576730604596</c:v>
                      </c:pt>
                      <c:pt idx="455">
                        <c:v>25686.947750251042</c:v>
                      </c:pt>
                      <c:pt idx="456">
                        <c:v>25737.661701564608</c:v>
                      </c:pt>
                      <c:pt idx="457">
                        <c:v>25738.032721211064</c:v>
                      </c:pt>
                      <c:pt idx="458">
                        <c:v>25737.661701564608</c:v>
                      </c:pt>
                      <c:pt idx="459">
                        <c:v>25738.032721211064</c:v>
                      </c:pt>
                      <c:pt idx="460">
                        <c:v>25746.464101806865</c:v>
                      </c:pt>
                      <c:pt idx="461">
                        <c:v>25746.835121453318</c:v>
                      </c:pt>
                      <c:pt idx="462">
                        <c:v>25746.464101806865</c:v>
                      </c:pt>
                      <c:pt idx="463">
                        <c:v>25746.835121453318</c:v>
                      </c:pt>
                      <c:pt idx="464">
                        <c:v>25737.661701564608</c:v>
                      </c:pt>
                      <c:pt idx="465">
                        <c:v>25738.032721211064</c:v>
                      </c:pt>
                      <c:pt idx="466">
                        <c:v>25784.818988489347</c:v>
                      </c:pt>
                      <c:pt idx="467">
                        <c:v>25785.190008135789</c:v>
                      </c:pt>
                      <c:pt idx="468">
                        <c:v>25784.818988489347</c:v>
                      </c:pt>
                      <c:pt idx="469">
                        <c:v>25785.190008135789</c:v>
                      </c:pt>
                      <c:pt idx="470">
                        <c:v>25793.621388731601</c:v>
                      </c:pt>
                      <c:pt idx="471">
                        <c:v>25793.992408378053</c:v>
                      </c:pt>
                      <c:pt idx="472">
                        <c:v>25793.621388731601</c:v>
                      </c:pt>
                      <c:pt idx="473">
                        <c:v>25793.992408378053</c:v>
                      </c:pt>
                      <c:pt idx="474">
                        <c:v>25746.464101806865</c:v>
                      </c:pt>
                      <c:pt idx="475">
                        <c:v>25746.835121453318</c:v>
                      </c:pt>
                      <c:pt idx="476">
                        <c:v>25784.818988489347</c:v>
                      </c:pt>
                      <c:pt idx="477">
                        <c:v>25785.190008135789</c:v>
                      </c:pt>
                      <c:pt idx="478">
                        <c:v>25793.621388731601</c:v>
                      </c:pt>
                      <c:pt idx="479">
                        <c:v>25793.992408378053</c:v>
                      </c:pt>
                      <c:pt idx="480">
                        <c:v>26235.140925116626</c:v>
                      </c:pt>
                      <c:pt idx="481">
                        <c:v>26235.511944763079</c:v>
                      </c:pt>
                      <c:pt idx="482">
                        <c:v>26235.140925116626</c:v>
                      </c:pt>
                      <c:pt idx="483">
                        <c:v>26235.511944763079</c:v>
                      </c:pt>
                      <c:pt idx="484">
                        <c:v>26282.298212041358</c:v>
                      </c:pt>
                      <c:pt idx="485">
                        <c:v>26282.669231687811</c:v>
                      </c:pt>
                      <c:pt idx="486">
                        <c:v>26282.298212041358</c:v>
                      </c:pt>
                      <c:pt idx="487">
                        <c:v>26282.669231687811</c:v>
                      </c:pt>
                      <c:pt idx="488">
                        <c:v>26235.140925116626</c:v>
                      </c:pt>
                      <c:pt idx="489">
                        <c:v>26235.511944763079</c:v>
                      </c:pt>
                      <c:pt idx="490">
                        <c:v>26282.298212041358</c:v>
                      </c:pt>
                      <c:pt idx="491">
                        <c:v>26282.669231687811</c:v>
                      </c:pt>
                      <c:pt idx="492">
                        <c:v>26385.122803505157</c:v>
                      </c:pt>
                      <c:pt idx="493">
                        <c:v>26385.493823151606</c:v>
                      </c:pt>
                      <c:pt idx="494">
                        <c:v>26385.122803505157</c:v>
                      </c:pt>
                      <c:pt idx="495">
                        <c:v>26385.493823151606</c:v>
                      </c:pt>
                      <c:pt idx="496">
                        <c:v>26432.280090429893</c:v>
                      </c:pt>
                      <c:pt idx="497">
                        <c:v>26432.651110076338</c:v>
                      </c:pt>
                      <c:pt idx="498">
                        <c:v>26432.280090429893</c:v>
                      </c:pt>
                      <c:pt idx="499">
                        <c:v>26432.651110076338</c:v>
                      </c:pt>
                      <c:pt idx="500">
                        <c:v>26385.122803505157</c:v>
                      </c:pt>
                      <c:pt idx="501">
                        <c:v>26385.493823151606</c:v>
                      </c:pt>
                      <c:pt idx="502">
                        <c:v>26432.280090429893</c:v>
                      </c:pt>
                      <c:pt idx="503">
                        <c:v>26432.651110076338</c:v>
                      </c:pt>
                      <c:pt idx="504">
                        <c:v>26549.27908675342</c:v>
                      </c:pt>
                      <c:pt idx="505">
                        <c:v>26549.650106399873</c:v>
                      </c:pt>
                      <c:pt idx="506">
                        <c:v>26549.27908675342</c:v>
                      </c:pt>
                      <c:pt idx="507">
                        <c:v>26549.650106399873</c:v>
                      </c:pt>
                      <c:pt idx="508">
                        <c:v>26596.436373678149</c:v>
                      </c:pt>
                      <c:pt idx="509">
                        <c:v>26596.807393324601</c:v>
                      </c:pt>
                      <c:pt idx="510">
                        <c:v>26596.436373678149</c:v>
                      </c:pt>
                      <c:pt idx="511">
                        <c:v>26596.807393324601</c:v>
                      </c:pt>
                      <c:pt idx="512">
                        <c:v>26549.27908675342</c:v>
                      </c:pt>
                      <c:pt idx="513">
                        <c:v>26549.650106399873</c:v>
                      </c:pt>
                      <c:pt idx="514">
                        <c:v>26596.436373678149</c:v>
                      </c:pt>
                      <c:pt idx="515">
                        <c:v>26596.807393324601</c:v>
                      </c:pt>
                      <c:pt idx="516">
                        <c:v>26882.602027057164</c:v>
                      </c:pt>
                      <c:pt idx="517">
                        <c:v>26882.973046703632</c:v>
                      </c:pt>
                      <c:pt idx="518">
                        <c:v>26882.602027057164</c:v>
                      </c:pt>
                      <c:pt idx="519">
                        <c:v>26882.973046703632</c:v>
                      </c:pt>
                      <c:pt idx="520">
                        <c:v>26929.759313981904</c:v>
                      </c:pt>
                      <c:pt idx="521">
                        <c:v>26930.13033362836</c:v>
                      </c:pt>
                      <c:pt idx="522">
                        <c:v>26929.759313981904</c:v>
                      </c:pt>
                      <c:pt idx="523">
                        <c:v>26930.13033362836</c:v>
                      </c:pt>
                      <c:pt idx="524">
                        <c:v>26882.602027057164</c:v>
                      </c:pt>
                      <c:pt idx="525">
                        <c:v>26882.973046703632</c:v>
                      </c:pt>
                      <c:pt idx="526">
                        <c:v>26929.759313981904</c:v>
                      </c:pt>
                      <c:pt idx="527">
                        <c:v>26930.13033362836</c:v>
                      </c:pt>
                      <c:pt idx="528">
                        <c:v>27046.758310305431</c:v>
                      </c:pt>
                      <c:pt idx="529">
                        <c:v>27047.129329951884</c:v>
                      </c:pt>
                      <c:pt idx="530">
                        <c:v>27046.758310305431</c:v>
                      </c:pt>
                      <c:pt idx="531">
                        <c:v>27047.129329951884</c:v>
                      </c:pt>
                      <c:pt idx="532">
                        <c:v>27093.915597230171</c:v>
                      </c:pt>
                      <c:pt idx="533">
                        <c:v>27094.286616876609</c:v>
                      </c:pt>
                      <c:pt idx="534">
                        <c:v>27046.758310305431</c:v>
                      </c:pt>
                      <c:pt idx="535">
                        <c:v>27047.129329951884</c:v>
                      </c:pt>
                      <c:pt idx="536">
                        <c:v>27093.915597230171</c:v>
                      </c:pt>
                      <c:pt idx="537">
                        <c:v>27094.286616876609</c:v>
                      </c:pt>
                      <c:pt idx="538">
                        <c:v>27093.915597230171</c:v>
                      </c:pt>
                      <c:pt idx="539">
                        <c:v>27094.286616876609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826-410A-99DA-7FF411C9D25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0.99994003945903942</c:v>
                      </c:pt>
                      <c:pt idx="2">
                        <c:v>0.99658203537090084</c:v>
                      </c:pt>
                      <c:pt idx="3">
                        <c:v>0.99652480913884656</c:v>
                      </c:pt>
                      <c:pt idx="4">
                        <c:v>0.99151241098795417</c:v>
                      </c:pt>
                      <c:pt idx="5">
                        <c:v>0.99145263521993332</c:v>
                      </c:pt>
                      <c:pt idx="6">
                        <c:v>0.99081654486799131</c:v>
                      </c:pt>
                      <c:pt idx="7">
                        <c:v>0.99075685777207934</c:v>
                      </c:pt>
                      <c:pt idx="8">
                        <c:v>0.99055818603507928</c:v>
                      </c:pt>
                      <c:pt idx="9">
                        <c:v>0.99050098554004795</c:v>
                      </c:pt>
                      <c:pt idx="10">
                        <c:v>0.98487338278489478</c:v>
                      </c:pt>
                      <c:pt idx="11">
                        <c:v>0.98481436798113697</c:v>
                      </c:pt>
                      <c:pt idx="12">
                        <c:v>0.91215975168085928</c:v>
                      </c:pt>
                      <c:pt idx="13">
                        <c:v>0.9120998436768607</c:v>
                      </c:pt>
                      <c:pt idx="14">
                        <c:v>0.90883251293861922</c:v>
                      </c:pt>
                      <c:pt idx="15">
                        <c:v>0.90877262908667211</c:v>
                      </c:pt>
                      <c:pt idx="16">
                        <c:v>0.90628708544750036</c:v>
                      </c:pt>
                      <c:pt idx="17">
                        <c:v>0.90622716932518832</c:v>
                      </c:pt>
                      <c:pt idx="18">
                        <c:v>0.90296347052691028</c:v>
                      </c:pt>
                      <c:pt idx="19">
                        <c:v>0.90290357476424687</c:v>
                      </c:pt>
                      <c:pt idx="20">
                        <c:v>0.9027775199818846</c:v>
                      </c:pt>
                      <c:pt idx="21">
                        <c:v>0.90271768824891763</c:v>
                      </c:pt>
                      <c:pt idx="22">
                        <c:v>0.89691558217080236</c:v>
                      </c:pt>
                      <c:pt idx="23">
                        <c:v>0.89685573150749542</c:v>
                      </c:pt>
                      <c:pt idx="24">
                        <c:v>0.89389279892845164</c:v>
                      </c:pt>
                      <c:pt idx="25">
                        <c:v>0.89383289281264255</c:v>
                      </c:pt>
                      <c:pt idx="26">
                        <c:v>0.89317901152295232</c:v>
                      </c:pt>
                      <c:pt idx="27">
                        <c:v>0.89311910940264772</c:v>
                      </c:pt>
                      <c:pt idx="28">
                        <c:v>0.88802059020559621</c:v>
                      </c:pt>
                      <c:pt idx="29">
                        <c:v>0.88796067705544757</c:v>
                      </c:pt>
                      <c:pt idx="30">
                        <c:v>0.88730742504207416</c:v>
                      </c:pt>
                      <c:pt idx="31">
                        <c:v>0.88724751532107748</c:v>
                      </c:pt>
                      <c:pt idx="32">
                        <c:v>0.88713564182979276</c:v>
                      </c:pt>
                      <c:pt idx="33">
                        <c:v>0.88707577830391759</c:v>
                      </c:pt>
                      <c:pt idx="34">
                        <c:v>0.88126963340921838</c:v>
                      </c:pt>
                      <c:pt idx="35">
                        <c:v>0.88120975737644802</c:v>
                      </c:pt>
                      <c:pt idx="36">
                        <c:v>0.86644398104214992</c:v>
                      </c:pt>
                      <c:pt idx="37">
                        <c:v>0.86638407716496613</c:v>
                      </c:pt>
                      <c:pt idx="38">
                        <c:v>0.8630912615389621</c:v>
                      </c:pt>
                      <c:pt idx="39">
                        <c:v>0.86303137310801237</c:v>
                      </c:pt>
                      <c:pt idx="40">
                        <c:v>0.86057225957329686</c:v>
                      </c:pt>
                      <c:pt idx="41">
                        <c:v>0.86051234986202818</c:v>
                      </c:pt>
                      <c:pt idx="42">
                        <c:v>0.85722187114956561</c:v>
                      </c:pt>
                      <c:pt idx="43">
                        <c:v>0.85716197512650005</c:v>
                      </c:pt>
                      <c:pt idx="44">
                        <c:v>0.85682687453053608</c:v>
                      </c:pt>
                      <c:pt idx="45">
                        <c:v>0.85676701906613006</c:v>
                      </c:pt>
                      <c:pt idx="46">
                        <c:v>0.850962100005624</c:v>
                      </c:pt>
                      <c:pt idx="47">
                        <c:v>0.85090223361885131</c:v>
                      </c:pt>
                      <c:pt idx="48">
                        <c:v>0.80605267206980613</c:v>
                      </c:pt>
                      <c:pt idx="49">
                        <c:v>0.80599276429134348</c:v>
                      </c:pt>
                      <c:pt idx="50">
                        <c:v>0.8053136240647647</c:v>
                      </c:pt>
                      <c:pt idx="51">
                        <c:v>0.80525371823412328</c:v>
                      </c:pt>
                      <c:pt idx="52">
                        <c:v>0.80131121377484416</c:v>
                      </c:pt>
                      <c:pt idx="53">
                        <c:v>0.80125129685597252</c:v>
                      </c:pt>
                      <c:pt idx="54">
                        <c:v>0.80018050473720481</c:v>
                      </c:pt>
                      <c:pt idx="55">
                        <c:v>0.80012059348645148</c:v>
                      </c:pt>
                      <c:pt idx="56">
                        <c:v>0.79944176597143501</c:v>
                      </c:pt>
                      <c:pt idx="57">
                        <c:v>0.79938185648041338</c:v>
                      </c:pt>
                      <c:pt idx="58">
                        <c:v>0.79906232790757858</c:v>
                      </c:pt>
                      <c:pt idx="59">
                        <c:v>0.79900244030540246</c:v>
                      </c:pt>
                      <c:pt idx="60">
                        <c:v>0.79796457261234599</c:v>
                      </c:pt>
                      <c:pt idx="61">
                        <c:v>0.7979046632767598</c:v>
                      </c:pt>
                      <c:pt idx="62">
                        <c:v>0.79543757387302372</c:v>
                      </c:pt>
                      <c:pt idx="63">
                        <c:v>0.79537765457500775</c:v>
                      </c:pt>
                      <c:pt idx="64">
                        <c:v>0.79319320277308558</c:v>
                      </c:pt>
                      <c:pt idx="65">
                        <c:v>0.79313330989405062</c:v>
                      </c:pt>
                      <c:pt idx="66">
                        <c:v>0.79209220138673442</c:v>
                      </c:pt>
                      <c:pt idx="67">
                        <c:v>0.79203228889921717</c:v>
                      </c:pt>
                      <c:pt idx="68">
                        <c:v>0.79171576196329463</c:v>
                      </c:pt>
                      <c:pt idx="69">
                        <c:v>0.79165586918940101</c:v>
                      </c:pt>
                      <c:pt idx="70">
                        <c:v>0.78584592340169401</c:v>
                      </c:pt>
                      <c:pt idx="71">
                        <c:v>0.78578602599155567</c:v>
                      </c:pt>
                      <c:pt idx="72">
                        <c:v>0.78177073310591805</c:v>
                      </c:pt>
                      <c:pt idx="73">
                        <c:v>0.78171081250834473</c:v>
                      </c:pt>
                      <c:pt idx="74">
                        <c:v>0.78121329426469166</c:v>
                      </c:pt>
                      <c:pt idx="75">
                        <c:v>0.78115338204237472</c:v>
                      </c:pt>
                      <c:pt idx="76">
                        <c:v>0.78047463903286829</c:v>
                      </c:pt>
                      <c:pt idx="77">
                        <c:v>0.7804147283306434</c:v>
                      </c:pt>
                      <c:pt idx="78">
                        <c:v>0.77842609675293828</c:v>
                      </c:pt>
                      <c:pt idx="79">
                        <c:v>0.77836618205988239</c:v>
                      </c:pt>
                      <c:pt idx="80">
                        <c:v>0.77422746736854631</c:v>
                      </c:pt>
                      <c:pt idx="81">
                        <c:v>0.7741675710124658</c:v>
                      </c:pt>
                      <c:pt idx="82">
                        <c:v>0.77329095884458965</c:v>
                      </c:pt>
                      <c:pt idx="83">
                        <c:v>0.77323104067864934</c:v>
                      </c:pt>
                      <c:pt idx="84">
                        <c:v>0.77273209106895213</c:v>
                      </c:pt>
                      <c:pt idx="85">
                        <c:v>0.77267218133763738</c:v>
                      </c:pt>
                      <c:pt idx="86">
                        <c:v>0.77255288729567428</c:v>
                      </c:pt>
                      <c:pt idx="87">
                        <c:v>0.77249297036670295</c:v>
                      </c:pt>
                      <c:pt idx="88">
                        <c:v>0.77218179404157339</c:v>
                      </c:pt>
                      <c:pt idx="89">
                        <c:v>0.77212189252719432</c:v>
                      </c:pt>
                      <c:pt idx="90">
                        <c:v>0.76935738164824918</c:v>
                      </c:pt>
                      <c:pt idx="91">
                        <c:v>0.76929747908683666</c:v>
                      </c:pt>
                      <c:pt idx="92">
                        <c:v>0.76631069054191336</c:v>
                      </c:pt>
                      <c:pt idx="93">
                        <c:v>0.76625078557677617</c:v>
                      </c:pt>
                      <c:pt idx="94">
                        <c:v>0.76288974421607558</c:v>
                      </c:pt>
                      <c:pt idx="95">
                        <c:v>0.76282985727901997</c:v>
                      </c:pt>
                      <c:pt idx="96">
                        <c:v>0.69520496599873682</c:v>
                      </c:pt>
                      <c:pt idx="97">
                        <c:v>0.69514505250764147</c:v>
                      </c:pt>
                      <c:pt idx="98">
                        <c:v>0.6944409805202072</c:v>
                      </c:pt>
                      <c:pt idx="99">
                        <c:v>0.69438106787912068</c:v>
                      </c:pt>
                      <c:pt idx="100">
                        <c:v>0.69393208748396107</c:v>
                      </c:pt>
                      <c:pt idx="101">
                        <c:v>0.69387217103556642</c:v>
                      </c:pt>
                      <c:pt idx="102">
                        <c:v>0.69056068733139941</c:v>
                      </c:pt>
                      <c:pt idx="103">
                        <c:v>0.69050077428864598</c:v>
                      </c:pt>
                      <c:pt idx="104">
                        <c:v>0.68933203584177016</c:v>
                      </c:pt>
                      <c:pt idx="105">
                        <c:v>0.68927212104032742</c:v>
                      </c:pt>
                      <c:pt idx="106">
                        <c:v>0.6885681926288022</c:v>
                      </c:pt>
                      <c:pt idx="107">
                        <c:v>0.68850827859039287</c:v>
                      </c:pt>
                      <c:pt idx="108">
                        <c:v>0.68805864710016129</c:v>
                      </c:pt>
                      <c:pt idx="109">
                        <c:v>0.68799872970859832</c:v>
                      </c:pt>
                      <c:pt idx="110">
                        <c:v>0.68798178430549883</c:v>
                      </c:pt>
                      <c:pt idx="111">
                        <c:v>0.68792187980080277</c:v>
                      </c:pt>
                      <c:pt idx="112">
                        <c:v>0.68468783960618196</c:v>
                      </c:pt>
                      <c:pt idx="113">
                        <c:v>0.68462792524696858</c:v>
                      </c:pt>
                      <c:pt idx="114">
                        <c:v>0.68410186174227317</c:v>
                      </c:pt>
                      <c:pt idx="115">
                        <c:v>0.68404195651932409</c:v>
                      </c:pt>
                      <c:pt idx="116">
                        <c:v>0.68211026511333372</c:v>
                      </c:pt>
                      <c:pt idx="117">
                        <c:v>0.68205035846661688</c:v>
                      </c:pt>
                      <c:pt idx="118">
                        <c:v>0.67823023974536378</c:v>
                      </c:pt>
                      <c:pt idx="119">
                        <c:v>0.67817033247734704</c:v>
                      </c:pt>
                      <c:pt idx="120">
                        <c:v>0.67566574319222905</c:v>
                      </c:pt>
                      <c:pt idx="121">
                        <c:v>0.67560582761232135</c:v>
                      </c:pt>
                      <c:pt idx="122">
                        <c:v>0.67490198168856097</c:v>
                      </c:pt>
                      <c:pt idx="123">
                        <c:v>0.67484206676267333</c:v>
                      </c:pt>
                      <c:pt idx="124">
                        <c:v>0.67036473137620289</c:v>
                      </c:pt>
                      <c:pt idx="125">
                        <c:v>0.6703048165099561</c:v>
                      </c:pt>
                      <c:pt idx="126">
                        <c:v>0.66979247469426273</c:v>
                      </c:pt>
                      <c:pt idx="127">
                        <c:v>0.66973255825178568</c:v>
                      </c:pt>
                      <c:pt idx="128">
                        <c:v>0.66960089664970646</c:v>
                      </c:pt>
                      <c:pt idx="129">
                        <c:v>0.66954098243536886</c:v>
                      </c:pt>
                      <c:pt idx="130">
                        <c:v>0.66902882938598318</c:v>
                      </c:pt>
                      <c:pt idx="131">
                        <c:v>0.66896891351962984</c:v>
                      </c:pt>
                      <c:pt idx="132">
                        <c:v>0.6684449885769046</c:v>
                      </c:pt>
                      <c:pt idx="133">
                        <c:v>0.66838508007517072</c:v>
                      </c:pt>
                      <c:pt idx="134">
                        <c:v>0.66314342027631268</c:v>
                      </c:pt>
                      <c:pt idx="135">
                        <c:v>0.66308351244121277</c:v>
                      </c:pt>
                      <c:pt idx="136">
                        <c:v>0.66257288135450898</c:v>
                      </c:pt>
                      <c:pt idx="137">
                        <c:v>0.66251297124485153</c:v>
                      </c:pt>
                      <c:pt idx="138">
                        <c:v>0.66188402561389259</c:v>
                      </c:pt>
                      <c:pt idx="139">
                        <c:v>0.66182411190307733</c:v>
                      </c:pt>
                      <c:pt idx="140">
                        <c:v>0.65848607522802105</c:v>
                      </c:pt>
                      <c:pt idx="141">
                        <c:v>0.65842616457002268</c:v>
                      </c:pt>
                      <c:pt idx="142">
                        <c:v>0.65332633494149039</c:v>
                      </c:pt>
                      <c:pt idx="143">
                        <c:v>0.65326642154028713</c:v>
                      </c:pt>
                      <c:pt idx="144">
                        <c:v>0.65181079107077122</c:v>
                      </c:pt>
                      <c:pt idx="145">
                        <c:v>0.65175088757315314</c:v>
                      </c:pt>
                      <c:pt idx="146">
                        <c:v>0.65082521938627347</c:v>
                      </c:pt>
                      <c:pt idx="147">
                        <c:v>0.65076530322630088</c:v>
                      </c:pt>
                      <c:pt idx="148">
                        <c:v>0.6500615512732153</c:v>
                      </c:pt>
                      <c:pt idx="149">
                        <c:v>0.65000163559273749</c:v>
                      </c:pt>
                      <c:pt idx="150">
                        <c:v>0.64992829153314147</c:v>
                      </c:pt>
                      <c:pt idx="151">
                        <c:v>0.64986838103530464</c:v>
                      </c:pt>
                      <c:pt idx="152">
                        <c:v>0.64484540393451018</c:v>
                      </c:pt>
                      <c:pt idx="153">
                        <c:v>0.64478549155060783</c:v>
                      </c:pt>
                      <c:pt idx="154">
                        <c:v>0.64405586786555824</c:v>
                      </c:pt>
                      <c:pt idx="155">
                        <c:v>0.64399595611634852</c:v>
                      </c:pt>
                      <c:pt idx="156">
                        <c:v>0.64360576701290484</c:v>
                      </c:pt>
                      <c:pt idx="157">
                        <c:v>0.64354585620903015</c:v>
                      </c:pt>
                      <c:pt idx="158">
                        <c:v>0.64325306762048828</c:v>
                      </c:pt>
                      <c:pt idx="159">
                        <c:v>0.64319316395094051</c:v>
                      </c:pt>
                      <c:pt idx="160">
                        <c:v>0.64234481432948953</c:v>
                      </c:pt>
                      <c:pt idx="161">
                        <c:v>0.6422848991438338</c:v>
                      </c:pt>
                      <c:pt idx="162">
                        <c:v>0.63894766324521612</c:v>
                      </c:pt>
                      <c:pt idx="163">
                        <c:v>0.63888775034958922</c:v>
                      </c:pt>
                      <c:pt idx="164">
                        <c:v>0.63738164735536251</c:v>
                      </c:pt>
                      <c:pt idx="165">
                        <c:v>0.63732174179021195</c:v>
                      </c:pt>
                      <c:pt idx="166">
                        <c:v>0.6322743310895621</c:v>
                      </c:pt>
                      <c:pt idx="167">
                        <c:v>0.63221442380456094</c:v>
                      </c:pt>
                      <c:pt idx="168">
                        <c:v>0.59043381804250272</c:v>
                      </c:pt>
                      <c:pt idx="169">
                        <c:v>0.5903739034363592</c:v>
                      </c:pt>
                      <c:pt idx="170">
                        <c:v>0.58703671213238318</c:v>
                      </c:pt>
                      <c:pt idx="171">
                        <c:v>0.58697679867409103</c:v>
                      </c:pt>
                      <c:pt idx="172">
                        <c:v>0.58308371434481188</c:v>
                      </c:pt>
                      <c:pt idx="173">
                        <c:v>0.58302379965701234</c:v>
                      </c:pt>
                      <c:pt idx="174">
                        <c:v>0.58195320329392397</c:v>
                      </c:pt>
                      <c:pt idx="175">
                        <c:v>0.58189328922293793</c:v>
                      </c:pt>
                      <c:pt idx="176">
                        <c:v>0.58116386606174708</c:v>
                      </c:pt>
                      <c:pt idx="177">
                        <c:v>0.58110395222601396</c:v>
                      </c:pt>
                      <c:pt idx="178">
                        <c:v>0.58036463485200951</c:v>
                      </c:pt>
                      <c:pt idx="179">
                        <c:v>0.58030472462440374</c:v>
                      </c:pt>
                      <c:pt idx="180">
                        <c:v>0.57968677228621202</c:v>
                      </c:pt>
                      <c:pt idx="181">
                        <c:v>0.57962685848055429</c:v>
                      </c:pt>
                      <c:pt idx="182">
                        <c:v>0.57721063670287376</c:v>
                      </c:pt>
                      <c:pt idx="183">
                        <c:v>0.57715072204922846</c:v>
                      </c:pt>
                      <c:pt idx="184">
                        <c:v>0.57639683736891134</c:v>
                      </c:pt>
                      <c:pt idx="185">
                        <c:v>0.57633692263456937</c:v>
                      </c:pt>
                      <c:pt idx="186">
                        <c:v>0.57563317939345526</c:v>
                      </c:pt>
                      <c:pt idx="187">
                        <c:v>0.57557326471503367</c:v>
                      </c:pt>
                      <c:pt idx="188">
                        <c:v>0.57460160573133634</c:v>
                      </c:pt>
                      <c:pt idx="189">
                        <c:v>0.57454169197037641</c:v>
                      </c:pt>
                      <c:pt idx="190">
                        <c:v>0.57449227875598941</c:v>
                      </c:pt>
                      <c:pt idx="191">
                        <c:v>0.57443236762403549</c:v>
                      </c:pt>
                      <c:pt idx="192">
                        <c:v>0.57381387478510948</c:v>
                      </c:pt>
                      <c:pt idx="193">
                        <c:v>0.57381222786497621</c:v>
                      </c:pt>
                      <c:pt idx="194">
                        <c:v>0.57375396075245444</c:v>
                      </c:pt>
                      <c:pt idx="195">
                        <c:v>0.57375231433017693</c:v>
                      </c:pt>
                      <c:pt idx="196">
                        <c:v>0.57301512681492739</c:v>
                      </c:pt>
                      <c:pt idx="197">
                        <c:v>0.57295521570951347</c:v>
                      </c:pt>
                      <c:pt idx="198">
                        <c:v>0.56917858155872336</c:v>
                      </c:pt>
                      <c:pt idx="199">
                        <c:v>0.56911866803449063</c:v>
                      </c:pt>
                      <c:pt idx="200">
                        <c:v>0.56791658343753593</c:v>
                      </c:pt>
                      <c:pt idx="201">
                        <c:v>0.56785666911557298</c:v>
                      </c:pt>
                      <c:pt idx="202">
                        <c:v>0.56714265134273667</c:v>
                      </c:pt>
                      <c:pt idx="203">
                        <c:v>0.56714044046422452</c:v>
                      </c:pt>
                      <c:pt idx="204">
                        <c:v>0.56708273949275945</c:v>
                      </c:pt>
                      <c:pt idx="205">
                        <c:v>0.56708052954413979</c:v>
                      </c:pt>
                      <c:pt idx="206">
                        <c:v>0.56612079670835269</c:v>
                      </c:pt>
                      <c:pt idx="207">
                        <c:v>0.56606088338623717</c:v>
                      </c:pt>
                      <c:pt idx="208">
                        <c:v>0.56451981768416326</c:v>
                      </c:pt>
                      <c:pt idx="209">
                        <c:v>0.56445990374468813</c:v>
                      </c:pt>
                      <c:pt idx="210">
                        <c:v>0.56298597853964094</c:v>
                      </c:pt>
                      <c:pt idx="211">
                        <c:v>0.56292606474547102</c:v>
                      </c:pt>
                      <c:pt idx="212">
                        <c:v>0.56269761267256468</c:v>
                      </c:pt>
                      <c:pt idx="213">
                        <c:v>0.56263770044806161</c:v>
                      </c:pt>
                      <c:pt idx="214">
                        <c:v>0.56219662026772388</c:v>
                      </c:pt>
                      <c:pt idx="215">
                        <c:v>0.56213670662574455</c:v>
                      </c:pt>
                      <c:pt idx="216">
                        <c:v>0.55784875682426416</c:v>
                      </c:pt>
                      <c:pt idx="217">
                        <c:v>0.55778884458576583</c:v>
                      </c:pt>
                      <c:pt idx="218">
                        <c:v>0.55580973203429107</c:v>
                      </c:pt>
                      <c:pt idx="219">
                        <c:v>0.55574982299369369</c:v>
                      </c:pt>
                      <c:pt idx="220">
                        <c:v>0.5555251494193264</c:v>
                      </c:pt>
                      <c:pt idx="221">
                        <c:v>0.55546523775677159</c:v>
                      </c:pt>
                      <c:pt idx="222">
                        <c:v>0.5545052124010158</c:v>
                      </c:pt>
                      <c:pt idx="223">
                        <c:v>0.55444529896626715</c:v>
                      </c:pt>
                      <c:pt idx="224">
                        <c:v>0.55108214934533661</c:v>
                      </c:pt>
                      <c:pt idx="225">
                        <c:v>0.55102223668712536</c:v>
                      </c:pt>
                      <c:pt idx="226">
                        <c:v>0.54721966056364024</c:v>
                      </c:pt>
                      <c:pt idx="227">
                        <c:v>0.54715974785863952</c:v>
                      </c:pt>
                      <c:pt idx="228">
                        <c:v>0.54640470235807037</c:v>
                      </c:pt>
                      <c:pt idx="229">
                        <c:v>0.54634478986538837</c:v>
                      </c:pt>
                      <c:pt idx="230">
                        <c:v>0.54419472212474462</c:v>
                      </c:pt>
                      <c:pt idx="231">
                        <c:v>0.54413481199459235</c:v>
                      </c:pt>
                      <c:pt idx="232">
                        <c:v>0.54134695525925258</c:v>
                      </c:pt>
                      <c:pt idx="233">
                        <c:v>0.5412870422764342</c:v>
                      </c:pt>
                      <c:pt idx="234">
                        <c:v>0.5405320280456144</c:v>
                      </c:pt>
                      <c:pt idx="235">
                        <c:v>0.54047211521443328</c:v>
                      </c:pt>
                      <c:pt idx="236">
                        <c:v>0.53951724990935879</c:v>
                      </c:pt>
                      <c:pt idx="237">
                        <c:v>0.53945733992524447</c:v>
                      </c:pt>
                      <c:pt idx="238">
                        <c:v>0.53364488770442964</c:v>
                      </c:pt>
                      <c:pt idx="239">
                        <c:v>0.53358497686805173</c:v>
                      </c:pt>
                      <c:pt idx="240">
                        <c:v>0.51977145052859597</c:v>
                      </c:pt>
                      <c:pt idx="241">
                        <c:v>0.51971153786373103</c:v>
                      </c:pt>
                      <c:pt idx="242">
                        <c:v>0.51632269752715421</c:v>
                      </c:pt>
                      <c:pt idx="243">
                        <c:v>0.51626278550807037</c:v>
                      </c:pt>
                      <c:pt idx="244">
                        <c:v>0.51389876298942339</c:v>
                      </c:pt>
                      <c:pt idx="245">
                        <c:v>0.51383885015563868</c:v>
                      </c:pt>
                      <c:pt idx="246">
                        <c:v>0.51045007717819468</c:v>
                      </c:pt>
                      <c:pt idx="247">
                        <c:v>0.51039016473835974</c:v>
                      </c:pt>
                      <c:pt idx="248">
                        <c:v>0.50922054596331257</c:v>
                      </c:pt>
                      <c:pt idx="249">
                        <c:v>0.5091606362665152</c:v>
                      </c:pt>
                      <c:pt idx="250">
                        <c:v>0.50334813389615063</c:v>
                      </c:pt>
                      <c:pt idx="251">
                        <c:v>0.50328822326108524</c:v>
                      </c:pt>
                      <c:pt idx="252">
                        <c:v>0.48855915040830994</c:v>
                      </c:pt>
                      <c:pt idx="253">
                        <c:v>0.48849923941729551</c:v>
                      </c:pt>
                      <c:pt idx="254">
                        <c:v>0.48776965037508946</c:v>
                      </c:pt>
                      <c:pt idx="255">
                        <c:v>0.48770973913314736</c:v>
                      </c:pt>
                      <c:pt idx="256">
                        <c:v>0.48268672161025911</c:v>
                      </c:pt>
                      <c:pt idx="257">
                        <c:v>0.48262681146001468</c:v>
                      </c:pt>
                      <c:pt idx="258">
                        <c:v>0.48189719249958762</c:v>
                      </c:pt>
                      <c:pt idx="259">
                        <c:v>0.48183728204068688</c:v>
                      </c:pt>
                      <c:pt idx="260">
                        <c:v>0.48109797674708749</c:v>
                      </c:pt>
                      <c:pt idx="261">
                        <c:v>0.48103806404392085</c:v>
                      </c:pt>
                      <c:pt idx="262">
                        <c:v>0.4795865457637381</c:v>
                      </c:pt>
                      <c:pt idx="263">
                        <c:v>0.47952663466396006</c:v>
                      </c:pt>
                      <c:pt idx="264">
                        <c:v>0.47616314109586622</c:v>
                      </c:pt>
                      <c:pt idx="265">
                        <c:v>0.47610322901395724</c:v>
                      </c:pt>
                      <c:pt idx="266">
                        <c:v>0.47522531949888724</c:v>
                      </c:pt>
                      <c:pt idx="267">
                        <c:v>0.47516540709010724</c:v>
                      </c:pt>
                      <c:pt idx="268">
                        <c:v>0.47110559805959734</c:v>
                      </c:pt>
                      <c:pt idx="269">
                        <c:v>0.47104568679296693</c:v>
                      </c:pt>
                      <c:pt idx="270">
                        <c:v>0.47029282951551926</c:v>
                      </c:pt>
                      <c:pt idx="271">
                        <c:v>0.47029058637073462</c:v>
                      </c:pt>
                      <c:pt idx="272">
                        <c:v>0.47023291907703713</c:v>
                      </c:pt>
                      <c:pt idx="273">
                        <c:v>0.47023067483841763</c:v>
                      </c:pt>
                      <c:pt idx="274">
                        <c:v>0.46927644756990461</c:v>
                      </c:pt>
                      <c:pt idx="275">
                        <c:v>0.46921653445793393</c:v>
                      </c:pt>
                      <c:pt idx="276">
                        <c:v>0.46849512466383686</c:v>
                      </c:pt>
                      <c:pt idx="277">
                        <c:v>0.46843521211731387</c:v>
                      </c:pt>
                      <c:pt idx="278">
                        <c:v>0.46686927537573703</c:v>
                      </c:pt>
                      <c:pt idx="279">
                        <c:v>0.46680936371378434</c:v>
                      </c:pt>
                      <c:pt idx="280">
                        <c:v>0.46504648834840645</c:v>
                      </c:pt>
                      <c:pt idx="281">
                        <c:v>0.46498657525175385</c:v>
                      </c:pt>
                      <c:pt idx="282">
                        <c:v>0.46442051512020255</c:v>
                      </c:pt>
                      <c:pt idx="283">
                        <c:v>0.46436060561029702</c:v>
                      </c:pt>
                      <c:pt idx="284">
                        <c:v>0.46340369363263878</c:v>
                      </c:pt>
                      <c:pt idx="285">
                        <c:v>0.46334378056323483</c:v>
                      </c:pt>
                      <c:pt idx="286">
                        <c:v>0.46262250313053588</c:v>
                      </c:pt>
                      <c:pt idx="287">
                        <c:v>0.46256259099488822</c:v>
                      </c:pt>
                      <c:pt idx="288">
                        <c:v>0.46099679446483971</c:v>
                      </c:pt>
                      <c:pt idx="289">
                        <c:v>0.460936883476735</c:v>
                      </c:pt>
                      <c:pt idx="290">
                        <c:v>0.45998244996736731</c:v>
                      </c:pt>
                      <c:pt idx="291">
                        <c:v>0.45992253679312162</c:v>
                      </c:pt>
                      <c:pt idx="292">
                        <c:v>0.45917375548812372</c:v>
                      </c:pt>
                      <c:pt idx="293">
                        <c:v>0.45911384254733839</c:v>
                      </c:pt>
                      <c:pt idx="294">
                        <c:v>0.45794560937735157</c:v>
                      </c:pt>
                      <c:pt idx="295">
                        <c:v>0.45788569616549502</c:v>
                      </c:pt>
                      <c:pt idx="296">
                        <c:v>0.45410970077809343</c:v>
                      </c:pt>
                      <c:pt idx="297">
                        <c:v>0.45404978776582994</c:v>
                      </c:pt>
                      <c:pt idx="298">
                        <c:v>0.45213862268291266</c:v>
                      </c:pt>
                      <c:pt idx="299">
                        <c:v>0.45207871217998319</c:v>
                      </c:pt>
                      <c:pt idx="300">
                        <c:v>0.45207271923902964</c:v>
                      </c:pt>
                      <c:pt idx="301">
                        <c:v>0.45201280566087387</c:v>
                      </c:pt>
                      <c:pt idx="302">
                        <c:v>0.45132354944570657</c:v>
                      </c:pt>
                      <c:pt idx="303">
                        <c:v>0.45126363858969082</c:v>
                      </c:pt>
                      <c:pt idx="304">
                        <c:v>0.44443643521297632</c:v>
                      </c:pt>
                      <c:pt idx="305">
                        <c:v>0.44437652209120809</c:v>
                      </c:pt>
                      <c:pt idx="306">
                        <c:v>0.44365754271711499</c:v>
                      </c:pt>
                      <c:pt idx="307">
                        <c:v>0.44359763187759282</c:v>
                      </c:pt>
                      <c:pt idx="308">
                        <c:v>0.44284494903975724</c:v>
                      </c:pt>
                      <c:pt idx="309">
                        <c:v>0.44278503924533735</c:v>
                      </c:pt>
                      <c:pt idx="310">
                        <c:v>0.4420298280257744</c:v>
                      </c:pt>
                      <c:pt idx="311">
                        <c:v>0.44196991781840672</c:v>
                      </c:pt>
                      <c:pt idx="312">
                        <c:v>0.44104690709818911</c:v>
                      </c:pt>
                      <c:pt idx="313">
                        <c:v>0.44098699447369105</c:v>
                      </c:pt>
                      <c:pt idx="314">
                        <c:v>0.44020847584960643</c:v>
                      </c:pt>
                      <c:pt idx="315">
                        <c:v>0.44020649492362607</c:v>
                      </c:pt>
                      <c:pt idx="316">
                        <c:v>0.44014856361998239</c:v>
                      </c:pt>
                      <c:pt idx="317">
                        <c:v>0.44014658204372203</c:v>
                      </c:pt>
                      <c:pt idx="318">
                        <c:v>0.43697277499166798</c:v>
                      </c:pt>
                      <c:pt idx="319">
                        <c:v>0.43691286626035897</c:v>
                      </c:pt>
                      <c:pt idx="320">
                        <c:v>0.43615759448632802</c:v>
                      </c:pt>
                      <c:pt idx="321">
                        <c:v>0.43609768527903203</c:v>
                      </c:pt>
                      <c:pt idx="322">
                        <c:v>0.43517428750385173</c:v>
                      </c:pt>
                      <c:pt idx="323">
                        <c:v>0.43514243859202612</c:v>
                      </c:pt>
                      <c:pt idx="324">
                        <c:v>0.43511437540518033</c:v>
                      </c:pt>
                      <c:pt idx="325">
                        <c:v>0.43509982995248409</c:v>
                      </c:pt>
                      <c:pt idx="326">
                        <c:v>0.43508252561846739</c:v>
                      </c:pt>
                      <c:pt idx="327">
                        <c:v>0.43503991918528323</c:v>
                      </c:pt>
                      <c:pt idx="328">
                        <c:v>0.43433382807639653</c:v>
                      </c:pt>
                      <c:pt idx="329">
                        <c:v>0.43427391565810247</c:v>
                      </c:pt>
                      <c:pt idx="330">
                        <c:v>0.43310712113907424</c:v>
                      </c:pt>
                      <c:pt idx="331">
                        <c:v>0.43310570360902473</c:v>
                      </c:pt>
                      <c:pt idx="332">
                        <c:v>0.43304720708487104</c:v>
                      </c:pt>
                      <c:pt idx="333">
                        <c:v>0.43304578936168858</c:v>
                      </c:pt>
                      <c:pt idx="334">
                        <c:v>0.43165073942101162</c:v>
                      </c:pt>
                      <c:pt idx="335">
                        <c:v>0.43159082714377139</c:v>
                      </c:pt>
                      <c:pt idx="336">
                        <c:v>0.42926975302567155</c:v>
                      </c:pt>
                      <c:pt idx="337">
                        <c:v>0.42922752094545757</c:v>
                      </c:pt>
                      <c:pt idx="338">
                        <c:v>0.42920984052067046</c:v>
                      </c:pt>
                      <c:pt idx="339">
                        <c:v>0.42916761110672075</c:v>
                      </c:pt>
                      <c:pt idx="340">
                        <c:v>0.42723269342239117</c:v>
                      </c:pt>
                      <c:pt idx="341">
                        <c:v>0.4271727790972043</c:v>
                      </c:pt>
                      <c:pt idx="342">
                        <c:v>0.42577818520060862</c:v>
                      </c:pt>
                      <c:pt idx="343">
                        <c:v>0.42571827358294034</c:v>
                      </c:pt>
                      <c:pt idx="344">
                        <c:v>0.42454955545217721</c:v>
                      </c:pt>
                      <c:pt idx="345">
                        <c:v>0.42448964111858928</c:v>
                      </c:pt>
                      <c:pt idx="346">
                        <c:v>0.4186765705358258</c:v>
                      </c:pt>
                      <c:pt idx="347">
                        <c:v>0.41861665631191253</c:v>
                      </c:pt>
                      <c:pt idx="348">
                        <c:v>0.38506411972934751</c:v>
                      </c:pt>
                      <c:pt idx="349">
                        <c:v>0.38500421497158005</c:v>
                      </c:pt>
                      <c:pt idx="350">
                        <c:v>0.38424863258203207</c:v>
                      </c:pt>
                      <c:pt idx="351">
                        <c:v>0.3841887270553932</c:v>
                      </c:pt>
                      <c:pt idx="352">
                        <c:v>0.37771556429199932</c:v>
                      </c:pt>
                      <c:pt idx="353">
                        <c:v>0.37765566136110734</c:v>
                      </c:pt>
                      <c:pt idx="354">
                        <c:v>0.37735905090621197</c:v>
                      </c:pt>
                      <c:pt idx="355">
                        <c:v>0.37729913967175388</c:v>
                      </c:pt>
                      <c:pt idx="356">
                        <c:v>0.37689996646932811</c:v>
                      </c:pt>
                      <c:pt idx="357">
                        <c:v>0.37684006269385645</c:v>
                      </c:pt>
                      <c:pt idx="358">
                        <c:v>0.37658257157923442</c:v>
                      </c:pt>
                      <c:pt idx="359">
                        <c:v>0.3765226660499647</c:v>
                      </c:pt>
                      <c:pt idx="360">
                        <c:v>0.37313201913534161</c:v>
                      </c:pt>
                      <c:pt idx="361">
                        <c:v>0.37307211044341049</c:v>
                      </c:pt>
                      <c:pt idx="362">
                        <c:v>0.37184451037465255</c:v>
                      </c:pt>
                      <c:pt idx="363">
                        <c:v>0.37178460950986558</c:v>
                      </c:pt>
                      <c:pt idx="364">
                        <c:v>0.37102879026143981</c:v>
                      </c:pt>
                      <c:pt idx="365">
                        <c:v>0.37096888847613441</c:v>
                      </c:pt>
                      <c:pt idx="366">
                        <c:v>0.37000953886245369</c:v>
                      </c:pt>
                      <c:pt idx="367">
                        <c:v>0.36994962874626031</c:v>
                      </c:pt>
                      <c:pt idx="368">
                        <c:v>0.36602911262630877</c:v>
                      </c:pt>
                      <c:pt idx="369">
                        <c:v>0.36596919859569871</c:v>
                      </c:pt>
                      <c:pt idx="370">
                        <c:v>0.36413738404898149</c:v>
                      </c:pt>
                      <c:pt idx="371">
                        <c:v>0.36407747528369577</c:v>
                      </c:pt>
                      <c:pt idx="372">
                        <c:v>0.35761613404005943</c:v>
                      </c:pt>
                      <c:pt idx="373">
                        <c:v>0.35755623004508613</c:v>
                      </c:pt>
                      <c:pt idx="374">
                        <c:v>0.35637717198784397</c:v>
                      </c:pt>
                      <c:pt idx="375">
                        <c:v>0.35631726582153184</c:v>
                      </c:pt>
                      <c:pt idx="376">
                        <c:v>0.35553624858952909</c:v>
                      </c:pt>
                      <c:pt idx="377">
                        <c:v>0.35547634155483504</c:v>
                      </c:pt>
                      <c:pt idx="378">
                        <c:v>0.35416513741022476</c:v>
                      </c:pt>
                      <c:pt idx="379">
                        <c:v>0.3541052297547207</c:v>
                      </c:pt>
                      <c:pt idx="380">
                        <c:v>0.35050566860360372</c:v>
                      </c:pt>
                      <c:pt idx="381">
                        <c:v>0.35044576431452168</c:v>
                      </c:pt>
                      <c:pt idx="382">
                        <c:v>0.34966460956557671</c:v>
                      </c:pt>
                      <c:pt idx="383">
                        <c:v>0.34960470432488316</c:v>
                      </c:pt>
                      <c:pt idx="384">
                        <c:v>0.34913442790907095</c:v>
                      </c:pt>
                      <c:pt idx="385">
                        <c:v>0.34907452293577573</c:v>
                      </c:pt>
                      <c:pt idx="386">
                        <c:v>0.34843253923618389</c:v>
                      </c:pt>
                      <c:pt idx="387">
                        <c:v>0.34837262579878758</c:v>
                      </c:pt>
                      <c:pt idx="388">
                        <c:v>0.34829340954669247</c:v>
                      </c:pt>
                      <c:pt idx="389">
                        <c:v>0.34823350363305794</c:v>
                      </c:pt>
                      <c:pt idx="390">
                        <c:v>0.34706182498494786</c:v>
                      </c:pt>
                      <c:pt idx="391">
                        <c:v>0.34700191103328187</c:v>
                      </c:pt>
                      <c:pt idx="392">
                        <c:v>0.34255981909116334</c:v>
                      </c:pt>
                      <c:pt idx="393">
                        <c:v>0.34249990675017927</c:v>
                      </c:pt>
                      <c:pt idx="394">
                        <c:v>0.34118902000317558</c:v>
                      </c:pt>
                      <c:pt idx="395">
                        <c:v>0.34112910709469574</c:v>
                      </c:pt>
                      <c:pt idx="396">
                        <c:v>0.32899344055198593</c:v>
                      </c:pt>
                      <c:pt idx="397">
                        <c:v>0.32893353157906585</c:v>
                      </c:pt>
                      <c:pt idx="398">
                        <c:v>0.32812724268341892</c:v>
                      </c:pt>
                      <c:pt idx="399">
                        <c:v>0.32806733276322914</c:v>
                      </c:pt>
                      <c:pt idx="400">
                        <c:v>0.32312152469509703</c:v>
                      </c:pt>
                      <c:pt idx="401">
                        <c:v>0.32306161752541301</c:v>
                      </c:pt>
                      <c:pt idx="402">
                        <c:v>0.32225516841724883</c:v>
                      </c:pt>
                      <c:pt idx="403">
                        <c:v>0.32219526020590639</c:v>
                      </c:pt>
                      <c:pt idx="404">
                        <c:v>0.32081095235745455</c:v>
                      </c:pt>
                      <c:pt idx="405">
                        <c:v>0.32075103557769791</c:v>
                      </c:pt>
                      <c:pt idx="406">
                        <c:v>0.31493762014615589</c:v>
                      </c:pt>
                      <c:pt idx="407">
                        <c:v>0.31487770428853568</c:v>
                      </c:pt>
                      <c:pt idx="408">
                        <c:v>0.30415473011596172</c:v>
                      </c:pt>
                      <c:pt idx="409">
                        <c:v>0.30409482425481676</c:v>
                      </c:pt>
                      <c:pt idx="410">
                        <c:v>0.30328826562610195</c:v>
                      </c:pt>
                      <c:pt idx="411">
                        <c:v>0.30322835856932501</c:v>
                      </c:pt>
                      <c:pt idx="412">
                        <c:v>0.29597031020517506</c:v>
                      </c:pt>
                      <c:pt idx="413">
                        <c:v>0.29591039430348515</c:v>
                      </c:pt>
                      <c:pt idx="414">
                        <c:v>0.29567304383823961</c:v>
                      </c:pt>
                      <c:pt idx="415">
                        <c:v>0.29561313649902199</c:v>
                      </c:pt>
                      <c:pt idx="416">
                        <c:v>0.29217219568750402</c:v>
                      </c:pt>
                      <c:pt idx="417">
                        <c:v>0.29211228365553454</c:v>
                      </c:pt>
                      <c:pt idx="418">
                        <c:v>0.28464362724116204</c:v>
                      </c:pt>
                      <c:pt idx="419">
                        <c:v>0.28458370703283953</c:v>
                      </c:pt>
                      <c:pt idx="420">
                        <c:v>0.27161256063396821</c:v>
                      </c:pt>
                      <c:pt idx="421">
                        <c:v>0.27155266539492195</c:v>
                      </c:pt>
                      <c:pt idx="422">
                        <c:v>0.26813354910181098</c:v>
                      </c:pt>
                      <c:pt idx="423">
                        <c:v>0.26807364722062438</c:v>
                      </c:pt>
                      <c:pt idx="424">
                        <c:v>0.2657428960092304</c:v>
                      </c:pt>
                      <c:pt idx="425">
                        <c:v>0.2656830044883855</c:v>
                      </c:pt>
                      <c:pt idx="426">
                        <c:v>0.26226285109329306</c:v>
                      </c:pt>
                      <c:pt idx="427">
                        <c:v>0.26220295238138952</c:v>
                      </c:pt>
                      <c:pt idx="428">
                        <c:v>0.26081279965511878</c:v>
                      </c:pt>
                      <c:pt idx="429">
                        <c:v>0.2607528856981684</c:v>
                      </c:pt>
                      <c:pt idx="430">
                        <c:v>0.25494005611145582</c:v>
                      </c:pt>
                      <c:pt idx="431">
                        <c:v>0.25488014418610594</c:v>
                      </c:pt>
                      <c:pt idx="432">
                        <c:v>0.25027152175695944</c:v>
                      </c:pt>
                      <c:pt idx="433">
                        <c:v>0.25021161991256502</c:v>
                      </c:pt>
                      <c:pt idx="434">
                        <c:v>0.24677797598671947</c:v>
                      </c:pt>
                      <c:pt idx="435">
                        <c:v>0.24676906581226818</c:v>
                      </c:pt>
                      <c:pt idx="436">
                        <c:v>0.24671808827490771</c:v>
                      </c:pt>
                      <c:pt idx="437">
                        <c:v>0.24670915722805187</c:v>
                      </c:pt>
                      <c:pt idx="438">
                        <c:v>0.24440086557924967</c:v>
                      </c:pt>
                      <c:pt idx="439">
                        <c:v>0.24434096718740803</c:v>
                      </c:pt>
                      <c:pt idx="440">
                        <c:v>0.2432969150238348</c:v>
                      </c:pt>
                      <c:pt idx="441">
                        <c:v>0.24323701908619685</c:v>
                      </c:pt>
                      <c:pt idx="442">
                        <c:v>0.24089729394581474</c:v>
                      </c:pt>
                      <c:pt idx="443">
                        <c:v>0.24083738819618469</c:v>
                      </c:pt>
                      <c:pt idx="444">
                        <c:v>0.23923913590527227</c:v>
                      </c:pt>
                      <c:pt idx="445">
                        <c:v>0.23917921530419747</c:v>
                      </c:pt>
                      <c:pt idx="446">
                        <c:v>0.23829491290982527</c:v>
                      </c:pt>
                      <c:pt idx="447">
                        <c:v>0.23823502326391463</c:v>
                      </c:pt>
                      <c:pt idx="448">
                        <c:v>0.23742720934215214</c:v>
                      </c:pt>
                      <c:pt idx="449">
                        <c:v>0.23736731753715928</c:v>
                      </c:pt>
                      <c:pt idx="450">
                        <c:v>0.23597285635600398</c:v>
                      </c:pt>
                      <c:pt idx="451">
                        <c:v>0.23591294525142611</c:v>
                      </c:pt>
                      <c:pt idx="452">
                        <c:v>0.23336513768373784</c:v>
                      </c:pt>
                      <c:pt idx="453">
                        <c:v>0.23330521862458981</c:v>
                      </c:pt>
                      <c:pt idx="454">
                        <c:v>0.23010065607738672</c:v>
                      </c:pt>
                      <c:pt idx="455">
                        <c:v>0.23004074771737423</c:v>
                      </c:pt>
                      <c:pt idx="456">
                        <c:v>0.22973713969618531</c:v>
                      </c:pt>
                      <c:pt idx="457">
                        <c:v>0.22967725055510643</c:v>
                      </c:pt>
                      <c:pt idx="458">
                        <c:v>0.22886938745902097</c:v>
                      </c:pt>
                      <c:pt idx="459">
                        <c:v>0.22880949604758391</c:v>
                      </c:pt>
                      <c:pt idx="460">
                        <c:v>0.22543492272029544</c:v>
                      </c:pt>
                      <c:pt idx="461">
                        <c:v>0.225375027290179</c:v>
                      </c:pt>
                      <c:pt idx="462">
                        <c:v>0.22193054876095156</c:v>
                      </c:pt>
                      <c:pt idx="463">
                        <c:v>0.22187064486034822</c:v>
                      </c:pt>
                      <c:pt idx="464">
                        <c:v>0.22154280508104515</c:v>
                      </c:pt>
                      <c:pt idx="465">
                        <c:v>0.22148289628836043</c:v>
                      </c:pt>
                      <c:pt idx="466">
                        <c:v>0.22125406520025614</c:v>
                      </c:pt>
                      <c:pt idx="467">
                        <c:v>0.22119417383410306</c:v>
                      </c:pt>
                      <c:pt idx="468">
                        <c:v>0.21774843520387194</c:v>
                      </c:pt>
                      <c:pt idx="469">
                        <c:v>0.21768853471934352</c:v>
                      </c:pt>
                      <c:pt idx="470">
                        <c:v>0.21695224852384531</c:v>
                      </c:pt>
                      <c:pt idx="471">
                        <c:v>0.21689235068801258</c:v>
                      </c:pt>
                      <c:pt idx="472">
                        <c:v>0.21605960867180571</c:v>
                      </c:pt>
                      <c:pt idx="473">
                        <c:v>0.21599970855778777</c:v>
                      </c:pt>
                      <c:pt idx="474">
                        <c:v>0.21439780797898311</c:v>
                      </c:pt>
                      <c:pt idx="475">
                        <c:v>0.21433788874056942</c:v>
                      </c:pt>
                      <c:pt idx="476">
                        <c:v>0.21021308297847613</c:v>
                      </c:pt>
                      <c:pt idx="477">
                        <c:v>0.21015316576885004</c:v>
                      </c:pt>
                      <c:pt idx="478">
                        <c:v>0.2085241335046282</c:v>
                      </c:pt>
                      <c:pt idx="479">
                        <c:v>0.20846421644113533</c:v>
                      </c:pt>
                      <c:pt idx="480">
                        <c:v>0.15103178557752106</c:v>
                      </c:pt>
                      <c:pt idx="481">
                        <c:v>0.15097192921640032</c:v>
                      </c:pt>
                      <c:pt idx="482">
                        <c:v>0.14751749423177216</c:v>
                      </c:pt>
                      <c:pt idx="483">
                        <c:v>0.1474576199318027</c:v>
                      </c:pt>
                      <c:pt idx="484">
                        <c:v>0.14516847623581458</c:v>
                      </c:pt>
                      <c:pt idx="485">
                        <c:v>0.14510863182143302</c:v>
                      </c:pt>
                      <c:pt idx="486">
                        <c:v>0.14165151829297645</c:v>
                      </c:pt>
                      <c:pt idx="487">
                        <c:v>0.14159165407477051</c:v>
                      </c:pt>
                      <c:pt idx="488">
                        <c:v>0.13996921750444327</c:v>
                      </c:pt>
                      <c:pt idx="489">
                        <c:v>0.13990930965165771</c:v>
                      </c:pt>
                      <c:pt idx="490">
                        <c:v>0.13409781763099707</c:v>
                      </c:pt>
                      <c:pt idx="491">
                        <c:v>0.13403791586254168</c:v>
                      </c:pt>
                      <c:pt idx="492">
                        <c:v>0.12363922387425166</c:v>
                      </c:pt>
                      <c:pt idx="493">
                        <c:v>0.12357936053396892</c:v>
                      </c:pt>
                      <c:pt idx="494">
                        <c:v>0.12010128191712374</c:v>
                      </c:pt>
                      <c:pt idx="495">
                        <c:v>0.12004139710353698</c:v>
                      </c:pt>
                      <c:pt idx="496">
                        <c:v>0.11777515910760344</c:v>
                      </c:pt>
                      <c:pt idx="497">
                        <c:v>0.11771530958175616</c:v>
                      </c:pt>
                      <c:pt idx="498">
                        <c:v>0.11423390060393636</c:v>
                      </c:pt>
                      <c:pt idx="499">
                        <c:v>0.1141740268429951</c:v>
                      </c:pt>
                      <c:pt idx="500">
                        <c:v>0.11234777627695092</c:v>
                      </c:pt>
                      <c:pt idx="501">
                        <c:v>0.11228785312301923</c:v>
                      </c:pt>
                      <c:pt idx="502">
                        <c:v>0.10647368843815198</c:v>
                      </c:pt>
                      <c:pt idx="503">
                        <c:v>0.10641377041931223</c:v>
                      </c:pt>
                      <c:pt idx="504">
                        <c:v>9.8816750877279702E-2</c:v>
                      </c:pt>
                      <c:pt idx="505">
                        <c:v>9.8756922511554143E-2</c:v>
                      </c:pt>
                      <c:pt idx="506">
                        <c:v>9.5271231503891843E-2</c:v>
                      </c:pt>
                      <c:pt idx="507">
                        <c:v>9.5211371661137398E-2</c:v>
                      </c:pt>
                      <c:pt idx="508">
                        <c:v>9.0330732340760611E-2</c:v>
                      </c:pt>
                      <c:pt idx="509">
                        <c:v>9.0270900712030575E-2</c:v>
                      </c:pt>
                      <c:pt idx="510">
                        <c:v>8.940808011307172E-2</c:v>
                      </c:pt>
                      <c:pt idx="511">
                        <c:v>8.934823932341561E-2</c:v>
                      </c:pt>
                      <c:pt idx="512">
                        <c:v>8.7506291294248736E-2</c:v>
                      </c:pt>
                      <c:pt idx="513">
                        <c:v>8.7446374245728264E-2</c:v>
                      </c:pt>
                      <c:pt idx="514">
                        <c:v>8.1633604178513536E-2</c:v>
                      </c:pt>
                      <c:pt idx="515">
                        <c:v>8.1573695863904019E-2</c:v>
                      </c:pt>
                      <c:pt idx="516">
                        <c:v>4.4991337541378018E-2</c:v>
                      </c:pt>
                      <c:pt idx="517">
                        <c:v>4.4931704445351696E-2</c:v>
                      </c:pt>
                      <c:pt idx="518">
                        <c:v>4.4060809301741305E-2</c:v>
                      </c:pt>
                      <c:pt idx="519">
                        <c:v>4.4001150373006899E-2</c:v>
                      </c:pt>
                      <c:pt idx="520">
                        <c:v>3.9164205790561644E-2</c:v>
                      </c:pt>
                      <c:pt idx="521">
                        <c:v>3.9104707102819172E-2</c:v>
                      </c:pt>
                      <c:pt idx="522">
                        <c:v>3.8230160746490466E-2</c:v>
                      </c:pt>
                      <c:pt idx="523">
                        <c:v>3.817062985832452E-2</c:v>
                      </c:pt>
                      <c:pt idx="524">
                        <c:v>3.6235284482484441E-2</c:v>
                      </c:pt>
                      <c:pt idx="525">
                        <c:v>3.6175420393648024E-2</c:v>
                      </c:pt>
                      <c:pt idx="526">
                        <c:v>3.0373895150022985E-2</c:v>
                      </c:pt>
                      <c:pt idx="527">
                        <c:v>3.0314089741776538E-2</c:v>
                      </c:pt>
                      <c:pt idx="528">
                        <c:v>2.0351104929225417E-2</c:v>
                      </c:pt>
                      <c:pt idx="529">
                        <c:v>2.0292463725425942E-2</c:v>
                      </c:pt>
                      <c:pt idx="530">
                        <c:v>1.940566630589589E-2</c:v>
                      </c:pt>
                      <c:pt idx="531">
                        <c:v>1.9346967969126543E-2</c:v>
                      </c:pt>
                      <c:pt idx="532">
                        <c:v>1.1993300039127542E-2</c:v>
                      </c:pt>
                      <c:pt idx="533">
                        <c:v>1.1936101486216041E-2</c:v>
                      </c:pt>
                      <c:pt idx="534">
                        <c:v>1.1443801428766503E-2</c:v>
                      </c:pt>
                      <c:pt idx="535">
                        <c:v>1.1384394572330344E-2</c:v>
                      </c:pt>
                      <c:pt idx="536">
                        <c:v>8.313488414244884E-3</c:v>
                      </c:pt>
                      <c:pt idx="537">
                        <c:v>8.2562862523246159E-3</c:v>
                      </c:pt>
                      <c:pt idx="538">
                        <c:v>5.996054095855678E-5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826-410A-99DA-7FF411C9D255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0.99993315298739638</c:v>
                      </c:pt>
                      <c:pt idx="2">
                        <c:v>0.99907488730932281</c:v>
                      </c:pt>
                      <c:pt idx="3">
                        <c:v>0.99905712523122148</c:v>
                      </c:pt>
                      <c:pt idx="4">
                        <c:v>0.99744698539700172</c:v>
                      </c:pt>
                      <c:pt idx="5">
                        <c:v>0.99743058108853067</c:v>
                      </c:pt>
                      <c:pt idx="6">
                        <c:v>0.9926049088855261</c:v>
                      </c:pt>
                      <c:pt idx="7">
                        <c:v>0.99254425334245278</c:v>
                      </c:pt>
                      <c:pt idx="8">
                        <c:v>0.992538457355846</c:v>
                      </c:pt>
                      <c:pt idx="9">
                        <c:v>0.99247794038107784</c:v>
                      </c:pt>
                      <c:pt idx="10">
                        <c:v>0.99186643419433917</c:v>
                      </c:pt>
                      <c:pt idx="11">
                        <c:v>0.99180253349462089</c:v>
                      </c:pt>
                      <c:pt idx="12">
                        <c:v>0.91282462404882014</c:v>
                      </c:pt>
                      <c:pt idx="13">
                        <c:v>0.9127579219659302</c:v>
                      </c:pt>
                      <c:pt idx="14">
                        <c:v>0.91257503102015258</c:v>
                      </c:pt>
                      <c:pt idx="15">
                        <c:v>0.91250835266992358</c:v>
                      </c:pt>
                      <c:pt idx="16">
                        <c:v>0.91210100747685363</c:v>
                      </c:pt>
                      <c:pt idx="17">
                        <c:v>0.91203438974129403</c:v>
                      </c:pt>
                      <c:pt idx="18">
                        <c:v>0.90562967910035996</c:v>
                      </c:pt>
                      <c:pt idx="19">
                        <c:v>0.90556297579490996</c:v>
                      </c:pt>
                      <c:pt idx="20">
                        <c:v>0.90538388789209034</c:v>
                      </c:pt>
                      <c:pt idx="21">
                        <c:v>0.90531720338533284</c:v>
                      </c:pt>
                      <c:pt idx="22">
                        <c:v>0.90491849570546756</c:v>
                      </c:pt>
                      <c:pt idx="23">
                        <c:v>0.90485186042432686</c:v>
                      </c:pt>
                      <c:pt idx="24">
                        <c:v>0.89506340104994042</c:v>
                      </c:pt>
                      <c:pt idx="25">
                        <c:v>0.89501039077484745</c:v>
                      </c:pt>
                      <c:pt idx="26">
                        <c:v>0.89499669874562626</c:v>
                      </c:pt>
                      <c:pt idx="27">
                        <c:v>0.89494369224117631</c:v>
                      </c:pt>
                      <c:pt idx="28">
                        <c:v>0.89454997067873898</c:v>
                      </c:pt>
                      <c:pt idx="29">
                        <c:v>0.89448331288424909</c:v>
                      </c:pt>
                      <c:pt idx="30">
                        <c:v>0.88786903732539901</c:v>
                      </c:pt>
                      <c:pt idx="31">
                        <c:v>0.88781666085179023</c:v>
                      </c:pt>
                      <c:pt idx="32">
                        <c:v>0.88780233361970828</c:v>
                      </c:pt>
                      <c:pt idx="33">
                        <c:v>0.88774996021268548</c:v>
                      </c:pt>
                      <c:pt idx="34">
                        <c:v>0.88736248412513896</c:v>
                      </c:pt>
                      <c:pt idx="35">
                        <c:v>0.88729581723144635</c:v>
                      </c:pt>
                      <c:pt idx="36">
                        <c:v>0.86844109994516006</c:v>
                      </c:pt>
                      <c:pt idx="37">
                        <c:v>0.8683744000704956</c:v>
                      </c:pt>
                      <c:pt idx="38">
                        <c:v>0.86818958688930137</c:v>
                      </c:pt>
                      <c:pt idx="39">
                        <c:v>0.86812290238186862</c:v>
                      </c:pt>
                      <c:pt idx="40">
                        <c:v>0.86770655078832681</c:v>
                      </c:pt>
                      <c:pt idx="41">
                        <c:v>0.86763990328595597</c:v>
                      </c:pt>
                      <c:pt idx="42">
                        <c:v>0.86124724668590447</c:v>
                      </c:pt>
                      <c:pt idx="43">
                        <c:v>0.861180545230251</c:v>
                      </c:pt>
                      <c:pt idx="44">
                        <c:v>0.86099822433137219</c:v>
                      </c:pt>
                      <c:pt idx="45">
                        <c:v>0.86093153591443849</c:v>
                      </c:pt>
                      <c:pt idx="46">
                        <c:v>0.86052067821663392</c:v>
                      </c:pt>
                      <c:pt idx="47">
                        <c:v>0.86045402167690932</c:v>
                      </c:pt>
                      <c:pt idx="48">
                        <c:v>0.80788815301767236</c:v>
                      </c:pt>
                      <c:pt idx="49">
                        <c:v>0.80783348266478128</c:v>
                      </c:pt>
                      <c:pt idx="50">
                        <c:v>0.80782144994113547</c:v>
                      </c:pt>
                      <c:pt idx="51">
                        <c:v>0.80776678141964497</c:v>
                      </c:pt>
                      <c:pt idx="52">
                        <c:v>0.80736517528125096</c:v>
                      </c:pt>
                      <c:pt idx="53">
                        <c:v>0.80729849249174568</c:v>
                      </c:pt>
                      <c:pt idx="54">
                        <c:v>0.80069386354759176</c:v>
                      </c:pt>
                      <c:pt idx="55">
                        <c:v>0.80063950968224129</c:v>
                      </c:pt>
                      <c:pt idx="56">
                        <c:v>0.80062715966177866</c:v>
                      </c:pt>
                      <c:pt idx="57">
                        <c:v>0.80057280739461734</c:v>
                      </c:pt>
                      <c:pt idx="58">
                        <c:v>0.8001741836257521</c:v>
                      </c:pt>
                      <c:pt idx="59">
                        <c:v>0.80010749763328792</c:v>
                      </c:pt>
                      <c:pt idx="60">
                        <c:v>0.79965265251720308</c:v>
                      </c:pt>
                      <c:pt idx="61">
                        <c:v>0.79958593883616713</c:v>
                      </c:pt>
                      <c:pt idx="62">
                        <c:v>0.79940730843331875</c:v>
                      </c:pt>
                      <c:pt idx="63">
                        <c:v>0.79934060149464403</c:v>
                      </c:pt>
                      <c:pt idx="64">
                        <c:v>0.79894160589736918</c:v>
                      </c:pt>
                      <c:pt idx="65">
                        <c:v>0.79887491532667676</c:v>
                      </c:pt>
                      <c:pt idx="66">
                        <c:v>0.79245704553789065</c:v>
                      </c:pt>
                      <c:pt idx="67">
                        <c:v>0.79239033220861621</c:v>
                      </c:pt>
                      <c:pt idx="68">
                        <c:v>0.79221294159838063</c:v>
                      </c:pt>
                      <c:pt idx="69">
                        <c:v>0.79214623410108764</c:v>
                      </c:pt>
                      <c:pt idx="70">
                        <c:v>0.7917499431673497</c:v>
                      </c:pt>
                      <c:pt idx="71">
                        <c:v>0.79168325010955487</c:v>
                      </c:pt>
                      <c:pt idx="72">
                        <c:v>0.78145831240503183</c:v>
                      </c:pt>
                      <c:pt idx="73">
                        <c:v>0.78140403448852425</c:v>
                      </c:pt>
                      <c:pt idx="74">
                        <c:v>0.78139160528669138</c:v>
                      </c:pt>
                      <c:pt idx="75">
                        <c:v>0.781337328742569</c:v>
                      </c:pt>
                      <c:pt idx="76">
                        <c:v>0.78094010062603125</c:v>
                      </c:pt>
                      <c:pt idx="77">
                        <c:v>0.7808734088359548</c:v>
                      </c:pt>
                      <c:pt idx="78">
                        <c:v>0.77788561463470851</c:v>
                      </c:pt>
                      <c:pt idx="79">
                        <c:v>0.77781889707088514</c:v>
                      </c:pt>
                      <c:pt idx="80">
                        <c:v>0.77764215777528156</c:v>
                      </c:pt>
                      <c:pt idx="81">
                        <c:v>0.77757544515513666</c:v>
                      </c:pt>
                      <c:pt idx="82">
                        <c:v>0.77718110325221579</c:v>
                      </c:pt>
                      <c:pt idx="83">
                        <c:v>0.77711440300603873</c:v>
                      </c:pt>
                      <c:pt idx="84">
                        <c:v>0.77407198024089163</c:v>
                      </c:pt>
                      <c:pt idx="85">
                        <c:v>0.77400527735348079</c:v>
                      </c:pt>
                      <c:pt idx="86">
                        <c:v>0.77382222711236925</c:v>
                      </c:pt>
                      <c:pt idx="87">
                        <c:v>0.77375553104370032</c:v>
                      </c:pt>
                      <c:pt idx="88">
                        <c:v>0.77333681763111584</c:v>
                      </c:pt>
                      <c:pt idx="89">
                        <c:v>0.77327013783652898</c:v>
                      </c:pt>
                      <c:pt idx="90">
                        <c:v>0.77050074379395084</c:v>
                      </c:pt>
                      <c:pt idx="91">
                        <c:v>0.7704470185695389</c:v>
                      </c:pt>
                      <c:pt idx="92">
                        <c:v>0.77043403025230905</c:v>
                      </c:pt>
                      <c:pt idx="93">
                        <c:v>0.77038030605819363</c:v>
                      </c:pt>
                      <c:pt idx="94">
                        <c:v>0.7699881162964104</c:v>
                      </c:pt>
                      <c:pt idx="95">
                        <c:v>0.76992141466111474</c:v>
                      </c:pt>
                      <c:pt idx="96">
                        <c:v>0.69471698299343887</c:v>
                      </c:pt>
                      <c:pt idx="97">
                        <c:v>0.69466096598801208</c:v>
                      </c:pt>
                      <c:pt idx="98">
                        <c:v>0.69465027308580418</c:v>
                      </c:pt>
                      <c:pt idx="99">
                        <c:v>0.69459425683516451</c:v>
                      </c:pt>
                      <c:pt idx="100">
                        <c:v>0.69418445633897197</c:v>
                      </c:pt>
                      <c:pt idx="101">
                        <c:v>0.69411775499985695</c:v>
                      </c:pt>
                      <c:pt idx="102">
                        <c:v>0.69071179265095239</c:v>
                      </c:pt>
                      <c:pt idx="103">
                        <c:v>0.6906450799905024</c:v>
                      </c:pt>
                      <c:pt idx="104">
                        <c:v>0.69046526446614187</c:v>
                      </c:pt>
                      <c:pt idx="105">
                        <c:v>0.69039855470457612</c:v>
                      </c:pt>
                      <c:pt idx="106">
                        <c:v>0.68998912950055613</c:v>
                      </c:pt>
                      <c:pt idx="107">
                        <c:v>0.68992242720523256</c:v>
                      </c:pt>
                      <c:pt idx="108">
                        <c:v>0.6875220510538419</c:v>
                      </c:pt>
                      <c:pt idx="109">
                        <c:v>0.68746617297196622</c:v>
                      </c:pt>
                      <c:pt idx="110">
                        <c:v>0.68745534115504614</c:v>
                      </c:pt>
                      <c:pt idx="111">
                        <c:v>0.687399463724785</c:v>
                      </c:pt>
                      <c:pt idx="112">
                        <c:v>0.68699098751158238</c:v>
                      </c:pt>
                      <c:pt idx="113">
                        <c:v>0.68692428515810744</c:v>
                      </c:pt>
                      <c:pt idx="114">
                        <c:v>0.68351639537799203</c:v>
                      </c:pt>
                      <c:pt idx="115">
                        <c:v>0.6834496831153517</c:v>
                      </c:pt>
                      <c:pt idx="116">
                        <c:v>0.68327042702836038</c:v>
                      </c:pt>
                      <c:pt idx="117">
                        <c:v>0.68320371722932116</c:v>
                      </c:pt>
                      <c:pt idx="118">
                        <c:v>0.6827955645086965</c:v>
                      </c:pt>
                      <c:pt idx="119">
                        <c:v>0.68272886127974597</c:v>
                      </c:pt>
                      <c:pt idx="120">
                        <c:v>0.67295113152497799</c:v>
                      </c:pt>
                      <c:pt idx="121">
                        <c:v>0.67289532470244184</c:v>
                      </c:pt>
                      <c:pt idx="122">
                        <c:v>0.67288441941440946</c:v>
                      </c:pt>
                      <c:pt idx="123">
                        <c:v>0.67282861313451492</c:v>
                      </c:pt>
                      <c:pt idx="124">
                        <c:v>0.67242103643217965</c:v>
                      </c:pt>
                      <c:pt idx="125">
                        <c:v>0.67235433074847284</c:v>
                      </c:pt>
                      <c:pt idx="126">
                        <c:v>0.66828632215721662</c:v>
                      </c:pt>
                      <c:pt idx="127">
                        <c:v>0.6682304489358194</c:v>
                      </c:pt>
                      <c:pt idx="128">
                        <c:v>0.66821961126897889</c:v>
                      </c:pt>
                      <c:pt idx="129">
                        <c:v>0.66816373859897749</c:v>
                      </c:pt>
                      <c:pt idx="130">
                        <c:v>0.6677556929113887</c:v>
                      </c:pt>
                      <c:pt idx="131">
                        <c:v>0.66768898850628033</c:v>
                      </c:pt>
                      <c:pt idx="132">
                        <c:v>0.66575590921323191</c:v>
                      </c:pt>
                      <c:pt idx="133">
                        <c:v>0.66570020999485036</c:v>
                      </c:pt>
                      <c:pt idx="134">
                        <c:v>0.66568919742351251</c:v>
                      </c:pt>
                      <c:pt idx="135">
                        <c:v>0.66563349865732646</c:v>
                      </c:pt>
                      <c:pt idx="136">
                        <c:v>0.66522696724589747</c:v>
                      </c:pt>
                      <c:pt idx="137">
                        <c:v>0.66516026099016168</c:v>
                      </c:pt>
                      <c:pt idx="138">
                        <c:v>0.66090054400868647</c:v>
                      </c:pt>
                      <c:pt idx="139">
                        <c:v>0.66083383504254989</c:v>
                      </c:pt>
                      <c:pt idx="140">
                        <c:v>0.66065112663731984</c:v>
                      </c:pt>
                      <c:pt idx="141">
                        <c:v>0.6605844204320328</c:v>
                      </c:pt>
                      <c:pt idx="142">
                        <c:v>0.66015786966833379</c:v>
                      </c:pt>
                      <c:pt idx="143">
                        <c:v>0.66009117065749501</c:v>
                      </c:pt>
                      <c:pt idx="144">
                        <c:v>0.65263421504542762</c:v>
                      </c:pt>
                      <c:pt idx="145">
                        <c:v>0.65256750639581085</c:v>
                      </c:pt>
                      <c:pt idx="146">
                        <c:v>0.65238470623837863</c:v>
                      </c:pt>
                      <c:pt idx="147">
                        <c:v>0.65231800023629627</c:v>
                      </c:pt>
                      <c:pt idx="148">
                        <c:v>0.6518914908433554</c:v>
                      </c:pt>
                      <c:pt idx="149">
                        <c:v>0.65182479175663777</c:v>
                      </c:pt>
                      <c:pt idx="150">
                        <c:v>0.64652021672747639</c:v>
                      </c:pt>
                      <c:pt idx="151">
                        <c:v>0.64646449225625213</c:v>
                      </c:pt>
                      <c:pt idx="152">
                        <c:v>0.64645350447970917</c:v>
                      </c:pt>
                      <c:pt idx="153">
                        <c:v>0.64639778037566564</c:v>
                      </c:pt>
                      <c:pt idx="154">
                        <c:v>0.64599139097134817</c:v>
                      </c:pt>
                      <c:pt idx="155">
                        <c:v>0.64592468336306041</c:v>
                      </c:pt>
                      <c:pt idx="156">
                        <c:v>0.64524818949484741</c:v>
                      </c:pt>
                      <c:pt idx="157">
                        <c:v>0.64519022834804207</c:v>
                      </c:pt>
                      <c:pt idx="158">
                        <c:v>0.64518148254192431</c:v>
                      </c:pt>
                      <c:pt idx="159">
                        <c:v>0.64512352197131473</c:v>
                      </c:pt>
                      <c:pt idx="160">
                        <c:v>0.64469811557283396</c:v>
                      </c:pt>
                      <c:pt idx="161">
                        <c:v>0.64463141530426793</c:v>
                      </c:pt>
                      <c:pt idx="162">
                        <c:v>0.63913472512757274</c:v>
                      </c:pt>
                      <c:pt idx="163">
                        <c:v>0.63906801445884431</c:v>
                      </c:pt>
                      <c:pt idx="164">
                        <c:v>0.63888606836977624</c:v>
                      </c:pt>
                      <c:pt idx="165">
                        <c:v>0.63881935962856551</c:v>
                      </c:pt>
                      <c:pt idx="166">
                        <c:v>0.6383948606527976</c:v>
                      </c:pt>
                      <c:pt idx="167">
                        <c:v>0.63832815733433357</c:v>
                      </c:pt>
                      <c:pt idx="168">
                        <c:v>0.58596717601507353</c:v>
                      </c:pt>
                      <c:pt idx="169">
                        <c:v>0.58590046560311038</c:v>
                      </c:pt>
                      <c:pt idx="170">
                        <c:v>0.58571854031334669</c:v>
                      </c:pt>
                      <c:pt idx="171">
                        <c:v>0.58565183075576577</c:v>
                      </c:pt>
                      <c:pt idx="172">
                        <c:v>0.58522859723009168</c:v>
                      </c:pt>
                      <c:pt idx="173">
                        <c:v>0.58516189076643721</c:v>
                      </c:pt>
                      <c:pt idx="174">
                        <c:v>0.57858147571266672</c:v>
                      </c:pt>
                      <c:pt idx="175">
                        <c:v>0.57852369738854159</c:v>
                      </c:pt>
                      <c:pt idx="176">
                        <c:v>0.5785147661319644</c:v>
                      </c:pt>
                      <c:pt idx="177">
                        <c:v>0.57845698797643585</c:v>
                      </c:pt>
                      <c:pt idx="178">
                        <c:v>0.57803426059452867</c:v>
                      </c:pt>
                      <c:pt idx="179">
                        <c:v>0.57796755364175034</c:v>
                      </c:pt>
                      <c:pt idx="180">
                        <c:v>0.57754000911503334</c:v>
                      </c:pt>
                      <c:pt idx="181">
                        <c:v>0.5774732983717582</c:v>
                      </c:pt>
                      <c:pt idx="182">
                        <c:v>0.57729150180011846</c:v>
                      </c:pt>
                      <c:pt idx="183">
                        <c:v>0.5772247916196741</c:v>
                      </c:pt>
                      <c:pt idx="184">
                        <c:v>0.57680198753539069</c:v>
                      </c:pt>
                      <c:pt idx="185">
                        <c:v>0.57673527985355733</c:v>
                      </c:pt>
                      <c:pt idx="186">
                        <c:v>0.57194025955574479</c:v>
                      </c:pt>
                      <c:pt idx="187">
                        <c:v>0.57188244434574653</c:v>
                      </c:pt>
                      <c:pt idx="188">
                        <c:v>0.57187355002974793</c:v>
                      </c:pt>
                      <c:pt idx="189">
                        <c:v>0.57181573499044058</c:v>
                      </c:pt>
                      <c:pt idx="190">
                        <c:v>0.57139280165945883</c:v>
                      </c:pt>
                      <c:pt idx="191">
                        <c:v>0.57132609476853902</c:v>
                      </c:pt>
                      <c:pt idx="192">
                        <c:v>0.5703450045730839</c:v>
                      </c:pt>
                      <c:pt idx="193">
                        <c:v>0.5702782944159801</c:v>
                      </c:pt>
                      <c:pt idx="194">
                        <c:v>0.57009663626452056</c:v>
                      </c:pt>
                      <c:pt idx="195">
                        <c:v>0.57002992636322647</c:v>
                      </c:pt>
                      <c:pt idx="196">
                        <c:v>0.56960754235636712</c:v>
                      </c:pt>
                      <c:pt idx="197">
                        <c:v>0.56954083433357061</c:v>
                      </c:pt>
                      <c:pt idx="198">
                        <c:v>0.56772136835109521</c:v>
                      </c:pt>
                      <c:pt idx="199">
                        <c:v>0.56766561602836485</c:v>
                      </c:pt>
                      <c:pt idx="200">
                        <c:v>0.56765465829561756</c:v>
                      </c:pt>
                      <c:pt idx="201">
                        <c:v>0.56759890591951778</c:v>
                      </c:pt>
                      <c:pt idx="202">
                        <c:v>0.5671935212339958</c:v>
                      </c:pt>
                      <c:pt idx="203">
                        <c:v>0.56712681162608669</c:v>
                      </c:pt>
                      <c:pt idx="204">
                        <c:v>0.56455437976012124</c:v>
                      </c:pt>
                      <c:pt idx="205">
                        <c:v>0.56448767092809571</c:v>
                      </c:pt>
                      <c:pt idx="206">
                        <c:v>0.564303320445254</c:v>
                      </c:pt>
                      <c:pt idx="207">
                        <c:v>0.5642366125887659</c:v>
                      </c:pt>
                      <c:pt idx="208">
                        <c:v>0.56379689227911134</c:v>
                      </c:pt>
                      <c:pt idx="209">
                        <c:v>0.56373018782388484</c:v>
                      </c:pt>
                      <c:pt idx="210">
                        <c:v>0.56033595340900522</c:v>
                      </c:pt>
                      <c:pt idx="211">
                        <c:v>0.56026924390502408</c:v>
                      </c:pt>
                      <c:pt idx="212">
                        <c:v>0.56008755946405786</c:v>
                      </c:pt>
                      <c:pt idx="213">
                        <c:v>0.56002084996547752</c:v>
                      </c:pt>
                      <c:pt idx="214">
                        <c:v>0.55959862109544156</c:v>
                      </c:pt>
                      <c:pt idx="215">
                        <c:v>0.55953191296230409</c:v>
                      </c:pt>
                      <c:pt idx="216">
                        <c:v>0.5593458199778808</c:v>
                      </c:pt>
                      <c:pt idx="217">
                        <c:v>0.55928801915873383</c:v>
                      </c:pt>
                      <c:pt idx="218">
                        <c:v>0.55927911035260969</c:v>
                      </c:pt>
                      <c:pt idx="219">
                        <c:v>0.55922130962649663</c:v>
                      </c:pt>
                      <c:pt idx="220">
                        <c:v>0.55879868985251546</c:v>
                      </c:pt>
                      <c:pt idx="221">
                        <c:v>0.55873198210853692</c:v>
                      </c:pt>
                      <c:pt idx="222">
                        <c:v>0.55195998151796588</c:v>
                      </c:pt>
                      <c:pt idx="223">
                        <c:v>0.55189327244159136</c:v>
                      </c:pt>
                      <c:pt idx="224">
                        <c:v>0.5517090344305382</c:v>
                      </c:pt>
                      <c:pt idx="225">
                        <c:v>0.55164232598970198</c:v>
                      </c:pt>
                      <c:pt idx="226">
                        <c:v>0.55120310234765424</c:v>
                      </c:pt>
                      <c:pt idx="227">
                        <c:v>0.55113639659954172</c:v>
                      </c:pt>
                      <c:pt idx="228">
                        <c:v>0.54769813990455873</c:v>
                      </c:pt>
                      <c:pt idx="229">
                        <c:v>0.54763835104982606</c:v>
                      </c:pt>
                      <c:pt idx="230">
                        <c:v>0.54763143149666205</c:v>
                      </c:pt>
                      <c:pt idx="231">
                        <c:v>0.54757164284196091</c:v>
                      </c:pt>
                      <c:pt idx="232">
                        <c:v>0.54713236285587064</c:v>
                      </c:pt>
                      <c:pt idx="233">
                        <c:v>0.54706565738930091</c:v>
                      </c:pt>
                      <c:pt idx="234">
                        <c:v>0.54050341311770711</c:v>
                      </c:pt>
                      <c:pt idx="235">
                        <c:v>0.54044365534540972</c:v>
                      </c:pt>
                      <c:pt idx="236">
                        <c:v>0.54043670466819682</c:v>
                      </c:pt>
                      <c:pt idx="237">
                        <c:v>0.54037694702323502</c:v>
                      </c:pt>
                      <c:pt idx="238">
                        <c:v>0.53993804127063771</c:v>
                      </c:pt>
                      <c:pt idx="239">
                        <c:v>0.53987133506783413</c:v>
                      </c:pt>
                      <c:pt idx="240">
                        <c:v>0.52107644155425581</c:v>
                      </c:pt>
                      <c:pt idx="241">
                        <c:v>0.52100973310942056</c:v>
                      </c:pt>
                      <c:pt idx="242">
                        <c:v>0.52082338487923241</c:v>
                      </c:pt>
                      <c:pt idx="243">
                        <c:v>0.52075667716963736</c:v>
                      </c:pt>
                      <c:pt idx="244">
                        <c:v>0.52030182234606881</c:v>
                      </c:pt>
                      <c:pt idx="245">
                        <c:v>0.52023511760316477</c:v>
                      </c:pt>
                      <c:pt idx="246">
                        <c:v>0.51388174136618026</c:v>
                      </c:pt>
                      <c:pt idx="247">
                        <c:v>0.5138150328192943</c:v>
                      </c:pt>
                      <c:pt idx="248">
                        <c:v>0.5136287699300004</c:v>
                      </c:pt>
                      <c:pt idx="249">
                        <c:v>0.51356206181598318</c:v>
                      </c:pt>
                      <c:pt idx="250">
                        <c:v>0.51310753733639047</c:v>
                      </c:pt>
                      <c:pt idx="251">
                        <c:v>0.51304083156249736</c:v>
                      </c:pt>
                      <c:pt idx="252">
                        <c:v>0.4805484266311037</c:v>
                      </c:pt>
                      <c:pt idx="253">
                        <c:v>0.48049045325226131</c:v>
                      </c:pt>
                      <c:pt idx="254">
                        <c:v>0.48048172019941437</c:v>
                      </c:pt>
                      <c:pt idx="255">
                        <c:v>0.48042374649899611</c:v>
                      </c:pt>
                      <c:pt idx="256">
                        <c:v>0.48000082173052766</c:v>
                      </c:pt>
                      <c:pt idx="257">
                        <c:v>0.47993411322430357</c:v>
                      </c:pt>
                      <c:pt idx="258">
                        <c:v>0.47335408638599713</c:v>
                      </c:pt>
                      <c:pt idx="259">
                        <c:v>0.47329606801976432</c:v>
                      </c:pt>
                      <c:pt idx="260">
                        <c:v>0.47328738080161464</c:v>
                      </c:pt>
                      <c:pt idx="261">
                        <c:v>0.47322936204354565</c:v>
                      </c:pt>
                      <c:pt idx="262">
                        <c:v>0.47280615917664309</c:v>
                      </c:pt>
                      <c:pt idx="263">
                        <c:v>0.47279650199515083</c:v>
                      </c:pt>
                      <c:pt idx="264">
                        <c:v>0.47273945085727709</c:v>
                      </c:pt>
                      <c:pt idx="265">
                        <c:v>0.47272979549487337</c:v>
                      </c:pt>
                      <c:pt idx="266">
                        <c:v>0.47254513801497866</c:v>
                      </c:pt>
                      <c:pt idx="267">
                        <c:v>0.47247843035300885</c:v>
                      </c:pt>
                      <c:pt idx="268">
                        <c:v>0.47204001911685772</c:v>
                      </c:pt>
                      <c:pt idx="269">
                        <c:v>0.47197331050010383</c:v>
                      </c:pt>
                      <c:pt idx="270">
                        <c:v>0.46700435847870603</c:v>
                      </c:pt>
                      <c:pt idx="271">
                        <c:v>0.46693765007489491</c:v>
                      </c:pt>
                      <c:pt idx="272">
                        <c:v>0.46675144226168763</c:v>
                      </c:pt>
                      <c:pt idx="273">
                        <c:v>0.46668473337420052</c:v>
                      </c:pt>
                      <c:pt idx="274">
                        <c:v>0.46623135468304072</c:v>
                      </c:pt>
                      <c:pt idx="275">
                        <c:v>0.4661646462655048</c:v>
                      </c:pt>
                      <c:pt idx="276">
                        <c:v>0.46541045180318685</c:v>
                      </c:pt>
                      <c:pt idx="277">
                        <c:v>0.46535058915909316</c:v>
                      </c:pt>
                      <c:pt idx="278">
                        <c:v>0.46534374490765068</c:v>
                      </c:pt>
                      <c:pt idx="279">
                        <c:v>0.46528388195572112</c:v>
                      </c:pt>
                      <c:pt idx="280">
                        <c:v>0.46484525460967208</c:v>
                      </c:pt>
                      <c:pt idx="281">
                        <c:v>0.46477854584297107</c:v>
                      </c:pt>
                      <c:pt idx="282">
                        <c:v>0.46278777708317209</c:v>
                      </c:pt>
                      <c:pt idx="283">
                        <c:v>0.46272107119725675</c:v>
                      </c:pt>
                      <c:pt idx="284">
                        <c:v>0.4625362408814096</c:v>
                      </c:pt>
                      <c:pt idx="285">
                        <c:v>0.4624695335719185</c:v>
                      </c:pt>
                      <c:pt idx="286">
                        <c:v>0.46203098470991166</c:v>
                      </c:pt>
                      <c:pt idx="287">
                        <c:v>0.46196427592933959</c:v>
                      </c:pt>
                      <c:pt idx="288">
                        <c:v>0.45980973834664135</c:v>
                      </c:pt>
                      <c:pt idx="289">
                        <c:v>0.4597430301673201</c:v>
                      </c:pt>
                      <c:pt idx="290">
                        <c:v>0.45955670678474519</c:v>
                      </c:pt>
                      <c:pt idx="291">
                        <c:v>0.45948999781597849</c:v>
                      </c:pt>
                      <c:pt idx="292">
                        <c:v>0.45903653820506302</c:v>
                      </c:pt>
                      <c:pt idx="293">
                        <c:v>0.45896982908579204</c:v>
                      </c:pt>
                      <c:pt idx="294">
                        <c:v>0.45559353681439879</c:v>
                      </c:pt>
                      <c:pt idx="295">
                        <c:v>0.45552683176224396</c:v>
                      </c:pt>
                      <c:pt idx="296">
                        <c:v>0.45534177900926676</c:v>
                      </c:pt>
                      <c:pt idx="297">
                        <c:v>0.45527507222268176</c:v>
                      </c:pt>
                      <c:pt idx="298">
                        <c:v>0.45483622576395755</c:v>
                      </c:pt>
                      <c:pt idx="299">
                        <c:v>0.45476951689036638</c:v>
                      </c:pt>
                      <c:pt idx="300">
                        <c:v>0.44617505115731709</c:v>
                      </c:pt>
                      <c:pt idx="301">
                        <c:v>0.44611512677823062</c:v>
                      </c:pt>
                      <c:pt idx="302">
                        <c:v>0.4461083453089385</c:v>
                      </c:pt>
                      <c:pt idx="303">
                        <c:v>0.44604842053918192</c:v>
                      </c:pt>
                      <c:pt idx="304">
                        <c:v>0.44560957700214238</c:v>
                      </c:pt>
                      <c:pt idx="305">
                        <c:v>0.44554286852100117</c:v>
                      </c:pt>
                      <c:pt idx="306">
                        <c:v>0.4403826511491537</c:v>
                      </c:pt>
                      <c:pt idx="307">
                        <c:v>0.44032100701096183</c:v>
                      </c:pt>
                      <c:pt idx="308">
                        <c:v>0.44031594264855967</c:v>
                      </c:pt>
                      <c:pt idx="309">
                        <c:v>0.44025429827903473</c:v>
                      </c:pt>
                      <c:pt idx="310">
                        <c:v>0.43980109261007383</c:v>
                      </c:pt>
                      <c:pt idx="311">
                        <c:v>0.43973438306029738</c:v>
                      </c:pt>
                      <c:pt idx="312">
                        <c:v>0.43878887970441099</c:v>
                      </c:pt>
                      <c:pt idx="313">
                        <c:v>0.43872217318259354</c:v>
                      </c:pt>
                      <c:pt idx="314">
                        <c:v>0.43853551067898711</c:v>
                      </c:pt>
                      <c:pt idx="315">
                        <c:v>0.43846880272805699</c:v>
                      </c:pt>
                      <c:pt idx="316">
                        <c:v>0.43801511791909714</c:v>
                      </c:pt>
                      <c:pt idx="317">
                        <c:v>0.43794840853841099</c:v>
                      </c:pt>
                      <c:pt idx="318">
                        <c:v>0.43616635703750262</c:v>
                      </c:pt>
                      <c:pt idx="319">
                        <c:v>0.43610637871576291</c:v>
                      </c:pt>
                      <c:pt idx="320">
                        <c:v>0.43609965173254905</c:v>
                      </c:pt>
                      <c:pt idx="321">
                        <c:v>0.43603967295449214</c:v>
                      </c:pt>
                      <c:pt idx="322">
                        <c:v>0.43560053391668047</c:v>
                      </c:pt>
                      <c:pt idx="323">
                        <c:v>0.43553382537340252</c:v>
                      </c:pt>
                      <c:pt idx="324">
                        <c:v>0.43318803376306553</c:v>
                      </c:pt>
                      <c:pt idx="325">
                        <c:v>0.43312634067641725</c:v>
                      </c:pt>
                      <c:pt idx="326">
                        <c:v>0.43312132542925047</c:v>
                      </c:pt>
                      <c:pt idx="327">
                        <c:v>0.4330596320340882</c:v>
                      </c:pt>
                      <c:pt idx="328">
                        <c:v>0.43260613430921657</c:v>
                      </c:pt>
                      <c:pt idx="329">
                        <c:v>0.43253942420906899</c:v>
                      </c:pt>
                      <c:pt idx="330">
                        <c:v>0.43052252420726927</c:v>
                      </c:pt>
                      <c:pt idx="331">
                        <c:v>0.43045581771975061</c:v>
                      </c:pt>
                      <c:pt idx="332">
                        <c:v>0.43026913798281885</c:v>
                      </c:pt>
                      <c:pt idx="333">
                        <c:v>0.430202429973851</c:v>
                      </c:pt>
                      <c:pt idx="334">
                        <c:v>0.42974890271876631</c:v>
                      </c:pt>
                      <c:pt idx="335">
                        <c:v>0.42968219310997824</c:v>
                      </c:pt>
                      <c:pt idx="336">
                        <c:v>0.42897224048661214</c:v>
                      </c:pt>
                      <c:pt idx="337">
                        <c:v>0.42891218829763927</c:v>
                      </c:pt>
                      <c:pt idx="338">
                        <c:v>0.42890553598335351</c:v>
                      </c:pt>
                      <c:pt idx="339">
                        <c:v>0.42884548326020688</c:v>
                      </c:pt>
                      <c:pt idx="340">
                        <c:v>0.42840583423323542</c:v>
                      </c:pt>
                      <c:pt idx="341">
                        <c:v>0.42833912576797301</c:v>
                      </c:pt>
                      <c:pt idx="342">
                        <c:v>0.42332824328514779</c:v>
                      </c:pt>
                      <c:pt idx="343">
                        <c:v>0.42326153738530203</c:v>
                      </c:pt>
                      <c:pt idx="344">
                        <c:v>0.42307458072346382</c:v>
                      </c:pt>
                      <c:pt idx="345">
                        <c:v>0.42300787297475229</c:v>
                      </c:pt>
                      <c:pt idx="346">
                        <c:v>0.42255394059778456</c:v>
                      </c:pt>
                      <c:pt idx="347">
                        <c:v>0.42248723059403437</c:v>
                      </c:pt>
                      <c:pt idx="348">
                        <c:v>0.37580707214267806</c:v>
                      </c:pt>
                      <c:pt idx="349">
                        <c:v>0.37574669842913527</c:v>
                      </c:pt>
                      <c:pt idx="350">
                        <c:v>0.37574037195583998</c:v>
                      </c:pt>
                      <c:pt idx="351">
                        <c:v>0.37567999740732855</c:v>
                      </c:pt>
                      <c:pt idx="352">
                        <c:v>0.37523855577141096</c:v>
                      </c:pt>
                      <c:pt idx="353">
                        <c:v>0.37517184892424466</c:v>
                      </c:pt>
                      <c:pt idx="354">
                        <c:v>0.36842041235355694</c:v>
                      </c:pt>
                      <c:pt idx="355">
                        <c:v>0.36835371059984728</c:v>
                      </c:pt>
                      <c:pt idx="356">
                        <c:v>0.36816545990648109</c:v>
                      </c:pt>
                      <c:pt idx="357">
                        <c:v>0.36809875485742644</c:v>
                      </c:pt>
                      <c:pt idx="358">
                        <c:v>0.3676435388918789</c:v>
                      </c:pt>
                      <c:pt idx="359">
                        <c:v>0.36757682883954951</c:v>
                      </c:pt>
                      <c:pt idx="360">
                        <c:v>0.36738153671875623</c:v>
                      </c:pt>
                      <c:pt idx="361">
                        <c:v>0.36732103663754212</c:v>
                      </c:pt>
                      <c:pt idx="362">
                        <c:v>0.36731483920412239</c:v>
                      </c:pt>
                      <c:pt idx="363">
                        <c:v>0.36725433819642173</c:v>
                      </c:pt>
                      <c:pt idx="364">
                        <c:v>0.36681198287456179</c:v>
                      </c:pt>
                      <c:pt idx="365">
                        <c:v>0.36674527786680255</c:v>
                      </c:pt>
                      <c:pt idx="366">
                        <c:v>0.36018862725286388</c:v>
                      </c:pt>
                      <c:pt idx="367">
                        <c:v>0.36012797795530432</c:v>
                      </c:pt>
                      <c:pt idx="368">
                        <c:v>0.36012193125471931</c:v>
                      </c:pt>
                      <c:pt idx="369">
                        <c:v>0.36006128093091722</c:v>
                      </c:pt>
                      <c:pt idx="370">
                        <c:v>0.35961779912790276</c:v>
                      </c:pt>
                      <c:pt idx="371">
                        <c:v>0.35955109472345698</c:v>
                      </c:pt>
                      <c:pt idx="372">
                        <c:v>0.34983066045157485</c:v>
                      </c:pt>
                      <c:pt idx="373">
                        <c:v>0.34976848378381586</c:v>
                      </c:pt>
                      <c:pt idx="374">
                        <c:v>0.34976395930490517</c:v>
                      </c:pt>
                      <c:pt idx="375">
                        <c:v>0.34970178174842659</c:v>
                      </c:pt>
                      <c:pt idx="376">
                        <c:v>0.34924578590772232</c:v>
                      </c:pt>
                      <c:pt idx="377">
                        <c:v>0.34918553422479559</c:v>
                      </c:pt>
                      <c:pt idx="378">
                        <c:v>0.34917907779339002</c:v>
                      </c:pt>
                      <c:pt idx="379">
                        <c:v>0.34911883465416038</c:v>
                      </c:pt>
                      <c:pt idx="380">
                        <c:v>0.34893013149594115</c:v>
                      </c:pt>
                      <c:pt idx="381">
                        <c:v>0.3488634281303834</c:v>
                      </c:pt>
                      <c:pt idx="382">
                        <c:v>0.34840782212331928</c:v>
                      </c:pt>
                      <c:pt idx="383">
                        <c:v>0.34834111284922831</c:v>
                      </c:pt>
                      <c:pt idx="384">
                        <c:v>0.34263719744508286</c:v>
                      </c:pt>
                      <c:pt idx="385">
                        <c:v>0.34257486677628951</c:v>
                      </c:pt>
                      <c:pt idx="386">
                        <c:v>0.34257049739433659</c:v>
                      </c:pt>
                      <c:pt idx="387">
                        <c:v>0.34250816573037129</c:v>
                      </c:pt>
                      <c:pt idx="388">
                        <c:v>0.34205102183256259</c:v>
                      </c:pt>
                      <c:pt idx="389">
                        <c:v>0.3419843138467108</c:v>
                      </c:pt>
                      <c:pt idx="390">
                        <c:v>0.34179873821443696</c:v>
                      </c:pt>
                      <c:pt idx="391">
                        <c:v>0.34173645294952049</c:v>
                      </c:pt>
                      <c:pt idx="392">
                        <c:v>0.34173203671958441</c:v>
                      </c:pt>
                      <c:pt idx="393">
                        <c:v>0.34166975047934434</c:v>
                      </c:pt>
                      <c:pt idx="394">
                        <c:v>0.34121301244435204</c:v>
                      </c:pt>
                      <c:pt idx="395">
                        <c:v>0.34114630320743439</c:v>
                      </c:pt>
                      <c:pt idx="396">
                        <c:v>0.32558670279557378</c:v>
                      </c:pt>
                      <c:pt idx="397">
                        <c:v>0.32552287191257262</c:v>
                      </c:pt>
                      <c:pt idx="398">
                        <c:v>0.325519998113528</c:v>
                      </c:pt>
                      <c:pt idx="399">
                        <c:v>0.32545616632419083</c:v>
                      </c:pt>
                      <c:pt idx="400">
                        <c:v>0.32498696542606603</c:v>
                      </c:pt>
                      <c:pt idx="401">
                        <c:v>0.3249202538597511</c:v>
                      </c:pt>
                      <c:pt idx="402">
                        <c:v>0.31839281060360825</c:v>
                      </c:pt>
                      <c:pt idx="403">
                        <c:v>0.31832881073307279</c:v>
                      </c:pt>
                      <c:pt idx="404">
                        <c:v>0.3183261066500625</c:v>
                      </c:pt>
                      <c:pt idx="405">
                        <c:v>0.3182621057554183</c:v>
                      </c:pt>
                      <c:pt idx="406">
                        <c:v>0.31779165794879033</c:v>
                      </c:pt>
                      <c:pt idx="407">
                        <c:v>0.31772494605178914</c:v>
                      </c:pt>
                      <c:pt idx="408">
                        <c:v>0.29915755831193963</c:v>
                      </c:pt>
                      <c:pt idx="409">
                        <c:v>0.29909345097487156</c:v>
                      </c:pt>
                      <c:pt idx="410">
                        <c:v>0.29909085660251289</c:v>
                      </c:pt>
                      <c:pt idx="411">
                        <c:v>0.29902674808823315</c:v>
                      </c:pt>
                      <c:pt idx="412">
                        <c:v>0.2985559216451204</c:v>
                      </c:pt>
                      <c:pt idx="413">
                        <c:v>0.29848921071690454</c:v>
                      </c:pt>
                      <c:pt idx="414">
                        <c:v>0.29177083658756564</c:v>
                      </c:pt>
                      <c:pt idx="415">
                        <c:v>0.29170413217715341</c:v>
                      </c:pt>
                      <c:pt idx="416">
                        <c:v>0.2915129016951073</c:v>
                      </c:pt>
                      <c:pt idx="417">
                        <c:v>0.29144619287184931</c:v>
                      </c:pt>
                      <c:pt idx="418">
                        <c:v>0.29096391297519314</c:v>
                      </c:pt>
                      <c:pt idx="419">
                        <c:v>0.29089719741564096</c:v>
                      </c:pt>
                      <c:pt idx="420">
                        <c:v>0.26244908449920762</c:v>
                      </c:pt>
                      <c:pt idx="421">
                        <c:v>0.26238239548162073</c:v>
                      </c:pt>
                      <c:pt idx="422">
                        <c:v>0.26218918643668182</c:v>
                      </c:pt>
                      <c:pt idx="423">
                        <c:v>0.26212249053490538</c:v>
                      </c:pt>
                      <c:pt idx="424">
                        <c:v>0.26164890110818084</c:v>
                      </c:pt>
                      <c:pt idx="425">
                        <c:v>0.26158219381276593</c:v>
                      </c:pt>
                      <c:pt idx="426">
                        <c:v>0.25525758966071488</c:v>
                      </c:pt>
                      <c:pt idx="427">
                        <c:v>0.25519090307194142</c:v>
                      </c:pt>
                      <c:pt idx="428">
                        <c:v>0.25499650769668158</c:v>
                      </c:pt>
                      <c:pt idx="429">
                        <c:v>0.25492981347305987</c:v>
                      </c:pt>
                      <c:pt idx="430">
                        <c:v>0.2544540668453717</c:v>
                      </c:pt>
                      <c:pt idx="431">
                        <c:v>0.25438735979223598</c:v>
                      </c:pt>
                      <c:pt idx="432">
                        <c:v>0.24489557993082903</c:v>
                      </c:pt>
                      <c:pt idx="433">
                        <c:v>0.24482888382807089</c:v>
                      </c:pt>
                      <c:pt idx="434">
                        <c:v>0.24463604299273503</c:v>
                      </c:pt>
                      <c:pt idx="435">
                        <c:v>0.24456934037126429</c:v>
                      </c:pt>
                      <c:pt idx="436">
                        <c:v>0.2440858709374534</c:v>
                      </c:pt>
                      <c:pt idx="437">
                        <c:v>0.24401915798516768</c:v>
                      </c:pt>
                      <c:pt idx="438">
                        <c:v>0.23770294996289543</c:v>
                      </c:pt>
                      <c:pt idx="439">
                        <c:v>0.23763625560186896</c:v>
                      </c:pt>
                      <c:pt idx="440">
                        <c:v>0.23744221190588685</c:v>
                      </c:pt>
                      <c:pt idx="441">
                        <c:v>0.23737551022558537</c:v>
                      </c:pt>
                      <c:pt idx="442">
                        <c:v>0.23688985841952451</c:v>
                      </c:pt>
                      <c:pt idx="443">
                        <c:v>0.23682314487796108</c:v>
                      </c:pt>
                      <c:pt idx="444">
                        <c:v>0.23602436164047297</c:v>
                      </c:pt>
                      <c:pt idx="445">
                        <c:v>0.2359576807800004</c:v>
                      </c:pt>
                      <c:pt idx="446">
                        <c:v>0.23576219997699013</c:v>
                      </c:pt>
                      <c:pt idx="447">
                        <c:v>0.2356955103160725</c:v>
                      </c:pt>
                      <c:pt idx="448">
                        <c:v>0.23521850266299738</c:v>
                      </c:pt>
                      <c:pt idx="449">
                        <c:v>0.2351517981903985</c:v>
                      </c:pt>
                      <c:pt idx="450">
                        <c:v>0.22863606786631738</c:v>
                      </c:pt>
                      <c:pt idx="451">
                        <c:v>0.22857061206475796</c:v>
                      </c:pt>
                      <c:pt idx="452">
                        <c:v>0.22856938301767474</c:v>
                      </c:pt>
                      <c:pt idx="453">
                        <c:v>0.2285039248950852</c:v>
                      </c:pt>
                      <c:pt idx="454">
                        <c:v>0.22802420705821178</c:v>
                      </c:pt>
                      <c:pt idx="455">
                        <c:v>0.22795750325678302</c:v>
                      </c:pt>
                      <c:pt idx="456">
                        <c:v>0.22036964327133365</c:v>
                      </c:pt>
                      <c:pt idx="457">
                        <c:v>0.22030413956856532</c:v>
                      </c:pt>
                      <c:pt idx="458">
                        <c:v>0.22030295874989736</c:v>
                      </c:pt>
                      <c:pt idx="459">
                        <c:v>0.2202374526118854</c:v>
                      </c:pt>
                      <c:pt idx="460">
                        <c:v>0.2197577206559819</c:v>
                      </c:pt>
                      <c:pt idx="461">
                        <c:v>0.21969101630705132</c:v>
                      </c:pt>
                      <c:pt idx="462">
                        <c:v>0.21846861865326103</c:v>
                      </c:pt>
                      <c:pt idx="463">
                        <c:v>0.21840192919072776</c:v>
                      </c:pt>
                      <c:pt idx="464">
                        <c:v>0.21820706624867309</c:v>
                      </c:pt>
                      <c:pt idx="465">
                        <c:v>0.21814036829694222</c:v>
                      </c:pt>
                      <c:pt idx="466">
                        <c:v>0.2176541870245374</c:v>
                      </c:pt>
                      <c:pt idx="467">
                        <c:v>0.21758747532680969</c:v>
                      </c:pt>
                      <c:pt idx="468">
                        <c:v>0.21298146572080437</c:v>
                      </c:pt>
                      <c:pt idx="469">
                        <c:v>0.2129147766805119</c:v>
                      </c:pt>
                      <c:pt idx="470">
                        <c:v>0.21271848995653464</c:v>
                      </c:pt>
                      <c:pt idx="471">
                        <c:v>0.21265179150882549</c:v>
                      </c:pt>
                      <c:pt idx="472">
                        <c:v>0.21216291940879581</c:v>
                      </c:pt>
                      <c:pt idx="473">
                        <c:v>0.212096205444021</c:v>
                      </c:pt>
                      <c:pt idx="474">
                        <c:v>0.21108081788164165</c:v>
                      </c:pt>
                      <c:pt idx="475">
                        <c:v>0.21101412385607463</c:v>
                      </c:pt>
                      <c:pt idx="476">
                        <c:v>0.21101410940974094</c:v>
                      </c:pt>
                      <c:pt idx="477">
                        <c:v>0.21094741309000864</c:v>
                      </c:pt>
                      <c:pt idx="478">
                        <c:v>0.21045846508755611</c:v>
                      </c:pt>
                      <c:pt idx="479">
                        <c:v>0.21039175305314881</c:v>
                      </c:pt>
                      <c:pt idx="480">
                        <c:v>0.1396967267628251</c:v>
                      </c:pt>
                      <c:pt idx="481">
                        <c:v>0.13963008201776408</c:v>
                      </c:pt>
                      <c:pt idx="482">
                        <c:v>0.13942392698732112</c:v>
                      </c:pt>
                      <c:pt idx="483">
                        <c:v>0.13935726148738337</c:v>
                      </c:pt>
                      <c:pt idx="484">
                        <c:v>0.13885496317442272</c:v>
                      </c:pt>
                      <c:pt idx="485">
                        <c:v>0.13878826341790335</c:v>
                      </c:pt>
                      <c:pt idx="486">
                        <c:v>0.13251275591106959</c:v>
                      </c:pt>
                      <c:pt idx="487">
                        <c:v>0.13244612198664854</c:v>
                      </c:pt>
                      <c:pt idx="488">
                        <c:v>0.13223655929972683</c:v>
                      </c:pt>
                      <c:pt idx="489">
                        <c:v>0.13216990144894417</c:v>
                      </c:pt>
                      <c:pt idx="490">
                        <c:v>0.13166144653238962</c:v>
                      </c:pt>
                      <c:pt idx="491">
                        <c:v>0.13159474867329873</c:v>
                      </c:pt>
                      <c:pt idx="492">
                        <c:v>0.1154429799271757</c:v>
                      </c:pt>
                      <c:pt idx="493">
                        <c:v>0.11537632345844401</c:v>
                      </c:pt>
                      <c:pt idx="494">
                        <c:v>0.11517064542175727</c:v>
                      </c:pt>
                      <c:pt idx="495">
                        <c:v>0.11510396526162521</c:v>
                      </c:pt>
                      <c:pt idx="496">
                        <c:v>0.11459622421510109</c:v>
                      </c:pt>
                      <c:pt idx="497">
                        <c:v>0.11452950799271001</c:v>
                      </c:pt>
                      <c:pt idx="498">
                        <c:v>0.10825814115464494</c:v>
                      </c:pt>
                      <c:pt idx="499">
                        <c:v>0.10819149613286962</c:v>
                      </c:pt>
                      <c:pt idx="500">
                        <c:v>0.10798175632164786</c:v>
                      </c:pt>
                      <c:pt idx="501">
                        <c:v>0.10791508313380682</c:v>
                      </c:pt>
                      <c:pt idx="502">
                        <c:v>0.10740024090291572</c:v>
                      </c:pt>
                      <c:pt idx="503">
                        <c:v>0.1073335238869835</c:v>
                      </c:pt>
                      <c:pt idx="504">
                        <c:v>8.9032475481790552E-2</c:v>
                      </c:pt>
                      <c:pt idx="505">
                        <c:v>8.8965861042315894E-2</c:v>
                      </c:pt>
                      <c:pt idx="506">
                        <c:v>8.8750894921054216E-2</c:v>
                      </c:pt>
                      <c:pt idx="507">
                        <c:v>8.8684241912753245E-2</c:v>
                      </c:pt>
                      <c:pt idx="508">
                        <c:v>8.8164364898831574E-2</c:v>
                      </c:pt>
                      <c:pt idx="509">
                        <c:v>8.809765362291104E-2</c:v>
                      </c:pt>
                      <c:pt idx="510">
                        <c:v>8.1641119196587536E-2</c:v>
                      </c:pt>
                      <c:pt idx="511">
                        <c:v>8.1574493835982156E-2</c:v>
                      </c:pt>
                      <c:pt idx="512">
                        <c:v>8.1567198310971992E-2</c:v>
                      </c:pt>
                      <c:pt idx="513">
                        <c:v>8.1500561411571415E-2</c:v>
                      </c:pt>
                      <c:pt idx="514">
                        <c:v>8.0969801894141852E-2</c:v>
                      </c:pt>
                      <c:pt idx="515">
                        <c:v>8.0903091503594135E-2</c:v>
                      </c:pt>
                      <c:pt idx="516">
                        <c:v>3.4850642444620272E-2</c:v>
                      </c:pt>
                      <c:pt idx="517">
                        <c:v>3.4784364682639235E-2</c:v>
                      </c:pt>
                      <c:pt idx="518">
                        <c:v>3.4764008705518996E-2</c:v>
                      </c:pt>
                      <c:pt idx="519">
                        <c:v>3.469767947443396E-2</c:v>
                      </c:pt>
                      <c:pt idx="520">
                        <c:v>3.4098120161862658E-2</c:v>
                      </c:pt>
                      <c:pt idx="521">
                        <c:v>3.4031480371356393E-2</c:v>
                      </c:pt>
                      <c:pt idx="522">
                        <c:v>2.773140656495483E-2</c:v>
                      </c:pt>
                      <c:pt idx="523">
                        <c:v>2.7665429445742719E-2</c:v>
                      </c:pt>
                      <c:pt idx="524">
                        <c:v>2.7636400398526474E-2</c:v>
                      </c:pt>
                      <c:pt idx="525">
                        <c:v>2.7570339089202311E-2</c:v>
                      </c:pt>
                      <c:pt idx="526">
                        <c:v>2.6915860451752854E-2</c:v>
                      </c:pt>
                      <c:pt idx="527">
                        <c:v>2.6849274613928057E-2</c:v>
                      </c:pt>
                      <c:pt idx="528">
                        <c:v>8.9777326291494049E-3</c:v>
                      </c:pt>
                      <c:pt idx="529">
                        <c:v>8.9169979485066945E-3</c:v>
                      </c:pt>
                      <c:pt idx="530">
                        <c:v>8.823673608645102E-3</c:v>
                      </c:pt>
                      <c:pt idx="531">
                        <c:v>8.7623219461946504E-3</c:v>
                      </c:pt>
                      <c:pt idx="532">
                        <c:v>7.7403907203595851E-3</c:v>
                      </c:pt>
                      <c:pt idx="533">
                        <c:v>7.6747422102341027E-3</c:v>
                      </c:pt>
                      <c:pt idx="534">
                        <c:v>3.2423968356821713E-3</c:v>
                      </c:pt>
                      <c:pt idx="535">
                        <c:v>3.2261367998911547E-3</c:v>
                      </c:pt>
                      <c:pt idx="536">
                        <c:v>2.249397285335109E-3</c:v>
                      </c:pt>
                      <c:pt idx="537">
                        <c:v>2.2328884939921199E-3</c:v>
                      </c:pt>
                      <c:pt idx="538">
                        <c:v>6.6847012602194454E-5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826-410A-99DA-7FF411C9D255}"/>
                  </c:ext>
                </c:extLst>
              </c15:ser>
            </c15:filteredLineSeries>
          </c:ext>
        </c:extLst>
      </c:lineChart>
      <c:catAx>
        <c:axId val="2704709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472248"/>
        <c:crosses val="autoZero"/>
        <c:auto val="1"/>
        <c:lblAlgn val="ctr"/>
        <c:lblOffset val="100"/>
        <c:noMultiLvlLbl val="0"/>
      </c:catAx>
      <c:valAx>
        <c:axId val="270472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47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20920.01029755026</c:v>
                </c:pt>
                <c:pt idx="1">
                  <c:v>20920.381317196712</c:v>
                </c:pt>
                <c:pt idx="2">
                  <c:v>20920.01029755026</c:v>
                </c:pt>
                <c:pt idx="3">
                  <c:v>20920.381317196712</c:v>
                </c:pt>
                <c:pt idx="4">
                  <c:v>20967.167584474995</c:v>
                </c:pt>
                <c:pt idx="5">
                  <c:v>20967.538604121441</c:v>
                </c:pt>
                <c:pt idx="6">
                  <c:v>20967.167584474995</c:v>
                </c:pt>
                <c:pt idx="7">
                  <c:v>20967.538604121441</c:v>
                </c:pt>
                <c:pt idx="8">
                  <c:v>20920.01029755026</c:v>
                </c:pt>
                <c:pt idx="9">
                  <c:v>20920.381317196712</c:v>
                </c:pt>
                <c:pt idx="10">
                  <c:v>20967.167584474995</c:v>
                </c:pt>
                <c:pt idx="11">
                  <c:v>20967.538604121441</c:v>
                </c:pt>
                <c:pt idx="12">
                  <c:v>21458.663238596222</c:v>
                </c:pt>
                <c:pt idx="13">
                  <c:v>21459.034258242675</c:v>
                </c:pt>
                <c:pt idx="14">
                  <c:v>21458.663238596222</c:v>
                </c:pt>
                <c:pt idx="15">
                  <c:v>21459.034258242675</c:v>
                </c:pt>
                <c:pt idx="16">
                  <c:v>21505.820525520961</c:v>
                </c:pt>
                <c:pt idx="17">
                  <c:v>21506.191545167407</c:v>
                </c:pt>
                <c:pt idx="18">
                  <c:v>21505.820525520961</c:v>
                </c:pt>
                <c:pt idx="19">
                  <c:v>21506.191545167407</c:v>
                </c:pt>
                <c:pt idx="20">
                  <c:v>21458.663238596222</c:v>
                </c:pt>
                <c:pt idx="21">
                  <c:v>21459.034258242675</c:v>
                </c:pt>
                <c:pt idx="22">
                  <c:v>21505.820525520961</c:v>
                </c:pt>
                <c:pt idx="23">
                  <c:v>21506.191545167407</c:v>
                </c:pt>
                <c:pt idx="24">
                  <c:v>21567.471399490805</c:v>
                </c:pt>
                <c:pt idx="25">
                  <c:v>21567.842419137254</c:v>
                </c:pt>
                <c:pt idx="26">
                  <c:v>21567.471399490805</c:v>
                </c:pt>
                <c:pt idx="27">
                  <c:v>21567.842419137254</c:v>
                </c:pt>
                <c:pt idx="28">
                  <c:v>21614.628686415537</c:v>
                </c:pt>
                <c:pt idx="29">
                  <c:v>21614.99970606199</c:v>
                </c:pt>
                <c:pt idx="30">
                  <c:v>21614.628686415537</c:v>
                </c:pt>
                <c:pt idx="31">
                  <c:v>21614.99970606199</c:v>
                </c:pt>
                <c:pt idx="32">
                  <c:v>21567.471399490805</c:v>
                </c:pt>
                <c:pt idx="33">
                  <c:v>21567.842419137254</c:v>
                </c:pt>
                <c:pt idx="34">
                  <c:v>21614.628686415537</c:v>
                </c:pt>
                <c:pt idx="35">
                  <c:v>21614.99970606199</c:v>
                </c:pt>
                <c:pt idx="36">
                  <c:v>21731.627682739061</c:v>
                </c:pt>
                <c:pt idx="37">
                  <c:v>21731.998702385517</c:v>
                </c:pt>
                <c:pt idx="38">
                  <c:v>21731.627682739061</c:v>
                </c:pt>
                <c:pt idx="39">
                  <c:v>21731.998702385517</c:v>
                </c:pt>
                <c:pt idx="40">
                  <c:v>21778.7849696638</c:v>
                </c:pt>
                <c:pt idx="41">
                  <c:v>21779.155989310249</c:v>
                </c:pt>
                <c:pt idx="42">
                  <c:v>21778.7849696638</c:v>
                </c:pt>
                <c:pt idx="43">
                  <c:v>21779.155989310249</c:v>
                </c:pt>
                <c:pt idx="44">
                  <c:v>21731.627682739061</c:v>
                </c:pt>
                <c:pt idx="45">
                  <c:v>21731.998702385517</c:v>
                </c:pt>
                <c:pt idx="46">
                  <c:v>21778.7849696638</c:v>
                </c:pt>
                <c:pt idx="47">
                  <c:v>21779.155989310249</c:v>
                </c:pt>
                <c:pt idx="48">
                  <c:v>22106.124340536771</c:v>
                </c:pt>
                <c:pt idx="49">
                  <c:v>22106.49536018322</c:v>
                </c:pt>
                <c:pt idx="50">
                  <c:v>22106.124340536771</c:v>
                </c:pt>
                <c:pt idx="51">
                  <c:v>22106.49536018322</c:v>
                </c:pt>
                <c:pt idx="52">
                  <c:v>22156.577820683753</c:v>
                </c:pt>
                <c:pt idx="53">
                  <c:v>22156.948840330198</c:v>
                </c:pt>
                <c:pt idx="54">
                  <c:v>22153.2816274615</c:v>
                </c:pt>
                <c:pt idx="55">
                  <c:v>22153.652647107949</c:v>
                </c:pt>
                <c:pt idx="56">
                  <c:v>22153.2816274615</c:v>
                </c:pt>
                <c:pt idx="57">
                  <c:v>22153.652647107949</c:v>
                </c:pt>
                <c:pt idx="58">
                  <c:v>22106.124340536771</c:v>
                </c:pt>
                <c:pt idx="59">
                  <c:v>22106.49536018322</c:v>
                </c:pt>
                <c:pt idx="60">
                  <c:v>22156.577820683753</c:v>
                </c:pt>
                <c:pt idx="61">
                  <c:v>22156.948840330198</c:v>
                </c:pt>
                <c:pt idx="62">
                  <c:v>22203.735107608481</c:v>
                </c:pt>
                <c:pt idx="63">
                  <c:v>22204.106127254938</c:v>
                </c:pt>
                <c:pt idx="64">
                  <c:v>22153.2816274615</c:v>
                </c:pt>
                <c:pt idx="65">
                  <c:v>22153.652647107949</c:v>
                </c:pt>
                <c:pt idx="66">
                  <c:v>22203.735107608481</c:v>
                </c:pt>
                <c:pt idx="67">
                  <c:v>22204.106127254938</c:v>
                </c:pt>
                <c:pt idx="68">
                  <c:v>22156.577820683753</c:v>
                </c:pt>
                <c:pt idx="69">
                  <c:v>22156.948840330198</c:v>
                </c:pt>
                <c:pt idx="70">
                  <c:v>22203.735107608481</c:v>
                </c:pt>
                <c:pt idx="71">
                  <c:v>22204.106127254938</c:v>
                </c:pt>
                <c:pt idx="72">
                  <c:v>22290.940326859007</c:v>
                </c:pt>
                <c:pt idx="73">
                  <c:v>22291.311346505448</c:v>
                </c:pt>
                <c:pt idx="74">
                  <c:v>22270.280623785024</c:v>
                </c:pt>
                <c:pt idx="75">
                  <c:v>22270.651643431484</c:v>
                </c:pt>
                <c:pt idx="76">
                  <c:v>22270.280623785024</c:v>
                </c:pt>
                <c:pt idx="77">
                  <c:v>22270.651643431484</c:v>
                </c:pt>
                <c:pt idx="78">
                  <c:v>22290.940326859007</c:v>
                </c:pt>
                <c:pt idx="79">
                  <c:v>22291.311346505448</c:v>
                </c:pt>
                <c:pt idx="80">
                  <c:v>22270.280623785024</c:v>
                </c:pt>
                <c:pt idx="81">
                  <c:v>22270.651643431484</c:v>
                </c:pt>
                <c:pt idx="82">
                  <c:v>22338.097613783739</c:v>
                </c:pt>
                <c:pt idx="83">
                  <c:v>22338.468633430184</c:v>
                </c:pt>
                <c:pt idx="84">
                  <c:v>22317.437910709763</c:v>
                </c:pt>
                <c:pt idx="85">
                  <c:v>22317.808930356208</c:v>
                </c:pt>
                <c:pt idx="86">
                  <c:v>22338.097613783739</c:v>
                </c:pt>
                <c:pt idx="87">
                  <c:v>22338.468633430184</c:v>
                </c:pt>
                <c:pt idx="88">
                  <c:v>22290.940326859007</c:v>
                </c:pt>
                <c:pt idx="89">
                  <c:v>22291.311346505448</c:v>
                </c:pt>
                <c:pt idx="90">
                  <c:v>22317.437910709763</c:v>
                </c:pt>
                <c:pt idx="91">
                  <c:v>22317.808930356208</c:v>
                </c:pt>
                <c:pt idx="92">
                  <c:v>22338.097613783739</c:v>
                </c:pt>
                <c:pt idx="93">
                  <c:v>22338.468633430184</c:v>
                </c:pt>
                <c:pt idx="94">
                  <c:v>22317.437910709763</c:v>
                </c:pt>
                <c:pt idx="95">
                  <c:v>22317.808930356208</c:v>
                </c:pt>
                <c:pt idx="96">
                  <c:v>22804.038922624302</c:v>
                </c:pt>
                <c:pt idx="97">
                  <c:v>22804.40994227074</c:v>
                </c:pt>
                <c:pt idx="98">
                  <c:v>22804.038922624302</c:v>
                </c:pt>
                <c:pt idx="99">
                  <c:v>22804.40994227074</c:v>
                </c:pt>
                <c:pt idx="100">
                  <c:v>22829.593267904966</c:v>
                </c:pt>
                <c:pt idx="101">
                  <c:v>22829.964287551411</c:v>
                </c:pt>
                <c:pt idx="102">
                  <c:v>22829.593267904966</c:v>
                </c:pt>
                <c:pt idx="103">
                  <c:v>22829.964287551411</c:v>
                </c:pt>
                <c:pt idx="104">
                  <c:v>22851.196209549027</c:v>
                </c:pt>
                <c:pt idx="105">
                  <c:v>22851.567229195487</c:v>
                </c:pt>
                <c:pt idx="106">
                  <c:v>22851.196209549027</c:v>
                </c:pt>
                <c:pt idx="107">
                  <c:v>22851.567229195487</c:v>
                </c:pt>
                <c:pt idx="108">
                  <c:v>22876.750554829701</c:v>
                </c:pt>
                <c:pt idx="109">
                  <c:v>22877.12157447615</c:v>
                </c:pt>
                <c:pt idx="110">
                  <c:v>22804.038922624302</c:v>
                </c:pt>
                <c:pt idx="111">
                  <c:v>22804.40994227074</c:v>
                </c:pt>
                <c:pt idx="112">
                  <c:v>22876.750554829701</c:v>
                </c:pt>
                <c:pt idx="113">
                  <c:v>22877.12157447615</c:v>
                </c:pt>
                <c:pt idx="114">
                  <c:v>22829.593267904966</c:v>
                </c:pt>
                <c:pt idx="115">
                  <c:v>22829.964287551411</c:v>
                </c:pt>
                <c:pt idx="116">
                  <c:v>22851.196209549027</c:v>
                </c:pt>
                <c:pt idx="117">
                  <c:v>22851.567229195487</c:v>
                </c:pt>
                <c:pt idx="118">
                  <c:v>22876.750554829701</c:v>
                </c:pt>
                <c:pt idx="119">
                  <c:v>22877.12157447615</c:v>
                </c:pt>
                <c:pt idx="120">
                  <c:v>22938.401428799549</c:v>
                </c:pt>
                <c:pt idx="121">
                  <c:v>22938.772448446001</c:v>
                </c:pt>
                <c:pt idx="122">
                  <c:v>22938.401428799549</c:v>
                </c:pt>
                <c:pt idx="123">
                  <c:v>22938.772448446001</c:v>
                </c:pt>
                <c:pt idx="124">
                  <c:v>22968.195205872558</c:v>
                </c:pt>
                <c:pt idx="125">
                  <c:v>22968.566225519011</c:v>
                </c:pt>
                <c:pt idx="126">
                  <c:v>22985.558715724281</c:v>
                </c:pt>
                <c:pt idx="127">
                  <c:v>22985.929735370733</c:v>
                </c:pt>
                <c:pt idx="128">
                  <c:v>22968.195205872558</c:v>
                </c:pt>
                <c:pt idx="129">
                  <c:v>22968.566225519011</c:v>
                </c:pt>
                <c:pt idx="130">
                  <c:v>22985.558715724281</c:v>
                </c:pt>
                <c:pt idx="131">
                  <c:v>22985.929735370733</c:v>
                </c:pt>
                <c:pt idx="132">
                  <c:v>22938.401428799549</c:v>
                </c:pt>
                <c:pt idx="133">
                  <c:v>22938.772448446001</c:v>
                </c:pt>
                <c:pt idx="134">
                  <c:v>22968.195205872558</c:v>
                </c:pt>
                <c:pt idx="135">
                  <c:v>22968.566225519011</c:v>
                </c:pt>
                <c:pt idx="136">
                  <c:v>22985.558715724281</c:v>
                </c:pt>
                <c:pt idx="137">
                  <c:v>22985.929735370733</c:v>
                </c:pt>
                <c:pt idx="138">
                  <c:v>23015.35249279729</c:v>
                </c:pt>
                <c:pt idx="139">
                  <c:v>23015.723512443743</c:v>
                </c:pt>
                <c:pt idx="140">
                  <c:v>23015.35249279729</c:v>
                </c:pt>
                <c:pt idx="141">
                  <c:v>23015.723512443743</c:v>
                </c:pt>
                <c:pt idx="142">
                  <c:v>23066.437463757306</c:v>
                </c:pt>
                <c:pt idx="143">
                  <c:v>23066.808483403758</c:v>
                </c:pt>
                <c:pt idx="144">
                  <c:v>23015.35249279729</c:v>
                </c:pt>
                <c:pt idx="145">
                  <c:v>23015.723512443743</c:v>
                </c:pt>
                <c:pt idx="146">
                  <c:v>23102.557712047808</c:v>
                </c:pt>
                <c:pt idx="147">
                  <c:v>23102.928731694261</c:v>
                </c:pt>
                <c:pt idx="148">
                  <c:v>23102.557712047808</c:v>
                </c:pt>
                <c:pt idx="149">
                  <c:v>23102.928731694261</c:v>
                </c:pt>
                <c:pt idx="150">
                  <c:v>23066.437463757306</c:v>
                </c:pt>
                <c:pt idx="151">
                  <c:v>23066.808483403758</c:v>
                </c:pt>
                <c:pt idx="152">
                  <c:v>23113.594750682038</c:v>
                </c:pt>
                <c:pt idx="153">
                  <c:v>23113.965770328479</c:v>
                </c:pt>
                <c:pt idx="154">
                  <c:v>23113.594750682038</c:v>
                </c:pt>
                <c:pt idx="155">
                  <c:v>23113.965770328479</c:v>
                </c:pt>
                <c:pt idx="156">
                  <c:v>23102.557712047808</c:v>
                </c:pt>
                <c:pt idx="157">
                  <c:v>23102.928731694261</c:v>
                </c:pt>
                <c:pt idx="158">
                  <c:v>23066.437463757306</c:v>
                </c:pt>
                <c:pt idx="159">
                  <c:v>23066.808483403758</c:v>
                </c:pt>
                <c:pt idx="160">
                  <c:v>23149.71499897254</c:v>
                </c:pt>
                <c:pt idx="161">
                  <c:v>23150.086018618993</c:v>
                </c:pt>
                <c:pt idx="162">
                  <c:v>23149.71499897254</c:v>
                </c:pt>
                <c:pt idx="163">
                  <c:v>23150.086018618993</c:v>
                </c:pt>
                <c:pt idx="164">
                  <c:v>23113.594750682038</c:v>
                </c:pt>
                <c:pt idx="165">
                  <c:v>23113.965770328479</c:v>
                </c:pt>
                <c:pt idx="166">
                  <c:v>23149.71499897254</c:v>
                </c:pt>
                <c:pt idx="167">
                  <c:v>23150.086018618993</c:v>
                </c:pt>
                <c:pt idx="168">
                  <c:v>23477.054369845511</c:v>
                </c:pt>
                <c:pt idx="169">
                  <c:v>23477.425389491957</c:v>
                </c:pt>
                <c:pt idx="170">
                  <c:v>23477.054369845511</c:v>
                </c:pt>
                <c:pt idx="171">
                  <c:v>23477.425389491957</c:v>
                </c:pt>
                <c:pt idx="172">
                  <c:v>23527.507849992497</c:v>
                </c:pt>
                <c:pt idx="173">
                  <c:v>23527.878869638949</c:v>
                </c:pt>
                <c:pt idx="174">
                  <c:v>23524.211656770243</c:v>
                </c:pt>
                <c:pt idx="175">
                  <c:v>23524.5826764167</c:v>
                </c:pt>
                <c:pt idx="176">
                  <c:v>23524.211656770243</c:v>
                </c:pt>
                <c:pt idx="177">
                  <c:v>23524.5826764167</c:v>
                </c:pt>
                <c:pt idx="178">
                  <c:v>23477.054369845511</c:v>
                </c:pt>
                <c:pt idx="179">
                  <c:v>23477.425389491957</c:v>
                </c:pt>
                <c:pt idx="180">
                  <c:v>23527.507849992497</c:v>
                </c:pt>
                <c:pt idx="181">
                  <c:v>23527.878869638949</c:v>
                </c:pt>
                <c:pt idx="182">
                  <c:v>23574.665136917225</c:v>
                </c:pt>
                <c:pt idx="183">
                  <c:v>23575.036156563678</c:v>
                </c:pt>
                <c:pt idx="184">
                  <c:v>23591.234535357566</c:v>
                </c:pt>
                <c:pt idx="185">
                  <c:v>23591.605555004011</c:v>
                </c:pt>
                <c:pt idx="186">
                  <c:v>23591.234535357566</c:v>
                </c:pt>
                <c:pt idx="187">
                  <c:v>23591.605555004011</c:v>
                </c:pt>
                <c:pt idx="188">
                  <c:v>23563.916687309316</c:v>
                </c:pt>
                <c:pt idx="189">
                  <c:v>23564.287706955769</c:v>
                </c:pt>
                <c:pt idx="190">
                  <c:v>23524.211656770243</c:v>
                </c:pt>
                <c:pt idx="191">
                  <c:v>23524.5826764167</c:v>
                </c:pt>
                <c:pt idx="192">
                  <c:v>23574.665136917225</c:v>
                </c:pt>
                <c:pt idx="193">
                  <c:v>23563.916687309316</c:v>
                </c:pt>
                <c:pt idx="194">
                  <c:v>23575.036156563678</c:v>
                </c:pt>
                <c:pt idx="195">
                  <c:v>23564.287706955769</c:v>
                </c:pt>
                <c:pt idx="196">
                  <c:v>23527.507849992497</c:v>
                </c:pt>
                <c:pt idx="197">
                  <c:v>23527.878869638949</c:v>
                </c:pt>
                <c:pt idx="198">
                  <c:v>23591.234535357566</c:v>
                </c:pt>
                <c:pt idx="199">
                  <c:v>23591.605555004011</c:v>
                </c:pt>
                <c:pt idx="200">
                  <c:v>23638.391822282301</c:v>
                </c:pt>
                <c:pt idx="201">
                  <c:v>23638.762841928747</c:v>
                </c:pt>
                <c:pt idx="202">
                  <c:v>23574.665136917225</c:v>
                </c:pt>
                <c:pt idx="203">
                  <c:v>23563.916687309316</c:v>
                </c:pt>
                <c:pt idx="204">
                  <c:v>23575.036156563678</c:v>
                </c:pt>
                <c:pt idx="205">
                  <c:v>23564.287706955769</c:v>
                </c:pt>
                <c:pt idx="206">
                  <c:v>23611.073974234045</c:v>
                </c:pt>
                <c:pt idx="207">
                  <c:v>23611.444993880501</c:v>
                </c:pt>
                <c:pt idx="208">
                  <c:v>23638.391822282301</c:v>
                </c:pt>
                <c:pt idx="209">
                  <c:v>23638.762841928747</c:v>
                </c:pt>
                <c:pt idx="210">
                  <c:v>23641.210653093778</c:v>
                </c:pt>
                <c:pt idx="211">
                  <c:v>23641.581672740223</c:v>
                </c:pt>
                <c:pt idx="212">
                  <c:v>23611.073974234045</c:v>
                </c:pt>
                <c:pt idx="213">
                  <c:v>23611.444993880501</c:v>
                </c:pt>
                <c:pt idx="214">
                  <c:v>23641.210653093778</c:v>
                </c:pt>
                <c:pt idx="215">
                  <c:v>23641.581672740223</c:v>
                </c:pt>
                <c:pt idx="216">
                  <c:v>23638.391822282301</c:v>
                </c:pt>
                <c:pt idx="217">
                  <c:v>23638.762841928747</c:v>
                </c:pt>
                <c:pt idx="218">
                  <c:v>23611.073974234045</c:v>
                </c:pt>
                <c:pt idx="219">
                  <c:v>23611.444993880501</c:v>
                </c:pt>
                <c:pt idx="220">
                  <c:v>23641.210653093778</c:v>
                </c:pt>
                <c:pt idx="221">
                  <c:v>23641.581672740223</c:v>
                </c:pt>
                <c:pt idx="222">
                  <c:v>23688.367940018503</c:v>
                </c:pt>
                <c:pt idx="223">
                  <c:v>23688.738959664955</c:v>
                </c:pt>
                <c:pt idx="224">
                  <c:v>23688.367940018503</c:v>
                </c:pt>
                <c:pt idx="225">
                  <c:v>23688.738959664955</c:v>
                </c:pt>
                <c:pt idx="226">
                  <c:v>23713.898565697848</c:v>
                </c:pt>
                <c:pt idx="227">
                  <c:v>23714.269585344297</c:v>
                </c:pt>
                <c:pt idx="228">
                  <c:v>23713.898565697848</c:v>
                </c:pt>
                <c:pt idx="229">
                  <c:v>23714.269585344297</c:v>
                </c:pt>
                <c:pt idx="230">
                  <c:v>23688.367940018503</c:v>
                </c:pt>
                <c:pt idx="231">
                  <c:v>23688.738959664955</c:v>
                </c:pt>
                <c:pt idx="232">
                  <c:v>23761.055852622583</c:v>
                </c:pt>
                <c:pt idx="233">
                  <c:v>23761.426872269032</c:v>
                </c:pt>
                <c:pt idx="234">
                  <c:v>23761.055852622583</c:v>
                </c:pt>
                <c:pt idx="235">
                  <c:v>23761.426872269032</c:v>
                </c:pt>
                <c:pt idx="236">
                  <c:v>23713.898565697848</c:v>
                </c:pt>
                <c:pt idx="237">
                  <c:v>23714.269585344297</c:v>
                </c:pt>
                <c:pt idx="238">
                  <c:v>23761.055852622583</c:v>
                </c:pt>
                <c:pt idx="239">
                  <c:v>23761.426872269032</c:v>
                </c:pt>
                <c:pt idx="240">
                  <c:v>23878.054848946111</c:v>
                </c:pt>
                <c:pt idx="241">
                  <c:v>23878.425868592563</c:v>
                </c:pt>
                <c:pt idx="242">
                  <c:v>23878.054848946111</c:v>
                </c:pt>
                <c:pt idx="243">
                  <c:v>23878.425868592563</c:v>
                </c:pt>
                <c:pt idx="244">
                  <c:v>23925.212135870843</c:v>
                </c:pt>
                <c:pt idx="245">
                  <c:v>23925.583155517295</c:v>
                </c:pt>
                <c:pt idx="246">
                  <c:v>23925.212135870843</c:v>
                </c:pt>
                <c:pt idx="247">
                  <c:v>23925.583155517295</c:v>
                </c:pt>
                <c:pt idx="248">
                  <c:v>23878.054848946111</c:v>
                </c:pt>
                <c:pt idx="249">
                  <c:v>23878.425868592563</c:v>
                </c:pt>
                <c:pt idx="250">
                  <c:v>23925.212135870843</c:v>
                </c:pt>
                <c:pt idx="251">
                  <c:v>23925.583155517295</c:v>
                </c:pt>
                <c:pt idx="252">
                  <c:v>24129.887476403535</c:v>
                </c:pt>
                <c:pt idx="253">
                  <c:v>24130.258496049984</c:v>
                </c:pt>
                <c:pt idx="254">
                  <c:v>24129.887476403535</c:v>
                </c:pt>
                <c:pt idx="255">
                  <c:v>24130.258496049984</c:v>
                </c:pt>
                <c:pt idx="256">
                  <c:v>24177.044763328264</c:v>
                </c:pt>
                <c:pt idx="257">
                  <c:v>24177.415782974709</c:v>
                </c:pt>
                <c:pt idx="258">
                  <c:v>24177.044763328264</c:v>
                </c:pt>
                <c:pt idx="259">
                  <c:v>24177.415782974709</c:v>
                </c:pt>
                <c:pt idx="260">
                  <c:v>24129.887476403535</c:v>
                </c:pt>
                <c:pt idx="261">
                  <c:v>24130.258496049984</c:v>
                </c:pt>
                <c:pt idx="262">
                  <c:v>24174.968951933039</c:v>
                </c:pt>
                <c:pt idx="263">
                  <c:v>24175.339971579491</c:v>
                </c:pt>
                <c:pt idx="264">
                  <c:v>24174.968951933039</c:v>
                </c:pt>
                <c:pt idx="265">
                  <c:v>24175.339971579491</c:v>
                </c:pt>
                <c:pt idx="266">
                  <c:v>24177.044763328264</c:v>
                </c:pt>
                <c:pt idx="267">
                  <c:v>24177.415782974709</c:v>
                </c:pt>
                <c:pt idx="268">
                  <c:v>24222.126238857778</c:v>
                </c:pt>
                <c:pt idx="269">
                  <c:v>24222.497258504227</c:v>
                </c:pt>
                <c:pt idx="270">
                  <c:v>24238.695637298115</c:v>
                </c:pt>
                <c:pt idx="271">
                  <c:v>24222.126238857778</c:v>
                </c:pt>
                <c:pt idx="272">
                  <c:v>24239.06665694456</c:v>
                </c:pt>
                <c:pt idx="273">
                  <c:v>24222.497258504227</c:v>
                </c:pt>
                <c:pt idx="274">
                  <c:v>24174.968951933039</c:v>
                </c:pt>
                <c:pt idx="275">
                  <c:v>24175.339971579491</c:v>
                </c:pt>
                <c:pt idx="276">
                  <c:v>24211.377789249869</c:v>
                </c:pt>
                <c:pt idx="277">
                  <c:v>24211.748808896311</c:v>
                </c:pt>
                <c:pt idx="278">
                  <c:v>24238.695637298115</c:v>
                </c:pt>
                <c:pt idx="279">
                  <c:v>24239.06665694456</c:v>
                </c:pt>
                <c:pt idx="280">
                  <c:v>24211.377789249869</c:v>
                </c:pt>
                <c:pt idx="281">
                  <c:v>24211.748808896311</c:v>
                </c:pt>
                <c:pt idx="282">
                  <c:v>24285.852924222847</c:v>
                </c:pt>
                <c:pt idx="283">
                  <c:v>24286.223943869296</c:v>
                </c:pt>
                <c:pt idx="284">
                  <c:v>24222.126238857778</c:v>
                </c:pt>
                <c:pt idx="285">
                  <c:v>24222.497258504227</c:v>
                </c:pt>
                <c:pt idx="286">
                  <c:v>24258.535076174598</c:v>
                </c:pt>
                <c:pt idx="287">
                  <c:v>24258.906095821047</c:v>
                </c:pt>
                <c:pt idx="288">
                  <c:v>24285.852924222847</c:v>
                </c:pt>
                <c:pt idx="289">
                  <c:v>24286.223943869296</c:v>
                </c:pt>
                <c:pt idx="290">
                  <c:v>24238.695637298115</c:v>
                </c:pt>
                <c:pt idx="291">
                  <c:v>24239.06665694456</c:v>
                </c:pt>
                <c:pt idx="292">
                  <c:v>24258.535076174598</c:v>
                </c:pt>
                <c:pt idx="293">
                  <c:v>24258.906095821047</c:v>
                </c:pt>
                <c:pt idx="294">
                  <c:v>24211.377789249869</c:v>
                </c:pt>
                <c:pt idx="295">
                  <c:v>24211.748808896311</c:v>
                </c:pt>
                <c:pt idx="296">
                  <c:v>24285.852924222847</c:v>
                </c:pt>
                <c:pt idx="297">
                  <c:v>24286.223943869296</c:v>
                </c:pt>
                <c:pt idx="298">
                  <c:v>24339.125235181302</c:v>
                </c:pt>
                <c:pt idx="299">
                  <c:v>24339.496254827751</c:v>
                </c:pt>
                <c:pt idx="300">
                  <c:v>24258.535076174598</c:v>
                </c:pt>
                <c:pt idx="301">
                  <c:v>24258.906095821047</c:v>
                </c:pt>
                <c:pt idx="302">
                  <c:v>24339.125235181302</c:v>
                </c:pt>
                <c:pt idx="303">
                  <c:v>24339.496254827751</c:v>
                </c:pt>
                <c:pt idx="304">
                  <c:v>24339.125235181302</c:v>
                </c:pt>
                <c:pt idx="305">
                  <c:v>24339.496254827751</c:v>
                </c:pt>
                <c:pt idx="306">
                  <c:v>24386.282522106041</c:v>
                </c:pt>
                <c:pt idx="307">
                  <c:v>24386.653541752486</c:v>
                </c:pt>
                <c:pt idx="308">
                  <c:v>24402.851920546374</c:v>
                </c:pt>
                <c:pt idx="309">
                  <c:v>24403.222940192816</c:v>
                </c:pt>
                <c:pt idx="310">
                  <c:v>24402.851920546374</c:v>
                </c:pt>
                <c:pt idx="311">
                  <c:v>24403.222940192816</c:v>
                </c:pt>
                <c:pt idx="312">
                  <c:v>24375.534072498129</c:v>
                </c:pt>
                <c:pt idx="313">
                  <c:v>24375.905092144571</c:v>
                </c:pt>
                <c:pt idx="314">
                  <c:v>24386.282522106041</c:v>
                </c:pt>
                <c:pt idx="315">
                  <c:v>24375.534072498129</c:v>
                </c:pt>
                <c:pt idx="316">
                  <c:v>24386.653541752486</c:v>
                </c:pt>
                <c:pt idx="317">
                  <c:v>24375.905092144571</c:v>
                </c:pt>
                <c:pt idx="318">
                  <c:v>24450.009207471106</c:v>
                </c:pt>
                <c:pt idx="319">
                  <c:v>24450.380227117555</c:v>
                </c:pt>
                <c:pt idx="320">
                  <c:v>24450.009207471106</c:v>
                </c:pt>
                <c:pt idx="321">
                  <c:v>24450.380227117555</c:v>
                </c:pt>
                <c:pt idx="322">
                  <c:v>24422.691359422861</c:v>
                </c:pt>
                <c:pt idx="323">
                  <c:v>24402.851920546374</c:v>
                </c:pt>
                <c:pt idx="324">
                  <c:v>24423.06237906931</c:v>
                </c:pt>
                <c:pt idx="325">
                  <c:v>24437.367493066045</c:v>
                </c:pt>
                <c:pt idx="326">
                  <c:v>24403.222940192816</c:v>
                </c:pt>
                <c:pt idx="327">
                  <c:v>24437.738512712491</c:v>
                </c:pt>
                <c:pt idx="328">
                  <c:v>24422.691359422861</c:v>
                </c:pt>
                <c:pt idx="329">
                  <c:v>24423.06237906931</c:v>
                </c:pt>
                <c:pt idx="330">
                  <c:v>24386.282522106041</c:v>
                </c:pt>
                <c:pt idx="331">
                  <c:v>24375.534072498129</c:v>
                </c:pt>
                <c:pt idx="332">
                  <c:v>24386.653541752486</c:v>
                </c:pt>
                <c:pt idx="333">
                  <c:v>24375.905092144571</c:v>
                </c:pt>
                <c:pt idx="334">
                  <c:v>24437.367493066045</c:v>
                </c:pt>
                <c:pt idx="335">
                  <c:v>24437.738512712491</c:v>
                </c:pt>
                <c:pt idx="336">
                  <c:v>24450.009207471106</c:v>
                </c:pt>
                <c:pt idx="337">
                  <c:v>24484.524779990781</c:v>
                </c:pt>
                <c:pt idx="338">
                  <c:v>24450.380227117555</c:v>
                </c:pt>
                <c:pt idx="339">
                  <c:v>24484.895799637226</c:v>
                </c:pt>
                <c:pt idx="340">
                  <c:v>24422.691359422861</c:v>
                </c:pt>
                <c:pt idx="341">
                  <c:v>24423.06237906931</c:v>
                </c:pt>
                <c:pt idx="342">
                  <c:v>24484.524779990781</c:v>
                </c:pt>
                <c:pt idx="343">
                  <c:v>24484.895799637226</c:v>
                </c:pt>
                <c:pt idx="344">
                  <c:v>24437.367493066045</c:v>
                </c:pt>
                <c:pt idx="345">
                  <c:v>24437.738512712491</c:v>
                </c:pt>
                <c:pt idx="346">
                  <c:v>24484.524779990781</c:v>
                </c:pt>
                <c:pt idx="347">
                  <c:v>24484.895799637226</c:v>
                </c:pt>
                <c:pt idx="348">
                  <c:v>24777.348578344081</c:v>
                </c:pt>
                <c:pt idx="349">
                  <c:v>24777.71959799053</c:v>
                </c:pt>
                <c:pt idx="350">
                  <c:v>24777.348578344081</c:v>
                </c:pt>
                <c:pt idx="351">
                  <c:v>24777.71959799053</c:v>
                </c:pt>
                <c:pt idx="352">
                  <c:v>24827.802058491059</c:v>
                </c:pt>
                <c:pt idx="353">
                  <c:v>24828.173078137512</c:v>
                </c:pt>
                <c:pt idx="354">
                  <c:v>24777.348578344081</c:v>
                </c:pt>
                <c:pt idx="355">
                  <c:v>24777.71959799053</c:v>
                </c:pt>
                <c:pt idx="356">
                  <c:v>24827.802058491059</c:v>
                </c:pt>
                <c:pt idx="357">
                  <c:v>24828.173078137512</c:v>
                </c:pt>
                <c:pt idx="358">
                  <c:v>24824.505865268813</c:v>
                </c:pt>
                <c:pt idx="359">
                  <c:v>24824.876884915258</c:v>
                </c:pt>
                <c:pt idx="360">
                  <c:v>24824.505865268813</c:v>
                </c:pt>
                <c:pt idx="361">
                  <c:v>24824.876884915258</c:v>
                </c:pt>
                <c:pt idx="362">
                  <c:v>24874.959345415791</c:v>
                </c:pt>
                <c:pt idx="363">
                  <c:v>24875.330365062244</c:v>
                </c:pt>
                <c:pt idx="364">
                  <c:v>24874.959345415791</c:v>
                </c:pt>
                <c:pt idx="365">
                  <c:v>24875.330365062244</c:v>
                </c:pt>
                <c:pt idx="366">
                  <c:v>24827.802058491059</c:v>
                </c:pt>
                <c:pt idx="367">
                  <c:v>24828.173078137512</c:v>
                </c:pt>
                <c:pt idx="368">
                  <c:v>24824.505865268813</c:v>
                </c:pt>
                <c:pt idx="369">
                  <c:v>24824.876884915258</c:v>
                </c:pt>
                <c:pt idx="370">
                  <c:v>24874.959345415791</c:v>
                </c:pt>
                <c:pt idx="371">
                  <c:v>24875.330365062244</c:v>
                </c:pt>
                <c:pt idx="372">
                  <c:v>24941.504861592333</c:v>
                </c:pt>
                <c:pt idx="373">
                  <c:v>24941.875881238793</c:v>
                </c:pt>
                <c:pt idx="374">
                  <c:v>24934.84671661806</c:v>
                </c:pt>
                <c:pt idx="375">
                  <c:v>24935.217736264512</c:v>
                </c:pt>
                <c:pt idx="376">
                  <c:v>24934.84671661806</c:v>
                </c:pt>
                <c:pt idx="377">
                  <c:v>24935.217736264512</c:v>
                </c:pt>
                <c:pt idx="378">
                  <c:v>24941.504861592333</c:v>
                </c:pt>
                <c:pt idx="379">
                  <c:v>24941.875881238793</c:v>
                </c:pt>
                <c:pt idx="380">
                  <c:v>24982.004003542788</c:v>
                </c:pt>
                <c:pt idx="381">
                  <c:v>24982.375023189245</c:v>
                </c:pt>
                <c:pt idx="382">
                  <c:v>24982.004003542788</c:v>
                </c:pt>
                <c:pt idx="383">
                  <c:v>24982.375023189245</c:v>
                </c:pt>
                <c:pt idx="384">
                  <c:v>24988.66214851708</c:v>
                </c:pt>
                <c:pt idx="385">
                  <c:v>24989.033168163522</c:v>
                </c:pt>
                <c:pt idx="386">
                  <c:v>24934.84671661806</c:v>
                </c:pt>
                <c:pt idx="387">
                  <c:v>24935.217736264512</c:v>
                </c:pt>
                <c:pt idx="388">
                  <c:v>24988.66214851708</c:v>
                </c:pt>
                <c:pt idx="389">
                  <c:v>24989.033168163522</c:v>
                </c:pt>
                <c:pt idx="390">
                  <c:v>24941.504861592333</c:v>
                </c:pt>
                <c:pt idx="391">
                  <c:v>24941.875881238793</c:v>
                </c:pt>
                <c:pt idx="392">
                  <c:v>24982.004003542788</c:v>
                </c:pt>
                <c:pt idx="393">
                  <c:v>24982.375023189245</c:v>
                </c:pt>
                <c:pt idx="394">
                  <c:v>24988.66214851708</c:v>
                </c:pt>
                <c:pt idx="395">
                  <c:v>24989.033168163522</c:v>
                </c:pt>
                <c:pt idx="396">
                  <c:v>25084.828595006595</c:v>
                </c:pt>
                <c:pt idx="397">
                  <c:v>25085.199614653047</c:v>
                </c:pt>
                <c:pt idx="398">
                  <c:v>25084.828595006595</c:v>
                </c:pt>
                <c:pt idx="399">
                  <c:v>25085.199614653047</c:v>
                </c:pt>
                <c:pt idx="400">
                  <c:v>25131.985881931323</c:v>
                </c:pt>
                <c:pt idx="401">
                  <c:v>25132.356901577783</c:v>
                </c:pt>
                <c:pt idx="402">
                  <c:v>25131.985881931323</c:v>
                </c:pt>
                <c:pt idx="403">
                  <c:v>25132.356901577783</c:v>
                </c:pt>
                <c:pt idx="404">
                  <c:v>25084.828595006595</c:v>
                </c:pt>
                <c:pt idx="405">
                  <c:v>25085.199614653047</c:v>
                </c:pt>
                <c:pt idx="406">
                  <c:v>25131.985881931323</c:v>
                </c:pt>
                <c:pt idx="407">
                  <c:v>25132.356901577783</c:v>
                </c:pt>
                <c:pt idx="408">
                  <c:v>25248.984878254851</c:v>
                </c:pt>
                <c:pt idx="409">
                  <c:v>25249.355897901307</c:v>
                </c:pt>
                <c:pt idx="410">
                  <c:v>25248.984878254851</c:v>
                </c:pt>
                <c:pt idx="411">
                  <c:v>25249.355897901307</c:v>
                </c:pt>
                <c:pt idx="412">
                  <c:v>25248.984878254851</c:v>
                </c:pt>
                <c:pt idx="413">
                  <c:v>25249.355897901307</c:v>
                </c:pt>
                <c:pt idx="414">
                  <c:v>25296.142165179583</c:v>
                </c:pt>
                <c:pt idx="415">
                  <c:v>25296.513184826032</c:v>
                </c:pt>
                <c:pt idx="416">
                  <c:v>25296.142165179583</c:v>
                </c:pt>
                <c:pt idx="417">
                  <c:v>25296.513184826032</c:v>
                </c:pt>
                <c:pt idx="418">
                  <c:v>25296.142165179583</c:v>
                </c:pt>
                <c:pt idx="419">
                  <c:v>25296.513184826032</c:v>
                </c:pt>
                <c:pt idx="420">
                  <c:v>25475.263160431608</c:v>
                </c:pt>
                <c:pt idx="421">
                  <c:v>25475.634180078057</c:v>
                </c:pt>
                <c:pt idx="422">
                  <c:v>25475.263160431608</c:v>
                </c:pt>
                <c:pt idx="423">
                  <c:v>25475.634180078057</c:v>
                </c:pt>
                <c:pt idx="424">
                  <c:v>25522.420447356337</c:v>
                </c:pt>
                <c:pt idx="425">
                  <c:v>25522.791467002793</c:v>
                </c:pt>
                <c:pt idx="426">
                  <c:v>25522.420447356337</c:v>
                </c:pt>
                <c:pt idx="427">
                  <c:v>25522.791467002793</c:v>
                </c:pt>
                <c:pt idx="428">
                  <c:v>25475.263160431608</c:v>
                </c:pt>
                <c:pt idx="429">
                  <c:v>25475.634180078057</c:v>
                </c:pt>
                <c:pt idx="430">
                  <c:v>25522.420447356337</c:v>
                </c:pt>
                <c:pt idx="431">
                  <c:v>25522.791467002793</c:v>
                </c:pt>
                <c:pt idx="432">
                  <c:v>25582.307818558609</c:v>
                </c:pt>
                <c:pt idx="433">
                  <c:v>25582.678838205054</c:v>
                </c:pt>
                <c:pt idx="434">
                  <c:v>25639.419443679864</c:v>
                </c:pt>
                <c:pt idx="435">
                  <c:v>25582.307818558609</c:v>
                </c:pt>
                <c:pt idx="436">
                  <c:v>25639.790463326317</c:v>
                </c:pt>
                <c:pt idx="437">
                  <c:v>25582.678838205054</c:v>
                </c:pt>
                <c:pt idx="438">
                  <c:v>25629.465105483338</c:v>
                </c:pt>
                <c:pt idx="439">
                  <c:v>25629.836125129787</c:v>
                </c:pt>
                <c:pt idx="440">
                  <c:v>25639.419443679864</c:v>
                </c:pt>
                <c:pt idx="441">
                  <c:v>25639.790463326317</c:v>
                </c:pt>
                <c:pt idx="442">
                  <c:v>25629.465105483338</c:v>
                </c:pt>
                <c:pt idx="443">
                  <c:v>25629.836125129787</c:v>
                </c:pt>
                <c:pt idx="444">
                  <c:v>25582.307818558609</c:v>
                </c:pt>
                <c:pt idx="445">
                  <c:v>25582.678838205054</c:v>
                </c:pt>
                <c:pt idx="446">
                  <c:v>25686.576730604596</c:v>
                </c:pt>
                <c:pt idx="447">
                  <c:v>25686.947750251042</c:v>
                </c:pt>
                <c:pt idx="448">
                  <c:v>25686.576730604596</c:v>
                </c:pt>
                <c:pt idx="449">
                  <c:v>25686.947750251042</c:v>
                </c:pt>
                <c:pt idx="450">
                  <c:v>25639.419443679864</c:v>
                </c:pt>
                <c:pt idx="451">
                  <c:v>25639.790463326317</c:v>
                </c:pt>
                <c:pt idx="452">
                  <c:v>25629.465105483338</c:v>
                </c:pt>
                <c:pt idx="453">
                  <c:v>25629.836125129787</c:v>
                </c:pt>
                <c:pt idx="454">
                  <c:v>25686.576730604596</c:v>
                </c:pt>
                <c:pt idx="455">
                  <c:v>25686.947750251042</c:v>
                </c:pt>
                <c:pt idx="456">
                  <c:v>25737.661701564608</c:v>
                </c:pt>
                <c:pt idx="457">
                  <c:v>25738.032721211064</c:v>
                </c:pt>
                <c:pt idx="458">
                  <c:v>25737.661701564608</c:v>
                </c:pt>
                <c:pt idx="459">
                  <c:v>25738.032721211064</c:v>
                </c:pt>
                <c:pt idx="460">
                  <c:v>25746.464101806865</c:v>
                </c:pt>
                <c:pt idx="461">
                  <c:v>25746.835121453318</c:v>
                </c:pt>
                <c:pt idx="462">
                  <c:v>25746.464101806865</c:v>
                </c:pt>
                <c:pt idx="463">
                  <c:v>25746.835121453318</c:v>
                </c:pt>
                <c:pt idx="464">
                  <c:v>25737.661701564608</c:v>
                </c:pt>
                <c:pt idx="465">
                  <c:v>25738.032721211064</c:v>
                </c:pt>
                <c:pt idx="466">
                  <c:v>25784.818988489347</c:v>
                </c:pt>
                <c:pt idx="467">
                  <c:v>25785.190008135789</c:v>
                </c:pt>
                <c:pt idx="468">
                  <c:v>25784.818988489347</c:v>
                </c:pt>
                <c:pt idx="469">
                  <c:v>25785.190008135789</c:v>
                </c:pt>
                <c:pt idx="470">
                  <c:v>25793.621388731601</c:v>
                </c:pt>
                <c:pt idx="471">
                  <c:v>25793.992408378053</c:v>
                </c:pt>
                <c:pt idx="472">
                  <c:v>25793.621388731601</c:v>
                </c:pt>
                <c:pt idx="473">
                  <c:v>25793.992408378053</c:v>
                </c:pt>
                <c:pt idx="474">
                  <c:v>25746.464101806865</c:v>
                </c:pt>
                <c:pt idx="475">
                  <c:v>25746.835121453318</c:v>
                </c:pt>
                <c:pt idx="476">
                  <c:v>25784.818988489347</c:v>
                </c:pt>
                <c:pt idx="477">
                  <c:v>25785.190008135789</c:v>
                </c:pt>
                <c:pt idx="478">
                  <c:v>25793.621388731601</c:v>
                </c:pt>
                <c:pt idx="479">
                  <c:v>25793.992408378053</c:v>
                </c:pt>
                <c:pt idx="480">
                  <c:v>26235.140925116626</c:v>
                </c:pt>
                <c:pt idx="481">
                  <c:v>26235.511944763079</c:v>
                </c:pt>
                <c:pt idx="482">
                  <c:v>26235.140925116626</c:v>
                </c:pt>
                <c:pt idx="483">
                  <c:v>26235.511944763079</c:v>
                </c:pt>
                <c:pt idx="484">
                  <c:v>26282.298212041358</c:v>
                </c:pt>
                <c:pt idx="485">
                  <c:v>26282.669231687811</c:v>
                </c:pt>
                <c:pt idx="486">
                  <c:v>26282.298212041358</c:v>
                </c:pt>
                <c:pt idx="487">
                  <c:v>26282.669231687811</c:v>
                </c:pt>
                <c:pt idx="488">
                  <c:v>26235.140925116626</c:v>
                </c:pt>
                <c:pt idx="489">
                  <c:v>26235.511944763079</c:v>
                </c:pt>
                <c:pt idx="490">
                  <c:v>26282.298212041358</c:v>
                </c:pt>
                <c:pt idx="491">
                  <c:v>26282.669231687811</c:v>
                </c:pt>
                <c:pt idx="492">
                  <c:v>26385.122803505157</c:v>
                </c:pt>
                <c:pt idx="493">
                  <c:v>26385.493823151606</c:v>
                </c:pt>
                <c:pt idx="494">
                  <c:v>26385.122803505157</c:v>
                </c:pt>
                <c:pt idx="495">
                  <c:v>26385.493823151606</c:v>
                </c:pt>
                <c:pt idx="496">
                  <c:v>26432.280090429893</c:v>
                </c:pt>
                <c:pt idx="497">
                  <c:v>26432.651110076338</c:v>
                </c:pt>
                <c:pt idx="498">
                  <c:v>26432.280090429893</c:v>
                </c:pt>
                <c:pt idx="499">
                  <c:v>26432.651110076338</c:v>
                </c:pt>
                <c:pt idx="500">
                  <c:v>26385.122803505157</c:v>
                </c:pt>
                <c:pt idx="501">
                  <c:v>26385.493823151606</c:v>
                </c:pt>
                <c:pt idx="502">
                  <c:v>26432.280090429893</c:v>
                </c:pt>
                <c:pt idx="503">
                  <c:v>26432.651110076338</c:v>
                </c:pt>
                <c:pt idx="504">
                  <c:v>26549.27908675342</c:v>
                </c:pt>
                <c:pt idx="505">
                  <c:v>26549.650106399873</c:v>
                </c:pt>
                <c:pt idx="506">
                  <c:v>26549.27908675342</c:v>
                </c:pt>
                <c:pt idx="507">
                  <c:v>26549.650106399873</c:v>
                </c:pt>
                <c:pt idx="508">
                  <c:v>26596.436373678149</c:v>
                </c:pt>
                <c:pt idx="509">
                  <c:v>26596.807393324601</c:v>
                </c:pt>
                <c:pt idx="510">
                  <c:v>26596.436373678149</c:v>
                </c:pt>
                <c:pt idx="511">
                  <c:v>26596.807393324601</c:v>
                </c:pt>
                <c:pt idx="512">
                  <c:v>26549.27908675342</c:v>
                </c:pt>
                <c:pt idx="513">
                  <c:v>26549.650106399873</c:v>
                </c:pt>
                <c:pt idx="514">
                  <c:v>26596.436373678149</c:v>
                </c:pt>
                <c:pt idx="515">
                  <c:v>26596.807393324601</c:v>
                </c:pt>
                <c:pt idx="516">
                  <c:v>26882.602027057164</c:v>
                </c:pt>
                <c:pt idx="517">
                  <c:v>26882.973046703632</c:v>
                </c:pt>
                <c:pt idx="518">
                  <c:v>26882.602027057164</c:v>
                </c:pt>
                <c:pt idx="519">
                  <c:v>26882.973046703632</c:v>
                </c:pt>
                <c:pt idx="520">
                  <c:v>26929.759313981904</c:v>
                </c:pt>
                <c:pt idx="521">
                  <c:v>26930.13033362836</c:v>
                </c:pt>
                <c:pt idx="522">
                  <c:v>26929.759313981904</c:v>
                </c:pt>
                <c:pt idx="523">
                  <c:v>26930.13033362836</c:v>
                </c:pt>
                <c:pt idx="524">
                  <c:v>26882.602027057164</c:v>
                </c:pt>
                <c:pt idx="525">
                  <c:v>26882.973046703632</c:v>
                </c:pt>
                <c:pt idx="526">
                  <c:v>26929.759313981904</c:v>
                </c:pt>
                <c:pt idx="527">
                  <c:v>26930.13033362836</c:v>
                </c:pt>
                <c:pt idx="528">
                  <c:v>27046.758310305431</c:v>
                </c:pt>
                <c:pt idx="529">
                  <c:v>27047.129329951884</c:v>
                </c:pt>
                <c:pt idx="530">
                  <c:v>27046.758310305431</c:v>
                </c:pt>
                <c:pt idx="531">
                  <c:v>27047.129329951884</c:v>
                </c:pt>
                <c:pt idx="532">
                  <c:v>27093.915597230171</c:v>
                </c:pt>
                <c:pt idx="533">
                  <c:v>27094.286616876609</c:v>
                </c:pt>
                <c:pt idx="534">
                  <c:v>27046.758310305431</c:v>
                </c:pt>
                <c:pt idx="535">
                  <c:v>27047.129329951884</c:v>
                </c:pt>
                <c:pt idx="536">
                  <c:v>27093.915597230171</c:v>
                </c:pt>
                <c:pt idx="537">
                  <c:v>27094.286616876609</c:v>
                </c:pt>
                <c:pt idx="538">
                  <c:v>27093.915597230171</c:v>
                </c:pt>
                <c:pt idx="539">
                  <c:v>27094.286616876609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63-44DD-A41D-87BBED904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970016"/>
        <c:axId val="5219762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E63-44DD-A41D-87BBED904FDB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251635654.74289462</c:v>
                      </c:pt>
                      <c:pt idx="1">
                        <c:v>251640812.31717467</c:v>
                      </c:pt>
                      <c:pt idx="2">
                        <c:v>251635654.74289462</c:v>
                      </c:pt>
                      <c:pt idx="3">
                        <c:v>251640812.31717467</c:v>
                      </c:pt>
                      <c:pt idx="4">
                        <c:v>252170347.27289641</c:v>
                      </c:pt>
                      <c:pt idx="5">
                        <c:v>252175504.84717631</c:v>
                      </c:pt>
                      <c:pt idx="6">
                        <c:v>252170347.27289641</c:v>
                      </c:pt>
                      <c:pt idx="7">
                        <c:v>252175504.84717631</c:v>
                      </c:pt>
                      <c:pt idx="8">
                        <c:v>251635654.74289462</c:v>
                      </c:pt>
                      <c:pt idx="9">
                        <c:v>251640812.31717467</c:v>
                      </c:pt>
                      <c:pt idx="10">
                        <c:v>252170347.27289641</c:v>
                      </c:pt>
                      <c:pt idx="11">
                        <c:v>252175504.84717631</c:v>
                      </c:pt>
                      <c:pt idx="12">
                        <c:v>258105948.1280635</c:v>
                      </c:pt>
                      <c:pt idx="13">
                        <c:v>258111105.70234346</c:v>
                      </c:pt>
                      <c:pt idx="14">
                        <c:v>258105948.1280635</c:v>
                      </c:pt>
                      <c:pt idx="15">
                        <c:v>258111105.70234346</c:v>
                      </c:pt>
                      <c:pt idx="16">
                        <c:v>258640640.6580652</c:v>
                      </c:pt>
                      <c:pt idx="17">
                        <c:v>258645798.23234513</c:v>
                      </c:pt>
                      <c:pt idx="18">
                        <c:v>258640640.6580652</c:v>
                      </c:pt>
                      <c:pt idx="19">
                        <c:v>258645798.23234513</c:v>
                      </c:pt>
                      <c:pt idx="20">
                        <c:v>258105948.1280635</c:v>
                      </c:pt>
                      <c:pt idx="21">
                        <c:v>258111105.70234346</c:v>
                      </c:pt>
                      <c:pt idx="22">
                        <c:v>258640640.6580652</c:v>
                      </c:pt>
                      <c:pt idx="23">
                        <c:v>258645798.23234513</c:v>
                      </c:pt>
                      <c:pt idx="24">
                        <c:v>259424777.8635304</c:v>
                      </c:pt>
                      <c:pt idx="25">
                        <c:v>259429935.43781042</c:v>
                      </c:pt>
                      <c:pt idx="26">
                        <c:v>259424777.8635304</c:v>
                      </c:pt>
                      <c:pt idx="27">
                        <c:v>259429935.43781042</c:v>
                      </c:pt>
                      <c:pt idx="28">
                        <c:v>259959470.3935321</c:v>
                      </c:pt>
                      <c:pt idx="29">
                        <c:v>259964627.96781212</c:v>
                      </c:pt>
                      <c:pt idx="30">
                        <c:v>259959470.3935321</c:v>
                      </c:pt>
                      <c:pt idx="31">
                        <c:v>259964627.96781212</c:v>
                      </c:pt>
                      <c:pt idx="32">
                        <c:v>259424777.8635304</c:v>
                      </c:pt>
                      <c:pt idx="33">
                        <c:v>259429935.43781042</c:v>
                      </c:pt>
                      <c:pt idx="34">
                        <c:v>259959470.3935321</c:v>
                      </c:pt>
                      <c:pt idx="35">
                        <c:v>259964627.96781212</c:v>
                      </c:pt>
                      <c:pt idx="36">
                        <c:v>261397143.69296387</c:v>
                      </c:pt>
                      <c:pt idx="37">
                        <c:v>261402301.26724392</c:v>
                      </c:pt>
                      <c:pt idx="38">
                        <c:v>261397143.69296387</c:v>
                      </c:pt>
                      <c:pt idx="39">
                        <c:v>261402301.26724392</c:v>
                      </c:pt>
                      <c:pt idx="40">
                        <c:v>261931836.22296557</c:v>
                      </c:pt>
                      <c:pt idx="41">
                        <c:v>261936993.79724556</c:v>
                      </c:pt>
                      <c:pt idx="42">
                        <c:v>261931836.22296557</c:v>
                      </c:pt>
                      <c:pt idx="43">
                        <c:v>261936993.79724556</c:v>
                      </c:pt>
                      <c:pt idx="44">
                        <c:v>261397143.69296387</c:v>
                      </c:pt>
                      <c:pt idx="45">
                        <c:v>261402301.26724392</c:v>
                      </c:pt>
                      <c:pt idx="46">
                        <c:v>261931836.22296557</c:v>
                      </c:pt>
                      <c:pt idx="47">
                        <c:v>261936993.79724556</c:v>
                      </c:pt>
                      <c:pt idx="48">
                        <c:v>265895071.24869925</c:v>
                      </c:pt>
                      <c:pt idx="49">
                        <c:v>265900228.82297921</c:v>
                      </c:pt>
                      <c:pt idx="50">
                        <c:v>265895071.24869925</c:v>
                      </c:pt>
                      <c:pt idx="51">
                        <c:v>265900228.82297921</c:v>
                      </c:pt>
                      <c:pt idx="52">
                        <c:v>266535181.40537149</c:v>
                      </c:pt>
                      <c:pt idx="53">
                        <c:v>266540338.97965148</c:v>
                      </c:pt>
                      <c:pt idx="54">
                        <c:v>266429763.77870083</c:v>
                      </c:pt>
                      <c:pt idx="55">
                        <c:v>266434921.35298085</c:v>
                      </c:pt>
                      <c:pt idx="56">
                        <c:v>266429763.77870083</c:v>
                      </c:pt>
                      <c:pt idx="57">
                        <c:v>266434921.35298085</c:v>
                      </c:pt>
                      <c:pt idx="58">
                        <c:v>265895071.24869925</c:v>
                      </c:pt>
                      <c:pt idx="59">
                        <c:v>265900228.82297921</c:v>
                      </c:pt>
                      <c:pt idx="60">
                        <c:v>266535181.40537149</c:v>
                      </c:pt>
                      <c:pt idx="61">
                        <c:v>266540338.97965148</c:v>
                      </c:pt>
                      <c:pt idx="62">
                        <c:v>267069873.93537313</c:v>
                      </c:pt>
                      <c:pt idx="63">
                        <c:v>267075031.50965318</c:v>
                      </c:pt>
                      <c:pt idx="64">
                        <c:v>266429763.77870083</c:v>
                      </c:pt>
                      <c:pt idx="65">
                        <c:v>266434921.35298085</c:v>
                      </c:pt>
                      <c:pt idx="66">
                        <c:v>267069873.93537313</c:v>
                      </c:pt>
                      <c:pt idx="67">
                        <c:v>267075031.50965318</c:v>
                      </c:pt>
                      <c:pt idx="68">
                        <c:v>266535181.40537149</c:v>
                      </c:pt>
                      <c:pt idx="69">
                        <c:v>266540338.97965148</c:v>
                      </c:pt>
                      <c:pt idx="70">
                        <c:v>267069873.93537313</c:v>
                      </c:pt>
                      <c:pt idx="71">
                        <c:v>267075031.50965318</c:v>
                      </c:pt>
                      <c:pt idx="72">
                        <c:v>268169439.64133173</c:v>
                      </c:pt>
                      <c:pt idx="73">
                        <c:v>268174597.21561164</c:v>
                      </c:pt>
                      <c:pt idx="74">
                        <c:v>267867437.07813266</c:v>
                      </c:pt>
                      <c:pt idx="75">
                        <c:v>267872594.65241271</c:v>
                      </c:pt>
                      <c:pt idx="76">
                        <c:v>267867437.07813266</c:v>
                      </c:pt>
                      <c:pt idx="77">
                        <c:v>267872594.65241271</c:v>
                      </c:pt>
                      <c:pt idx="78">
                        <c:v>268169439.64133173</c:v>
                      </c:pt>
                      <c:pt idx="79">
                        <c:v>268174597.21561164</c:v>
                      </c:pt>
                      <c:pt idx="80">
                        <c:v>267867437.07813266</c:v>
                      </c:pt>
                      <c:pt idx="81">
                        <c:v>267872594.65241271</c:v>
                      </c:pt>
                      <c:pt idx="82">
                        <c:v>268704132.17133343</c:v>
                      </c:pt>
                      <c:pt idx="83">
                        <c:v>268709289.74561334</c:v>
                      </c:pt>
                      <c:pt idx="84">
                        <c:v>268402129.60813436</c:v>
                      </c:pt>
                      <c:pt idx="85">
                        <c:v>268407287.18241438</c:v>
                      </c:pt>
                      <c:pt idx="86">
                        <c:v>268704132.17133343</c:v>
                      </c:pt>
                      <c:pt idx="87">
                        <c:v>268709289.74561334</c:v>
                      </c:pt>
                      <c:pt idx="88">
                        <c:v>268169439.64133173</c:v>
                      </c:pt>
                      <c:pt idx="89">
                        <c:v>268174597.21561164</c:v>
                      </c:pt>
                      <c:pt idx="90">
                        <c:v>268402129.60813436</c:v>
                      </c:pt>
                      <c:pt idx="91">
                        <c:v>268407287.18241438</c:v>
                      </c:pt>
                      <c:pt idx="92">
                        <c:v>268704132.17133343</c:v>
                      </c:pt>
                      <c:pt idx="93">
                        <c:v>268709289.74561334</c:v>
                      </c:pt>
                      <c:pt idx="94">
                        <c:v>268402129.60813436</c:v>
                      </c:pt>
                      <c:pt idx="95">
                        <c:v>268407287.18241438</c:v>
                      </c:pt>
                      <c:pt idx="96">
                        <c:v>274324304.52600735</c:v>
                      </c:pt>
                      <c:pt idx="97">
                        <c:v>274329462.1002872</c:v>
                      </c:pt>
                      <c:pt idx="98">
                        <c:v>274324304.52600735</c:v>
                      </c:pt>
                      <c:pt idx="99">
                        <c:v>274329462.1002872</c:v>
                      </c:pt>
                      <c:pt idx="100">
                        <c:v>274639733.02650052</c:v>
                      </c:pt>
                      <c:pt idx="101">
                        <c:v>274644890.60078049</c:v>
                      </c:pt>
                      <c:pt idx="102">
                        <c:v>274639733.02650052</c:v>
                      </c:pt>
                      <c:pt idx="103">
                        <c:v>274644890.60078049</c:v>
                      </c:pt>
                      <c:pt idx="104">
                        <c:v>274858997.05600888</c:v>
                      </c:pt>
                      <c:pt idx="105">
                        <c:v>274864154.63028902</c:v>
                      </c:pt>
                      <c:pt idx="106">
                        <c:v>274858997.05600888</c:v>
                      </c:pt>
                      <c:pt idx="107">
                        <c:v>274864154.63028902</c:v>
                      </c:pt>
                      <c:pt idx="108">
                        <c:v>275174425.55650216</c:v>
                      </c:pt>
                      <c:pt idx="109">
                        <c:v>275179583.13078219</c:v>
                      </c:pt>
                      <c:pt idx="110">
                        <c:v>274324304.52600735</c:v>
                      </c:pt>
                      <c:pt idx="111">
                        <c:v>274329462.1002872</c:v>
                      </c:pt>
                      <c:pt idx="112">
                        <c:v>275174425.55650216</c:v>
                      </c:pt>
                      <c:pt idx="113">
                        <c:v>275179583.13078219</c:v>
                      </c:pt>
                      <c:pt idx="114">
                        <c:v>274639733.02650052</c:v>
                      </c:pt>
                      <c:pt idx="115">
                        <c:v>274644890.60078049</c:v>
                      </c:pt>
                      <c:pt idx="116">
                        <c:v>274858997.05600888</c:v>
                      </c:pt>
                      <c:pt idx="117">
                        <c:v>274864154.63028902</c:v>
                      </c:pt>
                      <c:pt idx="118">
                        <c:v>275174425.55650216</c:v>
                      </c:pt>
                      <c:pt idx="119">
                        <c:v>275179583.13078219</c:v>
                      </c:pt>
                      <c:pt idx="120">
                        <c:v>275958562.76196742</c:v>
                      </c:pt>
                      <c:pt idx="121">
                        <c:v>275963720.33624756</c:v>
                      </c:pt>
                      <c:pt idx="122">
                        <c:v>275958562.76196742</c:v>
                      </c:pt>
                      <c:pt idx="123">
                        <c:v>275963720.33624756</c:v>
                      </c:pt>
                      <c:pt idx="124">
                        <c:v>276296670.35544074</c:v>
                      </c:pt>
                      <c:pt idx="125">
                        <c:v>276301827.92972082</c:v>
                      </c:pt>
                      <c:pt idx="126">
                        <c:v>276493255.29196912</c:v>
                      </c:pt>
                      <c:pt idx="127">
                        <c:v>276498412.86624908</c:v>
                      </c:pt>
                      <c:pt idx="128">
                        <c:v>276296670.35544074</c:v>
                      </c:pt>
                      <c:pt idx="129">
                        <c:v>276301827.92972082</c:v>
                      </c:pt>
                      <c:pt idx="130">
                        <c:v>276493255.29196912</c:v>
                      </c:pt>
                      <c:pt idx="131">
                        <c:v>276498412.86624908</c:v>
                      </c:pt>
                      <c:pt idx="132">
                        <c:v>275958562.76196742</c:v>
                      </c:pt>
                      <c:pt idx="133">
                        <c:v>275963720.33624756</c:v>
                      </c:pt>
                      <c:pt idx="134">
                        <c:v>276296670.35544074</c:v>
                      </c:pt>
                      <c:pt idx="135">
                        <c:v>276301827.92972082</c:v>
                      </c:pt>
                      <c:pt idx="136">
                        <c:v>276493255.29196912</c:v>
                      </c:pt>
                      <c:pt idx="137">
                        <c:v>276498412.86624908</c:v>
                      </c:pt>
                      <c:pt idx="138">
                        <c:v>276831362.88544238</c:v>
                      </c:pt>
                      <c:pt idx="139">
                        <c:v>276836520.4597224</c:v>
                      </c:pt>
                      <c:pt idx="140">
                        <c:v>276831362.88544238</c:v>
                      </c:pt>
                      <c:pt idx="141">
                        <c:v>276836520.4597224</c:v>
                      </c:pt>
                      <c:pt idx="142">
                        <c:v>277443129.68585581</c:v>
                      </c:pt>
                      <c:pt idx="143">
                        <c:v>277448287.26013583</c:v>
                      </c:pt>
                      <c:pt idx="144">
                        <c:v>276831362.88544238</c:v>
                      </c:pt>
                      <c:pt idx="145">
                        <c:v>276836520.4597224</c:v>
                      </c:pt>
                      <c:pt idx="146">
                        <c:v>277930928.59140092</c:v>
                      </c:pt>
                      <c:pt idx="147">
                        <c:v>277936086.16568094</c:v>
                      </c:pt>
                      <c:pt idx="148">
                        <c:v>277930928.59140092</c:v>
                      </c:pt>
                      <c:pt idx="149">
                        <c:v>277936086.16568094</c:v>
                      </c:pt>
                      <c:pt idx="150">
                        <c:v>277443129.68585581</c:v>
                      </c:pt>
                      <c:pt idx="151">
                        <c:v>277448287.26013583</c:v>
                      </c:pt>
                      <c:pt idx="152">
                        <c:v>277977822.21585739</c:v>
                      </c:pt>
                      <c:pt idx="153">
                        <c:v>277982979.79013729</c:v>
                      </c:pt>
                      <c:pt idx="154">
                        <c:v>277977822.21585739</c:v>
                      </c:pt>
                      <c:pt idx="155">
                        <c:v>277982979.79013729</c:v>
                      </c:pt>
                      <c:pt idx="156">
                        <c:v>277930928.59140092</c:v>
                      </c:pt>
                      <c:pt idx="157">
                        <c:v>277936086.16568094</c:v>
                      </c:pt>
                      <c:pt idx="158">
                        <c:v>277443129.68585581</c:v>
                      </c:pt>
                      <c:pt idx="159">
                        <c:v>277448287.26013583</c:v>
                      </c:pt>
                      <c:pt idx="160">
                        <c:v>278465621.12140262</c:v>
                      </c:pt>
                      <c:pt idx="161">
                        <c:v>278470778.69568259</c:v>
                      </c:pt>
                      <c:pt idx="162">
                        <c:v>278465621.12140262</c:v>
                      </c:pt>
                      <c:pt idx="163">
                        <c:v>278470778.69568259</c:v>
                      </c:pt>
                      <c:pt idx="164">
                        <c:v>277977822.21585739</c:v>
                      </c:pt>
                      <c:pt idx="165">
                        <c:v>277982979.79013729</c:v>
                      </c:pt>
                      <c:pt idx="166">
                        <c:v>278465621.12140262</c:v>
                      </c:pt>
                      <c:pt idx="167">
                        <c:v>278470778.69568259</c:v>
                      </c:pt>
                      <c:pt idx="168">
                        <c:v>282428856.14713627</c:v>
                      </c:pt>
                      <c:pt idx="169">
                        <c:v>282434013.72141618</c:v>
                      </c:pt>
                      <c:pt idx="170">
                        <c:v>282428856.14713627</c:v>
                      </c:pt>
                      <c:pt idx="171">
                        <c:v>282434013.72141618</c:v>
                      </c:pt>
                      <c:pt idx="172">
                        <c:v>283068966.30380857</c:v>
                      </c:pt>
                      <c:pt idx="173">
                        <c:v>283074123.87808859</c:v>
                      </c:pt>
                      <c:pt idx="174">
                        <c:v>282963548.67713791</c:v>
                      </c:pt>
                      <c:pt idx="175">
                        <c:v>282968706.25141799</c:v>
                      </c:pt>
                      <c:pt idx="176">
                        <c:v>282963548.67713791</c:v>
                      </c:pt>
                      <c:pt idx="177">
                        <c:v>282968706.25141799</c:v>
                      </c:pt>
                      <c:pt idx="178">
                        <c:v>282428856.14713627</c:v>
                      </c:pt>
                      <c:pt idx="179">
                        <c:v>282434013.72141618</c:v>
                      </c:pt>
                      <c:pt idx="180">
                        <c:v>283068966.30380857</c:v>
                      </c:pt>
                      <c:pt idx="181">
                        <c:v>283074123.87808859</c:v>
                      </c:pt>
                      <c:pt idx="182">
                        <c:v>283603658.83381015</c:v>
                      </c:pt>
                      <c:pt idx="183">
                        <c:v>283608816.40809017</c:v>
                      </c:pt>
                      <c:pt idx="184">
                        <c:v>283811048.27208233</c:v>
                      </c:pt>
                      <c:pt idx="185">
                        <c:v>283816205.84636229</c:v>
                      </c:pt>
                      <c:pt idx="186">
                        <c:v>283811048.27208233</c:v>
                      </c:pt>
                      <c:pt idx="187">
                        <c:v>283816205.84636229</c:v>
                      </c:pt>
                      <c:pt idx="188">
                        <c:v>283456287.8610639</c:v>
                      </c:pt>
                      <c:pt idx="189">
                        <c:v>283461445.43534392</c:v>
                      </c:pt>
                      <c:pt idx="190">
                        <c:v>282963548.67713791</c:v>
                      </c:pt>
                      <c:pt idx="191">
                        <c:v>282968706.25141799</c:v>
                      </c:pt>
                      <c:pt idx="192">
                        <c:v>283603658.83381015</c:v>
                      </c:pt>
                      <c:pt idx="193">
                        <c:v>283456287.8610639</c:v>
                      </c:pt>
                      <c:pt idx="194">
                        <c:v>283608816.40809017</c:v>
                      </c:pt>
                      <c:pt idx="195">
                        <c:v>283461445.43534392</c:v>
                      </c:pt>
                      <c:pt idx="196">
                        <c:v>283068966.30380857</c:v>
                      </c:pt>
                      <c:pt idx="197">
                        <c:v>283074123.87808859</c:v>
                      </c:pt>
                      <c:pt idx="198">
                        <c:v>283811048.27208233</c:v>
                      </c:pt>
                      <c:pt idx="199">
                        <c:v>283816205.84636229</c:v>
                      </c:pt>
                      <c:pt idx="200">
                        <c:v>284345740.80208397</c:v>
                      </c:pt>
                      <c:pt idx="201">
                        <c:v>284350898.37636393</c:v>
                      </c:pt>
                      <c:pt idx="202">
                        <c:v>283603658.83381015</c:v>
                      </c:pt>
                      <c:pt idx="203">
                        <c:v>283456287.8610639</c:v>
                      </c:pt>
                      <c:pt idx="204">
                        <c:v>283608816.40809017</c:v>
                      </c:pt>
                      <c:pt idx="205">
                        <c:v>283461445.43534392</c:v>
                      </c:pt>
                      <c:pt idx="206">
                        <c:v>283990980.3910656</c:v>
                      </c:pt>
                      <c:pt idx="207">
                        <c:v>283996137.96534556</c:v>
                      </c:pt>
                      <c:pt idx="208">
                        <c:v>284345740.80208397</c:v>
                      </c:pt>
                      <c:pt idx="209">
                        <c:v>284350898.37636393</c:v>
                      </c:pt>
                      <c:pt idx="210">
                        <c:v>284401221.97656983</c:v>
                      </c:pt>
                      <c:pt idx="211">
                        <c:v>284406379.55084974</c:v>
                      </c:pt>
                      <c:pt idx="212">
                        <c:v>283990980.3910656</c:v>
                      </c:pt>
                      <c:pt idx="213">
                        <c:v>283996137.96534556</c:v>
                      </c:pt>
                      <c:pt idx="214">
                        <c:v>284401221.97656983</c:v>
                      </c:pt>
                      <c:pt idx="215">
                        <c:v>284406379.55084974</c:v>
                      </c:pt>
                      <c:pt idx="216">
                        <c:v>284345740.80208397</c:v>
                      </c:pt>
                      <c:pt idx="217">
                        <c:v>284350898.37636393</c:v>
                      </c:pt>
                      <c:pt idx="218">
                        <c:v>283990980.3910656</c:v>
                      </c:pt>
                      <c:pt idx="219">
                        <c:v>283996137.96534556</c:v>
                      </c:pt>
                      <c:pt idx="220">
                        <c:v>284401221.97656983</c:v>
                      </c:pt>
                      <c:pt idx="221">
                        <c:v>284406379.55084974</c:v>
                      </c:pt>
                      <c:pt idx="222">
                        <c:v>284935914.50657135</c:v>
                      </c:pt>
                      <c:pt idx="223">
                        <c:v>284941072.08085144</c:v>
                      </c:pt>
                      <c:pt idx="224">
                        <c:v>284935914.50657135</c:v>
                      </c:pt>
                      <c:pt idx="225">
                        <c:v>284941072.08085144</c:v>
                      </c:pt>
                      <c:pt idx="226">
                        <c:v>285232252.80649149</c:v>
                      </c:pt>
                      <c:pt idx="227">
                        <c:v>285237410.38077146</c:v>
                      </c:pt>
                      <c:pt idx="228">
                        <c:v>285232252.80649149</c:v>
                      </c:pt>
                      <c:pt idx="229">
                        <c:v>285237410.38077146</c:v>
                      </c:pt>
                      <c:pt idx="230">
                        <c:v>284935914.50657135</c:v>
                      </c:pt>
                      <c:pt idx="231">
                        <c:v>284941072.08085144</c:v>
                      </c:pt>
                      <c:pt idx="232">
                        <c:v>285766945.33649313</c:v>
                      </c:pt>
                      <c:pt idx="233">
                        <c:v>285772102.91077316</c:v>
                      </c:pt>
                      <c:pt idx="234">
                        <c:v>285766945.33649313</c:v>
                      </c:pt>
                      <c:pt idx="235">
                        <c:v>285772102.91077316</c:v>
                      </c:pt>
                      <c:pt idx="236">
                        <c:v>285232252.80649149</c:v>
                      </c:pt>
                      <c:pt idx="237">
                        <c:v>285237410.38077146</c:v>
                      </c:pt>
                      <c:pt idx="238">
                        <c:v>285766945.33649313</c:v>
                      </c:pt>
                      <c:pt idx="239">
                        <c:v>285772102.91077316</c:v>
                      </c:pt>
                      <c:pt idx="240">
                        <c:v>287204618.63592505</c:v>
                      </c:pt>
                      <c:pt idx="241">
                        <c:v>287209776.21020496</c:v>
                      </c:pt>
                      <c:pt idx="242">
                        <c:v>287204618.63592505</c:v>
                      </c:pt>
                      <c:pt idx="243">
                        <c:v>287209776.21020496</c:v>
                      </c:pt>
                      <c:pt idx="244">
                        <c:v>287739311.16592664</c:v>
                      </c:pt>
                      <c:pt idx="245">
                        <c:v>287744468.74020672</c:v>
                      </c:pt>
                      <c:pt idx="246">
                        <c:v>287739311.16592664</c:v>
                      </c:pt>
                      <c:pt idx="247">
                        <c:v>287744468.74020672</c:v>
                      </c:pt>
                      <c:pt idx="248">
                        <c:v>287204618.63592505</c:v>
                      </c:pt>
                      <c:pt idx="249">
                        <c:v>287209776.21020496</c:v>
                      </c:pt>
                      <c:pt idx="250">
                        <c:v>287739311.16592664</c:v>
                      </c:pt>
                      <c:pt idx="251">
                        <c:v>287744468.74020672</c:v>
                      </c:pt>
                      <c:pt idx="252">
                        <c:v>290281341.65725112</c:v>
                      </c:pt>
                      <c:pt idx="253">
                        <c:v>290286499.23153114</c:v>
                      </c:pt>
                      <c:pt idx="254">
                        <c:v>290281341.65725112</c:v>
                      </c:pt>
                      <c:pt idx="255">
                        <c:v>290286499.23153114</c:v>
                      </c:pt>
                      <c:pt idx="256">
                        <c:v>290816034.18725282</c:v>
                      </c:pt>
                      <c:pt idx="257">
                        <c:v>290821191.76153272</c:v>
                      </c:pt>
                      <c:pt idx="258">
                        <c:v>290816034.18725282</c:v>
                      </c:pt>
                      <c:pt idx="259">
                        <c:v>290821191.76153272</c:v>
                      </c:pt>
                      <c:pt idx="260">
                        <c:v>290281341.65725112</c:v>
                      </c:pt>
                      <c:pt idx="261">
                        <c:v>290286499.23153114</c:v>
                      </c:pt>
                      <c:pt idx="262">
                        <c:v>290858089.42444426</c:v>
                      </c:pt>
                      <c:pt idx="263">
                        <c:v>290863246.99872434</c:v>
                      </c:pt>
                      <c:pt idx="264">
                        <c:v>290858089.42444426</c:v>
                      </c:pt>
                      <c:pt idx="265">
                        <c:v>290863246.99872434</c:v>
                      </c:pt>
                      <c:pt idx="266">
                        <c:v>290816034.18725282</c:v>
                      </c:pt>
                      <c:pt idx="267">
                        <c:v>290821191.76153272</c:v>
                      </c:pt>
                      <c:pt idx="268">
                        <c:v>291392781.95444596</c:v>
                      </c:pt>
                      <c:pt idx="269">
                        <c:v>291397939.52872598</c:v>
                      </c:pt>
                      <c:pt idx="270">
                        <c:v>291600171.39271814</c:v>
                      </c:pt>
                      <c:pt idx="271">
                        <c:v>291392781.95444596</c:v>
                      </c:pt>
                      <c:pt idx="272">
                        <c:v>291605328.96699804</c:v>
                      </c:pt>
                      <c:pt idx="273">
                        <c:v>291397939.52872598</c:v>
                      </c:pt>
                      <c:pt idx="274">
                        <c:v>290858089.42444426</c:v>
                      </c:pt>
                      <c:pt idx="275">
                        <c:v>290863246.99872434</c:v>
                      </c:pt>
                      <c:pt idx="276">
                        <c:v>291245410.98169971</c:v>
                      </c:pt>
                      <c:pt idx="277">
                        <c:v>291250568.55597973</c:v>
                      </c:pt>
                      <c:pt idx="278">
                        <c:v>291600171.39271814</c:v>
                      </c:pt>
                      <c:pt idx="279">
                        <c:v>291605328.96699804</c:v>
                      </c:pt>
                      <c:pt idx="280">
                        <c:v>291245410.98169971</c:v>
                      </c:pt>
                      <c:pt idx="281">
                        <c:v>291250568.55597973</c:v>
                      </c:pt>
                      <c:pt idx="282">
                        <c:v>292134863.92271978</c:v>
                      </c:pt>
                      <c:pt idx="283">
                        <c:v>292140021.49699974</c:v>
                      </c:pt>
                      <c:pt idx="284">
                        <c:v>291392781.95444596</c:v>
                      </c:pt>
                      <c:pt idx="285">
                        <c:v>291397939.52872598</c:v>
                      </c:pt>
                      <c:pt idx="286">
                        <c:v>291780103.51170135</c:v>
                      </c:pt>
                      <c:pt idx="287">
                        <c:v>291785261.08598131</c:v>
                      </c:pt>
                      <c:pt idx="288">
                        <c:v>292134863.92271978</c:v>
                      </c:pt>
                      <c:pt idx="289">
                        <c:v>292140021.49699974</c:v>
                      </c:pt>
                      <c:pt idx="290">
                        <c:v>291600171.39271814</c:v>
                      </c:pt>
                      <c:pt idx="291">
                        <c:v>291605328.96699804</c:v>
                      </c:pt>
                      <c:pt idx="292">
                        <c:v>291780103.51170135</c:v>
                      </c:pt>
                      <c:pt idx="293">
                        <c:v>291785261.08598131</c:v>
                      </c:pt>
                      <c:pt idx="294">
                        <c:v>291245410.98169971</c:v>
                      </c:pt>
                      <c:pt idx="295">
                        <c:v>291250568.55597973</c:v>
                      </c:pt>
                      <c:pt idx="296">
                        <c:v>292134863.92271978</c:v>
                      </c:pt>
                      <c:pt idx="297">
                        <c:v>292140021.49699974</c:v>
                      </c:pt>
                      <c:pt idx="298">
                        <c:v>292830455.25387776</c:v>
                      </c:pt>
                      <c:pt idx="299">
                        <c:v>292835612.82815784</c:v>
                      </c:pt>
                      <c:pt idx="300">
                        <c:v>291780103.51170135</c:v>
                      </c:pt>
                      <c:pt idx="301">
                        <c:v>291785261.08598131</c:v>
                      </c:pt>
                      <c:pt idx="302">
                        <c:v>292830455.25387776</c:v>
                      </c:pt>
                      <c:pt idx="303">
                        <c:v>292835612.82815784</c:v>
                      </c:pt>
                      <c:pt idx="304">
                        <c:v>292830455.25387776</c:v>
                      </c:pt>
                      <c:pt idx="305">
                        <c:v>292835612.82815784</c:v>
                      </c:pt>
                      <c:pt idx="306">
                        <c:v>293365147.78387952</c:v>
                      </c:pt>
                      <c:pt idx="307">
                        <c:v>293370305.35815942</c:v>
                      </c:pt>
                      <c:pt idx="308">
                        <c:v>293572537.22215158</c:v>
                      </c:pt>
                      <c:pt idx="309">
                        <c:v>293577694.79643154</c:v>
                      </c:pt>
                      <c:pt idx="310">
                        <c:v>293572537.22215158</c:v>
                      </c:pt>
                      <c:pt idx="311">
                        <c:v>293577694.79643154</c:v>
                      </c:pt>
                      <c:pt idx="312">
                        <c:v>293217776.81113321</c:v>
                      </c:pt>
                      <c:pt idx="313">
                        <c:v>293222934.38541311</c:v>
                      </c:pt>
                      <c:pt idx="314">
                        <c:v>293365147.78387952</c:v>
                      </c:pt>
                      <c:pt idx="315">
                        <c:v>293217776.81113321</c:v>
                      </c:pt>
                      <c:pt idx="316">
                        <c:v>293370305.35815942</c:v>
                      </c:pt>
                      <c:pt idx="317">
                        <c:v>293222934.38541311</c:v>
                      </c:pt>
                      <c:pt idx="318">
                        <c:v>294107229.75215322</c:v>
                      </c:pt>
                      <c:pt idx="319">
                        <c:v>294112387.32643324</c:v>
                      </c:pt>
                      <c:pt idx="320">
                        <c:v>294107229.75215322</c:v>
                      </c:pt>
                      <c:pt idx="321">
                        <c:v>294112387.32643324</c:v>
                      </c:pt>
                      <c:pt idx="322">
                        <c:v>293752469.34113485</c:v>
                      </c:pt>
                      <c:pt idx="323">
                        <c:v>293572537.22215158</c:v>
                      </c:pt>
                      <c:pt idx="324">
                        <c:v>293757626.91541487</c:v>
                      </c:pt>
                      <c:pt idx="325">
                        <c:v>293976914.58429271</c:v>
                      </c:pt>
                      <c:pt idx="326">
                        <c:v>293577694.79643154</c:v>
                      </c:pt>
                      <c:pt idx="327">
                        <c:v>293982072.15857279</c:v>
                      </c:pt>
                      <c:pt idx="328">
                        <c:v>293752469.34113485</c:v>
                      </c:pt>
                      <c:pt idx="329">
                        <c:v>293757626.91541487</c:v>
                      </c:pt>
                      <c:pt idx="330">
                        <c:v>293365147.78387952</c:v>
                      </c:pt>
                      <c:pt idx="331">
                        <c:v>293217776.81113321</c:v>
                      </c:pt>
                      <c:pt idx="332">
                        <c:v>293370305.35815942</c:v>
                      </c:pt>
                      <c:pt idx="333">
                        <c:v>293222934.38541311</c:v>
                      </c:pt>
                      <c:pt idx="334">
                        <c:v>293976914.58429271</c:v>
                      </c:pt>
                      <c:pt idx="335">
                        <c:v>293982072.15857279</c:v>
                      </c:pt>
                      <c:pt idx="336">
                        <c:v>294107229.75215322</c:v>
                      </c:pt>
                      <c:pt idx="337">
                        <c:v>294511607.11429447</c:v>
                      </c:pt>
                      <c:pt idx="338">
                        <c:v>294112387.32643324</c:v>
                      </c:pt>
                      <c:pt idx="339">
                        <c:v>294516764.68857437</c:v>
                      </c:pt>
                      <c:pt idx="340">
                        <c:v>293752469.34113485</c:v>
                      </c:pt>
                      <c:pt idx="341">
                        <c:v>293757626.91541487</c:v>
                      </c:pt>
                      <c:pt idx="342">
                        <c:v>294511607.11429447</c:v>
                      </c:pt>
                      <c:pt idx="343">
                        <c:v>294516764.68857437</c:v>
                      </c:pt>
                      <c:pt idx="344">
                        <c:v>293976914.58429271</c:v>
                      </c:pt>
                      <c:pt idx="345">
                        <c:v>293982072.15857279</c:v>
                      </c:pt>
                      <c:pt idx="346">
                        <c:v>294511607.11429447</c:v>
                      </c:pt>
                      <c:pt idx="347">
                        <c:v>294516764.68857437</c:v>
                      </c:pt>
                      <c:pt idx="348">
                        <c:v>298070464.77788693</c:v>
                      </c:pt>
                      <c:pt idx="349">
                        <c:v>298075622.35216689</c:v>
                      </c:pt>
                      <c:pt idx="350">
                        <c:v>298070464.77788693</c:v>
                      </c:pt>
                      <c:pt idx="351">
                        <c:v>298075622.35216689</c:v>
                      </c:pt>
                      <c:pt idx="352">
                        <c:v>298710574.93455917</c:v>
                      </c:pt>
                      <c:pt idx="353">
                        <c:v>298715732.50883919</c:v>
                      </c:pt>
                      <c:pt idx="354">
                        <c:v>298070464.77788693</c:v>
                      </c:pt>
                      <c:pt idx="355">
                        <c:v>298075622.35216689</c:v>
                      </c:pt>
                      <c:pt idx="356">
                        <c:v>298710574.93455917</c:v>
                      </c:pt>
                      <c:pt idx="357">
                        <c:v>298715732.50883919</c:v>
                      </c:pt>
                      <c:pt idx="358">
                        <c:v>298605157.30788857</c:v>
                      </c:pt>
                      <c:pt idx="359">
                        <c:v>298610314.88216847</c:v>
                      </c:pt>
                      <c:pt idx="360">
                        <c:v>298605157.30788857</c:v>
                      </c:pt>
                      <c:pt idx="361">
                        <c:v>298610314.88216847</c:v>
                      </c:pt>
                      <c:pt idx="362">
                        <c:v>299245267.46456081</c:v>
                      </c:pt>
                      <c:pt idx="363">
                        <c:v>299250425.03884083</c:v>
                      </c:pt>
                      <c:pt idx="364">
                        <c:v>299245267.46456081</c:v>
                      </c:pt>
                      <c:pt idx="365">
                        <c:v>299250425.03884083</c:v>
                      </c:pt>
                      <c:pt idx="366">
                        <c:v>298710574.93455917</c:v>
                      </c:pt>
                      <c:pt idx="367">
                        <c:v>298715732.50883919</c:v>
                      </c:pt>
                      <c:pt idx="368">
                        <c:v>298605157.30788857</c:v>
                      </c:pt>
                      <c:pt idx="369">
                        <c:v>298610314.88216847</c:v>
                      </c:pt>
                      <c:pt idx="370">
                        <c:v>299245267.46456081</c:v>
                      </c:pt>
                      <c:pt idx="371">
                        <c:v>299250425.03884083</c:v>
                      </c:pt>
                      <c:pt idx="372">
                        <c:v>300042830.60732031</c:v>
                      </c:pt>
                      <c:pt idx="373">
                        <c:v>300047988.18160045</c:v>
                      </c:pt>
                      <c:pt idx="374">
                        <c:v>299990072.75950098</c:v>
                      </c:pt>
                      <c:pt idx="375">
                        <c:v>299995230.33378094</c:v>
                      </c:pt>
                      <c:pt idx="376">
                        <c:v>299990072.75950098</c:v>
                      </c:pt>
                      <c:pt idx="377">
                        <c:v>299995230.33378094</c:v>
                      </c:pt>
                      <c:pt idx="378">
                        <c:v>300042830.60732031</c:v>
                      </c:pt>
                      <c:pt idx="379">
                        <c:v>300047988.18160045</c:v>
                      </c:pt>
                      <c:pt idx="380">
                        <c:v>300524765.28950256</c:v>
                      </c:pt>
                      <c:pt idx="381">
                        <c:v>300529922.86378264</c:v>
                      </c:pt>
                      <c:pt idx="382">
                        <c:v>300524765.28950256</c:v>
                      </c:pt>
                      <c:pt idx="383">
                        <c:v>300529922.86378264</c:v>
                      </c:pt>
                      <c:pt idx="384">
                        <c:v>300577523.13732207</c:v>
                      </c:pt>
                      <c:pt idx="385">
                        <c:v>300582680.71160203</c:v>
                      </c:pt>
                      <c:pt idx="386">
                        <c:v>299990072.75950098</c:v>
                      </c:pt>
                      <c:pt idx="387">
                        <c:v>299995230.33378094</c:v>
                      </c:pt>
                      <c:pt idx="388">
                        <c:v>300577523.13732207</c:v>
                      </c:pt>
                      <c:pt idx="389">
                        <c:v>300582680.71160203</c:v>
                      </c:pt>
                      <c:pt idx="390">
                        <c:v>300042830.60732031</c:v>
                      </c:pt>
                      <c:pt idx="391">
                        <c:v>300047988.18160045</c:v>
                      </c:pt>
                      <c:pt idx="392">
                        <c:v>300524765.28950256</c:v>
                      </c:pt>
                      <c:pt idx="393">
                        <c:v>300529922.86378264</c:v>
                      </c:pt>
                      <c:pt idx="394">
                        <c:v>300577523.13732207</c:v>
                      </c:pt>
                      <c:pt idx="395">
                        <c:v>300582680.71160203</c:v>
                      </c:pt>
                      <c:pt idx="396">
                        <c:v>301766037.70492858</c:v>
                      </c:pt>
                      <c:pt idx="397">
                        <c:v>301771195.2792086</c:v>
                      </c:pt>
                      <c:pt idx="398">
                        <c:v>301766037.70492858</c:v>
                      </c:pt>
                      <c:pt idx="399">
                        <c:v>301771195.2792086</c:v>
                      </c:pt>
                      <c:pt idx="400">
                        <c:v>302300730.23493016</c:v>
                      </c:pt>
                      <c:pt idx="401">
                        <c:v>302305887.8092103</c:v>
                      </c:pt>
                      <c:pt idx="402">
                        <c:v>302300730.23493016</c:v>
                      </c:pt>
                      <c:pt idx="403">
                        <c:v>302305887.8092103</c:v>
                      </c:pt>
                      <c:pt idx="404">
                        <c:v>301766037.70492858</c:v>
                      </c:pt>
                      <c:pt idx="405">
                        <c:v>301771195.2792086</c:v>
                      </c:pt>
                      <c:pt idx="406">
                        <c:v>302300730.23493016</c:v>
                      </c:pt>
                      <c:pt idx="407">
                        <c:v>302305887.8092103</c:v>
                      </c:pt>
                      <c:pt idx="408">
                        <c:v>303738403.53436202</c:v>
                      </c:pt>
                      <c:pt idx="409">
                        <c:v>303743561.10864204</c:v>
                      </c:pt>
                      <c:pt idx="410">
                        <c:v>303738403.53436202</c:v>
                      </c:pt>
                      <c:pt idx="411">
                        <c:v>303743561.10864204</c:v>
                      </c:pt>
                      <c:pt idx="412">
                        <c:v>303738403.53436202</c:v>
                      </c:pt>
                      <c:pt idx="413">
                        <c:v>303743561.10864204</c:v>
                      </c:pt>
                      <c:pt idx="414">
                        <c:v>304273096.06436366</c:v>
                      </c:pt>
                      <c:pt idx="415">
                        <c:v>304278253.63864362</c:v>
                      </c:pt>
                      <c:pt idx="416">
                        <c:v>304273096.06436366</c:v>
                      </c:pt>
                      <c:pt idx="417">
                        <c:v>304278253.63864362</c:v>
                      </c:pt>
                      <c:pt idx="418">
                        <c:v>304273096.06436366</c:v>
                      </c:pt>
                      <c:pt idx="419">
                        <c:v>304278253.63864362</c:v>
                      </c:pt>
                      <c:pt idx="420">
                        <c:v>306499698.05519491</c:v>
                      </c:pt>
                      <c:pt idx="421">
                        <c:v>306504855.62947494</c:v>
                      </c:pt>
                      <c:pt idx="422">
                        <c:v>306499698.05519491</c:v>
                      </c:pt>
                      <c:pt idx="423">
                        <c:v>306504855.62947494</c:v>
                      </c:pt>
                      <c:pt idx="424">
                        <c:v>307034390.58519655</c:v>
                      </c:pt>
                      <c:pt idx="425">
                        <c:v>307039548.15947664</c:v>
                      </c:pt>
                      <c:pt idx="426">
                        <c:v>307034390.58519655</c:v>
                      </c:pt>
                      <c:pt idx="427">
                        <c:v>307039548.15947664</c:v>
                      </c:pt>
                      <c:pt idx="428">
                        <c:v>306499698.05519491</c:v>
                      </c:pt>
                      <c:pt idx="429">
                        <c:v>306504855.62947494</c:v>
                      </c:pt>
                      <c:pt idx="430">
                        <c:v>307034390.58519655</c:v>
                      </c:pt>
                      <c:pt idx="431">
                        <c:v>307039548.15947664</c:v>
                      </c:pt>
                      <c:pt idx="432">
                        <c:v>307779195.88013673</c:v>
                      </c:pt>
                      <c:pt idx="433">
                        <c:v>307784353.45441669</c:v>
                      </c:pt>
                      <c:pt idx="434">
                        <c:v>308472063.88462836</c:v>
                      </c:pt>
                      <c:pt idx="435">
                        <c:v>307779195.88013673</c:v>
                      </c:pt>
                      <c:pt idx="436">
                        <c:v>308477221.45890838</c:v>
                      </c:pt>
                      <c:pt idx="437">
                        <c:v>307784353.45441669</c:v>
                      </c:pt>
                      <c:pt idx="438">
                        <c:v>308313888.41013837</c:v>
                      </c:pt>
                      <c:pt idx="439">
                        <c:v>308319045.98441833</c:v>
                      </c:pt>
                      <c:pt idx="440">
                        <c:v>308472063.88462836</c:v>
                      </c:pt>
                      <c:pt idx="441">
                        <c:v>308477221.45890838</c:v>
                      </c:pt>
                      <c:pt idx="442">
                        <c:v>308313888.41013837</c:v>
                      </c:pt>
                      <c:pt idx="443">
                        <c:v>308319045.98441833</c:v>
                      </c:pt>
                      <c:pt idx="444">
                        <c:v>307779195.88013673</c:v>
                      </c:pt>
                      <c:pt idx="445">
                        <c:v>307784353.45441669</c:v>
                      </c:pt>
                      <c:pt idx="446">
                        <c:v>309006756.41463006</c:v>
                      </c:pt>
                      <c:pt idx="447">
                        <c:v>309011913.98890996</c:v>
                      </c:pt>
                      <c:pt idx="448">
                        <c:v>309006756.41463006</c:v>
                      </c:pt>
                      <c:pt idx="449">
                        <c:v>309011913.98890996</c:v>
                      </c:pt>
                      <c:pt idx="450">
                        <c:v>308472063.88462836</c:v>
                      </c:pt>
                      <c:pt idx="451">
                        <c:v>308477221.45890838</c:v>
                      </c:pt>
                      <c:pt idx="452">
                        <c:v>308313888.41013837</c:v>
                      </c:pt>
                      <c:pt idx="453">
                        <c:v>308319045.98441833</c:v>
                      </c:pt>
                      <c:pt idx="454">
                        <c:v>309006756.41463006</c:v>
                      </c:pt>
                      <c:pt idx="455">
                        <c:v>309011913.98890996</c:v>
                      </c:pt>
                      <c:pt idx="456">
                        <c:v>309618523.21504337</c:v>
                      </c:pt>
                      <c:pt idx="457">
                        <c:v>309623680.78932339</c:v>
                      </c:pt>
                      <c:pt idx="458">
                        <c:v>309618523.21504337</c:v>
                      </c:pt>
                      <c:pt idx="459">
                        <c:v>309623680.78932339</c:v>
                      </c:pt>
                      <c:pt idx="460">
                        <c:v>309751561.70957023</c:v>
                      </c:pt>
                      <c:pt idx="461">
                        <c:v>309756719.28385019</c:v>
                      </c:pt>
                      <c:pt idx="462">
                        <c:v>309751561.70957023</c:v>
                      </c:pt>
                      <c:pt idx="463">
                        <c:v>309756719.28385019</c:v>
                      </c:pt>
                      <c:pt idx="464">
                        <c:v>309618523.21504337</c:v>
                      </c:pt>
                      <c:pt idx="465">
                        <c:v>309623680.78932339</c:v>
                      </c:pt>
                      <c:pt idx="466">
                        <c:v>310153215.74504513</c:v>
                      </c:pt>
                      <c:pt idx="467">
                        <c:v>310158373.31932497</c:v>
                      </c:pt>
                      <c:pt idx="468">
                        <c:v>310153215.74504513</c:v>
                      </c:pt>
                      <c:pt idx="469">
                        <c:v>310158373.31932497</c:v>
                      </c:pt>
                      <c:pt idx="470">
                        <c:v>310286254.23957187</c:v>
                      </c:pt>
                      <c:pt idx="471">
                        <c:v>310291411.81385195</c:v>
                      </c:pt>
                      <c:pt idx="472">
                        <c:v>310286254.23957187</c:v>
                      </c:pt>
                      <c:pt idx="473">
                        <c:v>310291411.81385195</c:v>
                      </c:pt>
                      <c:pt idx="474">
                        <c:v>309751561.70957023</c:v>
                      </c:pt>
                      <c:pt idx="475">
                        <c:v>309756719.28385019</c:v>
                      </c:pt>
                      <c:pt idx="476">
                        <c:v>310153215.74504513</c:v>
                      </c:pt>
                      <c:pt idx="477">
                        <c:v>310158373.31932497</c:v>
                      </c:pt>
                      <c:pt idx="478">
                        <c:v>310286254.23957187</c:v>
                      </c:pt>
                      <c:pt idx="479">
                        <c:v>310291411.81385195</c:v>
                      </c:pt>
                      <c:pt idx="480">
                        <c:v>315631681.39025164</c:v>
                      </c:pt>
                      <c:pt idx="481">
                        <c:v>315636838.96453166</c:v>
                      </c:pt>
                      <c:pt idx="482">
                        <c:v>315631681.39025164</c:v>
                      </c:pt>
                      <c:pt idx="483">
                        <c:v>315636838.96453166</c:v>
                      </c:pt>
                      <c:pt idx="484">
                        <c:v>316166373.92025322</c:v>
                      </c:pt>
                      <c:pt idx="485">
                        <c:v>316171531.49453324</c:v>
                      </c:pt>
                      <c:pt idx="486">
                        <c:v>316166373.92025322</c:v>
                      </c:pt>
                      <c:pt idx="487">
                        <c:v>316171531.49453324</c:v>
                      </c:pt>
                      <c:pt idx="488">
                        <c:v>315631681.39025164</c:v>
                      </c:pt>
                      <c:pt idx="489">
                        <c:v>315636838.96453166</c:v>
                      </c:pt>
                      <c:pt idx="490">
                        <c:v>316166373.92025322</c:v>
                      </c:pt>
                      <c:pt idx="491">
                        <c:v>316171531.49453324</c:v>
                      </c:pt>
                      <c:pt idx="492">
                        <c:v>317407646.33567911</c:v>
                      </c:pt>
                      <c:pt idx="493">
                        <c:v>317412803.90995914</c:v>
                      </c:pt>
                      <c:pt idx="494">
                        <c:v>317407646.33567911</c:v>
                      </c:pt>
                      <c:pt idx="495">
                        <c:v>317412803.90995914</c:v>
                      </c:pt>
                      <c:pt idx="496">
                        <c:v>317942338.86568081</c:v>
                      </c:pt>
                      <c:pt idx="497">
                        <c:v>317947496.43996078</c:v>
                      </c:pt>
                      <c:pt idx="498">
                        <c:v>317942338.86568081</c:v>
                      </c:pt>
                      <c:pt idx="499">
                        <c:v>317947496.43996078</c:v>
                      </c:pt>
                      <c:pt idx="500">
                        <c:v>317407646.33567911</c:v>
                      </c:pt>
                      <c:pt idx="501">
                        <c:v>317412803.90995914</c:v>
                      </c:pt>
                      <c:pt idx="502">
                        <c:v>317942338.86568081</c:v>
                      </c:pt>
                      <c:pt idx="503">
                        <c:v>317947496.43996078</c:v>
                      </c:pt>
                      <c:pt idx="504">
                        <c:v>319380012.16511261</c:v>
                      </c:pt>
                      <c:pt idx="505">
                        <c:v>319385169.7393927</c:v>
                      </c:pt>
                      <c:pt idx="506">
                        <c:v>319380012.16511261</c:v>
                      </c:pt>
                      <c:pt idx="507">
                        <c:v>319385169.7393927</c:v>
                      </c:pt>
                      <c:pt idx="508">
                        <c:v>319914704.69511431</c:v>
                      </c:pt>
                      <c:pt idx="509">
                        <c:v>319919862.26939428</c:v>
                      </c:pt>
                      <c:pt idx="510">
                        <c:v>319914704.69511431</c:v>
                      </c:pt>
                      <c:pt idx="511">
                        <c:v>319919862.26939428</c:v>
                      </c:pt>
                      <c:pt idx="512">
                        <c:v>319380012.16511261</c:v>
                      </c:pt>
                      <c:pt idx="513">
                        <c:v>319385169.7393927</c:v>
                      </c:pt>
                      <c:pt idx="514">
                        <c:v>319914704.69511431</c:v>
                      </c:pt>
                      <c:pt idx="515">
                        <c:v>319919862.26939428</c:v>
                      </c:pt>
                      <c:pt idx="516">
                        <c:v>323420804.51088732</c:v>
                      </c:pt>
                      <c:pt idx="517">
                        <c:v>323425962.08516747</c:v>
                      </c:pt>
                      <c:pt idx="518">
                        <c:v>323420804.51088732</c:v>
                      </c:pt>
                      <c:pt idx="519">
                        <c:v>323425962.08516747</c:v>
                      </c:pt>
                      <c:pt idx="520">
                        <c:v>323955497.04088897</c:v>
                      </c:pt>
                      <c:pt idx="521">
                        <c:v>323960654.61516911</c:v>
                      </c:pt>
                      <c:pt idx="522">
                        <c:v>323955497.04088897</c:v>
                      </c:pt>
                      <c:pt idx="523">
                        <c:v>323960654.61516911</c:v>
                      </c:pt>
                      <c:pt idx="524">
                        <c:v>323420804.51088732</c:v>
                      </c:pt>
                      <c:pt idx="525">
                        <c:v>323425962.08516747</c:v>
                      </c:pt>
                      <c:pt idx="526">
                        <c:v>323955497.04088897</c:v>
                      </c:pt>
                      <c:pt idx="527">
                        <c:v>323960654.61516911</c:v>
                      </c:pt>
                      <c:pt idx="528">
                        <c:v>325393170.34032089</c:v>
                      </c:pt>
                      <c:pt idx="529">
                        <c:v>325398327.91460085</c:v>
                      </c:pt>
                      <c:pt idx="530">
                        <c:v>325393170.34032089</c:v>
                      </c:pt>
                      <c:pt idx="531">
                        <c:v>325398327.91460085</c:v>
                      </c:pt>
                      <c:pt idx="532">
                        <c:v>325927862.87032253</c:v>
                      </c:pt>
                      <c:pt idx="533">
                        <c:v>325933020.44460249</c:v>
                      </c:pt>
                      <c:pt idx="534">
                        <c:v>325393170.34032089</c:v>
                      </c:pt>
                      <c:pt idx="535">
                        <c:v>325398327.91460085</c:v>
                      </c:pt>
                      <c:pt idx="536">
                        <c:v>325927862.87032253</c:v>
                      </c:pt>
                      <c:pt idx="537">
                        <c:v>325933020.44460249</c:v>
                      </c:pt>
                      <c:pt idx="538">
                        <c:v>325927862.87032253</c:v>
                      </c:pt>
                      <c:pt idx="539">
                        <c:v>325933020.44460249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E63-44DD-A41D-87BBED904FD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2201.4532913871776</c:v>
                      </c:pt>
                      <c:pt idx="1">
                        <c:v>2201.4926885686777</c:v>
                      </c:pt>
                      <c:pt idx="2">
                        <c:v>2203.8086913871775</c:v>
                      </c:pt>
                      <c:pt idx="3">
                        <c:v>2203.8480885686781</c:v>
                      </c:pt>
                      <c:pt idx="4">
                        <c:v>2207.1486830868444</c:v>
                      </c:pt>
                      <c:pt idx="5">
                        <c:v>2207.1880802683445</c:v>
                      </c:pt>
                      <c:pt idx="6">
                        <c:v>2207.6400830868442</c:v>
                      </c:pt>
                      <c:pt idx="7">
                        <c:v>2207.6794802683444</c:v>
                      </c:pt>
                      <c:pt idx="8">
                        <c:v>2207.9612913871774</c:v>
                      </c:pt>
                      <c:pt idx="9">
                        <c:v>2208.000688568678</c:v>
                      </c:pt>
                      <c:pt idx="10">
                        <c:v>2211.7926830868446</c:v>
                      </c:pt>
                      <c:pt idx="11">
                        <c:v>2211.8320802683443</c:v>
                      </c:pt>
                      <c:pt idx="12">
                        <c:v>2259.8455629302512</c:v>
                      </c:pt>
                      <c:pt idx="13">
                        <c:v>2259.8849601117513</c:v>
                      </c:pt>
                      <c:pt idx="14">
                        <c:v>2262.2191629302511</c:v>
                      </c:pt>
                      <c:pt idx="15">
                        <c:v>2262.2585601117512</c:v>
                      </c:pt>
                      <c:pt idx="16">
                        <c:v>2263.6769546299179</c:v>
                      </c:pt>
                      <c:pt idx="17">
                        <c:v>2263.7163518114176</c:v>
                      </c:pt>
                      <c:pt idx="18">
                        <c:v>2266.0505546299182</c:v>
                      </c:pt>
                      <c:pt idx="19">
                        <c:v>2266.0899518114174</c:v>
                      </c:pt>
                      <c:pt idx="20">
                        <c:v>2266.525562930251</c:v>
                      </c:pt>
                      <c:pt idx="21">
                        <c:v>2266.5649601117511</c:v>
                      </c:pt>
                      <c:pt idx="22">
                        <c:v>2270.3569546299182</c:v>
                      </c:pt>
                      <c:pt idx="23">
                        <c:v>2270.3963518114174</c:v>
                      </c:pt>
                      <c:pt idx="24">
                        <c:v>2272.0077797351837</c:v>
                      </c:pt>
                      <c:pt idx="25">
                        <c:v>2272.0471769166838</c:v>
                      </c:pt>
                      <c:pt idx="26">
                        <c:v>2272.5173797351836</c:v>
                      </c:pt>
                      <c:pt idx="27">
                        <c:v>2272.5567769166837</c:v>
                      </c:pt>
                      <c:pt idx="28">
                        <c:v>2275.8391714348509</c:v>
                      </c:pt>
                      <c:pt idx="29">
                        <c:v>2275.8785686163505</c:v>
                      </c:pt>
                      <c:pt idx="30">
                        <c:v>2276.3487714348507</c:v>
                      </c:pt>
                      <c:pt idx="31">
                        <c:v>2276.3881686163509</c:v>
                      </c:pt>
                      <c:pt idx="32">
                        <c:v>2276.8237797351835</c:v>
                      </c:pt>
                      <c:pt idx="33">
                        <c:v>2276.8631769166836</c:v>
                      </c:pt>
                      <c:pt idx="34">
                        <c:v>2280.6551714348507</c:v>
                      </c:pt>
                      <c:pt idx="35">
                        <c:v>2280.6945686163508</c:v>
                      </c:pt>
                      <c:pt idx="36">
                        <c:v>2290.2877274127541</c:v>
                      </c:pt>
                      <c:pt idx="37">
                        <c:v>2290.3271245942547</c:v>
                      </c:pt>
                      <c:pt idx="38">
                        <c:v>2292.6795274127539</c:v>
                      </c:pt>
                      <c:pt idx="39">
                        <c:v>2292.7189245942545</c:v>
                      </c:pt>
                      <c:pt idx="40">
                        <c:v>2294.1191191124217</c:v>
                      </c:pt>
                      <c:pt idx="41">
                        <c:v>2294.1585162939214</c:v>
                      </c:pt>
                      <c:pt idx="42">
                        <c:v>2296.5109191124216</c:v>
                      </c:pt>
                      <c:pt idx="43">
                        <c:v>2296.5503162939217</c:v>
                      </c:pt>
                      <c:pt idx="44">
                        <c:v>2297.1397274127539</c:v>
                      </c:pt>
                      <c:pt idx="45">
                        <c:v>2297.1791245942545</c:v>
                      </c:pt>
                      <c:pt idx="46">
                        <c:v>2300.9711191124215</c:v>
                      </c:pt>
                      <c:pt idx="47">
                        <c:v>2301.0105162939217</c:v>
                      </c:pt>
                      <c:pt idx="48">
                        <c:v>2330.4000512782577</c:v>
                      </c:pt>
                      <c:pt idx="49">
                        <c:v>2330.4394484597574</c:v>
                      </c:pt>
                      <c:pt idx="50">
                        <c:v>2330.927851278258</c:v>
                      </c:pt>
                      <c:pt idx="51">
                        <c:v>2330.9672484597572</c:v>
                      </c:pt>
                      <c:pt idx="52">
                        <c:v>2333.3586135744849</c:v>
                      </c:pt>
                      <c:pt idx="53">
                        <c:v>2333.3980107559846</c:v>
                      </c:pt>
                      <c:pt idx="54">
                        <c:v>2334.2314429779235</c:v>
                      </c:pt>
                      <c:pt idx="55">
                        <c:v>2334.2708401594232</c:v>
                      </c:pt>
                      <c:pt idx="56">
                        <c:v>2334.7592429779233</c:v>
                      </c:pt>
                      <c:pt idx="57">
                        <c:v>2334.7986401594235</c:v>
                      </c:pt>
                      <c:pt idx="58">
                        <c:v>2335.388051278258</c:v>
                      </c:pt>
                      <c:pt idx="59">
                        <c:v>2335.4274484597572</c:v>
                      </c:pt>
                      <c:pt idx="60">
                        <c:v>2335.7504135744848</c:v>
                      </c:pt>
                      <c:pt idx="61">
                        <c:v>2335.7898107559849</c:v>
                      </c:pt>
                      <c:pt idx="62">
                        <c:v>2337.1900052741507</c:v>
                      </c:pt>
                      <c:pt idx="63">
                        <c:v>2337.2294024556513</c:v>
                      </c:pt>
                      <c:pt idx="64">
                        <c:v>2339.2194429779233</c:v>
                      </c:pt>
                      <c:pt idx="65">
                        <c:v>2339.2588401594235</c:v>
                      </c:pt>
                      <c:pt idx="66">
                        <c:v>2339.5818052741511</c:v>
                      </c:pt>
                      <c:pt idx="67">
                        <c:v>2339.6212024556512</c:v>
                      </c:pt>
                      <c:pt idx="68">
                        <c:v>2340.2106135744848</c:v>
                      </c:pt>
                      <c:pt idx="69">
                        <c:v>2340.2500107559849</c:v>
                      </c:pt>
                      <c:pt idx="70">
                        <c:v>2344.0420052741511</c:v>
                      </c:pt>
                      <c:pt idx="71">
                        <c:v>2344.0814024556512</c:v>
                      </c:pt>
                      <c:pt idx="72">
                        <c:v>2346.2171208974869</c:v>
                      </c:pt>
                      <c:pt idx="73">
                        <c:v>2346.2565180789857</c:v>
                      </c:pt>
                      <c:pt idx="74">
                        <c:v>2346.8159989558276</c:v>
                      </c:pt>
                      <c:pt idx="75">
                        <c:v>2346.8553961373282</c:v>
                      </c:pt>
                      <c:pt idx="76">
                        <c:v>2347.3437989558279</c:v>
                      </c:pt>
                      <c:pt idx="77">
                        <c:v>2347.383196137328</c:v>
                      </c:pt>
                      <c:pt idx="78">
                        <c:v>2348.6089208974868</c:v>
                      </c:pt>
                      <c:pt idx="79">
                        <c:v>2348.6483180789855</c:v>
                      </c:pt>
                      <c:pt idx="80">
                        <c:v>2351.8039989558279</c:v>
                      </c:pt>
                      <c:pt idx="81">
                        <c:v>2351.843396137328</c:v>
                      </c:pt>
                      <c:pt idx="82">
                        <c:v>2351.9125125971532</c:v>
                      </c:pt>
                      <c:pt idx="83">
                        <c:v>2351.9519097786529</c:v>
                      </c:pt>
                      <c:pt idx="84">
                        <c:v>2352.5113906554948</c:v>
                      </c:pt>
                      <c:pt idx="85">
                        <c:v>2352.5507878369949</c:v>
                      </c:pt>
                      <c:pt idx="86">
                        <c:v>2352.440312597153</c:v>
                      </c:pt>
                      <c:pt idx="87">
                        <c:v>2352.4797097786527</c:v>
                      </c:pt>
                      <c:pt idx="88">
                        <c:v>2353.0691208974868</c:v>
                      </c:pt>
                      <c:pt idx="89">
                        <c:v>2353.1085180789855</c:v>
                      </c:pt>
                      <c:pt idx="90">
                        <c:v>2354.9213906554946</c:v>
                      </c:pt>
                      <c:pt idx="91">
                        <c:v>2354.9607878369952</c:v>
                      </c:pt>
                      <c:pt idx="92">
                        <c:v>2356.900512597153</c:v>
                      </c:pt>
                      <c:pt idx="93">
                        <c:v>2356.9399097786527</c:v>
                      </c:pt>
                      <c:pt idx="94">
                        <c:v>2359.5353906554947</c:v>
                      </c:pt>
                      <c:pt idx="95">
                        <c:v>2359.5747878369953</c:v>
                      </c:pt>
                      <c:pt idx="96">
                        <c:v>2403.9131019224915</c:v>
                      </c:pt>
                      <c:pt idx="97">
                        <c:v>2403.9524991039907</c:v>
                      </c:pt>
                      <c:pt idx="98">
                        <c:v>2404.4591019224918</c:v>
                      </c:pt>
                      <c:pt idx="99">
                        <c:v>2404.4984991039905</c:v>
                      </c:pt>
                      <c:pt idx="100">
                        <c:v>2404.6093924405595</c:v>
                      </c:pt>
                      <c:pt idx="101">
                        <c:v>2404.6487896220592</c:v>
                      </c:pt>
                      <c:pt idx="102">
                        <c:v>2407.0193924405594</c:v>
                      </c:pt>
                      <c:pt idx="103">
                        <c:v>2407.0587896220595</c:v>
                      </c:pt>
                      <c:pt idx="104">
                        <c:v>2407.7444936221577</c:v>
                      </c:pt>
                      <c:pt idx="105">
                        <c:v>2407.7838908036579</c:v>
                      </c:pt>
                      <c:pt idx="106">
                        <c:v>2408.2904936221576</c:v>
                      </c:pt>
                      <c:pt idx="107">
                        <c:v>2408.3298908036581</c:v>
                      </c:pt>
                      <c:pt idx="108">
                        <c:v>2408.4407841402262</c:v>
                      </c:pt>
                      <c:pt idx="109">
                        <c:v>2408.4801813217264</c:v>
                      </c:pt>
                      <c:pt idx="110">
                        <c:v>2409.0731019224913</c:v>
                      </c:pt>
                      <c:pt idx="111">
                        <c:v>2409.1124991039906</c:v>
                      </c:pt>
                      <c:pt idx="112">
                        <c:v>2410.8507841402266</c:v>
                      </c:pt>
                      <c:pt idx="113">
                        <c:v>2410.8901813217262</c:v>
                      </c:pt>
                      <c:pt idx="114">
                        <c:v>2411.6333924405594</c:v>
                      </c:pt>
                      <c:pt idx="115">
                        <c:v>2411.6727896220596</c:v>
                      </c:pt>
                      <c:pt idx="116">
                        <c:v>2412.9044936221576</c:v>
                      </c:pt>
                      <c:pt idx="117">
                        <c:v>2412.9438908036582</c:v>
                      </c:pt>
                      <c:pt idx="118">
                        <c:v>2415.4647841402266</c:v>
                      </c:pt>
                      <c:pt idx="119">
                        <c:v>2415.5041813217263</c:v>
                      </c:pt>
                      <c:pt idx="120">
                        <c:v>2416.7716092454925</c:v>
                      </c:pt>
                      <c:pt idx="121">
                        <c:v>2416.8110064269931</c:v>
                      </c:pt>
                      <c:pt idx="122">
                        <c:v>2417.3176092454923</c:v>
                      </c:pt>
                      <c:pt idx="123">
                        <c:v>2417.3570064269929</c:v>
                      </c:pt>
                      <c:pt idx="124">
                        <c:v>2420.3290496000614</c:v>
                      </c:pt>
                      <c:pt idx="125">
                        <c:v>2420.3684467815619</c:v>
                      </c:pt>
                      <c:pt idx="126">
                        <c:v>2420.6030009451592</c:v>
                      </c:pt>
                      <c:pt idx="127">
                        <c:v>2420.6423981266594</c:v>
                      </c:pt>
                      <c:pt idx="128">
                        <c:v>2420.8750496000616</c:v>
                      </c:pt>
                      <c:pt idx="129">
                        <c:v>2420.9144467815618</c:v>
                      </c:pt>
                      <c:pt idx="130">
                        <c:v>2421.1490009451595</c:v>
                      </c:pt>
                      <c:pt idx="131">
                        <c:v>2421.1883981266592</c:v>
                      </c:pt>
                      <c:pt idx="132">
                        <c:v>2421.9316092454924</c:v>
                      </c:pt>
                      <c:pt idx="133">
                        <c:v>2421.971006426993</c:v>
                      </c:pt>
                      <c:pt idx="134">
                        <c:v>2425.4890496000612</c:v>
                      </c:pt>
                      <c:pt idx="135">
                        <c:v>2425.5284467815618</c:v>
                      </c:pt>
                      <c:pt idx="136">
                        <c:v>2425.7630009451595</c:v>
                      </c:pt>
                      <c:pt idx="137">
                        <c:v>2425.8023981266592</c:v>
                      </c:pt>
                      <c:pt idx="138">
                        <c:v>2426.0244412997286</c:v>
                      </c:pt>
                      <c:pt idx="139">
                        <c:v>2426.0638384812287</c:v>
                      </c:pt>
                      <c:pt idx="140">
                        <c:v>2428.4526412997284</c:v>
                      </c:pt>
                      <c:pt idx="141">
                        <c:v>2428.492038481229</c:v>
                      </c:pt>
                      <c:pt idx="142">
                        <c:v>2431.7256465785208</c:v>
                      </c:pt>
                      <c:pt idx="143">
                        <c:v>2431.7650437600209</c:v>
                      </c:pt>
                      <c:pt idx="144">
                        <c:v>2433.2204412997285</c:v>
                      </c:pt>
                      <c:pt idx="145">
                        <c:v>2433.2598384812291</c:v>
                      </c:pt>
                      <c:pt idx="146">
                        <c:v>2433.1875569230633</c:v>
                      </c:pt>
                      <c:pt idx="147">
                        <c:v>2433.2269541045639</c:v>
                      </c:pt>
                      <c:pt idx="148">
                        <c:v>2433.7335569230631</c:v>
                      </c:pt>
                      <c:pt idx="149">
                        <c:v>2433.7729541045637</c:v>
                      </c:pt>
                      <c:pt idx="150">
                        <c:v>2434.1538465785206</c:v>
                      </c:pt>
                      <c:pt idx="151">
                        <c:v>2434.1932437600208</c:v>
                      </c:pt>
                      <c:pt idx="152">
                        <c:v>2437.4210382781862</c:v>
                      </c:pt>
                      <c:pt idx="153">
                        <c:v>2437.4604354596859</c:v>
                      </c:pt>
                      <c:pt idx="154">
                        <c:v>2437.9852382781864</c:v>
                      </c:pt>
                      <c:pt idx="155">
                        <c:v>2438.0246354596857</c:v>
                      </c:pt>
                      <c:pt idx="156">
                        <c:v>2438.3475569230632</c:v>
                      </c:pt>
                      <c:pt idx="157">
                        <c:v>2438.3869541045638</c:v>
                      </c:pt>
                      <c:pt idx="158">
                        <c:v>2438.9216465785207</c:v>
                      </c:pt>
                      <c:pt idx="159">
                        <c:v>2438.9610437600209</c:v>
                      </c:pt>
                      <c:pt idx="160">
                        <c:v>2438.8829486227296</c:v>
                      </c:pt>
                      <c:pt idx="161">
                        <c:v>2438.9223458042297</c:v>
                      </c:pt>
                      <c:pt idx="162">
                        <c:v>2441.3111486227299</c:v>
                      </c:pt>
                      <c:pt idx="163">
                        <c:v>2441.3505458042296</c:v>
                      </c:pt>
                      <c:pt idx="164">
                        <c:v>2442.7530382781865</c:v>
                      </c:pt>
                      <c:pt idx="165">
                        <c:v>2442.7924354596857</c:v>
                      </c:pt>
                      <c:pt idx="166">
                        <c:v>2446.07894862273</c:v>
                      </c:pt>
                      <c:pt idx="167">
                        <c:v>2446.1183458042296</c:v>
                      </c:pt>
                      <c:pt idx="168">
                        <c:v>2473.299880788566</c:v>
                      </c:pt>
                      <c:pt idx="169">
                        <c:v>2473.3392779700657</c:v>
                      </c:pt>
                      <c:pt idx="170">
                        <c:v>2475.7280807885663</c:v>
                      </c:pt>
                      <c:pt idx="171">
                        <c:v>2475.7674779700656</c:v>
                      </c:pt>
                      <c:pt idx="172">
                        <c:v>2478.1224430847938</c:v>
                      </c:pt>
                      <c:pt idx="173">
                        <c:v>2478.1618402662939</c:v>
                      </c:pt>
                      <c:pt idx="174">
                        <c:v>2478.9952724882328</c:v>
                      </c:pt>
                      <c:pt idx="175">
                        <c:v>2479.0346696697329</c:v>
                      </c:pt>
                      <c:pt idx="176">
                        <c:v>2479.5594724882326</c:v>
                      </c:pt>
                      <c:pt idx="177">
                        <c:v>2479.5988696697332</c:v>
                      </c:pt>
                      <c:pt idx="178">
                        <c:v>2480.495880788566</c:v>
                      </c:pt>
                      <c:pt idx="179">
                        <c:v>2480.5352779700656</c:v>
                      </c:pt>
                      <c:pt idx="180">
                        <c:v>2480.5506430847936</c:v>
                      </c:pt>
                      <c:pt idx="181">
                        <c:v>2480.5900402662942</c:v>
                      </c:pt>
                      <c:pt idx="182">
                        <c:v>2481.9538347844591</c:v>
                      </c:pt>
                      <c:pt idx="183">
                        <c:v>2481.9932319659597</c:v>
                      </c:pt>
                      <c:pt idx="184">
                        <c:v>2482.3952619770744</c:v>
                      </c:pt>
                      <c:pt idx="185">
                        <c:v>2482.434659158574</c:v>
                      </c:pt>
                      <c:pt idx="186">
                        <c:v>2482.9412619770742</c:v>
                      </c:pt>
                      <c:pt idx="187">
                        <c:v>2482.9806591585743</c:v>
                      </c:pt>
                      <c:pt idx="188">
                        <c:v>2483.9171140385879</c:v>
                      </c:pt>
                      <c:pt idx="189">
                        <c:v>2483.9565112200885</c:v>
                      </c:pt>
                      <c:pt idx="190">
                        <c:v>2484.3272724882327</c:v>
                      </c:pt>
                      <c:pt idx="191">
                        <c:v>2484.3666696697333</c:v>
                      </c:pt>
                      <c:pt idx="192">
                        <c:v>2484.3820347844589</c:v>
                      </c:pt>
                      <c:pt idx="193">
                        <c:v>2484.4813140385882</c:v>
                      </c:pt>
                      <c:pt idx="194">
                        <c:v>2484.4214319659595</c:v>
                      </c:pt>
                      <c:pt idx="195">
                        <c:v>2484.5207112200883</c:v>
                      </c:pt>
                      <c:pt idx="196">
                        <c:v>2485.3184430847937</c:v>
                      </c:pt>
                      <c:pt idx="197">
                        <c:v>2485.3578402662938</c:v>
                      </c:pt>
                      <c:pt idx="198">
                        <c:v>2487.5552619770742</c:v>
                      </c:pt>
                      <c:pt idx="199">
                        <c:v>2487.5946591585739</c:v>
                      </c:pt>
                      <c:pt idx="200">
                        <c:v>2488.0906536767416</c:v>
                      </c:pt>
                      <c:pt idx="201">
                        <c:v>2488.1300508582412</c:v>
                      </c:pt>
                      <c:pt idx="202">
                        <c:v>2489.149834784459</c:v>
                      </c:pt>
                      <c:pt idx="203">
                        <c:v>2489.2491140385882</c:v>
                      </c:pt>
                      <c:pt idx="204">
                        <c:v>2489.1892319659596</c:v>
                      </c:pt>
                      <c:pt idx="205">
                        <c:v>2489.2885112200884</c:v>
                      </c:pt>
                      <c:pt idx="206">
                        <c:v>2489.6125057382546</c:v>
                      </c:pt>
                      <c:pt idx="207">
                        <c:v>2489.6519029197543</c:v>
                      </c:pt>
                      <c:pt idx="208">
                        <c:v>2490.5188536767414</c:v>
                      </c:pt>
                      <c:pt idx="209">
                        <c:v>2490.5582508582411</c:v>
                      </c:pt>
                      <c:pt idx="210">
                        <c:v>2491.5798284661373</c:v>
                      </c:pt>
                      <c:pt idx="211">
                        <c:v>2491.619225647637</c:v>
                      </c:pt>
                      <c:pt idx="212">
                        <c:v>2492.0589057382545</c:v>
                      </c:pt>
                      <c:pt idx="213">
                        <c:v>2492.0983029197546</c:v>
                      </c:pt>
                      <c:pt idx="214">
                        <c:v>2492.1440284661376</c:v>
                      </c:pt>
                      <c:pt idx="215">
                        <c:v>2492.1834256476368</c:v>
                      </c:pt>
                      <c:pt idx="216">
                        <c:v>2495.2866536767415</c:v>
                      </c:pt>
                      <c:pt idx="217">
                        <c:v>2495.3260508582412</c:v>
                      </c:pt>
                      <c:pt idx="218">
                        <c:v>2496.9805057382546</c:v>
                      </c:pt>
                      <c:pt idx="219">
                        <c:v>2497.0199029197547</c:v>
                      </c:pt>
                      <c:pt idx="220">
                        <c:v>2496.9118284661372</c:v>
                      </c:pt>
                      <c:pt idx="221">
                        <c:v>2496.9512256476369</c:v>
                      </c:pt>
                      <c:pt idx="222">
                        <c:v>2497.2752201658031</c:v>
                      </c:pt>
                      <c:pt idx="223">
                        <c:v>2497.3146173473033</c:v>
                      </c:pt>
                      <c:pt idx="224">
                        <c:v>2499.721620165803</c:v>
                      </c:pt>
                      <c:pt idx="225">
                        <c:v>2499.7610173473036</c:v>
                      </c:pt>
                      <c:pt idx="226">
                        <c:v>2502.2801349265264</c:v>
                      </c:pt>
                      <c:pt idx="227">
                        <c:v>2502.3195321080261</c:v>
                      </c:pt>
                      <c:pt idx="228">
                        <c:v>2502.8625349265267</c:v>
                      </c:pt>
                      <c:pt idx="229">
                        <c:v>2502.9019321080259</c:v>
                      </c:pt>
                      <c:pt idx="230">
                        <c:v>2504.6432201658031</c:v>
                      </c:pt>
                      <c:pt idx="231">
                        <c:v>2504.6826173473032</c:v>
                      </c:pt>
                      <c:pt idx="232">
                        <c:v>2506.1115266261932</c:v>
                      </c:pt>
                      <c:pt idx="233">
                        <c:v>2506.1509238076928</c:v>
                      </c:pt>
                      <c:pt idx="234">
                        <c:v>2506.6939266261929</c:v>
                      </c:pt>
                      <c:pt idx="235">
                        <c:v>2506.7333238076931</c:v>
                      </c:pt>
                      <c:pt idx="236">
                        <c:v>2507.7841349265263</c:v>
                      </c:pt>
                      <c:pt idx="237">
                        <c:v>2507.823532108026</c:v>
                      </c:pt>
                      <c:pt idx="238">
                        <c:v>2511.6155266261931</c:v>
                      </c:pt>
                      <c:pt idx="239">
                        <c:v>2511.6549238076932</c:v>
                      </c:pt>
                      <c:pt idx="240">
                        <c:v>2520.5600826040973</c:v>
                      </c:pt>
                      <c:pt idx="241">
                        <c:v>2520.5994797855969</c:v>
                      </c:pt>
                      <c:pt idx="242">
                        <c:v>2523.0246826040975</c:v>
                      </c:pt>
                      <c:pt idx="243">
                        <c:v>2523.0640797855967</c:v>
                      </c:pt>
                      <c:pt idx="244">
                        <c:v>2524.391474303764</c:v>
                      </c:pt>
                      <c:pt idx="245">
                        <c:v>2524.4308714852641</c:v>
                      </c:pt>
                      <c:pt idx="246">
                        <c:v>2526.8560743037638</c:v>
                      </c:pt>
                      <c:pt idx="247">
                        <c:v>2526.8954714852644</c:v>
                      </c:pt>
                      <c:pt idx="248">
                        <c:v>2528.1000826040972</c:v>
                      </c:pt>
                      <c:pt idx="249">
                        <c:v>2528.1394797855969</c:v>
                      </c:pt>
                      <c:pt idx="250">
                        <c:v>2531.9314743037639</c:v>
                      </c:pt>
                      <c:pt idx="251">
                        <c:v>2531.9708714852645</c:v>
                      </c:pt>
                      <c:pt idx="252">
                        <c:v>2540.7875335201484</c:v>
                      </c:pt>
                      <c:pt idx="253">
                        <c:v>2540.8269307016481</c:v>
                      </c:pt>
                      <c:pt idx="254">
                        <c:v>2541.3517335201482</c:v>
                      </c:pt>
                      <c:pt idx="255">
                        <c:v>2541.3911307016483</c:v>
                      </c:pt>
                      <c:pt idx="256">
                        <c:v>2544.6189252198146</c:v>
                      </c:pt>
                      <c:pt idx="257">
                        <c:v>2544.6583224013148</c:v>
                      </c:pt>
                      <c:pt idx="258">
                        <c:v>2545.1831252198149</c:v>
                      </c:pt>
                      <c:pt idx="259">
                        <c:v>2545.2225224013146</c:v>
                      </c:pt>
                      <c:pt idx="260">
                        <c:v>2546.1195335201483</c:v>
                      </c:pt>
                      <c:pt idx="261">
                        <c:v>2546.1589307016484</c:v>
                      </c:pt>
                      <c:pt idx="262">
                        <c:v>2546.8129314327994</c:v>
                      </c:pt>
                      <c:pt idx="263">
                        <c:v>2546.8523286142999</c:v>
                      </c:pt>
                      <c:pt idx="264">
                        <c:v>2549.2593314327992</c:v>
                      </c:pt>
                      <c:pt idx="265">
                        <c:v>2549.2987286142998</c:v>
                      </c:pt>
                      <c:pt idx="266">
                        <c:v>2549.950925219815</c:v>
                      </c:pt>
                      <c:pt idx="267">
                        <c:v>2549.9903224013146</c:v>
                      </c:pt>
                      <c:pt idx="268">
                        <c:v>2552.508323132467</c:v>
                      </c:pt>
                      <c:pt idx="269">
                        <c:v>2552.5477203139667</c:v>
                      </c:pt>
                      <c:pt idx="270">
                        <c:v>2552.9497503250814</c:v>
                      </c:pt>
                      <c:pt idx="271">
                        <c:v>2553.0907231324668</c:v>
                      </c:pt>
                      <c:pt idx="272">
                        <c:v>2552.9891475065815</c:v>
                      </c:pt>
                      <c:pt idx="273">
                        <c:v>2553.1301203139669</c:v>
                      </c:pt>
                      <c:pt idx="274">
                        <c:v>2554.1809314327993</c:v>
                      </c:pt>
                      <c:pt idx="275">
                        <c:v>2554.2203286142999</c:v>
                      </c:pt>
                      <c:pt idx="276">
                        <c:v>2554.4716023865949</c:v>
                      </c:pt>
                      <c:pt idx="277">
                        <c:v>2554.5109995680946</c:v>
                      </c:pt>
                      <c:pt idx="278">
                        <c:v>2555.3961503250812</c:v>
                      </c:pt>
                      <c:pt idx="279">
                        <c:v>2555.4355475065813</c:v>
                      </c:pt>
                      <c:pt idx="280">
                        <c:v>2556.9362023865947</c:v>
                      </c:pt>
                      <c:pt idx="281">
                        <c:v>2556.9755995680948</c:v>
                      </c:pt>
                      <c:pt idx="282">
                        <c:v>2556.7811420247476</c:v>
                      </c:pt>
                      <c:pt idx="283">
                        <c:v>2556.8205392062473</c:v>
                      </c:pt>
                      <c:pt idx="284">
                        <c:v>2558.0123231324669</c:v>
                      </c:pt>
                      <c:pt idx="285">
                        <c:v>2558.0517203139666</c:v>
                      </c:pt>
                      <c:pt idx="286">
                        <c:v>2558.3029940862607</c:v>
                      </c:pt>
                      <c:pt idx="287">
                        <c:v>2558.3423912677608</c:v>
                      </c:pt>
                      <c:pt idx="288">
                        <c:v>2559.2275420247479</c:v>
                      </c:pt>
                      <c:pt idx="289">
                        <c:v>2559.2669392062471</c:v>
                      </c:pt>
                      <c:pt idx="290">
                        <c:v>2560.3177503250813</c:v>
                      </c:pt>
                      <c:pt idx="291">
                        <c:v>2560.3571475065814</c:v>
                      </c:pt>
                      <c:pt idx="292">
                        <c:v>2560.7675940862609</c:v>
                      </c:pt>
                      <c:pt idx="293">
                        <c:v>2560.8069912677606</c:v>
                      </c:pt>
                      <c:pt idx="294">
                        <c:v>2562.0116023865949</c:v>
                      </c:pt>
                      <c:pt idx="295">
                        <c:v>2562.0509995680945</c:v>
                      </c:pt>
                      <c:pt idx="296">
                        <c:v>2564.149142024748</c:v>
                      </c:pt>
                      <c:pt idx="297">
                        <c:v>2564.1885392062472</c:v>
                      </c:pt>
                      <c:pt idx="298">
                        <c:v>2565.0928791103706</c:v>
                      </c:pt>
                      <c:pt idx="299">
                        <c:v>2565.1322762918708</c:v>
                      </c:pt>
                      <c:pt idx="300">
                        <c:v>2565.8429940862607</c:v>
                      </c:pt>
                      <c:pt idx="301">
                        <c:v>2565.8823912677608</c:v>
                      </c:pt>
                      <c:pt idx="302">
                        <c:v>2565.6752791103704</c:v>
                      </c:pt>
                      <c:pt idx="303">
                        <c:v>2565.7146762918705</c:v>
                      </c:pt>
                      <c:pt idx="304">
                        <c:v>2570.5968791103705</c:v>
                      </c:pt>
                      <c:pt idx="305">
                        <c:v>2570.6362762918707</c:v>
                      </c:pt>
                      <c:pt idx="306">
                        <c:v>2570.7882708100378</c:v>
                      </c:pt>
                      <c:pt idx="307">
                        <c:v>2570.8276679915371</c:v>
                      </c:pt>
                      <c:pt idx="308">
                        <c:v>2571.2296980026522</c:v>
                      </c:pt>
                      <c:pt idx="309">
                        <c:v>2571.2690951841519</c:v>
                      </c:pt>
                      <c:pt idx="310">
                        <c:v>2571.812098002652</c:v>
                      </c:pt>
                      <c:pt idx="311">
                        <c:v>2571.8514951841516</c:v>
                      </c:pt>
                      <c:pt idx="312">
                        <c:v>2572.7515500641657</c:v>
                      </c:pt>
                      <c:pt idx="313">
                        <c:v>2572.7909472456649</c:v>
                      </c:pt>
                      <c:pt idx="314">
                        <c:v>2573.2528708100376</c:v>
                      </c:pt>
                      <c:pt idx="315">
                        <c:v>2573.3521500641655</c:v>
                      </c:pt>
                      <c:pt idx="316">
                        <c:v>2573.2922679915373</c:v>
                      </c:pt>
                      <c:pt idx="317">
                        <c:v>2573.3915472456652</c:v>
                      </c:pt>
                      <c:pt idx="318">
                        <c:v>2575.061089702318</c:v>
                      </c:pt>
                      <c:pt idx="319">
                        <c:v>2575.1004868838181</c:v>
                      </c:pt>
                      <c:pt idx="320">
                        <c:v>2575.6434897023182</c:v>
                      </c:pt>
                      <c:pt idx="321">
                        <c:v>2575.6828868838184</c:v>
                      </c:pt>
                      <c:pt idx="322">
                        <c:v>2576.582941763832</c:v>
                      </c:pt>
                      <c:pt idx="323">
                        <c:v>2576.7336980026521</c:v>
                      </c:pt>
                      <c:pt idx="324">
                        <c:v>2576.6223389453321</c:v>
                      </c:pt>
                      <c:pt idx="325">
                        <c:v>2576.4894760888287</c:v>
                      </c:pt>
                      <c:pt idx="326">
                        <c:v>2576.7730951841518</c:v>
                      </c:pt>
                      <c:pt idx="327">
                        <c:v>2576.5288732703284</c:v>
                      </c:pt>
                      <c:pt idx="328">
                        <c:v>2577.1835417638322</c:v>
                      </c:pt>
                      <c:pt idx="329">
                        <c:v>2577.2229389453319</c:v>
                      </c:pt>
                      <c:pt idx="330">
                        <c:v>2578.3282708100378</c:v>
                      </c:pt>
                      <c:pt idx="331">
                        <c:v>2578.4275500641656</c:v>
                      </c:pt>
                      <c:pt idx="332">
                        <c:v>2578.367667991537</c:v>
                      </c:pt>
                      <c:pt idx="333">
                        <c:v>2578.4669472456649</c:v>
                      </c:pt>
                      <c:pt idx="334">
                        <c:v>2578.9540760888285</c:v>
                      </c:pt>
                      <c:pt idx="335">
                        <c:v>2578.9934732703286</c:v>
                      </c:pt>
                      <c:pt idx="336">
                        <c:v>2580.5650897023183</c:v>
                      </c:pt>
                      <c:pt idx="337">
                        <c:v>2580.320867788495</c:v>
                      </c:pt>
                      <c:pt idx="338">
                        <c:v>2580.604486883818</c:v>
                      </c:pt>
                      <c:pt idx="339">
                        <c:v>2580.3602649699947</c:v>
                      </c:pt>
                      <c:pt idx="340">
                        <c:v>2582.2589417638319</c:v>
                      </c:pt>
                      <c:pt idx="341">
                        <c:v>2582.298338945332</c:v>
                      </c:pt>
                      <c:pt idx="342">
                        <c:v>2582.7854677884952</c:v>
                      </c:pt>
                      <c:pt idx="343">
                        <c:v>2582.8248649699945</c:v>
                      </c:pt>
                      <c:pt idx="344">
                        <c:v>2584.0294760888287</c:v>
                      </c:pt>
                      <c:pt idx="345">
                        <c:v>2584.0688732703284</c:v>
                      </c:pt>
                      <c:pt idx="346">
                        <c:v>2587.8608677884949</c:v>
                      </c:pt>
                      <c:pt idx="347">
                        <c:v>2587.9002649699946</c:v>
                      </c:pt>
                      <c:pt idx="348">
                        <c:v>2609.4780218681549</c:v>
                      </c:pt>
                      <c:pt idx="349">
                        <c:v>2609.517419049655</c:v>
                      </c:pt>
                      <c:pt idx="350">
                        <c:v>2610.0604218681551</c:v>
                      </c:pt>
                      <c:pt idx="351">
                        <c:v>2610.0998190496548</c:v>
                      </c:pt>
                      <c:pt idx="352">
                        <c:v>2614.3005841643817</c:v>
                      </c:pt>
                      <c:pt idx="353">
                        <c:v>2614.3399813458818</c:v>
                      </c:pt>
                      <c:pt idx="354">
                        <c:v>2614.9820218681548</c:v>
                      </c:pt>
                      <c:pt idx="355">
                        <c:v>2615.0214190496549</c:v>
                      </c:pt>
                      <c:pt idx="356">
                        <c:v>2614.8829841643815</c:v>
                      </c:pt>
                      <c:pt idx="357">
                        <c:v>2614.9223813458821</c:v>
                      </c:pt>
                      <c:pt idx="358">
                        <c:v>2615.1734135678216</c:v>
                      </c:pt>
                      <c:pt idx="359">
                        <c:v>2615.2128107493209</c:v>
                      </c:pt>
                      <c:pt idx="360">
                        <c:v>2617.6380135678214</c:v>
                      </c:pt>
                      <c:pt idx="361">
                        <c:v>2617.6774107493211</c:v>
                      </c:pt>
                      <c:pt idx="362">
                        <c:v>2618.1319758640484</c:v>
                      </c:pt>
                      <c:pt idx="363">
                        <c:v>2618.1713730455485</c:v>
                      </c:pt>
                      <c:pt idx="364">
                        <c:v>2618.7143758640486</c:v>
                      </c:pt>
                      <c:pt idx="365">
                        <c:v>2618.7537730455483</c:v>
                      </c:pt>
                      <c:pt idx="366">
                        <c:v>2619.8045841643816</c:v>
                      </c:pt>
                      <c:pt idx="367">
                        <c:v>2619.8439813458817</c:v>
                      </c:pt>
                      <c:pt idx="368">
                        <c:v>2622.7134135678216</c:v>
                      </c:pt>
                      <c:pt idx="369">
                        <c:v>2622.7528107493208</c:v>
                      </c:pt>
                      <c:pt idx="370">
                        <c:v>2623.6359758640483</c:v>
                      </c:pt>
                      <c:pt idx="371">
                        <c:v>2623.6753730455484</c:v>
                      </c:pt>
                      <c:pt idx="372">
                        <c:v>2627.7579695457248</c:v>
                      </c:pt>
                      <c:pt idx="373">
                        <c:v>2627.7973667272258</c:v>
                      </c:pt>
                      <c:pt idx="374">
                        <c:v>2628.6809435488967</c:v>
                      </c:pt>
                      <c:pt idx="375">
                        <c:v>2628.7203407303969</c:v>
                      </c:pt>
                      <c:pt idx="376">
                        <c:v>2629.2815435488969</c:v>
                      </c:pt>
                      <c:pt idx="377">
                        <c:v>2629.3209407303966</c:v>
                      </c:pt>
                      <c:pt idx="378">
                        <c:v>2630.222569545725</c:v>
                      </c:pt>
                      <c:pt idx="379">
                        <c:v>2630.2619667272256</c:v>
                      </c:pt>
                      <c:pt idx="380">
                        <c:v>2632.512335248563</c:v>
                      </c:pt>
                      <c:pt idx="381">
                        <c:v>2632.5517324300631</c:v>
                      </c:pt>
                      <c:pt idx="382">
                        <c:v>2633.1129352485627</c:v>
                      </c:pt>
                      <c:pt idx="383">
                        <c:v>2633.1523324300633</c:v>
                      </c:pt>
                      <c:pt idx="384">
                        <c:v>2633.4533612453924</c:v>
                      </c:pt>
                      <c:pt idx="385">
                        <c:v>2633.4927584268917</c:v>
                      </c:pt>
                      <c:pt idx="386">
                        <c:v>2634.3569435488967</c:v>
                      </c:pt>
                      <c:pt idx="387">
                        <c:v>2634.3963407303968</c:v>
                      </c:pt>
                      <c:pt idx="388">
                        <c:v>2634.0539612453922</c:v>
                      </c:pt>
                      <c:pt idx="389">
                        <c:v>2634.0933584268919</c:v>
                      </c:pt>
                      <c:pt idx="390">
                        <c:v>2635.2979695457248</c:v>
                      </c:pt>
                      <c:pt idx="391">
                        <c:v>2635.3373667272258</c:v>
                      </c:pt>
                      <c:pt idx="392">
                        <c:v>2638.1883352485629</c:v>
                      </c:pt>
                      <c:pt idx="393">
                        <c:v>2638.227732430063</c:v>
                      </c:pt>
                      <c:pt idx="394">
                        <c:v>2639.1293612453924</c:v>
                      </c:pt>
                      <c:pt idx="395">
                        <c:v>2639.1687584268916</c:v>
                      </c:pt>
                      <c:pt idx="396">
                        <c:v>2647.0439644368353</c:v>
                      </c:pt>
                      <c:pt idx="397">
                        <c:v>2647.0833616183354</c:v>
                      </c:pt>
                      <c:pt idx="398">
                        <c:v>2647.6627644368355</c:v>
                      </c:pt>
                      <c:pt idx="399">
                        <c:v>2647.7021616183351</c:v>
                      </c:pt>
                      <c:pt idx="400">
                        <c:v>2650.875356136502</c:v>
                      </c:pt>
                      <c:pt idx="401">
                        <c:v>2650.9147533180026</c:v>
                      </c:pt>
                      <c:pt idx="402">
                        <c:v>2651.4941561365017</c:v>
                      </c:pt>
                      <c:pt idx="403">
                        <c:v>2651.5335533180028</c:v>
                      </c:pt>
                      <c:pt idx="404">
                        <c:v>2652.8919644368352</c:v>
                      </c:pt>
                      <c:pt idx="405">
                        <c:v>2652.9313616183354</c:v>
                      </c:pt>
                      <c:pt idx="406">
                        <c:v>2656.7233561365019</c:v>
                      </c:pt>
                      <c:pt idx="407">
                        <c:v>2656.7627533180025</c:v>
                      </c:pt>
                      <c:pt idx="408">
                        <c:v>2663.4599121144056</c:v>
                      </c:pt>
                      <c:pt idx="409">
                        <c:v>2663.4993092959062</c:v>
                      </c:pt>
                      <c:pt idx="410">
                        <c:v>2664.0787121144058</c:v>
                      </c:pt>
                      <c:pt idx="411">
                        <c:v>2664.1181092959059</c:v>
                      </c:pt>
                      <c:pt idx="412">
                        <c:v>2669.3079121144056</c:v>
                      </c:pt>
                      <c:pt idx="413">
                        <c:v>2669.3473092959061</c:v>
                      </c:pt>
                      <c:pt idx="414">
                        <c:v>2669.1553038140723</c:v>
                      </c:pt>
                      <c:pt idx="415">
                        <c:v>2669.194700995572</c:v>
                      </c:pt>
                      <c:pt idx="416">
                        <c:v>2671.6563038140721</c:v>
                      </c:pt>
                      <c:pt idx="417">
                        <c:v>2671.6957009955722</c:v>
                      </c:pt>
                      <c:pt idx="418">
                        <c:v>2677.0393038140724</c:v>
                      </c:pt>
                      <c:pt idx="419">
                        <c:v>2677.078700995572</c:v>
                      </c:pt>
                      <c:pt idx="420">
                        <c:v>2684.8550725123882</c:v>
                      </c:pt>
                      <c:pt idx="421">
                        <c:v>2684.8944696938888</c:v>
                      </c:pt>
                      <c:pt idx="422">
                        <c:v>2687.337872512388</c:v>
                      </c:pt>
                      <c:pt idx="423">
                        <c:v>2687.3772696938886</c:v>
                      </c:pt>
                      <c:pt idx="424">
                        <c:v>2688.6864642120549</c:v>
                      </c:pt>
                      <c:pt idx="425">
                        <c:v>2688.7258613935551</c:v>
                      </c:pt>
                      <c:pt idx="426">
                        <c:v>2691.1692642120547</c:v>
                      </c:pt>
                      <c:pt idx="427">
                        <c:v>2691.2086613935553</c:v>
                      </c:pt>
                      <c:pt idx="428">
                        <c:v>2692.5670725123882</c:v>
                      </c:pt>
                      <c:pt idx="429">
                        <c:v>2692.6064696938888</c:v>
                      </c:pt>
                      <c:pt idx="430">
                        <c:v>2696.3984642120549</c:v>
                      </c:pt>
                      <c:pt idx="431">
                        <c:v>2696.4378613935551</c:v>
                      </c:pt>
                      <c:pt idx="432">
                        <c:v>2699.2354318969033</c:v>
                      </c:pt>
                      <c:pt idx="433">
                        <c:v>2699.2748290784029</c:v>
                      </c:pt>
                      <c:pt idx="434">
                        <c:v>2701.2710201899586</c:v>
                      </c:pt>
                      <c:pt idx="435">
                        <c:v>2701.736431896903</c:v>
                      </c:pt>
                      <c:pt idx="436">
                        <c:v>2701.3104173714587</c:v>
                      </c:pt>
                      <c:pt idx="437">
                        <c:v>2701.7758290784031</c:v>
                      </c:pt>
                      <c:pt idx="438">
                        <c:v>2703.0668235965695</c:v>
                      </c:pt>
                      <c:pt idx="439">
                        <c:v>2703.1062207780697</c:v>
                      </c:pt>
                      <c:pt idx="440">
                        <c:v>2703.7538201899588</c:v>
                      </c:pt>
                      <c:pt idx="441">
                        <c:v>2703.7932173714585</c:v>
                      </c:pt>
                      <c:pt idx="442">
                        <c:v>2705.5678235965697</c:v>
                      </c:pt>
                      <c:pt idx="443">
                        <c:v>2705.6072207780694</c:v>
                      </c:pt>
                      <c:pt idx="444">
                        <c:v>2707.1194318969028</c:v>
                      </c:pt>
                      <c:pt idx="445">
                        <c:v>2707.158829078403</c:v>
                      </c:pt>
                      <c:pt idx="446">
                        <c:v>2706.9664118896249</c:v>
                      </c:pt>
                      <c:pt idx="447">
                        <c:v>2707.0058090711245</c:v>
                      </c:pt>
                      <c:pt idx="448">
                        <c:v>2707.585211889625</c:v>
                      </c:pt>
                      <c:pt idx="449">
                        <c:v>2707.6246090711247</c:v>
                      </c:pt>
                      <c:pt idx="450">
                        <c:v>2708.9830201899586</c:v>
                      </c:pt>
                      <c:pt idx="451">
                        <c:v>2709.0224173714587</c:v>
                      </c:pt>
                      <c:pt idx="452">
                        <c:v>2710.9508235965695</c:v>
                      </c:pt>
                      <c:pt idx="453">
                        <c:v>2710.9902207780697</c:v>
                      </c:pt>
                      <c:pt idx="454">
                        <c:v>2712.8144118896253</c:v>
                      </c:pt>
                      <c:pt idx="455">
                        <c:v>2712.8538090711245</c:v>
                      </c:pt>
                      <c:pt idx="456">
                        <c:v>2712.6676171684167</c:v>
                      </c:pt>
                      <c:pt idx="457">
                        <c:v>2712.7070143499168</c:v>
                      </c:pt>
                      <c:pt idx="458">
                        <c:v>2713.2864171684164</c:v>
                      </c:pt>
                      <c:pt idx="459">
                        <c:v>2713.325814349917</c:v>
                      </c:pt>
                      <c:pt idx="460">
                        <c:v>2715.6513795744745</c:v>
                      </c:pt>
                      <c:pt idx="461">
                        <c:v>2715.6907767559742</c:v>
                      </c:pt>
                      <c:pt idx="462">
                        <c:v>2718.1523795744743</c:v>
                      </c:pt>
                      <c:pt idx="463">
                        <c:v>2718.1917767559744</c:v>
                      </c:pt>
                      <c:pt idx="464">
                        <c:v>2718.5156171684166</c:v>
                      </c:pt>
                      <c:pt idx="465">
                        <c:v>2718.5550143499167</c:v>
                      </c:pt>
                      <c:pt idx="466">
                        <c:v>2718.3630088680843</c:v>
                      </c:pt>
                      <c:pt idx="467">
                        <c:v>2718.4024060495835</c:v>
                      </c:pt>
                      <c:pt idx="468">
                        <c:v>2720.8640088680845</c:v>
                      </c:pt>
                      <c:pt idx="469">
                        <c:v>2720.9034060495833</c:v>
                      </c:pt>
                      <c:pt idx="470">
                        <c:v>2721.3467712741403</c:v>
                      </c:pt>
                      <c:pt idx="471">
                        <c:v>2721.3861684556409</c:v>
                      </c:pt>
                      <c:pt idx="472">
                        <c:v>2721.9837712741405</c:v>
                      </c:pt>
                      <c:pt idx="473">
                        <c:v>2722.0231684556406</c:v>
                      </c:pt>
                      <c:pt idx="474">
                        <c:v>2723.5353795744745</c:v>
                      </c:pt>
                      <c:pt idx="475">
                        <c:v>2723.5747767559742</c:v>
                      </c:pt>
                      <c:pt idx="476">
                        <c:v>2726.2470088680843</c:v>
                      </c:pt>
                      <c:pt idx="477">
                        <c:v>2726.2864060495835</c:v>
                      </c:pt>
                      <c:pt idx="478">
                        <c:v>2727.3667712741403</c:v>
                      </c:pt>
                      <c:pt idx="479">
                        <c:v>2727.4061684556409</c:v>
                      </c:pt>
                      <c:pt idx="480">
                        <c:v>2764.8590846284856</c:v>
                      </c:pt>
                      <c:pt idx="481">
                        <c:v>2764.8984818099857</c:v>
                      </c:pt>
                      <c:pt idx="482">
                        <c:v>2767.3600846284858</c:v>
                      </c:pt>
                      <c:pt idx="483">
                        <c:v>2767.3994818099854</c:v>
                      </c:pt>
                      <c:pt idx="484">
                        <c:v>2768.6904763281518</c:v>
                      </c:pt>
                      <c:pt idx="485">
                        <c:v>2768.729873509652</c:v>
                      </c:pt>
                      <c:pt idx="486">
                        <c:v>2771.1914763281516</c:v>
                      </c:pt>
                      <c:pt idx="487">
                        <c:v>2771.2308735096522</c:v>
                      </c:pt>
                      <c:pt idx="488">
                        <c:v>2772.7430846284856</c:v>
                      </c:pt>
                      <c:pt idx="489">
                        <c:v>2772.7824818099857</c:v>
                      </c:pt>
                      <c:pt idx="490">
                        <c:v>2776.5744763281518</c:v>
                      </c:pt>
                      <c:pt idx="491">
                        <c:v>2776.613873509652</c:v>
                      </c:pt>
                      <c:pt idx="492">
                        <c:v>2783.2221055164232</c:v>
                      </c:pt>
                      <c:pt idx="493">
                        <c:v>2783.2615026979233</c:v>
                      </c:pt>
                      <c:pt idx="494">
                        <c:v>2785.7413055164234</c:v>
                      </c:pt>
                      <c:pt idx="495">
                        <c:v>2785.7807026979231</c:v>
                      </c:pt>
                      <c:pt idx="496">
                        <c:v>2787.0534972160904</c:v>
                      </c:pt>
                      <c:pt idx="497">
                        <c:v>2787.09289439759</c:v>
                      </c:pt>
                      <c:pt idx="498">
                        <c:v>2789.5726972160901</c:v>
                      </c:pt>
                      <c:pt idx="499">
                        <c:v>2789.6120943975902</c:v>
                      </c:pt>
                      <c:pt idx="500">
                        <c:v>2791.2781055164232</c:v>
                      </c:pt>
                      <c:pt idx="501">
                        <c:v>2791.3175026979234</c:v>
                      </c:pt>
                      <c:pt idx="502">
                        <c:v>2795.1094972160904</c:v>
                      </c:pt>
                      <c:pt idx="503">
                        <c:v>2795.1488943975901</c:v>
                      </c:pt>
                      <c:pt idx="504">
                        <c:v>2799.638053193994</c:v>
                      </c:pt>
                      <c:pt idx="505">
                        <c:v>2799.6774503754946</c:v>
                      </c:pt>
                      <c:pt idx="506">
                        <c:v>2802.1572531939942</c:v>
                      </c:pt>
                      <c:pt idx="507">
                        <c:v>2802.1966503754943</c:v>
                      </c:pt>
                      <c:pt idx="508">
                        <c:v>2805.3334448936607</c:v>
                      </c:pt>
                      <c:pt idx="509">
                        <c:v>2805.3728420751604</c:v>
                      </c:pt>
                      <c:pt idx="510">
                        <c:v>2805.9886448936604</c:v>
                      </c:pt>
                      <c:pt idx="511">
                        <c:v>2806.0280420751606</c:v>
                      </c:pt>
                      <c:pt idx="512">
                        <c:v>2807.694053193994</c:v>
                      </c:pt>
                      <c:pt idx="513">
                        <c:v>2807.7334503754946</c:v>
                      </c:pt>
                      <c:pt idx="514">
                        <c:v>2811.5254448936607</c:v>
                      </c:pt>
                      <c:pt idx="515">
                        <c:v>2811.5648420751604</c:v>
                      </c:pt>
                      <c:pt idx="516">
                        <c:v>2835.4135729764917</c:v>
                      </c:pt>
                      <c:pt idx="517">
                        <c:v>2835.4529701579927</c:v>
                      </c:pt>
                      <c:pt idx="518">
                        <c:v>2836.0687729764913</c:v>
                      </c:pt>
                      <c:pt idx="519">
                        <c:v>2836.1081701579928</c:v>
                      </c:pt>
                      <c:pt idx="520">
                        <c:v>2839.2449646761584</c:v>
                      </c:pt>
                      <c:pt idx="521">
                        <c:v>2839.2843618576594</c:v>
                      </c:pt>
                      <c:pt idx="522">
                        <c:v>2839.9001646761585</c:v>
                      </c:pt>
                      <c:pt idx="523">
                        <c:v>2839.9395618576596</c:v>
                      </c:pt>
                      <c:pt idx="524">
                        <c:v>2841.6055729764917</c:v>
                      </c:pt>
                      <c:pt idx="525">
                        <c:v>2841.6449701579927</c:v>
                      </c:pt>
                      <c:pt idx="526">
                        <c:v>2845.4369646761584</c:v>
                      </c:pt>
                      <c:pt idx="527">
                        <c:v>2845.4763618576594</c:v>
                      </c:pt>
                      <c:pt idx="528">
                        <c:v>2851.8295206540629</c:v>
                      </c:pt>
                      <c:pt idx="529">
                        <c:v>2851.8689178355626</c:v>
                      </c:pt>
                      <c:pt idx="530">
                        <c:v>2852.4847206540626</c:v>
                      </c:pt>
                      <c:pt idx="531">
                        <c:v>2852.5241178355627</c:v>
                      </c:pt>
                      <c:pt idx="532">
                        <c:v>2857.5249123537296</c:v>
                      </c:pt>
                      <c:pt idx="533">
                        <c:v>2857.5643095352289</c:v>
                      </c:pt>
                      <c:pt idx="534">
                        <c:v>2858.0215206540629</c:v>
                      </c:pt>
                      <c:pt idx="535">
                        <c:v>2858.0609178355626</c:v>
                      </c:pt>
                      <c:pt idx="536">
                        <c:v>2860.0623123537298</c:v>
                      </c:pt>
                      <c:pt idx="537">
                        <c:v>2860.1017095352286</c:v>
                      </c:pt>
                      <c:pt idx="538">
                        <c:v>2865.7529123537297</c:v>
                      </c:pt>
                      <c:pt idx="539">
                        <c:v>2865.7923095352289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E63-44DD-A41D-87BBED904FDB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0.99994003945903942</c:v>
                      </c:pt>
                      <c:pt idx="2">
                        <c:v>0.99658203537090084</c:v>
                      </c:pt>
                      <c:pt idx="3">
                        <c:v>0.99652480913884656</c:v>
                      </c:pt>
                      <c:pt idx="4">
                        <c:v>0.99151241098795417</c:v>
                      </c:pt>
                      <c:pt idx="5">
                        <c:v>0.99145263521993332</c:v>
                      </c:pt>
                      <c:pt idx="6">
                        <c:v>0.99081654486799131</c:v>
                      </c:pt>
                      <c:pt idx="7">
                        <c:v>0.99075685777207934</c:v>
                      </c:pt>
                      <c:pt idx="8">
                        <c:v>0.99055818603507928</c:v>
                      </c:pt>
                      <c:pt idx="9">
                        <c:v>0.99050098554004795</c:v>
                      </c:pt>
                      <c:pt idx="10">
                        <c:v>0.98487338278489478</c:v>
                      </c:pt>
                      <c:pt idx="11">
                        <c:v>0.98481436798113697</c:v>
                      </c:pt>
                      <c:pt idx="12">
                        <c:v>0.91215975168085928</c:v>
                      </c:pt>
                      <c:pt idx="13">
                        <c:v>0.9120998436768607</c:v>
                      </c:pt>
                      <c:pt idx="14">
                        <c:v>0.90883251293861922</c:v>
                      </c:pt>
                      <c:pt idx="15">
                        <c:v>0.90877262908667211</c:v>
                      </c:pt>
                      <c:pt idx="16">
                        <c:v>0.90628708544750036</c:v>
                      </c:pt>
                      <c:pt idx="17">
                        <c:v>0.90622716932518832</c:v>
                      </c:pt>
                      <c:pt idx="18">
                        <c:v>0.90296347052691028</c:v>
                      </c:pt>
                      <c:pt idx="19">
                        <c:v>0.90290357476424687</c:v>
                      </c:pt>
                      <c:pt idx="20">
                        <c:v>0.9027775199818846</c:v>
                      </c:pt>
                      <c:pt idx="21">
                        <c:v>0.90271768824891763</c:v>
                      </c:pt>
                      <c:pt idx="22">
                        <c:v>0.89691558217080236</c:v>
                      </c:pt>
                      <c:pt idx="23">
                        <c:v>0.89685573150749542</c:v>
                      </c:pt>
                      <c:pt idx="24">
                        <c:v>0.89389279892845164</c:v>
                      </c:pt>
                      <c:pt idx="25">
                        <c:v>0.89383289281264255</c:v>
                      </c:pt>
                      <c:pt idx="26">
                        <c:v>0.89317901152295232</c:v>
                      </c:pt>
                      <c:pt idx="27">
                        <c:v>0.89311910940264772</c:v>
                      </c:pt>
                      <c:pt idx="28">
                        <c:v>0.88802059020559621</c:v>
                      </c:pt>
                      <c:pt idx="29">
                        <c:v>0.88796067705544757</c:v>
                      </c:pt>
                      <c:pt idx="30">
                        <c:v>0.88730742504207416</c:v>
                      </c:pt>
                      <c:pt idx="31">
                        <c:v>0.88724751532107748</c:v>
                      </c:pt>
                      <c:pt idx="32">
                        <c:v>0.88713564182979276</c:v>
                      </c:pt>
                      <c:pt idx="33">
                        <c:v>0.88707577830391759</c:v>
                      </c:pt>
                      <c:pt idx="34">
                        <c:v>0.88126963340921838</c:v>
                      </c:pt>
                      <c:pt idx="35">
                        <c:v>0.88120975737644802</c:v>
                      </c:pt>
                      <c:pt idx="36">
                        <c:v>0.86644398104214992</c:v>
                      </c:pt>
                      <c:pt idx="37">
                        <c:v>0.86638407716496613</c:v>
                      </c:pt>
                      <c:pt idx="38">
                        <c:v>0.8630912615389621</c:v>
                      </c:pt>
                      <c:pt idx="39">
                        <c:v>0.86303137310801237</c:v>
                      </c:pt>
                      <c:pt idx="40">
                        <c:v>0.86057225957329686</c:v>
                      </c:pt>
                      <c:pt idx="41">
                        <c:v>0.86051234986202818</c:v>
                      </c:pt>
                      <c:pt idx="42">
                        <c:v>0.85722187114956561</c:v>
                      </c:pt>
                      <c:pt idx="43">
                        <c:v>0.85716197512650005</c:v>
                      </c:pt>
                      <c:pt idx="44">
                        <c:v>0.85682687453053608</c:v>
                      </c:pt>
                      <c:pt idx="45">
                        <c:v>0.85676701906613006</c:v>
                      </c:pt>
                      <c:pt idx="46">
                        <c:v>0.850962100005624</c:v>
                      </c:pt>
                      <c:pt idx="47">
                        <c:v>0.85090223361885131</c:v>
                      </c:pt>
                      <c:pt idx="48">
                        <c:v>0.80605267206980613</c:v>
                      </c:pt>
                      <c:pt idx="49">
                        <c:v>0.80599276429134348</c:v>
                      </c:pt>
                      <c:pt idx="50">
                        <c:v>0.8053136240647647</c:v>
                      </c:pt>
                      <c:pt idx="51">
                        <c:v>0.80525371823412328</c:v>
                      </c:pt>
                      <c:pt idx="52">
                        <c:v>0.80131121377484416</c:v>
                      </c:pt>
                      <c:pt idx="53">
                        <c:v>0.80125129685597252</c:v>
                      </c:pt>
                      <c:pt idx="54">
                        <c:v>0.80018050473720481</c:v>
                      </c:pt>
                      <c:pt idx="55">
                        <c:v>0.80012059348645148</c:v>
                      </c:pt>
                      <c:pt idx="56">
                        <c:v>0.79944176597143501</c:v>
                      </c:pt>
                      <c:pt idx="57">
                        <c:v>0.79938185648041338</c:v>
                      </c:pt>
                      <c:pt idx="58">
                        <c:v>0.79906232790757858</c:v>
                      </c:pt>
                      <c:pt idx="59">
                        <c:v>0.79900244030540246</c:v>
                      </c:pt>
                      <c:pt idx="60">
                        <c:v>0.79796457261234599</c:v>
                      </c:pt>
                      <c:pt idx="61">
                        <c:v>0.7979046632767598</c:v>
                      </c:pt>
                      <c:pt idx="62">
                        <c:v>0.79543757387302372</c:v>
                      </c:pt>
                      <c:pt idx="63">
                        <c:v>0.79537765457500775</c:v>
                      </c:pt>
                      <c:pt idx="64">
                        <c:v>0.79319320277308558</c:v>
                      </c:pt>
                      <c:pt idx="65">
                        <c:v>0.79313330989405062</c:v>
                      </c:pt>
                      <c:pt idx="66">
                        <c:v>0.79209220138673442</c:v>
                      </c:pt>
                      <c:pt idx="67">
                        <c:v>0.79203228889921717</c:v>
                      </c:pt>
                      <c:pt idx="68">
                        <c:v>0.79171576196329463</c:v>
                      </c:pt>
                      <c:pt idx="69">
                        <c:v>0.79165586918940101</c:v>
                      </c:pt>
                      <c:pt idx="70">
                        <c:v>0.78584592340169401</c:v>
                      </c:pt>
                      <c:pt idx="71">
                        <c:v>0.78578602599155567</c:v>
                      </c:pt>
                      <c:pt idx="72">
                        <c:v>0.78177073310591805</c:v>
                      </c:pt>
                      <c:pt idx="73">
                        <c:v>0.78171081250834473</c:v>
                      </c:pt>
                      <c:pt idx="74">
                        <c:v>0.78121329426469166</c:v>
                      </c:pt>
                      <c:pt idx="75">
                        <c:v>0.78115338204237472</c:v>
                      </c:pt>
                      <c:pt idx="76">
                        <c:v>0.78047463903286829</c:v>
                      </c:pt>
                      <c:pt idx="77">
                        <c:v>0.7804147283306434</c:v>
                      </c:pt>
                      <c:pt idx="78">
                        <c:v>0.77842609675293828</c:v>
                      </c:pt>
                      <c:pt idx="79">
                        <c:v>0.77836618205988239</c:v>
                      </c:pt>
                      <c:pt idx="80">
                        <c:v>0.77422746736854631</c:v>
                      </c:pt>
                      <c:pt idx="81">
                        <c:v>0.7741675710124658</c:v>
                      </c:pt>
                      <c:pt idx="82">
                        <c:v>0.77329095884458965</c:v>
                      </c:pt>
                      <c:pt idx="83">
                        <c:v>0.77323104067864934</c:v>
                      </c:pt>
                      <c:pt idx="84">
                        <c:v>0.77273209106895213</c:v>
                      </c:pt>
                      <c:pt idx="85">
                        <c:v>0.77267218133763738</c:v>
                      </c:pt>
                      <c:pt idx="86">
                        <c:v>0.77255288729567428</c:v>
                      </c:pt>
                      <c:pt idx="87">
                        <c:v>0.77249297036670295</c:v>
                      </c:pt>
                      <c:pt idx="88">
                        <c:v>0.77218179404157339</c:v>
                      </c:pt>
                      <c:pt idx="89">
                        <c:v>0.77212189252719432</c:v>
                      </c:pt>
                      <c:pt idx="90">
                        <c:v>0.76935738164824918</c:v>
                      </c:pt>
                      <c:pt idx="91">
                        <c:v>0.76929747908683666</c:v>
                      </c:pt>
                      <c:pt idx="92">
                        <c:v>0.76631069054191336</c:v>
                      </c:pt>
                      <c:pt idx="93">
                        <c:v>0.76625078557677617</c:v>
                      </c:pt>
                      <c:pt idx="94">
                        <c:v>0.76288974421607558</c:v>
                      </c:pt>
                      <c:pt idx="95">
                        <c:v>0.76282985727901997</c:v>
                      </c:pt>
                      <c:pt idx="96">
                        <c:v>0.69520496599873682</c:v>
                      </c:pt>
                      <c:pt idx="97">
                        <c:v>0.69514505250764147</c:v>
                      </c:pt>
                      <c:pt idx="98">
                        <c:v>0.6944409805202072</c:v>
                      </c:pt>
                      <c:pt idx="99">
                        <c:v>0.69438106787912068</c:v>
                      </c:pt>
                      <c:pt idx="100">
                        <c:v>0.69393208748396107</c:v>
                      </c:pt>
                      <c:pt idx="101">
                        <c:v>0.69387217103556642</c:v>
                      </c:pt>
                      <c:pt idx="102">
                        <c:v>0.69056068733139941</c:v>
                      </c:pt>
                      <c:pt idx="103">
                        <c:v>0.69050077428864598</c:v>
                      </c:pt>
                      <c:pt idx="104">
                        <c:v>0.68933203584177016</c:v>
                      </c:pt>
                      <c:pt idx="105">
                        <c:v>0.68927212104032742</c:v>
                      </c:pt>
                      <c:pt idx="106">
                        <c:v>0.6885681926288022</c:v>
                      </c:pt>
                      <c:pt idx="107">
                        <c:v>0.68850827859039287</c:v>
                      </c:pt>
                      <c:pt idx="108">
                        <c:v>0.68805864710016129</c:v>
                      </c:pt>
                      <c:pt idx="109">
                        <c:v>0.68799872970859832</c:v>
                      </c:pt>
                      <c:pt idx="110">
                        <c:v>0.68798178430549883</c:v>
                      </c:pt>
                      <c:pt idx="111">
                        <c:v>0.68792187980080277</c:v>
                      </c:pt>
                      <c:pt idx="112">
                        <c:v>0.68468783960618196</c:v>
                      </c:pt>
                      <c:pt idx="113">
                        <c:v>0.68462792524696858</c:v>
                      </c:pt>
                      <c:pt idx="114">
                        <c:v>0.68410186174227317</c:v>
                      </c:pt>
                      <c:pt idx="115">
                        <c:v>0.68404195651932409</c:v>
                      </c:pt>
                      <c:pt idx="116">
                        <c:v>0.68211026511333372</c:v>
                      </c:pt>
                      <c:pt idx="117">
                        <c:v>0.68205035846661688</c:v>
                      </c:pt>
                      <c:pt idx="118">
                        <c:v>0.67823023974536378</c:v>
                      </c:pt>
                      <c:pt idx="119">
                        <c:v>0.67817033247734704</c:v>
                      </c:pt>
                      <c:pt idx="120">
                        <c:v>0.67566574319222905</c:v>
                      </c:pt>
                      <c:pt idx="121">
                        <c:v>0.67560582761232135</c:v>
                      </c:pt>
                      <c:pt idx="122">
                        <c:v>0.67490198168856097</c:v>
                      </c:pt>
                      <c:pt idx="123">
                        <c:v>0.67484206676267333</c:v>
                      </c:pt>
                      <c:pt idx="124">
                        <c:v>0.67036473137620289</c:v>
                      </c:pt>
                      <c:pt idx="125">
                        <c:v>0.6703048165099561</c:v>
                      </c:pt>
                      <c:pt idx="126">
                        <c:v>0.66979247469426273</c:v>
                      </c:pt>
                      <c:pt idx="127">
                        <c:v>0.66973255825178568</c:v>
                      </c:pt>
                      <c:pt idx="128">
                        <c:v>0.66960089664970646</c:v>
                      </c:pt>
                      <c:pt idx="129">
                        <c:v>0.66954098243536886</c:v>
                      </c:pt>
                      <c:pt idx="130">
                        <c:v>0.66902882938598318</c:v>
                      </c:pt>
                      <c:pt idx="131">
                        <c:v>0.66896891351962984</c:v>
                      </c:pt>
                      <c:pt idx="132">
                        <c:v>0.6684449885769046</c:v>
                      </c:pt>
                      <c:pt idx="133">
                        <c:v>0.66838508007517072</c:v>
                      </c:pt>
                      <c:pt idx="134">
                        <c:v>0.66314342027631268</c:v>
                      </c:pt>
                      <c:pt idx="135">
                        <c:v>0.66308351244121277</c:v>
                      </c:pt>
                      <c:pt idx="136">
                        <c:v>0.66257288135450898</c:v>
                      </c:pt>
                      <c:pt idx="137">
                        <c:v>0.66251297124485153</c:v>
                      </c:pt>
                      <c:pt idx="138">
                        <c:v>0.66188402561389259</c:v>
                      </c:pt>
                      <c:pt idx="139">
                        <c:v>0.66182411190307733</c:v>
                      </c:pt>
                      <c:pt idx="140">
                        <c:v>0.65848607522802105</c:v>
                      </c:pt>
                      <c:pt idx="141">
                        <c:v>0.65842616457002268</c:v>
                      </c:pt>
                      <c:pt idx="142">
                        <c:v>0.65332633494149039</c:v>
                      </c:pt>
                      <c:pt idx="143">
                        <c:v>0.65326642154028713</c:v>
                      </c:pt>
                      <c:pt idx="144">
                        <c:v>0.65181079107077122</c:v>
                      </c:pt>
                      <c:pt idx="145">
                        <c:v>0.65175088757315314</c:v>
                      </c:pt>
                      <c:pt idx="146">
                        <c:v>0.65082521938627347</c:v>
                      </c:pt>
                      <c:pt idx="147">
                        <c:v>0.65076530322630088</c:v>
                      </c:pt>
                      <c:pt idx="148">
                        <c:v>0.6500615512732153</c:v>
                      </c:pt>
                      <c:pt idx="149">
                        <c:v>0.65000163559273749</c:v>
                      </c:pt>
                      <c:pt idx="150">
                        <c:v>0.64992829153314147</c:v>
                      </c:pt>
                      <c:pt idx="151">
                        <c:v>0.64986838103530464</c:v>
                      </c:pt>
                      <c:pt idx="152">
                        <c:v>0.64484540393451018</c:v>
                      </c:pt>
                      <c:pt idx="153">
                        <c:v>0.64478549155060783</c:v>
                      </c:pt>
                      <c:pt idx="154">
                        <c:v>0.64405586786555824</c:v>
                      </c:pt>
                      <c:pt idx="155">
                        <c:v>0.64399595611634852</c:v>
                      </c:pt>
                      <c:pt idx="156">
                        <c:v>0.64360576701290484</c:v>
                      </c:pt>
                      <c:pt idx="157">
                        <c:v>0.64354585620903015</c:v>
                      </c:pt>
                      <c:pt idx="158">
                        <c:v>0.64325306762048828</c:v>
                      </c:pt>
                      <c:pt idx="159">
                        <c:v>0.64319316395094051</c:v>
                      </c:pt>
                      <c:pt idx="160">
                        <c:v>0.64234481432948953</c:v>
                      </c:pt>
                      <c:pt idx="161">
                        <c:v>0.6422848991438338</c:v>
                      </c:pt>
                      <c:pt idx="162">
                        <c:v>0.63894766324521612</c:v>
                      </c:pt>
                      <c:pt idx="163">
                        <c:v>0.63888775034958922</c:v>
                      </c:pt>
                      <c:pt idx="164">
                        <c:v>0.63738164735536251</c:v>
                      </c:pt>
                      <c:pt idx="165">
                        <c:v>0.63732174179021195</c:v>
                      </c:pt>
                      <c:pt idx="166">
                        <c:v>0.6322743310895621</c:v>
                      </c:pt>
                      <c:pt idx="167">
                        <c:v>0.63221442380456094</c:v>
                      </c:pt>
                      <c:pt idx="168">
                        <c:v>0.59043381804250272</c:v>
                      </c:pt>
                      <c:pt idx="169">
                        <c:v>0.5903739034363592</c:v>
                      </c:pt>
                      <c:pt idx="170">
                        <c:v>0.58703671213238318</c:v>
                      </c:pt>
                      <c:pt idx="171">
                        <c:v>0.58697679867409103</c:v>
                      </c:pt>
                      <c:pt idx="172">
                        <c:v>0.58308371434481188</c:v>
                      </c:pt>
                      <c:pt idx="173">
                        <c:v>0.58302379965701234</c:v>
                      </c:pt>
                      <c:pt idx="174">
                        <c:v>0.58195320329392397</c:v>
                      </c:pt>
                      <c:pt idx="175">
                        <c:v>0.58189328922293793</c:v>
                      </c:pt>
                      <c:pt idx="176">
                        <c:v>0.58116386606174708</c:v>
                      </c:pt>
                      <c:pt idx="177">
                        <c:v>0.58110395222601396</c:v>
                      </c:pt>
                      <c:pt idx="178">
                        <c:v>0.58036463485200951</c:v>
                      </c:pt>
                      <c:pt idx="179">
                        <c:v>0.58030472462440374</c:v>
                      </c:pt>
                      <c:pt idx="180">
                        <c:v>0.57968677228621202</c:v>
                      </c:pt>
                      <c:pt idx="181">
                        <c:v>0.57962685848055429</c:v>
                      </c:pt>
                      <c:pt idx="182">
                        <c:v>0.57721063670287376</c:v>
                      </c:pt>
                      <c:pt idx="183">
                        <c:v>0.57715072204922846</c:v>
                      </c:pt>
                      <c:pt idx="184">
                        <c:v>0.57639683736891134</c:v>
                      </c:pt>
                      <c:pt idx="185">
                        <c:v>0.57633692263456937</c:v>
                      </c:pt>
                      <c:pt idx="186">
                        <c:v>0.57563317939345526</c:v>
                      </c:pt>
                      <c:pt idx="187">
                        <c:v>0.57557326471503367</c:v>
                      </c:pt>
                      <c:pt idx="188">
                        <c:v>0.57460160573133634</c:v>
                      </c:pt>
                      <c:pt idx="189">
                        <c:v>0.57454169197037641</c:v>
                      </c:pt>
                      <c:pt idx="190">
                        <c:v>0.57449227875598941</c:v>
                      </c:pt>
                      <c:pt idx="191">
                        <c:v>0.57443236762403549</c:v>
                      </c:pt>
                      <c:pt idx="192">
                        <c:v>0.57381387478510948</c:v>
                      </c:pt>
                      <c:pt idx="193">
                        <c:v>0.57381222786497621</c:v>
                      </c:pt>
                      <c:pt idx="194">
                        <c:v>0.57375396075245444</c:v>
                      </c:pt>
                      <c:pt idx="195">
                        <c:v>0.57375231433017693</c:v>
                      </c:pt>
                      <c:pt idx="196">
                        <c:v>0.57301512681492739</c:v>
                      </c:pt>
                      <c:pt idx="197">
                        <c:v>0.57295521570951347</c:v>
                      </c:pt>
                      <c:pt idx="198">
                        <c:v>0.56917858155872336</c:v>
                      </c:pt>
                      <c:pt idx="199">
                        <c:v>0.56911866803449063</c:v>
                      </c:pt>
                      <c:pt idx="200">
                        <c:v>0.56791658343753593</c:v>
                      </c:pt>
                      <c:pt idx="201">
                        <c:v>0.56785666911557298</c:v>
                      </c:pt>
                      <c:pt idx="202">
                        <c:v>0.56714265134273667</c:v>
                      </c:pt>
                      <c:pt idx="203">
                        <c:v>0.56714044046422452</c:v>
                      </c:pt>
                      <c:pt idx="204">
                        <c:v>0.56708273949275945</c:v>
                      </c:pt>
                      <c:pt idx="205">
                        <c:v>0.56708052954413979</c:v>
                      </c:pt>
                      <c:pt idx="206">
                        <c:v>0.56612079670835269</c:v>
                      </c:pt>
                      <c:pt idx="207">
                        <c:v>0.56606088338623717</c:v>
                      </c:pt>
                      <c:pt idx="208">
                        <c:v>0.56451981768416326</c:v>
                      </c:pt>
                      <c:pt idx="209">
                        <c:v>0.56445990374468813</c:v>
                      </c:pt>
                      <c:pt idx="210">
                        <c:v>0.56298597853964094</c:v>
                      </c:pt>
                      <c:pt idx="211">
                        <c:v>0.56292606474547102</c:v>
                      </c:pt>
                      <c:pt idx="212">
                        <c:v>0.56269761267256468</c:v>
                      </c:pt>
                      <c:pt idx="213">
                        <c:v>0.56263770044806161</c:v>
                      </c:pt>
                      <c:pt idx="214">
                        <c:v>0.56219662026772388</c:v>
                      </c:pt>
                      <c:pt idx="215">
                        <c:v>0.56213670662574455</c:v>
                      </c:pt>
                      <c:pt idx="216">
                        <c:v>0.55784875682426416</c:v>
                      </c:pt>
                      <c:pt idx="217">
                        <c:v>0.55778884458576583</c:v>
                      </c:pt>
                      <c:pt idx="218">
                        <c:v>0.55580973203429107</c:v>
                      </c:pt>
                      <c:pt idx="219">
                        <c:v>0.55574982299369369</c:v>
                      </c:pt>
                      <c:pt idx="220">
                        <c:v>0.5555251494193264</c:v>
                      </c:pt>
                      <c:pt idx="221">
                        <c:v>0.55546523775677159</c:v>
                      </c:pt>
                      <c:pt idx="222">
                        <c:v>0.5545052124010158</c:v>
                      </c:pt>
                      <c:pt idx="223">
                        <c:v>0.55444529896626715</c:v>
                      </c:pt>
                      <c:pt idx="224">
                        <c:v>0.55108214934533661</c:v>
                      </c:pt>
                      <c:pt idx="225">
                        <c:v>0.55102223668712536</c:v>
                      </c:pt>
                      <c:pt idx="226">
                        <c:v>0.54721966056364024</c:v>
                      </c:pt>
                      <c:pt idx="227">
                        <c:v>0.54715974785863952</c:v>
                      </c:pt>
                      <c:pt idx="228">
                        <c:v>0.54640470235807037</c:v>
                      </c:pt>
                      <c:pt idx="229">
                        <c:v>0.54634478986538837</c:v>
                      </c:pt>
                      <c:pt idx="230">
                        <c:v>0.54419472212474462</c:v>
                      </c:pt>
                      <c:pt idx="231">
                        <c:v>0.54413481199459235</c:v>
                      </c:pt>
                      <c:pt idx="232">
                        <c:v>0.54134695525925258</c:v>
                      </c:pt>
                      <c:pt idx="233">
                        <c:v>0.5412870422764342</c:v>
                      </c:pt>
                      <c:pt idx="234">
                        <c:v>0.5405320280456144</c:v>
                      </c:pt>
                      <c:pt idx="235">
                        <c:v>0.54047211521443328</c:v>
                      </c:pt>
                      <c:pt idx="236">
                        <c:v>0.53951724990935879</c:v>
                      </c:pt>
                      <c:pt idx="237">
                        <c:v>0.53945733992524447</c:v>
                      </c:pt>
                      <c:pt idx="238">
                        <c:v>0.53364488770442964</c:v>
                      </c:pt>
                      <c:pt idx="239">
                        <c:v>0.53358497686805173</c:v>
                      </c:pt>
                      <c:pt idx="240">
                        <c:v>0.51977145052859597</c:v>
                      </c:pt>
                      <c:pt idx="241">
                        <c:v>0.51971153786373103</c:v>
                      </c:pt>
                      <c:pt idx="242">
                        <c:v>0.51632269752715421</c:v>
                      </c:pt>
                      <c:pt idx="243">
                        <c:v>0.51626278550807037</c:v>
                      </c:pt>
                      <c:pt idx="244">
                        <c:v>0.51389876298942339</c:v>
                      </c:pt>
                      <c:pt idx="245">
                        <c:v>0.51383885015563868</c:v>
                      </c:pt>
                      <c:pt idx="246">
                        <c:v>0.51045007717819468</c:v>
                      </c:pt>
                      <c:pt idx="247">
                        <c:v>0.51039016473835974</c:v>
                      </c:pt>
                      <c:pt idx="248">
                        <c:v>0.50922054596331257</c:v>
                      </c:pt>
                      <c:pt idx="249">
                        <c:v>0.5091606362665152</c:v>
                      </c:pt>
                      <c:pt idx="250">
                        <c:v>0.50334813389615063</c:v>
                      </c:pt>
                      <c:pt idx="251">
                        <c:v>0.50328822326108524</c:v>
                      </c:pt>
                      <c:pt idx="252">
                        <c:v>0.48855915040830994</c:v>
                      </c:pt>
                      <c:pt idx="253">
                        <c:v>0.48849923941729551</c:v>
                      </c:pt>
                      <c:pt idx="254">
                        <c:v>0.48776965037508946</c:v>
                      </c:pt>
                      <c:pt idx="255">
                        <c:v>0.48770973913314736</c:v>
                      </c:pt>
                      <c:pt idx="256">
                        <c:v>0.48268672161025911</c:v>
                      </c:pt>
                      <c:pt idx="257">
                        <c:v>0.48262681146001468</c:v>
                      </c:pt>
                      <c:pt idx="258">
                        <c:v>0.48189719249958762</c:v>
                      </c:pt>
                      <c:pt idx="259">
                        <c:v>0.48183728204068688</c:v>
                      </c:pt>
                      <c:pt idx="260">
                        <c:v>0.48109797674708749</c:v>
                      </c:pt>
                      <c:pt idx="261">
                        <c:v>0.48103806404392085</c:v>
                      </c:pt>
                      <c:pt idx="262">
                        <c:v>0.4795865457637381</c:v>
                      </c:pt>
                      <c:pt idx="263">
                        <c:v>0.47952663466396006</c:v>
                      </c:pt>
                      <c:pt idx="264">
                        <c:v>0.47616314109586622</c:v>
                      </c:pt>
                      <c:pt idx="265">
                        <c:v>0.47610322901395724</c:v>
                      </c:pt>
                      <c:pt idx="266">
                        <c:v>0.47522531949888724</c:v>
                      </c:pt>
                      <c:pt idx="267">
                        <c:v>0.47516540709010724</c:v>
                      </c:pt>
                      <c:pt idx="268">
                        <c:v>0.47110559805959734</c:v>
                      </c:pt>
                      <c:pt idx="269">
                        <c:v>0.47104568679296693</c:v>
                      </c:pt>
                      <c:pt idx="270">
                        <c:v>0.47029282951551926</c:v>
                      </c:pt>
                      <c:pt idx="271">
                        <c:v>0.47029058637073462</c:v>
                      </c:pt>
                      <c:pt idx="272">
                        <c:v>0.47023291907703713</c:v>
                      </c:pt>
                      <c:pt idx="273">
                        <c:v>0.47023067483841763</c:v>
                      </c:pt>
                      <c:pt idx="274">
                        <c:v>0.46927644756990461</c:v>
                      </c:pt>
                      <c:pt idx="275">
                        <c:v>0.46921653445793393</c:v>
                      </c:pt>
                      <c:pt idx="276">
                        <c:v>0.46849512466383686</c:v>
                      </c:pt>
                      <c:pt idx="277">
                        <c:v>0.46843521211731387</c:v>
                      </c:pt>
                      <c:pt idx="278">
                        <c:v>0.46686927537573703</c:v>
                      </c:pt>
                      <c:pt idx="279">
                        <c:v>0.46680936371378434</c:v>
                      </c:pt>
                      <c:pt idx="280">
                        <c:v>0.46504648834840645</c:v>
                      </c:pt>
                      <c:pt idx="281">
                        <c:v>0.46498657525175385</c:v>
                      </c:pt>
                      <c:pt idx="282">
                        <c:v>0.46442051512020255</c:v>
                      </c:pt>
                      <c:pt idx="283">
                        <c:v>0.46436060561029702</c:v>
                      </c:pt>
                      <c:pt idx="284">
                        <c:v>0.46340369363263878</c:v>
                      </c:pt>
                      <c:pt idx="285">
                        <c:v>0.46334378056323483</c:v>
                      </c:pt>
                      <c:pt idx="286">
                        <c:v>0.46262250313053588</c:v>
                      </c:pt>
                      <c:pt idx="287">
                        <c:v>0.46256259099488822</c:v>
                      </c:pt>
                      <c:pt idx="288">
                        <c:v>0.46099679446483971</c:v>
                      </c:pt>
                      <c:pt idx="289">
                        <c:v>0.460936883476735</c:v>
                      </c:pt>
                      <c:pt idx="290">
                        <c:v>0.45998244996736731</c:v>
                      </c:pt>
                      <c:pt idx="291">
                        <c:v>0.45992253679312162</c:v>
                      </c:pt>
                      <c:pt idx="292">
                        <c:v>0.45917375548812372</c:v>
                      </c:pt>
                      <c:pt idx="293">
                        <c:v>0.45911384254733839</c:v>
                      </c:pt>
                      <c:pt idx="294">
                        <c:v>0.45794560937735157</c:v>
                      </c:pt>
                      <c:pt idx="295">
                        <c:v>0.45788569616549502</c:v>
                      </c:pt>
                      <c:pt idx="296">
                        <c:v>0.45410970077809343</c:v>
                      </c:pt>
                      <c:pt idx="297">
                        <c:v>0.45404978776582994</c:v>
                      </c:pt>
                      <c:pt idx="298">
                        <c:v>0.45213862268291266</c:v>
                      </c:pt>
                      <c:pt idx="299">
                        <c:v>0.45207871217998319</c:v>
                      </c:pt>
                      <c:pt idx="300">
                        <c:v>0.45207271923902964</c:v>
                      </c:pt>
                      <c:pt idx="301">
                        <c:v>0.45201280566087387</c:v>
                      </c:pt>
                      <c:pt idx="302">
                        <c:v>0.45132354944570657</c:v>
                      </c:pt>
                      <c:pt idx="303">
                        <c:v>0.45126363858969082</c:v>
                      </c:pt>
                      <c:pt idx="304">
                        <c:v>0.44443643521297632</c:v>
                      </c:pt>
                      <c:pt idx="305">
                        <c:v>0.44437652209120809</c:v>
                      </c:pt>
                      <c:pt idx="306">
                        <c:v>0.44365754271711499</c:v>
                      </c:pt>
                      <c:pt idx="307">
                        <c:v>0.44359763187759282</c:v>
                      </c:pt>
                      <c:pt idx="308">
                        <c:v>0.44284494903975724</c:v>
                      </c:pt>
                      <c:pt idx="309">
                        <c:v>0.44278503924533735</c:v>
                      </c:pt>
                      <c:pt idx="310">
                        <c:v>0.4420298280257744</c:v>
                      </c:pt>
                      <c:pt idx="311">
                        <c:v>0.44196991781840672</c:v>
                      </c:pt>
                      <c:pt idx="312">
                        <c:v>0.44104690709818911</c:v>
                      </c:pt>
                      <c:pt idx="313">
                        <c:v>0.44098699447369105</c:v>
                      </c:pt>
                      <c:pt idx="314">
                        <c:v>0.44020847584960643</c:v>
                      </c:pt>
                      <c:pt idx="315">
                        <c:v>0.44020649492362607</c:v>
                      </c:pt>
                      <c:pt idx="316">
                        <c:v>0.44014856361998239</c:v>
                      </c:pt>
                      <c:pt idx="317">
                        <c:v>0.44014658204372203</c:v>
                      </c:pt>
                      <c:pt idx="318">
                        <c:v>0.43697277499166798</c:v>
                      </c:pt>
                      <c:pt idx="319">
                        <c:v>0.43691286626035897</c:v>
                      </c:pt>
                      <c:pt idx="320">
                        <c:v>0.43615759448632802</c:v>
                      </c:pt>
                      <c:pt idx="321">
                        <c:v>0.43609768527903203</c:v>
                      </c:pt>
                      <c:pt idx="322">
                        <c:v>0.43517428750385173</c:v>
                      </c:pt>
                      <c:pt idx="323">
                        <c:v>0.43514243859202612</c:v>
                      </c:pt>
                      <c:pt idx="324">
                        <c:v>0.43511437540518033</c:v>
                      </c:pt>
                      <c:pt idx="325">
                        <c:v>0.43509982995248409</c:v>
                      </c:pt>
                      <c:pt idx="326">
                        <c:v>0.43508252561846739</c:v>
                      </c:pt>
                      <c:pt idx="327">
                        <c:v>0.43503991918528323</c:v>
                      </c:pt>
                      <c:pt idx="328">
                        <c:v>0.43433382807639653</c:v>
                      </c:pt>
                      <c:pt idx="329">
                        <c:v>0.43427391565810247</c:v>
                      </c:pt>
                      <c:pt idx="330">
                        <c:v>0.43310712113907424</c:v>
                      </c:pt>
                      <c:pt idx="331">
                        <c:v>0.43310570360902473</c:v>
                      </c:pt>
                      <c:pt idx="332">
                        <c:v>0.43304720708487104</c:v>
                      </c:pt>
                      <c:pt idx="333">
                        <c:v>0.43304578936168858</c:v>
                      </c:pt>
                      <c:pt idx="334">
                        <c:v>0.43165073942101162</c:v>
                      </c:pt>
                      <c:pt idx="335">
                        <c:v>0.43159082714377139</c:v>
                      </c:pt>
                      <c:pt idx="336">
                        <c:v>0.42926975302567155</c:v>
                      </c:pt>
                      <c:pt idx="337">
                        <c:v>0.42922752094545757</c:v>
                      </c:pt>
                      <c:pt idx="338">
                        <c:v>0.42920984052067046</c:v>
                      </c:pt>
                      <c:pt idx="339">
                        <c:v>0.42916761110672075</c:v>
                      </c:pt>
                      <c:pt idx="340">
                        <c:v>0.42723269342239117</c:v>
                      </c:pt>
                      <c:pt idx="341">
                        <c:v>0.4271727790972043</c:v>
                      </c:pt>
                      <c:pt idx="342">
                        <c:v>0.42577818520060862</c:v>
                      </c:pt>
                      <c:pt idx="343">
                        <c:v>0.42571827358294034</c:v>
                      </c:pt>
                      <c:pt idx="344">
                        <c:v>0.42454955545217721</c:v>
                      </c:pt>
                      <c:pt idx="345">
                        <c:v>0.42448964111858928</c:v>
                      </c:pt>
                      <c:pt idx="346">
                        <c:v>0.4186765705358258</c:v>
                      </c:pt>
                      <c:pt idx="347">
                        <c:v>0.41861665631191253</c:v>
                      </c:pt>
                      <c:pt idx="348">
                        <c:v>0.38506411972934751</c:v>
                      </c:pt>
                      <c:pt idx="349">
                        <c:v>0.38500421497158005</c:v>
                      </c:pt>
                      <c:pt idx="350">
                        <c:v>0.38424863258203207</c:v>
                      </c:pt>
                      <c:pt idx="351">
                        <c:v>0.3841887270553932</c:v>
                      </c:pt>
                      <c:pt idx="352">
                        <c:v>0.37771556429199932</c:v>
                      </c:pt>
                      <c:pt idx="353">
                        <c:v>0.37765566136110734</c:v>
                      </c:pt>
                      <c:pt idx="354">
                        <c:v>0.37735905090621197</c:v>
                      </c:pt>
                      <c:pt idx="355">
                        <c:v>0.37729913967175388</c:v>
                      </c:pt>
                      <c:pt idx="356">
                        <c:v>0.37689996646932811</c:v>
                      </c:pt>
                      <c:pt idx="357">
                        <c:v>0.37684006269385645</c:v>
                      </c:pt>
                      <c:pt idx="358">
                        <c:v>0.37658257157923442</c:v>
                      </c:pt>
                      <c:pt idx="359">
                        <c:v>0.3765226660499647</c:v>
                      </c:pt>
                      <c:pt idx="360">
                        <c:v>0.37313201913534161</c:v>
                      </c:pt>
                      <c:pt idx="361">
                        <c:v>0.37307211044341049</c:v>
                      </c:pt>
                      <c:pt idx="362">
                        <c:v>0.37184451037465255</c:v>
                      </c:pt>
                      <c:pt idx="363">
                        <c:v>0.37178460950986558</c:v>
                      </c:pt>
                      <c:pt idx="364">
                        <c:v>0.37102879026143981</c:v>
                      </c:pt>
                      <c:pt idx="365">
                        <c:v>0.37096888847613441</c:v>
                      </c:pt>
                      <c:pt idx="366">
                        <c:v>0.37000953886245369</c:v>
                      </c:pt>
                      <c:pt idx="367">
                        <c:v>0.36994962874626031</c:v>
                      </c:pt>
                      <c:pt idx="368">
                        <c:v>0.36602911262630877</c:v>
                      </c:pt>
                      <c:pt idx="369">
                        <c:v>0.36596919859569871</c:v>
                      </c:pt>
                      <c:pt idx="370">
                        <c:v>0.36413738404898149</c:v>
                      </c:pt>
                      <c:pt idx="371">
                        <c:v>0.36407747528369577</c:v>
                      </c:pt>
                      <c:pt idx="372">
                        <c:v>0.35761613404005943</c:v>
                      </c:pt>
                      <c:pt idx="373">
                        <c:v>0.35755623004508613</c:v>
                      </c:pt>
                      <c:pt idx="374">
                        <c:v>0.35637717198784397</c:v>
                      </c:pt>
                      <c:pt idx="375">
                        <c:v>0.35631726582153184</c:v>
                      </c:pt>
                      <c:pt idx="376">
                        <c:v>0.35553624858952909</c:v>
                      </c:pt>
                      <c:pt idx="377">
                        <c:v>0.35547634155483504</c:v>
                      </c:pt>
                      <c:pt idx="378">
                        <c:v>0.35416513741022476</c:v>
                      </c:pt>
                      <c:pt idx="379">
                        <c:v>0.3541052297547207</c:v>
                      </c:pt>
                      <c:pt idx="380">
                        <c:v>0.35050566860360372</c:v>
                      </c:pt>
                      <c:pt idx="381">
                        <c:v>0.35044576431452168</c:v>
                      </c:pt>
                      <c:pt idx="382">
                        <c:v>0.34966460956557671</c:v>
                      </c:pt>
                      <c:pt idx="383">
                        <c:v>0.34960470432488316</c:v>
                      </c:pt>
                      <c:pt idx="384">
                        <c:v>0.34913442790907095</c:v>
                      </c:pt>
                      <c:pt idx="385">
                        <c:v>0.34907452293577573</c:v>
                      </c:pt>
                      <c:pt idx="386">
                        <c:v>0.34843253923618389</c:v>
                      </c:pt>
                      <c:pt idx="387">
                        <c:v>0.34837262579878758</c:v>
                      </c:pt>
                      <c:pt idx="388">
                        <c:v>0.34829340954669247</c:v>
                      </c:pt>
                      <c:pt idx="389">
                        <c:v>0.34823350363305794</c:v>
                      </c:pt>
                      <c:pt idx="390">
                        <c:v>0.34706182498494786</c:v>
                      </c:pt>
                      <c:pt idx="391">
                        <c:v>0.34700191103328187</c:v>
                      </c:pt>
                      <c:pt idx="392">
                        <c:v>0.34255981909116334</c:v>
                      </c:pt>
                      <c:pt idx="393">
                        <c:v>0.34249990675017927</c:v>
                      </c:pt>
                      <c:pt idx="394">
                        <c:v>0.34118902000317558</c:v>
                      </c:pt>
                      <c:pt idx="395">
                        <c:v>0.34112910709469574</c:v>
                      </c:pt>
                      <c:pt idx="396">
                        <c:v>0.32899344055198593</c:v>
                      </c:pt>
                      <c:pt idx="397">
                        <c:v>0.32893353157906585</c:v>
                      </c:pt>
                      <c:pt idx="398">
                        <c:v>0.32812724268341892</c:v>
                      </c:pt>
                      <c:pt idx="399">
                        <c:v>0.32806733276322914</c:v>
                      </c:pt>
                      <c:pt idx="400">
                        <c:v>0.32312152469509703</c:v>
                      </c:pt>
                      <c:pt idx="401">
                        <c:v>0.32306161752541301</c:v>
                      </c:pt>
                      <c:pt idx="402">
                        <c:v>0.32225516841724883</c:v>
                      </c:pt>
                      <c:pt idx="403">
                        <c:v>0.32219526020590639</c:v>
                      </c:pt>
                      <c:pt idx="404">
                        <c:v>0.32081095235745455</c:v>
                      </c:pt>
                      <c:pt idx="405">
                        <c:v>0.32075103557769791</c:v>
                      </c:pt>
                      <c:pt idx="406">
                        <c:v>0.31493762014615589</c:v>
                      </c:pt>
                      <c:pt idx="407">
                        <c:v>0.31487770428853568</c:v>
                      </c:pt>
                      <c:pt idx="408">
                        <c:v>0.30415473011596172</c:v>
                      </c:pt>
                      <c:pt idx="409">
                        <c:v>0.30409482425481676</c:v>
                      </c:pt>
                      <c:pt idx="410">
                        <c:v>0.30328826562610195</c:v>
                      </c:pt>
                      <c:pt idx="411">
                        <c:v>0.30322835856932501</c:v>
                      </c:pt>
                      <c:pt idx="412">
                        <c:v>0.29597031020517506</c:v>
                      </c:pt>
                      <c:pt idx="413">
                        <c:v>0.29591039430348515</c:v>
                      </c:pt>
                      <c:pt idx="414">
                        <c:v>0.29567304383823961</c:v>
                      </c:pt>
                      <c:pt idx="415">
                        <c:v>0.29561313649902199</c:v>
                      </c:pt>
                      <c:pt idx="416">
                        <c:v>0.29217219568750402</c:v>
                      </c:pt>
                      <c:pt idx="417">
                        <c:v>0.29211228365553454</c:v>
                      </c:pt>
                      <c:pt idx="418">
                        <c:v>0.28464362724116204</c:v>
                      </c:pt>
                      <c:pt idx="419">
                        <c:v>0.28458370703283953</c:v>
                      </c:pt>
                      <c:pt idx="420">
                        <c:v>0.27161256063396821</c:v>
                      </c:pt>
                      <c:pt idx="421">
                        <c:v>0.27155266539492195</c:v>
                      </c:pt>
                      <c:pt idx="422">
                        <c:v>0.26813354910181098</c:v>
                      </c:pt>
                      <c:pt idx="423">
                        <c:v>0.26807364722062438</c:v>
                      </c:pt>
                      <c:pt idx="424">
                        <c:v>0.2657428960092304</c:v>
                      </c:pt>
                      <c:pt idx="425">
                        <c:v>0.2656830044883855</c:v>
                      </c:pt>
                      <c:pt idx="426">
                        <c:v>0.26226285109329306</c:v>
                      </c:pt>
                      <c:pt idx="427">
                        <c:v>0.26220295238138952</c:v>
                      </c:pt>
                      <c:pt idx="428">
                        <c:v>0.26081279965511878</c:v>
                      </c:pt>
                      <c:pt idx="429">
                        <c:v>0.2607528856981684</c:v>
                      </c:pt>
                      <c:pt idx="430">
                        <c:v>0.25494005611145582</c:v>
                      </c:pt>
                      <c:pt idx="431">
                        <c:v>0.25488014418610594</c:v>
                      </c:pt>
                      <c:pt idx="432">
                        <c:v>0.25027152175695944</c:v>
                      </c:pt>
                      <c:pt idx="433">
                        <c:v>0.25021161991256502</c:v>
                      </c:pt>
                      <c:pt idx="434">
                        <c:v>0.24677797598671947</c:v>
                      </c:pt>
                      <c:pt idx="435">
                        <c:v>0.24676906581226818</c:v>
                      </c:pt>
                      <c:pt idx="436">
                        <c:v>0.24671808827490771</c:v>
                      </c:pt>
                      <c:pt idx="437">
                        <c:v>0.24670915722805187</c:v>
                      </c:pt>
                      <c:pt idx="438">
                        <c:v>0.24440086557924967</c:v>
                      </c:pt>
                      <c:pt idx="439">
                        <c:v>0.24434096718740803</c:v>
                      </c:pt>
                      <c:pt idx="440">
                        <c:v>0.2432969150238348</c:v>
                      </c:pt>
                      <c:pt idx="441">
                        <c:v>0.24323701908619685</c:v>
                      </c:pt>
                      <c:pt idx="442">
                        <c:v>0.24089729394581474</c:v>
                      </c:pt>
                      <c:pt idx="443">
                        <c:v>0.24083738819618469</c:v>
                      </c:pt>
                      <c:pt idx="444">
                        <c:v>0.23923913590527227</c:v>
                      </c:pt>
                      <c:pt idx="445">
                        <c:v>0.23917921530419747</c:v>
                      </c:pt>
                      <c:pt idx="446">
                        <c:v>0.23829491290982527</c:v>
                      </c:pt>
                      <c:pt idx="447">
                        <c:v>0.23823502326391463</c:v>
                      </c:pt>
                      <c:pt idx="448">
                        <c:v>0.23742720934215214</c:v>
                      </c:pt>
                      <c:pt idx="449">
                        <c:v>0.23736731753715928</c:v>
                      </c:pt>
                      <c:pt idx="450">
                        <c:v>0.23597285635600398</c:v>
                      </c:pt>
                      <c:pt idx="451">
                        <c:v>0.23591294525142611</c:v>
                      </c:pt>
                      <c:pt idx="452">
                        <c:v>0.23336513768373784</c:v>
                      </c:pt>
                      <c:pt idx="453">
                        <c:v>0.23330521862458981</c:v>
                      </c:pt>
                      <c:pt idx="454">
                        <c:v>0.23010065607738672</c:v>
                      </c:pt>
                      <c:pt idx="455">
                        <c:v>0.23004074771737423</c:v>
                      </c:pt>
                      <c:pt idx="456">
                        <c:v>0.22973713969618531</c:v>
                      </c:pt>
                      <c:pt idx="457">
                        <c:v>0.22967725055510643</c:v>
                      </c:pt>
                      <c:pt idx="458">
                        <c:v>0.22886938745902097</c:v>
                      </c:pt>
                      <c:pt idx="459">
                        <c:v>0.22880949604758391</c:v>
                      </c:pt>
                      <c:pt idx="460">
                        <c:v>0.22543492272029544</c:v>
                      </c:pt>
                      <c:pt idx="461">
                        <c:v>0.225375027290179</c:v>
                      </c:pt>
                      <c:pt idx="462">
                        <c:v>0.22193054876095156</c:v>
                      </c:pt>
                      <c:pt idx="463">
                        <c:v>0.22187064486034822</c:v>
                      </c:pt>
                      <c:pt idx="464">
                        <c:v>0.22154280508104515</c:v>
                      </c:pt>
                      <c:pt idx="465">
                        <c:v>0.22148289628836043</c:v>
                      </c:pt>
                      <c:pt idx="466">
                        <c:v>0.22125406520025614</c:v>
                      </c:pt>
                      <c:pt idx="467">
                        <c:v>0.22119417383410306</c:v>
                      </c:pt>
                      <c:pt idx="468">
                        <c:v>0.21774843520387194</c:v>
                      </c:pt>
                      <c:pt idx="469">
                        <c:v>0.21768853471934352</c:v>
                      </c:pt>
                      <c:pt idx="470">
                        <c:v>0.21695224852384531</c:v>
                      </c:pt>
                      <c:pt idx="471">
                        <c:v>0.21689235068801258</c:v>
                      </c:pt>
                      <c:pt idx="472">
                        <c:v>0.21605960867180571</c:v>
                      </c:pt>
                      <c:pt idx="473">
                        <c:v>0.21599970855778777</c:v>
                      </c:pt>
                      <c:pt idx="474">
                        <c:v>0.21439780797898311</c:v>
                      </c:pt>
                      <c:pt idx="475">
                        <c:v>0.21433788874056942</c:v>
                      </c:pt>
                      <c:pt idx="476">
                        <c:v>0.21021308297847613</c:v>
                      </c:pt>
                      <c:pt idx="477">
                        <c:v>0.21015316576885004</c:v>
                      </c:pt>
                      <c:pt idx="478">
                        <c:v>0.2085241335046282</c:v>
                      </c:pt>
                      <c:pt idx="479">
                        <c:v>0.20846421644113533</c:v>
                      </c:pt>
                      <c:pt idx="480">
                        <c:v>0.15103178557752106</c:v>
                      </c:pt>
                      <c:pt idx="481">
                        <c:v>0.15097192921640032</c:v>
                      </c:pt>
                      <c:pt idx="482">
                        <c:v>0.14751749423177216</c:v>
                      </c:pt>
                      <c:pt idx="483">
                        <c:v>0.1474576199318027</c:v>
                      </c:pt>
                      <c:pt idx="484">
                        <c:v>0.14516847623581458</c:v>
                      </c:pt>
                      <c:pt idx="485">
                        <c:v>0.14510863182143302</c:v>
                      </c:pt>
                      <c:pt idx="486">
                        <c:v>0.14165151829297645</c:v>
                      </c:pt>
                      <c:pt idx="487">
                        <c:v>0.14159165407477051</c:v>
                      </c:pt>
                      <c:pt idx="488">
                        <c:v>0.13996921750444327</c:v>
                      </c:pt>
                      <c:pt idx="489">
                        <c:v>0.13990930965165771</c:v>
                      </c:pt>
                      <c:pt idx="490">
                        <c:v>0.13409781763099707</c:v>
                      </c:pt>
                      <c:pt idx="491">
                        <c:v>0.13403791586254168</c:v>
                      </c:pt>
                      <c:pt idx="492">
                        <c:v>0.12363922387425166</c:v>
                      </c:pt>
                      <c:pt idx="493">
                        <c:v>0.12357936053396892</c:v>
                      </c:pt>
                      <c:pt idx="494">
                        <c:v>0.12010128191712374</c:v>
                      </c:pt>
                      <c:pt idx="495">
                        <c:v>0.12004139710353698</c:v>
                      </c:pt>
                      <c:pt idx="496">
                        <c:v>0.11777515910760344</c:v>
                      </c:pt>
                      <c:pt idx="497">
                        <c:v>0.11771530958175616</c:v>
                      </c:pt>
                      <c:pt idx="498">
                        <c:v>0.11423390060393636</c:v>
                      </c:pt>
                      <c:pt idx="499">
                        <c:v>0.1141740268429951</c:v>
                      </c:pt>
                      <c:pt idx="500">
                        <c:v>0.11234777627695092</c:v>
                      </c:pt>
                      <c:pt idx="501">
                        <c:v>0.11228785312301923</c:v>
                      </c:pt>
                      <c:pt idx="502">
                        <c:v>0.10647368843815198</c:v>
                      </c:pt>
                      <c:pt idx="503">
                        <c:v>0.10641377041931223</c:v>
                      </c:pt>
                      <c:pt idx="504">
                        <c:v>9.8816750877279702E-2</c:v>
                      </c:pt>
                      <c:pt idx="505">
                        <c:v>9.8756922511554143E-2</c:v>
                      </c:pt>
                      <c:pt idx="506">
                        <c:v>9.5271231503891843E-2</c:v>
                      </c:pt>
                      <c:pt idx="507">
                        <c:v>9.5211371661137398E-2</c:v>
                      </c:pt>
                      <c:pt idx="508">
                        <c:v>9.0330732340760611E-2</c:v>
                      </c:pt>
                      <c:pt idx="509">
                        <c:v>9.0270900712030575E-2</c:v>
                      </c:pt>
                      <c:pt idx="510">
                        <c:v>8.940808011307172E-2</c:v>
                      </c:pt>
                      <c:pt idx="511">
                        <c:v>8.934823932341561E-2</c:v>
                      </c:pt>
                      <c:pt idx="512">
                        <c:v>8.7506291294248736E-2</c:v>
                      </c:pt>
                      <c:pt idx="513">
                        <c:v>8.7446374245728264E-2</c:v>
                      </c:pt>
                      <c:pt idx="514">
                        <c:v>8.1633604178513536E-2</c:v>
                      </c:pt>
                      <c:pt idx="515">
                        <c:v>8.1573695863904019E-2</c:v>
                      </c:pt>
                      <c:pt idx="516">
                        <c:v>4.4991337541378018E-2</c:v>
                      </c:pt>
                      <c:pt idx="517">
                        <c:v>4.4931704445351696E-2</c:v>
                      </c:pt>
                      <c:pt idx="518">
                        <c:v>4.4060809301741305E-2</c:v>
                      </c:pt>
                      <c:pt idx="519">
                        <c:v>4.4001150373006899E-2</c:v>
                      </c:pt>
                      <c:pt idx="520">
                        <c:v>3.9164205790561644E-2</c:v>
                      </c:pt>
                      <c:pt idx="521">
                        <c:v>3.9104707102819172E-2</c:v>
                      </c:pt>
                      <c:pt idx="522">
                        <c:v>3.8230160746490466E-2</c:v>
                      </c:pt>
                      <c:pt idx="523">
                        <c:v>3.817062985832452E-2</c:v>
                      </c:pt>
                      <c:pt idx="524">
                        <c:v>3.6235284482484441E-2</c:v>
                      </c:pt>
                      <c:pt idx="525">
                        <c:v>3.6175420393648024E-2</c:v>
                      </c:pt>
                      <c:pt idx="526">
                        <c:v>3.0373895150022985E-2</c:v>
                      </c:pt>
                      <c:pt idx="527">
                        <c:v>3.0314089741776538E-2</c:v>
                      </c:pt>
                      <c:pt idx="528">
                        <c:v>2.0351104929225417E-2</c:v>
                      </c:pt>
                      <c:pt idx="529">
                        <c:v>2.0292463725425942E-2</c:v>
                      </c:pt>
                      <c:pt idx="530">
                        <c:v>1.940566630589589E-2</c:v>
                      </c:pt>
                      <c:pt idx="531">
                        <c:v>1.9346967969126543E-2</c:v>
                      </c:pt>
                      <c:pt idx="532">
                        <c:v>1.1993300039127542E-2</c:v>
                      </c:pt>
                      <c:pt idx="533">
                        <c:v>1.1936101486216041E-2</c:v>
                      </c:pt>
                      <c:pt idx="534">
                        <c:v>1.1443801428766503E-2</c:v>
                      </c:pt>
                      <c:pt idx="535">
                        <c:v>1.1384394572330344E-2</c:v>
                      </c:pt>
                      <c:pt idx="536">
                        <c:v>8.313488414244884E-3</c:v>
                      </c:pt>
                      <c:pt idx="537">
                        <c:v>8.2562862523246159E-3</c:v>
                      </c:pt>
                      <c:pt idx="538">
                        <c:v>5.996054095855678E-5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E63-44DD-A41D-87BBED904FDB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0.99993315298739638</c:v>
                      </c:pt>
                      <c:pt idx="2">
                        <c:v>0.99907488730932281</c:v>
                      </c:pt>
                      <c:pt idx="3">
                        <c:v>0.99905712523122148</c:v>
                      </c:pt>
                      <c:pt idx="4">
                        <c:v>0.99744698539700172</c:v>
                      </c:pt>
                      <c:pt idx="5">
                        <c:v>0.99743058108853067</c:v>
                      </c:pt>
                      <c:pt idx="6">
                        <c:v>0.9926049088855261</c:v>
                      </c:pt>
                      <c:pt idx="7">
                        <c:v>0.99254425334245278</c:v>
                      </c:pt>
                      <c:pt idx="8">
                        <c:v>0.992538457355846</c:v>
                      </c:pt>
                      <c:pt idx="9">
                        <c:v>0.99247794038107784</c:v>
                      </c:pt>
                      <c:pt idx="10">
                        <c:v>0.99186643419433917</c:v>
                      </c:pt>
                      <c:pt idx="11">
                        <c:v>0.99180253349462089</c:v>
                      </c:pt>
                      <c:pt idx="12">
                        <c:v>0.91282462404882014</c:v>
                      </c:pt>
                      <c:pt idx="13">
                        <c:v>0.9127579219659302</c:v>
                      </c:pt>
                      <c:pt idx="14">
                        <c:v>0.91257503102015258</c:v>
                      </c:pt>
                      <c:pt idx="15">
                        <c:v>0.91250835266992358</c:v>
                      </c:pt>
                      <c:pt idx="16">
                        <c:v>0.91210100747685363</c:v>
                      </c:pt>
                      <c:pt idx="17">
                        <c:v>0.91203438974129403</c:v>
                      </c:pt>
                      <c:pt idx="18">
                        <c:v>0.90562967910035996</c:v>
                      </c:pt>
                      <c:pt idx="19">
                        <c:v>0.90556297579490996</c:v>
                      </c:pt>
                      <c:pt idx="20">
                        <c:v>0.90538388789209034</c:v>
                      </c:pt>
                      <c:pt idx="21">
                        <c:v>0.90531720338533284</c:v>
                      </c:pt>
                      <c:pt idx="22">
                        <c:v>0.90491849570546756</c:v>
                      </c:pt>
                      <c:pt idx="23">
                        <c:v>0.90485186042432686</c:v>
                      </c:pt>
                      <c:pt idx="24">
                        <c:v>0.89506340104994042</c:v>
                      </c:pt>
                      <c:pt idx="25">
                        <c:v>0.89501039077484745</c:v>
                      </c:pt>
                      <c:pt idx="26">
                        <c:v>0.89499669874562626</c:v>
                      </c:pt>
                      <c:pt idx="27">
                        <c:v>0.89494369224117631</c:v>
                      </c:pt>
                      <c:pt idx="28">
                        <c:v>0.89454997067873898</c:v>
                      </c:pt>
                      <c:pt idx="29">
                        <c:v>0.89448331288424909</c:v>
                      </c:pt>
                      <c:pt idx="30">
                        <c:v>0.88786903732539901</c:v>
                      </c:pt>
                      <c:pt idx="31">
                        <c:v>0.88781666085179023</c:v>
                      </c:pt>
                      <c:pt idx="32">
                        <c:v>0.88780233361970828</c:v>
                      </c:pt>
                      <c:pt idx="33">
                        <c:v>0.88774996021268548</c:v>
                      </c:pt>
                      <c:pt idx="34">
                        <c:v>0.88736248412513896</c:v>
                      </c:pt>
                      <c:pt idx="35">
                        <c:v>0.88729581723144635</c:v>
                      </c:pt>
                      <c:pt idx="36">
                        <c:v>0.86844109994516006</c:v>
                      </c:pt>
                      <c:pt idx="37">
                        <c:v>0.8683744000704956</c:v>
                      </c:pt>
                      <c:pt idx="38">
                        <c:v>0.86818958688930137</c:v>
                      </c:pt>
                      <c:pt idx="39">
                        <c:v>0.86812290238186862</c:v>
                      </c:pt>
                      <c:pt idx="40">
                        <c:v>0.86770655078832681</c:v>
                      </c:pt>
                      <c:pt idx="41">
                        <c:v>0.86763990328595597</c:v>
                      </c:pt>
                      <c:pt idx="42">
                        <c:v>0.86124724668590447</c:v>
                      </c:pt>
                      <c:pt idx="43">
                        <c:v>0.861180545230251</c:v>
                      </c:pt>
                      <c:pt idx="44">
                        <c:v>0.86099822433137219</c:v>
                      </c:pt>
                      <c:pt idx="45">
                        <c:v>0.86093153591443849</c:v>
                      </c:pt>
                      <c:pt idx="46">
                        <c:v>0.86052067821663392</c:v>
                      </c:pt>
                      <c:pt idx="47">
                        <c:v>0.86045402167690932</c:v>
                      </c:pt>
                      <c:pt idx="48">
                        <c:v>0.80788815301767236</c:v>
                      </c:pt>
                      <c:pt idx="49">
                        <c:v>0.80783348266478128</c:v>
                      </c:pt>
                      <c:pt idx="50">
                        <c:v>0.80782144994113547</c:v>
                      </c:pt>
                      <c:pt idx="51">
                        <c:v>0.80776678141964497</c:v>
                      </c:pt>
                      <c:pt idx="52">
                        <c:v>0.80736517528125096</c:v>
                      </c:pt>
                      <c:pt idx="53">
                        <c:v>0.80729849249174568</c:v>
                      </c:pt>
                      <c:pt idx="54">
                        <c:v>0.80069386354759176</c:v>
                      </c:pt>
                      <c:pt idx="55">
                        <c:v>0.80063950968224129</c:v>
                      </c:pt>
                      <c:pt idx="56">
                        <c:v>0.80062715966177866</c:v>
                      </c:pt>
                      <c:pt idx="57">
                        <c:v>0.80057280739461734</c:v>
                      </c:pt>
                      <c:pt idx="58">
                        <c:v>0.8001741836257521</c:v>
                      </c:pt>
                      <c:pt idx="59">
                        <c:v>0.80010749763328792</c:v>
                      </c:pt>
                      <c:pt idx="60">
                        <c:v>0.79965265251720308</c:v>
                      </c:pt>
                      <c:pt idx="61">
                        <c:v>0.79958593883616713</c:v>
                      </c:pt>
                      <c:pt idx="62">
                        <c:v>0.79940730843331875</c:v>
                      </c:pt>
                      <c:pt idx="63">
                        <c:v>0.79934060149464403</c:v>
                      </c:pt>
                      <c:pt idx="64">
                        <c:v>0.79894160589736918</c:v>
                      </c:pt>
                      <c:pt idx="65">
                        <c:v>0.79887491532667676</c:v>
                      </c:pt>
                      <c:pt idx="66">
                        <c:v>0.79245704553789065</c:v>
                      </c:pt>
                      <c:pt idx="67">
                        <c:v>0.79239033220861621</c:v>
                      </c:pt>
                      <c:pt idx="68">
                        <c:v>0.79221294159838063</c:v>
                      </c:pt>
                      <c:pt idx="69">
                        <c:v>0.79214623410108764</c:v>
                      </c:pt>
                      <c:pt idx="70">
                        <c:v>0.7917499431673497</c:v>
                      </c:pt>
                      <c:pt idx="71">
                        <c:v>0.79168325010955487</c:v>
                      </c:pt>
                      <c:pt idx="72">
                        <c:v>0.78145831240503183</c:v>
                      </c:pt>
                      <c:pt idx="73">
                        <c:v>0.78140403448852425</c:v>
                      </c:pt>
                      <c:pt idx="74">
                        <c:v>0.78139160528669138</c:v>
                      </c:pt>
                      <c:pt idx="75">
                        <c:v>0.781337328742569</c:v>
                      </c:pt>
                      <c:pt idx="76">
                        <c:v>0.78094010062603125</c:v>
                      </c:pt>
                      <c:pt idx="77">
                        <c:v>0.7808734088359548</c:v>
                      </c:pt>
                      <c:pt idx="78">
                        <c:v>0.77788561463470851</c:v>
                      </c:pt>
                      <c:pt idx="79">
                        <c:v>0.77781889707088514</c:v>
                      </c:pt>
                      <c:pt idx="80">
                        <c:v>0.77764215777528156</c:v>
                      </c:pt>
                      <c:pt idx="81">
                        <c:v>0.77757544515513666</c:v>
                      </c:pt>
                      <c:pt idx="82">
                        <c:v>0.77718110325221579</c:v>
                      </c:pt>
                      <c:pt idx="83">
                        <c:v>0.77711440300603873</c:v>
                      </c:pt>
                      <c:pt idx="84">
                        <c:v>0.77407198024089163</c:v>
                      </c:pt>
                      <c:pt idx="85">
                        <c:v>0.77400527735348079</c:v>
                      </c:pt>
                      <c:pt idx="86">
                        <c:v>0.77382222711236925</c:v>
                      </c:pt>
                      <c:pt idx="87">
                        <c:v>0.77375553104370032</c:v>
                      </c:pt>
                      <c:pt idx="88">
                        <c:v>0.77333681763111584</c:v>
                      </c:pt>
                      <c:pt idx="89">
                        <c:v>0.77327013783652898</c:v>
                      </c:pt>
                      <c:pt idx="90">
                        <c:v>0.77050074379395084</c:v>
                      </c:pt>
                      <c:pt idx="91">
                        <c:v>0.7704470185695389</c:v>
                      </c:pt>
                      <c:pt idx="92">
                        <c:v>0.77043403025230905</c:v>
                      </c:pt>
                      <c:pt idx="93">
                        <c:v>0.77038030605819363</c:v>
                      </c:pt>
                      <c:pt idx="94">
                        <c:v>0.7699881162964104</c:v>
                      </c:pt>
                      <c:pt idx="95">
                        <c:v>0.76992141466111474</c:v>
                      </c:pt>
                      <c:pt idx="96">
                        <c:v>0.69471698299343887</c:v>
                      </c:pt>
                      <c:pt idx="97">
                        <c:v>0.69466096598801208</c:v>
                      </c:pt>
                      <c:pt idx="98">
                        <c:v>0.69465027308580418</c:v>
                      </c:pt>
                      <c:pt idx="99">
                        <c:v>0.69459425683516451</c:v>
                      </c:pt>
                      <c:pt idx="100">
                        <c:v>0.69418445633897197</c:v>
                      </c:pt>
                      <c:pt idx="101">
                        <c:v>0.69411775499985695</c:v>
                      </c:pt>
                      <c:pt idx="102">
                        <c:v>0.69071179265095239</c:v>
                      </c:pt>
                      <c:pt idx="103">
                        <c:v>0.6906450799905024</c:v>
                      </c:pt>
                      <c:pt idx="104">
                        <c:v>0.69046526446614187</c:v>
                      </c:pt>
                      <c:pt idx="105">
                        <c:v>0.69039855470457612</c:v>
                      </c:pt>
                      <c:pt idx="106">
                        <c:v>0.68998912950055613</c:v>
                      </c:pt>
                      <c:pt idx="107">
                        <c:v>0.68992242720523256</c:v>
                      </c:pt>
                      <c:pt idx="108">
                        <c:v>0.6875220510538419</c:v>
                      </c:pt>
                      <c:pt idx="109">
                        <c:v>0.68746617297196622</c:v>
                      </c:pt>
                      <c:pt idx="110">
                        <c:v>0.68745534115504614</c:v>
                      </c:pt>
                      <c:pt idx="111">
                        <c:v>0.687399463724785</c:v>
                      </c:pt>
                      <c:pt idx="112">
                        <c:v>0.68699098751158238</c:v>
                      </c:pt>
                      <c:pt idx="113">
                        <c:v>0.68692428515810744</c:v>
                      </c:pt>
                      <c:pt idx="114">
                        <c:v>0.68351639537799203</c:v>
                      </c:pt>
                      <c:pt idx="115">
                        <c:v>0.6834496831153517</c:v>
                      </c:pt>
                      <c:pt idx="116">
                        <c:v>0.68327042702836038</c:v>
                      </c:pt>
                      <c:pt idx="117">
                        <c:v>0.68320371722932116</c:v>
                      </c:pt>
                      <c:pt idx="118">
                        <c:v>0.6827955645086965</c:v>
                      </c:pt>
                      <c:pt idx="119">
                        <c:v>0.68272886127974597</c:v>
                      </c:pt>
                      <c:pt idx="120">
                        <c:v>0.67295113152497799</c:v>
                      </c:pt>
                      <c:pt idx="121">
                        <c:v>0.67289532470244184</c:v>
                      </c:pt>
                      <c:pt idx="122">
                        <c:v>0.67288441941440946</c:v>
                      </c:pt>
                      <c:pt idx="123">
                        <c:v>0.67282861313451492</c:v>
                      </c:pt>
                      <c:pt idx="124">
                        <c:v>0.67242103643217965</c:v>
                      </c:pt>
                      <c:pt idx="125">
                        <c:v>0.67235433074847284</c:v>
                      </c:pt>
                      <c:pt idx="126">
                        <c:v>0.66828632215721662</c:v>
                      </c:pt>
                      <c:pt idx="127">
                        <c:v>0.6682304489358194</c:v>
                      </c:pt>
                      <c:pt idx="128">
                        <c:v>0.66821961126897889</c:v>
                      </c:pt>
                      <c:pt idx="129">
                        <c:v>0.66816373859897749</c:v>
                      </c:pt>
                      <c:pt idx="130">
                        <c:v>0.6677556929113887</c:v>
                      </c:pt>
                      <c:pt idx="131">
                        <c:v>0.66768898850628033</c:v>
                      </c:pt>
                      <c:pt idx="132">
                        <c:v>0.66575590921323191</c:v>
                      </c:pt>
                      <c:pt idx="133">
                        <c:v>0.66570020999485036</c:v>
                      </c:pt>
                      <c:pt idx="134">
                        <c:v>0.66568919742351251</c:v>
                      </c:pt>
                      <c:pt idx="135">
                        <c:v>0.66563349865732646</c:v>
                      </c:pt>
                      <c:pt idx="136">
                        <c:v>0.66522696724589747</c:v>
                      </c:pt>
                      <c:pt idx="137">
                        <c:v>0.66516026099016168</c:v>
                      </c:pt>
                      <c:pt idx="138">
                        <c:v>0.66090054400868647</c:v>
                      </c:pt>
                      <c:pt idx="139">
                        <c:v>0.66083383504254989</c:v>
                      </c:pt>
                      <c:pt idx="140">
                        <c:v>0.66065112663731984</c:v>
                      </c:pt>
                      <c:pt idx="141">
                        <c:v>0.6605844204320328</c:v>
                      </c:pt>
                      <c:pt idx="142">
                        <c:v>0.66015786966833379</c:v>
                      </c:pt>
                      <c:pt idx="143">
                        <c:v>0.66009117065749501</c:v>
                      </c:pt>
                      <c:pt idx="144">
                        <c:v>0.65263421504542762</c:v>
                      </c:pt>
                      <c:pt idx="145">
                        <c:v>0.65256750639581085</c:v>
                      </c:pt>
                      <c:pt idx="146">
                        <c:v>0.65238470623837863</c:v>
                      </c:pt>
                      <c:pt idx="147">
                        <c:v>0.65231800023629627</c:v>
                      </c:pt>
                      <c:pt idx="148">
                        <c:v>0.6518914908433554</c:v>
                      </c:pt>
                      <c:pt idx="149">
                        <c:v>0.65182479175663777</c:v>
                      </c:pt>
                      <c:pt idx="150">
                        <c:v>0.64652021672747639</c:v>
                      </c:pt>
                      <c:pt idx="151">
                        <c:v>0.64646449225625213</c:v>
                      </c:pt>
                      <c:pt idx="152">
                        <c:v>0.64645350447970917</c:v>
                      </c:pt>
                      <c:pt idx="153">
                        <c:v>0.64639778037566564</c:v>
                      </c:pt>
                      <c:pt idx="154">
                        <c:v>0.64599139097134817</c:v>
                      </c:pt>
                      <c:pt idx="155">
                        <c:v>0.64592468336306041</c:v>
                      </c:pt>
                      <c:pt idx="156">
                        <c:v>0.64524818949484741</c:v>
                      </c:pt>
                      <c:pt idx="157">
                        <c:v>0.64519022834804207</c:v>
                      </c:pt>
                      <c:pt idx="158">
                        <c:v>0.64518148254192431</c:v>
                      </c:pt>
                      <c:pt idx="159">
                        <c:v>0.64512352197131473</c:v>
                      </c:pt>
                      <c:pt idx="160">
                        <c:v>0.64469811557283396</c:v>
                      </c:pt>
                      <c:pt idx="161">
                        <c:v>0.64463141530426793</c:v>
                      </c:pt>
                      <c:pt idx="162">
                        <c:v>0.63913472512757274</c:v>
                      </c:pt>
                      <c:pt idx="163">
                        <c:v>0.63906801445884431</c:v>
                      </c:pt>
                      <c:pt idx="164">
                        <c:v>0.63888606836977624</c:v>
                      </c:pt>
                      <c:pt idx="165">
                        <c:v>0.63881935962856551</c:v>
                      </c:pt>
                      <c:pt idx="166">
                        <c:v>0.6383948606527976</c:v>
                      </c:pt>
                      <c:pt idx="167">
                        <c:v>0.63832815733433357</c:v>
                      </c:pt>
                      <c:pt idx="168">
                        <c:v>0.58596717601507353</c:v>
                      </c:pt>
                      <c:pt idx="169">
                        <c:v>0.58590046560311038</c:v>
                      </c:pt>
                      <c:pt idx="170">
                        <c:v>0.58571854031334669</c:v>
                      </c:pt>
                      <c:pt idx="171">
                        <c:v>0.58565183075576577</c:v>
                      </c:pt>
                      <c:pt idx="172">
                        <c:v>0.58522859723009168</c:v>
                      </c:pt>
                      <c:pt idx="173">
                        <c:v>0.58516189076643721</c:v>
                      </c:pt>
                      <c:pt idx="174">
                        <c:v>0.57858147571266672</c:v>
                      </c:pt>
                      <c:pt idx="175">
                        <c:v>0.57852369738854159</c:v>
                      </c:pt>
                      <c:pt idx="176">
                        <c:v>0.5785147661319644</c:v>
                      </c:pt>
                      <c:pt idx="177">
                        <c:v>0.57845698797643585</c:v>
                      </c:pt>
                      <c:pt idx="178">
                        <c:v>0.57803426059452867</c:v>
                      </c:pt>
                      <c:pt idx="179">
                        <c:v>0.57796755364175034</c:v>
                      </c:pt>
                      <c:pt idx="180">
                        <c:v>0.57754000911503334</c:v>
                      </c:pt>
                      <c:pt idx="181">
                        <c:v>0.5774732983717582</c:v>
                      </c:pt>
                      <c:pt idx="182">
                        <c:v>0.57729150180011846</c:v>
                      </c:pt>
                      <c:pt idx="183">
                        <c:v>0.5772247916196741</c:v>
                      </c:pt>
                      <c:pt idx="184">
                        <c:v>0.57680198753539069</c:v>
                      </c:pt>
                      <c:pt idx="185">
                        <c:v>0.57673527985355733</c:v>
                      </c:pt>
                      <c:pt idx="186">
                        <c:v>0.57194025955574479</c:v>
                      </c:pt>
                      <c:pt idx="187">
                        <c:v>0.57188244434574653</c:v>
                      </c:pt>
                      <c:pt idx="188">
                        <c:v>0.57187355002974793</c:v>
                      </c:pt>
                      <c:pt idx="189">
                        <c:v>0.57181573499044058</c:v>
                      </c:pt>
                      <c:pt idx="190">
                        <c:v>0.57139280165945883</c:v>
                      </c:pt>
                      <c:pt idx="191">
                        <c:v>0.57132609476853902</c:v>
                      </c:pt>
                      <c:pt idx="192">
                        <c:v>0.5703450045730839</c:v>
                      </c:pt>
                      <c:pt idx="193">
                        <c:v>0.5702782944159801</c:v>
                      </c:pt>
                      <c:pt idx="194">
                        <c:v>0.57009663626452056</c:v>
                      </c:pt>
                      <c:pt idx="195">
                        <c:v>0.57002992636322647</c:v>
                      </c:pt>
                      <c:pt idx="196">
                        <c:v>0.56960754235636712</c:v>
                      </c:pt>
                      <c:pt idx="197">
                        <c:v>0.56954083433357061</c:v>
                      </c:pt>
                      <c:pt idx="198">
                        <c:v>0.56772136835109521</c:v>
                      </c:pt>
                      <c:pt idx="199">
                        <c:v>0.56766561602836485</c:v>
                      </c:pt>
                      <c:pt idx="200">
                        <c:v>0.56765465829561756</c:v>
                      </c:pt>
                      <c:pt idx="201">
                        <c:v>0.56759890591951778</c:v>
                      </c:pt>
                      <c:pt idx="202">
                        <c:v>0.5671935212339958</c:v>
                      </c:pt>
                      <c:pt idx="203">
                        <c:v>0.56712681162608669</c:v>
                      </c:pt>
                      <c:pt idx="204">
                        <c:v>0.56455437976012124</c:v>
                      </c:pt>
                      <c:pt idx="205">
                        <c:v>0.56448767092809571</c:v>
                      </c:pt>
                      <c:pt idx="206">
                        <c:v>0.564303320445254</c:v>
                      </c:pt>
                      <c:pt idx="207">
                        <c:v>0.5642366125887659</c:v>
                      </c:pt>
                      <c:pt idx="208">
                        <c:v>0.56379689227911134</c:v>
                      </c:pt>
                      <c:pt idx="209">
                        <c:v>0.56373018782388484</c:v>
                      </c:pt>
                      <c:pt idx="210">
                        <c:v>0.56033595340900522</c:v>
                      </c:pt>
                      <c:pt idx="211">
                        <c:v>0.56026924390502408</c:v>
                      </c:pt>
                      <c:pt idx="212">
                        <c:v>0.56008755946405786</c:v>
                      </c:pt>
                      <c:pt idx="213">
                        <c:v>0.56002084996547752</c:v>
                      </c:pt>
                      <c:pt idx="214">
                        <c:v>0.55959862109544156</c:v>
                      </c:pt>
                      <c:pt idx="215">
                        <c:v>0.55953191296230409</c:v>
                      </c:pt>
                      <c:pt idx="216">
                        <c:v>0.5593458199778808</c:v>
                      </c:pt>
                      <c:pt idx="217">
                        <c:v>0.55928801915873383</c:v>
                      </c:pt>
                      <c:pt idx="218">
                        <c:v>0.55927911035260969</c:v>
                      </c:pt>
                      <c:pt idx="219">
                        <c:v>0.55922130962649663</c:v>
                      </c:pt>
                      <c:pt idx="220">
                        <c:v>0.55879868985251546</c:v>
                      </c:pt>
                      <c:pt idx="221">
                        <c:v>0.55873198210853692</c:v>
                      </c:pt>
                      <c:pt idx="222">
                        <c:v>0.55195998151796588</c:v>
                      </c:pt>
                      <c:pt idx="223">
                        <c:v>0.55189327244159136</c:v>
                      </c:pt>
                      <c:pt idx="224">
                        <c:v>0.5517090344305382</c:v>
                      </c:pt>
                      <c:pt idx="225">
                        <c:v>0.55164232598970198</c:v>
                      </c:pt>
                      <c:pt idx="226">
                        <c:v>0.55120310234765424</c:v>
                      </c:pt>
                      <c:pt idx="227">
                        <c:v>0.55113639659954172</c:v>
                      </c:pt>
                      <c:pt idx="228">
                        <c:v>0.54769813990455873</c:v>
                      </c:pt>
                      <c:pt idx="229">
                        <c:v>0.54763835104982606</c:v>
                      </c:pt>
                      <c:pt idx="230">
                        <c:v>0.54763143149666205</c:v>
                      </c:pt>
                      <c:pt idx="231">
                        <c:v>0.54757164284196091</c:v>
                      </c:pt>
                      <c:pt idx="232">
                        <c:v>0.54713236285587064</c:v>
                      </c:pt>
                      <c:pt idx="233">
                        <c:v>0.54706565738930091</c:v>
                      </c:pt>
                      <c:pt idx="234">
                        <c:v>0.54050341311770711</c:v>
                      </c:pt>
                      <c:pt idx="235">
                        <c:v>0.54044365534540972</c:v>
                      </c:pt>
                      <c:pt idx="236">
                        <c:v>0.54043670466819682</c:v>
                      </c:pt>
                      <c:pt idx="237">
                        <c:v>0.54037694702323502</c:v>
                      </c:pt>
                      <c:pt idx="238">
                        <c:v>0.53993804127063771</c:v>
                      </c:pt>
                      <c:pt idx="239">
                        <c:v>0.53987133506783413</c:v>
                      </c:pt>
                      <c:pt idx="240">
                        <c:v>0.52107644155425581</c:v>
                      </c:pt>
                      <c:pt idx="241">
                        <c:v>0.52100973310942056</c:v>
                      </c:pt>
                      <c:pt idx="242">
                        <c:v>0.52082338487923241</c:v>
                      </c:pt>
                      <c:pt idx="243">
                        <c:v>0.52075667716963736</c:v>
                      </c:pt>
                      <c:pt idx="244">
                        <c:v>0.52030182234606881</c:v>
                      </c:pt>
                      <c:pt idx="245">
                        <c:v>0.52023511760316477</c:v>
                      </c:pt>
                      <c:pt idx="246">
                        <c:v>0.51388174136618026</c:v>
                      </c:pt>
                      <c:pt idx="247">
                        <c:v>0.5138150328192943</c:v>
                      </c:pt>
                      <c:pt idx="248">
                        <c:v>0.5136287699300004</c:v>
                      </c:pt>
                      <c:pt idx="249">
                        <c:v>0.51356206181598318</c:v>
                      </c:pt>
                      <c:pt idx="250">
                        <c:v>0.51310753733639047</c:v>
                      </c:pt>
                      <c:pt idx="251">
                        <c:v>0.51304083156249736</c:v>
                      </c:pt>
                      <c:pt idx="252">
                        <c:v>0.4805484266311037</c:v>
                      </c:pt>
                      <c:pt idx="253">
                        <c:v>0.48049045325226131</c:v>
                      </c:pt>
                      <c:pt idx="254">
                        <c:v>0.48048172019941437</c:v>
                      </c:pt>
                      <c:pt idx="255">
                        <c:v>0.48042374649899611</c:v>
                      </c:pt>
                      <c:pt idx="256">
                        <c:v>0.48000082173052766</c:v>
                      </c:pt>
                      <c:pt idx="257">
                        <c:v>0.47993411322430357</c:v>
                      </c:pt>
                      <c:pt idx="258">
                        <c:v>0.47335408638599713</c:v>
                      </c:pt>
                      <c:pt idx="259">
                        <c:v>0.47329606801976432</c:v>
                      </c:pt>
                      <c:pt idx="260">
                        <c:v>0.47328738080161464</c:v>
                      </c:pt>
                      <c:pt idx="261">
                        <c:v>0.47322936204354565</c:v>
                      </c:pt>
                      <c:pt idx="262">
                        <c:v>0.47280615917664309</c:v>
                      </c:pt>
                      <c:pt idx="263">
                        <c:v>0.47279650199515083</c:v>
                      </c:pt>
                      <c:pt idx="264">
                        <c:v>0.47273945085727709</c:v>
                      </c:pt>
                      <c:pt idx="265">
                        <c:v>0.47272979549487337</c:v>
                      </c:pt>
                      <c:pt idx="266">
                        <c:v>0.47254513801497866</c:v>
                      </c:pt>
                      <c:pt idx="267">
                        <c:v>0.47247843035300885</c:v>
                      </c:pt>
                      <c:pt idx="268">
                        <c:v>0.47204001911685772</c:v>
                      </c:pt>
                      <c:pt idx="269">
                        <c:v>0.47197331050010383</c:v>
                      </c:pt>
                      <c:pt idx="270">
                        <c:v>0.46700435847870603</c:v>
                      </c:pt>
                      <c:pt idx="271">
                        <c:v>0.46693765007489491</c:v>
                      </c:pt>
                      <c:pt idx="272">
                        <c:v>0.46675144226168763</c:v>
                      </c:pt>
                      <c:pt idx="273">
                        <c:v>0.46668473337420052</c:v>
                      </c:pt>
                      <c:pt idx="274">
                        <c:v>0.46623135468304072</c:v>
                      </c:pt>
                      <c:pt idx="275">
                        <c:v>0.4661646462655048</c:v>
                      </c:pt>
                      <c:pt idx="276">
                        <c:v>0.46541045180318685</c:v>
                      </c:pt>
                      <c:pt idx="277">
                        <c:v>0.46535058915909316</c:v>
                      </c:pt>
                      <c:pt idx="278">
                        <c:v>0.46534374490765068</c:v>
                      </c:pt>
                      <c:pt idx="279">
                        <c:v>0.46528388195572112</c:v>
                      </c:pt>
                      <c:pt idx="280">
                        <c:v>0.46484525460967208</c:v>
                      </c:pt>
                      <c:pt idx="281">
                        <c:v>0.46477854584297107</c:v>
                      </c:pt>
                      <c:pt idx="282">
                        <c:v>0.46278777708317209</c:v>
                      </c:pt>
                      <c:pt idx="283">
                        <c:v>0.46272107119725675</c:v>
                      </c:pt>
                      <c:pt idx="284">
                        <c:v>0.4625362408814096</c:v>
                      </c:pt>
                      <c:pt idx="285">
                        <c:v>0.4624695335719185</c:v>
                      </c:pt>
                      <c:pt idx="286">
                        <c:v>0.46203098470991166</c:v>
                      </c:pt>
                      <c:pt idx="287">
                        <c:v>0.46196427592933959</c:v>
                      </c:pt>
                      <c:pt idx="288">
                        <c:v>0.45980973834664135</c:v>
                      </c:pt>
                      <c:pt idx="289">
                        <c:v>0.4597430301673201</c:v>
                      </c:pt>
                      <c:pt idx="290">
                        <c:v>0.45955670678474519</c:v>
                      </c:pt>
                      <c:pt idx="291">
                        <c:v>0.45948999781597849</c:v>
                      </c:pt>
                      <c:pt idx="292">
                        <c:v>0.45903653820506302</c:v>
                      </c:pt>
                      <c:pt idx="293">
                        <c:v>0.45896982908579204</c:v>
                      </c:pt>
                      <c:pt idx="294">
                        <c:v>0.45559353681439879</c:v>
                      </c:pt>
                      <c:pt idx="295">
                        <c:v>0.45552683176224396</c:v>
                      </c:pt>
                      <c:pt idx="296">
                        <c:v>0.45534177900926676</c:v>
                      </c:pt>
                      <c:pt idx="297">
                        <c:v>0.45527507222268176</c:v>
                      </c:pt>
                      <c:pt idx="298">
                        <c:v>0.45483622576395755</c:v>
                      </c:pt>
                      <c:pt idx="299">
                        <c:v>0.45476951689036638</c:v>
                      </c:pt>
                      <c:pt idx="300">
                        <c:v>0.44617505115731709</c:v>
                      </c:pt>
                      <c:pt idx="301">
                        <c:v>0.44611512677823062</c:v>
                      </c:pt>
                      <c:pt idx="302">
                        <c:v>0.4461083453089385</c:v>
                      </c:pt>
                      <c:pt idx="303">
                        <c:v>0.44604842053918192</c:v>
                      </c:pt>
                      <c:pt idx="304">
                        <c:v>0.44560957700214238</c:v>
                      </c:pt>
                      <c:pt idx="305">
                        <c:v>0.44554286852100117</c:v>
                      </c:pt>
                      <c:pt idx="306">
                        <c:v>0.4403826511491537</c:v>
                      </c:pt>
                      <c:pt idx="307">
                        <c:v>0.44032100701096183</c:v>
                      </c:pt>
                      <c:pt idx="308">
                        <c:v>0.44031594264855967</c:v>
                      </c:pt>
                      <c:pt idx="309">
                        <c:v>0.44025429827903473</c:v>
                      </c:pt>
                      <c:pt idx="310">
                        <c:v>0.43980109261007383</c:v>
                      </c:pt>
                      <c:pt idx="311">
                        <c:v>0.43973438306029738</c:v>
                      </c:pt>
                      <c:pt idx="312">
                        <c:v>0.43878887970441099</c:v>
                      </c:pt>
                      <c:pt idx="313">
                        <c:v>0.43872217318259354</c:v>
                      </c:pt>
                      <c:pt idx="314">
                        <c:v>0.43853551067898711</c:v>
                      </c:pt>
                      <c:pt idx="315">
                        <c:v>0.43846880272805699</c:v>
                      </c:pt>
                      <c:pt idx="316">
                        <c:v>0.43801511791909714</c:v>
                      </c:pt>
                      <c:pt idx="317">
                        <c:v>0.43794840853841099</c:v>
                      </c:pt>
                      <c:pt idx="318">
                        <c:v>0.43616635703750262</c:v>
                      </c:pt>
                      <c:pt idx="319">
                        <c:v>0.43610637871576291</c:v>
                      </c:pt>
                      <c:pt idx="320">
                        <c:v>0.43609965173254905</c:v>
                      </c:pt>
                      <c:pt idx="321">
                        <c:v>0.43603967295449214</c:v>
                      </c:pt>
                      <c:pt idx="322">
                        <c:v>0.43560053391668047</c:v>
                      </c:pt>
                      <c:pt idx="323">
                        <c:v>0.43553382537340252</c:v>
                      </c:pt>
                      <c:pt idx="324">
                        <c:v>0.43318803376306553</c:v>
                      </c:pt>
                      <c:pt idx="325">
                        <c:v>0.43312634067641725</c:v>
                      </c:pt>
                      <c:pt idx="326">
                        <c:v>0.43312132542925047</c:v>
                      </c:pt>
                      <c:pt idx="327">
                        <c:v>0.4330596320340882</c:v>
                      </c:pt>
                      <c:pt idx="328">
                        <c:v>0.43260613430921657</c:v>
                      </c:pt>
                      <c:pt idx="329">
                        <c:v>0.43253942420906899</c:v>
                      </c:pt>
                      <c:pt idx="330">
                        <c:v>0.43052252420726927</c:v>
                      </c:pt>
                      <c:pt idx="331">
                        <c:v>0.43045581771975061</c:v>
                      </c:pt>
                      <c:pt idx="332">
                        <c:v>0.43026913798281885</c:v>
                      </c:pt>
                      <c:pt idx="333">
                        <c:v>0.430202429973851</c:v>
                      </c:pt>
                      <c:pt idx="334">
                        <c:v>0.42974890271876631</c:v>
                      </c:pt>
                      <c:pt idx="335">
                        <c:v>0.42968219310997824</c:v>
                      </c:pt>
                      <c:pt idx="336">
                        <c:v>0.42897224048661214</c:v>
                      </c:pt>
                      <c:pt idx="337">
                        <c:v>0.42891218829763927</c:v>
                      </c:pt>
                      <c:pt idx="338">
                        <c:v>0.42890553598335351</c:v>
                      </c:pt>
                      <c:pt idx="339">
                        <c:v>0.42884548326020688</c:v>
                      </c:pt>
                      <c:pt idx="340">
                        <c:v>0.42840583423323542</c:v>
                      </c:pt>
                      <c:pt idx="341">
                        <c:v>0.42833912576797301</c:v>
                      </c:pt>
                      <c:pt idx="342">
                        <c:v>0.42332824328514779</c:v>
                      </c:pt>
                      <c:pt idx="343">
                        <c:v>0.42326153738530203</c:v>
                      </c:pt>
                      <c:pt idx="344">
                        <c:v>0.42307458072346382</c:v>
                      </c:pt>
                      <c:pt idx="345">
                        <c:v>0.42300787297475229</c:v>
                      </c:pt>
                      <c:pt idx="346">
                        <c:v>0.42255394059778456</c:v>
                      </c:pt>
                      <c:pt idx="347">
                        <c:v>0.42248723059403437</c:v>
                      </c:pt>
                      <c:pt idx="348">
                        <c:v>0.37580707214267806</c:v>
                      </c:pt>
                      <c:pt idx="349">
                        <c:v>0.37574669842913527</c:v>
                      </c:pt>
                      <c:pt idx="350">
                        <c:v>0.37574037195583998</c:v>
                      </c:pt>
                      <c:pt idx="351">
                        <c:v>0.37567999740732855</c:v>
                      </c:pt>
                      <c:pt idx="352">
                        <c:v>0.37523855577141096</c:v>
                      </c:pt>
                      <c:pt idx="353">
                        <c:v>0.37517184892424466</c:v>
                      </c:pt>
                      <c:pt idx="354">
                        <c:v>0.36842041235355694</c:v>
                      </c:pt>
                      <c:pt idx="355">
                        <c:v>0.36835371059984728</c:v>
                      </c:pt>
                      <c:pt idx="356">
                        <c:v>0.36816545990648109</c:v>
                      </c:pt>
                      <c:pt idx="357">
                        <c:v>0.36809875485742644</c:v>
                      </c:pt>
                      <c:pt idx="358">
                        <c:v>0.3676435388918789</c:v>
                      </c:pt>
                      <c:pt idx="359">
                        <c:v>0.36757682883954951</c:v>
                      </c:pt>
                      <c:pt idx="360">
                        <c:v>0.36738153671875623</c:v>
                      </c:pt>
                      <c:pt idx="361">
                        <c:v>0.36732103663754212</c:v>
                      </c:pt>
                      <c:pt idx="362">
                        <c:v>0.36731483920412239</c:v>
                      </c:pt>
                      <c:pt idx="363">
                        <c:v>0.36725433819642173</c:v>
                      </c:pt>
                      <c:pt idx="364">
                        <c:v>0.36681198287456179</c:v>
                      </c:pt>
                      <c:pt idx="365">
                        <c:v>0.36674527786680255</c:v>
                      </c:pt>
                      <c:pt idx="366">
                        <c:v>0.36018862725286388</c:v>
                      </c:pt>
                      <c:pt idx="367">
                        <c:v>0.36012797795530432</c:v>
                      </c:pt>
                      <c:pt idx="368">
                        <c:v>0.36012193125471931</c:v>
                      </c:pt>
                      <c:pt idx="369">
                        <c:v>0.36006128093091722</c:v>
                      </c:pt>
                      <c:pt idx="370">
                        <c:v>0.35961779912790276</c:v>
                      </c:pt>
                      <c:pt idx="371">
                        <c:v>0.35955109472345698</c:v>
                      </c:pt>
                      <c:pt idx="372">
                        <c:v>0.34983066045157485</c:v>
                      </c:pt>
                      <c:pt idx="373">
                        <c:v>0.34976848378381586</c:v>
                      </c:pt>
                      <c:pt idx="374">
                        <c:v>0.34976395930490517</c:v>
                      </c:pt>
                      <c:pt idx="375">
                        <c:v>0.34970178174842659</c:v>
                      </c:pt>
                      <c:pt idx="376">
                        <c:v>0.34924578590772232</c:v>
                      </c:pt>
                      <c:pt idx="377">
                        <c:v>0.34918553422479559</c:v>
                      </c:pt>
                      <c:pt idx="378">
                        <c:v>0.34917907779339002</c:v>
                      </c:pt>
                      <c:pt idx="379">
                        <c:v>0.34911883465416038</c:v>
                      </c:pt>
                      <c:pt idx="380">
                        <c:v>0.34893013149594115</c:v>
                      </c:pt>
                      <c:pt idx="381">
                        <c:v>0.3488634281303834</c:v>
                      </c:pt>
                      <c:pt idx="382">
                        <c:v>0.34840782212331928</c:v>
                      </c:pt>
                      <c:pt idx="383">
                        <c:v>0.34834111284922831</c:v>
                      </c:pt>
                      <c:pt idx="384">
                        <c:v>0.34263719744508286</c:v>
                      </c:pt>
                      <c:pt idx="385">
                        <c:v>0.34257486677628951</c:v>
                      </c:pt>
                      <c:pt idx="386">
                        <c:v>0.34257049739433659</c:v>
                      </c:pt>
                      <c:pt idx="387">
                        <c:v>0.34250816573037129</c:v>
                      </c:pt>
                      <c:pt idx="388">
                        <c:v>0.34205102183256259</c:v>
                      </c:pt>
                      <c:pt idx="389">
                        <c:v>0.3419843138467108</c:v>
                      </c:pt>
                      <c:pt idx="390">
                        <c:v>0.34179873821443696</c:v>
                      </c:pt>
                      <c:pt idx="391">
                        <c:v>0.34173645294952049</c:v>
                      </c:pt>
                      <c:pt idx="392">
                        <c:v>0.34173203671958441</c:v>
                      </c:pt>
                      <c:pt idx="393">
                        <c:v>0.34166975047934434</c:v>
                      </c:pt>
                      <c:pt idx="394">
                        <c:v>0.34121301244435204</c:v>
                      </c:pt>
                      <c:pt idx="395">
                        <c:v>0.34114630320743439</c:v>
                      </c:pt>
                      <c:pt idx="396">
                        <c:v>0.32558670279557378</c:v>
                      </c:pt>
                      <c:pt idx="397">
                        <c:v>0.32552287191257262</c:v>
                      </c:pt>
                      <c:pt idx="398">
                        <c:v>0.325519998113528</c:v>
                      </c:pt>
                      <c:pt idx="399">
                        <c:v>0.32545616632419083</c:v>
                      </c:pt>
                      <c:pt idx="400">
                        <c:v>0.32498696542606603</c:v>
                      </c:pt>
                      <c:pt idx="401">
                        <c:v>0.3249202538597511</c:v>
                      </c:pt>
                      <c:pt idx="402">
                        <c:v>0.31839281060360825</c:v>
                      </c:pt>
                      <c:pt idx="403">
                        <c:v>0.31832881073307279</c:v>
                      </c:pt>
                      <c:pt idx="404">
                        <c:v>0.3183261066500625</c:v>
                      </c:pt>
                      <c:pt idx="405">
                        <c:v>0.3182621057554183</c:v>
                      </c:pt>
                      <c:pt idx="406">
                        <c:v>0.31779165794879033</c:v>
                      </c:pt>
                      <c:pt idx="407">
                        <c:v>0.31772494605178914</c:v>
                      </c:pt>
                      <c:pt idx="408">
                        <c:v>0.29915755831193963</c:v>
                      </c:pt>
                      <c:pt idx="409">
                        <c:v>0.29909345097487156</c:v>
                      </c:pt>
                      <c:pt idx="410">
                        <c:v>0.29909085660251289</c:v>
                      </c:pt>
                      <c:pt idx="411">
                        <c:v>0.29902674808823315</c:v>
                      </c:pt>
                      <c:pt idx="412">
                        <c:v>0.2985559216451204</c:v>
                      </c:pt>
                      <c:pt idx="413">
                        <c:v>0.29848921071690454</c:v>
                      </c:pt>
                      <c:pt idx="414">
                        <c:v>0.29177083658756564</c:v>
                      </c:pt>
                      <c:pt idx="415">
                        <c:v>0.29170413217715341</c:v>
                      </c:pt>
                      <c:pt idx="416">
                        <c:v>0.2915129016951073</c:v>
                      </c:pt>
                      <c:pt idx="417">
                        <c:v>0.29144619287184931</c:v>
                      </c:pt>
                      <c:pt idx="418">
                        <c:v>0.29096391297519314</c:v>
                      </c:pt>
                      <c:pt idx="419">
                        <c:v>0.29089719741564096</c:v>
                      </c:pt>
                      <c:pt idx="420">
                        <c:v>0.26244908449920762</c:v>
                      </c:pt>
                      <c:pt idx="421">
                        <c:v>0.26238239548162073</c:v>
                      </c:pt>
                      <c:pt idx="422">
                        <c:v>0.26218918643668182</c:v>
                      </c:pt>
                      <c:pt idx="423">
                        <c:v>0.26212249053490538</c:v>
                      </c:pt>
                      <c:pt idx="424">
                        <c:v>0.26164890110818084</c:v>
                      </c:pt>
                      <c:pt idx="425">
                        <c:v>0.26158219381276593</c:v>
                      </c:pt>
                      <c:pt idx="426">
                        <c:v>0.25525758966071488</c:v>
                      </c:pt>
                      <c:pt idx="427">
                        <c:v>0.25519090307194142</c:v>
                      </c:pt>
                      <c:pt idx="428">
                        <c:v>0.25499650769668158</c:v>
                      </c:pt>
                      <c:pt idx="429">
                        <c:v>0.25492981347305987</c:v>
                      </c:pt>
                      <c:pt idx="430">
                        <c:v>0.2544540668453717</c:v>
                      </c:pt>
                      <c:pt idx="431">
                        <c:v>0.25438735979223598</c:v>
                      </c:pt>
                      <c:pt idx="432">
                        <c:v>0.24489557993082903</c:v>
                      </c:pt>
                      <c:pt idx="433">
                        <c:v>0.24482888382807089</c:v>
                      </c:pt>
                      <c:pt idx="434">
                        <c:v>0.24463604299273503</c:v>
                      </c:pt>
                      <c:pt idx="435">
                        <c:v>0.24456934037126429</c:v>
                      </c:pt>
                      <c:pt idx="436">
                        <c:v>0.2440858709374534</c:v>
                      </c:pt>
                      <c:pt idx="437">
                        <c:v>0.24401915798516768</c:v>
                      </c:pt>
                      <c:pt idx="438">
                        <c:v>0.23770294996289543</c:v>
                      </c:pt>
                      <c:pt idx="439">
                        <c:v>0.23763625560186896</c:v>
                      </c:pt>
                      <c:pt idx="440">
                        <c:v>0.23744221190588685</c:v>
                      </c:pt>
                      <c:pt idx="441">
                        <c:v>0.23737551022558537</c:v>
                      </c:pt>
                      <c:pt idx="442">
                        <c:v>0.23688985841952451</c:v>
                      </c:pt>
                      <c:pt idx="443">
                        <c:v>0.23682314487796108</c:v>
                      </c:pt>
                      <c:pt idx="444">
                        <c:v>0.23602436164047297</c:v>
                      </c:pt>
                      <c:pt idx="445">
                        <c:v>0.2359576807800004</c:v>
                      </c:pt>
                      <c:pt idx="446">
                        <c:v>0.23576219997699013</c:v>
                      </c:pt>
                      <c:pt idx="447">
                        <c:v>0.2356955103160725</c:v>
                      </c:pt>
                      <c:pt idx="448">
                        <c:v>0.23521850266299738</c:v>
                      </c:pt>
                      <c:pt idx="449">
                        <c:v>0.2351517981903985</c:v>
                      </c:pt>
                      <c:pt idx="450">
                        <c:v>0.22863606786631738</c:v>
                      </c:pt>
                      <c:pt idx="451">
                        <c:v>0.22857061206475796</c:v>
                      </c:pt>
                      <c:pt idx="452">
                        <c:v>0.22856938301767474</c:v>
                      </c:pt>
                      <c:pt idx="453">
                        <c:v>0.2285039248950852</c:v>
                      </c:pt>
                      <c:pt idx="454">
                        <c:v>0.22802420705821178</c:v>
                      </c:pt>
                      <c:pt idx="455">
                        <c:v>0.22795750325678302</c:v>
                      </c:pt>
                      <c:pt idx="456">
                        <c:v>0.22036964327133365</c:v>
                      </c:pt>
                      <c:pt idx="457">
                        <c:v>0.22030413956856532</c:v>
                      </c:pt>
                      <c:pt idx="458">
                        <c:v>0.22030295874989736</c:v>
                      </c:pt>
                      <c:pt idx="459">
                        <c:v>0.2202374526118854</c:v>
                      </c:pt>
                      <c:pt idx="460">
                        <c:v>0.2197577206559819</c:v>
                      </c:pt>
                      <c:pt idx="461">
                        <c:v>0.21969101630705132</c:v>
                      </c:pt>
                      <c:pt idx="462">
                        <c:v>0.21846861865326103</c:v>
                      </c:pt>
                      <c:pt idx="463">
                        <c:v>0.21840192919072776</c:v>
                      </c:pt>
                      <c:pt idx="464">
                        <c:v>0.21820706624867309</c:v>
                      </c:pt>
                      <c:pt idx="465">
                        <c:v>0.21814036829694222</c:v>
                      </c:pt>
                      <c:pt idx="466">
                        <c:v>0.2176541870245374</c:v>
                      </c:pt>
                      <c:pt idx="467">
                        <c:v>0.21758747532680969</c:v>
                      </c:pt>
                      <c:pt idx="468">
                        <c:v>0.21298146572080437</c:v>
                      </c:pt>
                      <c:pt idx="469">
                        <c:v>0.2129147766805119</c:v>
                      </c:pt>
                      <c:pt idx="470">
                        <c:v>0.21271848995653464</c:v>
                      </c:pt>
                      <c:pt idx="471">
                        <c:v>0.21265179150882549</c:v>
                      </c:pt>
                      <c:pt idx="472">
                        <c:v>0.21216291940879581</c:v>
                      </c:pt>
                      <c:pt idx="473">
                        <c:v>0.212096205444021</c:v>
                      </c:pt>
                      <c:pt idx="474">
                        <c:v>0.21108081788164165</c:v>
                      </c:pt>
                      <c:pt idx="475">
                        <c:v>0.21101412385607463</c:v>
                      </c:pt>
                      <c:pt idx="476">
                        <c:v>0.21101410940974094</c:v>
                      </c:pt>
                      <c:pt idx="477">
                        <c:v>0.21094741309000864</c:v>
                      </c:pt>
                      <c:pt idx="478">
                        <c:v>0.21045846508755611</c:v>
                      </c:pt>
                      <c:pt idx="479">
                        <c:v>0.21039175305314881</c:v>
                      </c:pt>
                      <c:pt idx="480">
                        <c:v>0.1396967267628251</c:v>
                      </c:pt>
                      <c:pt idx="481">
                        <c:v>0.13963008201776408</c:v>
                      </c:pt>
                      <c:pt idx="482">
                        <c:v>0.13942392698732112</c:v>
                      </c:pt>
                      <c:pt idx="483">
                        <c:v>0.13935726148738337</c:v>
                      </c:pt>
                      <c:pt idx="484">
                        <c:v>0.13885496317442272</c:v>
                      </c:pt>
                      <c:pt idx="485">
                        <c:v>0.13878826341790335</c:v>
                      </c:pt>
                      <c:pt idx="486">
                        <c:v>0.13251275591106959</c:v>
                      </c:pt>
                      <c:pt idx="487">
                        <c:v>0.13244612198664854</c:v>
                      </c:pt>
                      <c:pt idx="488">
                        <c:v>0.13223655929972683</c:v>
                      </c:pt>
                      <c:pt idx="489">
                        <c:v>0.13216990144894417</c:v>
                      </c:pt>
                      <c:pt idx="490">
                        <c:v>0.13166144653238962</c:v>
                      </c:pt>
                      <c:pt idx="491">
                        <c:v>0.13159474867329873</c:v>
                      </c:pt>
                      <c:pt idx="492">
                        <c:v>0.1154429799271757</c:v>
                      </c:pt>
                      <c:pt idx="493">
                        <c:v>0.11537632345844401</c:v>
                      </c:pt>
                      <c:pt idx="494">
                        <c:v>0.11517064542175727</c:v>
                      </c:pt>
                      <c:pt idx="495">
                        <c:v>0.11510396526162521</c:v>
                      </c:pt>
                      <c:pt idx="496">
                        <c:v>0.11459622421510109</c:v>
                      </c:pt>
                      <c:pt idx="497">
                        <c:v>0.11452950799271001</c:v>
                      </c:pt>
                      <c:pt idx="498">
                        <c:v>0.10825814115464494</c:v>
                      </c:pt>
                      <c:pt idx="499">
                        <c:v>0.10819149613286962</c:v>
                      </c:pt>
                      <c:pt idx="500">
                        <c:v>0.10798175632164786</c:v>
                      </c:pt>
                      <c:pt idx="501">
                        <c:v>0.10791508313380682</c:v>
                      </c:pt>
                      <c:pt idx="502">
                        <c:v>0.10740024090291572</c:v>
                      </c:pt>
                      <c:pt idx="503">
                        <c:v>0.1073335238869835</c:v>
                      </c:pt>
                      <c:pt idx="504">
                        <c:v>8.9032475481790552E-2</c:v>
                      </c:pt>
                      <c:pt idx="505">
                        <c:v>8.8965861042315894E-2</c:v>
                      </c:pt>
                      <c:pt idx="506">
                        <c:v>8.8750894921054216E-2</c:v>
                      </c:pt>
                      <c:pt idx="507">
                        <c:v>8.8684241912753245E-2</c:v>
                      </c:pt>
                      <c:pt idx="508">
                        <c:v>8.8164364898831574E-2</c:v>
                      </c:pt>
                      <c:pt idx="509">
                        <c:v>8.809765362291104E-2</c:v>
                      </c:pt>
                      <c:pt idx="510">
                        <c:v>8.1641119196587536E-2</c:v>
                      </c:pt>
                      <c:pt idx="511">
                        <c:v>8.1574493835982156E-2</c:v>
                      </c:pt>
                      <c:pt idx="512">
                        <c:v>8.1567198310971992E-2</c:v>
                      </c:pt>
                      <c:pt idx="513">
                        <c:v>8.1500561411571415E-2</c:v>
                      </c:pt>
                      <c:pt idx="514">
                        <c:v>8.0969801894141852E-2</c:v>
                      </c:pt>
                      <c:pt idx="515">
                        <c:v>8.0903091503594135E-2</c:v>
                      </c:pt>
                      <c:pt idx="516">
                        <c:v>3.4850642444620272E-2</c:v>
                      </c:pt>
                      <c:pt idx="517">
                        <c:v>3.4784364682639235E-2</c:v>
                      </c:pt>
                      <c:pt idx="518">
                        <c:v>3.4764008705518996E-2</c:v>
                      </c:pt>
                      <c:pt idx="519">
                        <c:v>3.469767947443396E-2</c:v>
                      </c:pt>
                      <c:pt idx="520">
                        <c:v>3.4098120161862658E-2</c:v>
                      </c:pt>
                      <c:pt idx="521">
                        <c:v>3.4031480371356393E-2</c:v>
                      </c:pt>
                      <c:pt idx="522">
                        <c:v>2.773140656495483E-2</c:v>
                      </c:pt>
                      <c:pt idx="523">
                        <c:v>2.7665429445742719E-2</c:v>
                      </c:pt>
                      <c:pt idx="524">
                        <c:v>2.7636400398526474E-2</c:v>
                      </c:pt>
                      <c:pt idx="525">
                        <c:v>2.7570339089202311E-2</c:v>
                      </c:pt>
                      <c:pt idx="526">
                        <c:v>2.6915860451752854E-2</c:v>
                      </c:pt>
                      <c:pt idx="527">
                        <c:v>2.6849274613928057E-2</c:v>
                      </c:pt>
                      <c:pt idx="528">
                        <c:v>8.9777326291494049E-3</c:v>
                      </c:pt>
                      <c:pt idx="529">
                        <c:v>8.9169979485066945E-3</c:v>
                      </c:pt>
                      <c:pt idx="530">
                        <c:v>8.823673608645102E-3</c:v>
                      </c:pt>
                      <c:pt idx="531">
                        <c:v>8.7623219461946504E-3</c:v>
                      </c:pt>
                      <c:pt idx="532">
                        <c:v>7.7403907203595851E-3</c:v>
                      </c:pt>
                      <c:pt idx="533">
                        <c:v>7.6747422102341027E-3</c:v>
                      </c:pt>
                      <c:pt idx="534">
                        <c:v>3.2423968356821713E-3</c:v>
                      </c:pt>
                      <c:pt idx="535">
                        <c:v>3.2261367998911547E-3</c:v>
                      </c:pt>
                      <c:pt idx="536">
                        <c:v>2.249397285335109E-3</c:v>
                      </c:pt>
                      <c:pt idx="537">
                        <c:v>2.2328884939921199E-3</c:v>
                      </c:pt>
                      <c:pt idx="538">
                        <c:v>6.6847012602194454E-5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E63-44DD-A41D-87BBED904FDB}"/>
                  </c:ext>
                </c:extLst>
              </c15:ser>
            </c15:filteredLineSeries>
          </c:ext>
        </c:extLst>
      </c:lineChart>
      <c:catAx>
        <c:axId val="5219700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76248"/>
        <c:crosses val="autoZero"/>
        <c:auto val="1"/>
        <c:lblAlgn val="ctr"/>
        <c:lblOffset val="100"/>
        <c:noMultiLvlLbl val="0"/>
      </c:catAx>
      <c:valAx>
        <c:axId val="52197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7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0.99994003945903942</c:v>
                </c:pt>
                <c:pt idx="2">
                  <c:v>0.99658203537090084</c:v>
                </c:pt>
                <c:pt idx="3">
                  <c:v>0.99652480913884656</c:v>
                </c:pt>
                <c:pt idx="4">
                  <c:v>0.99151241098795417</c:v>
                </c:pt>
                <c:pt idx="5">
                  <c:v>0.99145263521993332</c:v>
                </c:pt>
                <c:pt idx="6">
                  <c:v>0.99081654486799131</c:v>
                </c:pt>
                <c:pt idx="7">
                  <c:v>0.99075685777207934</c:v>
                </c:pt>
                <c:pt idx="8">
                  <c:v>0.99055818603507928</c:v>
                </c:pt>
                <c:pt idx="9">
                  <c:v>0.99050098554004795</c:v>
                </c:pt>
                <c:pt idx="10">
                  <c:v>0.98487338278489478</c:v>
                </c:pt>
                <c:pt idx="11">
                  <c:v>0.98481436798113697</c:v>
                </c:pt>
                <c:pt idx="12">
                  <c:v>0.91215975168085928</c:v>
                </c:pt>
                <c:pt idx="13">
                  <c:v>0.9120998436768607</c:v>
                </c:pt>
                <c:pt idx="14">
                  <c:v>0.90883251293861922</c:v>
                </c:pt>
                <c:pt idx="15">
                  <c:v>0.90877262908667211</c:v>
                </c:pt>
                <c:pt idx="16">
                  <c:v>0.90628708544750036</c:v>
                </c:pt>
                <c:pt idx="17">
                  <c:v>0.90622716932518832</c:v>
                </c:pt>
                <c:pt idx="18">
                  <c:v>0.90296347052691028</c:v>
                </c:pt>
                <c:pt idx="19">
                  <c:v>0.90290357476424687</c:v>
                </c:pt>
                <c:pt idx="20">
                  <c:v>0.9027775199818846</c:v>
                </c:pt>
                <c:pt idx="21">
                  <c:v>0.90271768824891763</c:v>
                </c:pt>
                <c:pt idx="22">
                  <c:v>0.89691558217080236</c:v>
                </c:pt>
                <c:pt idx="23">
                  <c:v>0.89685573150749542</c:v>
                </c:pt>
                <c:pt idx="24">
                  <c:v>0.89389279892845164</c:v>
                </c:pt>
                <c:pt idx="25">
                  <c:v>0.89383289281264255</c:v>
                </c:pt>
                <c:pt idx="26">
                  <c:v>0.89317901152295232</c:v>
                </c:pt>
                <c:pt idx="27">
                  <c:v>0.89311910940264772</c:v>
                </c:pt>
                <c:pt idx="28">
                  <c:v>0.88802059020559621</c:v>
                </c:pt>
                <c:pt idx="29">
                  <c:v>0.88796067705544757</c:v>
                </c:pt>
                <c:pt idx="30">
                  <c:v>0.88730742504207416</c:v>
                </c:pt>
                <c:pt idx="31">
                  <c:v>0.88724751532107748</c:v>
                </c:pt>
                <c:pt idx="32">
                  <c:v>0.88713564182979276</c:v>
                </c:pt>
                <c:pt idx="33">
                  <c:v>0.88707577830391759</c:v>
                </c:pt>
                <c:pt idx="34">
                  <c:v>0.88126963340921838</c:v>
                </c:pt>
                <c:pt idx="35">
                  <c:v>0.88120975737644802</c:v>
                </c:pt>
                <c:pt idx="36">
                  <c:v>0.86644398104214992</c:v>
                </c:pt>
                <c:pt idx="37">
                  <c:v>0.86638407716496613</c:v>
                </c:pt>
                <c:pt idx="38">
                  <c:v>0.8630912615389621</c:v>
                </c:pt>
                <c:pt idx="39">
                  <c:v>0.86303137310801237</c:v>
                </c:pt>
                <c:pt idx="40">
                  <c:v>0.86057225957329686</c:v>
                </c:pt>
                <c:pt idx="41">
                  <c:v>0.86051234986202818</c:v>
                </c:pt>
                <c:pt idx="42">
                  <c:v>0.85722187114956561</c:v>
                </c:pt>
                <c:pt idx="43">
                  <c:v>0.85716197512650005</c:v>
                </c:pt>
                <c:pt idx="44">
                  <c:v>0.85682687453053608</c:v>
                </c:pt>
                <c:pt idx="45">
                  <c:v>0.85676701906613006</c:v>
                </c:pt>
                <c:pt idx="46">
                  <c:v>0.850962100005624</c:v>
                </c:pt>
                <c:pt idx="47">
                  <c:v>0.85090223361885131</c:v>
                </c:pt>
                <c:pt idx="48">
                  <c:v>0.80605267206980613</c:v>
                </c:pt>
                <c:pt idx="49">
                  <c:v>0.80599276429134348</c:v>
                </c:pt>
                <c:pt idx="50">
                  <c:v>0.8053136240647647</c:v>
                </c:pt>
                <c:pt idx="51">
                  <c:v>0.80525371823412328</c:v>
                </c:pt>
                <c:pt idx="52">
                  <c:v>0.80131121377484416</c:v>
                </c:pt>
                <c:pt idx="53">
                  <c:v>0.80125129685597252</c:v>
                </c:pt>
                <c:pt idx="54">
                  <c:v>0.80018050473720481</c:v>
                </c:pt>
                <c:pt idx="55">
                  <c:v>0.80012059348645148</c:v>
                </c:pt>
                <c:pt idx="56">
                  <c:v>0.79944176597143501</c:v>
                </c:pt>
                <c:pt idx="57">
                  <c:v>0.79938185648041338</c:v>
                </c:pt>
                <c:pt idx="58">
                  <c:v>0.79906232790757858</c:v>
                </c:pt>
                <c:pt idx="59">
                  <c:v>0.79900244030540246</c:v>
                </c:pt>
                <c:pt idx="60">
                  <c:v>0.79796457261234599</c:v>
                </c:pt>
                <c:pt idx="61">
                  <c:v>0.7979046632767598</c:v>
                </c:pt>
                <c:pt idx="62">
                  <c:v>0.79543757387302372</c:v>
                </c:pt>
                <c:pt idx="63">
                  <c:v>0.79537765457500775</c:v>
                </c:pt>
                <c:pt idx="64">
                  <c:v>0.79319320277308558</c:v>
                </c:pt>
                <c:pt idx="65">
                  <c:v>0.79313330989405062</c:v>
                </c:pt>
                <c:pt idx="66">
                  <c:v>0.79209220138673442</c:v>
                </c:pt>
                <c:pt idx="67">
                  <c:v>0.79203228889921717</c:v>
                </c:pt>
                <c:pt idx="68">
                  <c:v>0.79171576196329463</c:v>
                </c:pt>
                <c:pt idx="69">
                  <c:v>0.79165586918940101</c:v>
                </c:pt>
                <c:pt idx="70">
                  <c:v>0.78584592340169401</c:v>
                </c:pt>
                <c:pt idx="71">
                  <c:v>0.78578602599155567</c:v>
                </c:pt>
                <c:pt idx="72">
                  <c:v>0.78177073310591805</c:v>
                </c:pt>
                <c:pt idx="73">
                  <c:v>0.78171081250834473</c:v>
                </c:pt>
                <c:pt idx="74">
                  <c:v>0.78121329426469166</c:v>
                </c:pt>
                <c:pt idx="75">
                  <c:v>0.78115338204237472</c:v>
                </c:pt>
                <c:pt idx="76">
                  <c:v>0.78047463903286829</c:v>
                </c:pt>
                <c:pt idx="77">
                  <c:v>0.7804147283306434</c:v>
                </c:pt>
                <c:pt idx="78">
                  <c:v>0.77842609675293828</c:v>
                </c:pt>
                <c:pt idx="79">
                  <c:v>0.77836618205988239</c:v>
                </c:pt>
                <c:pt idx="80">
                  <c:v>0.77422746736854631</c:v>
                </c:pt>
                <c:pt idx="81">
                  <c:v>0.7741675710124658</c:v>
                </c:pt>
                <c:pt idx="82">
                  <c:v>0.77329095884458965</c:v>
                </c:pt>
                <c:pt idx="83">
                  <c:v>0.77323104067864934</c:v>
                </c:pt>
                <c:pt idx="84">
                  <c:v>0.77273209106895213</c:v>
                </c:pt>
                <c:pt idx="85">
                  <c:v>0.77267218133763738</c:v>
                </c:pt>
                <c:pt idx="86">
                  <c:v>0.77255288729567428</c:v>
                </c:pt>
                <c:pt idx="87">
                  <c:v>0.77249297036670295</c:v>
                </c:pt>
                <c:pt idx="88">
                  <c:v>0.77218179404157339</c:v>
                </c:pt>
                <c:pt idx="89">
                  <c:v>0.77212189252719432</c:v>
                </c:pt>
                <c:pt idx="90">
                  <c:v>0.76935738164824918</c:v>
                </c:pt>
                <c:pt idx="91">
                  <c:v>0.76929747908683666</c:v>
                </c:pt>
                <c:pt idx="92">
                  <c:v>0.76631069054191336</c:v>
                </c:pt>
                <c:pt idx="93">
                  <c:v>0.76625078557677617</c:v>
                </c:pt>
                <c:pt idx="94">
                  <c:v>0.76288974421607558</c:v>
                </c:pt>
                <c:pt idx="95">
                  <c:v>0.76282985727901997</c:v>
                </c:pt>
                <c:pt idx="96">
                  <c:v>0.69520496599873682</c:v>
                </c:pt>
                <c:pt idx="97">
                  <c:v>0.69514505250764147</c:v>
                </c:pt>
                <c:pt idx="98">
                  <c:v>0.6944409805202072</c:v>
                </c:pt>
                <c:pt idx="99">
                  <c:v>0.69438106787912068</c:v>
                </c:pt>
                <c:pt idx="100">
                  <c:v>0.69393208748396107</c:v>
                </c:pt>
                <c:pt idx="101">
                  <c:v>0.69387217103556642</c:v>
                </c:pt>
                <c:pt idx="102">
                  <c:v>0.69056068733139941</c:v>
                </c:pt>
                <c:pt idx="103">
                  <c:v>0.69050077428864598</c:v>
                </c:pt>
                <c:pt idx="104">
                  <c:v>0.68933203584177016</c:v>
                </c:pt>
                <c:pt idx="105">
                  <c:v>0.68927212104032742</c:v>
                </c:pt>
                <c:pt idx="106">
                  <c:v>0.6885681926288022</c:v>
                </c:pt>
                <c:pt idx="107">
                  <c:v>0.68850827859039287</c:v>
                </c:pt>
                <c:pt idx="108">
                  <c:v>0.68805864710016129</c:v>
                </c:pt>
                <c:pt idx="109">
                  <c:v>0.68799872970859832</c:v>
                </c:pt>
                <c:pt idx="110">
                  <c:v>0.68798178430549883</c:v>
                </c:pt>
                <c:pt idx="111">
                  <c:v>0.68792187980080277</c:v>
                </c:pt>
                <c:pt idx="112">
                  <c:v>0.68468783960618196</c:v>
                </c:pt>
                <c:pt idx="113">
                  <c:v>0.68462792524696858</c:v>
                </c:pt>
                <c:pt idx="114">
                  <c:v>0.68410186174227317</c:v>
                </c:pt>
                <c:pt idx="115">
                  <c:v>0.68404195651932409</c:v>
                </c:pt>
                <c:pt idx="116">
                  <c:v>0.68211026511333372</c:v>
                </c:pt>
                <c:pt idx="117">
                  <c:v>0.68205035846661688</c:v>
                </c:pt>
                <c:pt idx="118">
                  <c:v>0.67823023974536378</c:v>
                </c:pt>
                <c:pt idx="119">
                  <c:v>0.67817033247734704</c:v>
                </c:pt>
                <c:pt idx="120">
                  <c:v>0.67566574319222905</c:v>
                </c:pt>
                <c:pt idx="121">
                  <c:v>0.67560582761232135</c:v>
                </c:pt>
                <c:pt idx="122">
                  <c:v>0.67490198168856097</c:v>
                </c:pt>
                <c:pt idx="123">
                  <c:v>0.67484206676267333</c:v>
                </c:pt>
                <c:pt idx="124">
                  <c:v>0.67036473137620289</c:v>
                </c:pt>
                <c:pt idx="125">
                  <c:v>0.6703048165099561</c:v>
                </c:pt>
                <c:pt idx="126">
                  <c:v>0.66979247469426273</c:v>
                </c:pt>
                <c:pt idx="127">
                  <c:v>0.66973255825178568</c:v>
                </c:pt>
                <c:pt idx="128">
                  <c:v>0.66960089664970646</c:v>
                </c:pt>
                <c:pt idx="129">
                  <c:v>0.66954098243536886</c:v>
                </c:pt>
                <c:pt idx="130">
                  <c:v>0.66902882938598318</c:v>
                </c:pt>
                <c:pt idx="131">
                  <c:v>0.66896891351962984</c:v>
                </c:pt>
                <c:pt idx="132">
                  <c:v>0.6684449885769046</c:v>
                </c:pt>
                <c:pt idx="133">
                  <c:v>0.66838508007517072</c:v>
                </c:pt>
                <c:pt idx="134">
                  <c:v>0.66314342027631268</c:v>
                </c:pt>
                <c:pt idx="135">
                  <c:v>0.66308351244121277</c:v>
                </c:pt>
                <c:pt idx="136">
                  <c:v>0.66257288135450898</c:v>
                </c:pt>
                <c:pt idx="137">
                  <c:v>0.66251297124485153</c:v>
                </c:pt>
                <c:pt idx="138">
                  <c:v>0.66188402561389259</c:v>
                </c:pt>
                <c:pt idx="139">
                  <c:v>0.66182411190307733</c:v>
                </c:pt>
                <c:pt idx="140">
                  <c:v>0.65848607522802105</c:v>
                </c:pt>
                <c:pt idx="141">
                  <c:v>0.65842616457002268</c:v>
                </c:pt>
                <c:pt idx="142">
                  <c:v>0.65332633494149039</c:v>
                </c:pt>
                <c:pt idx="143">
                  <c:v>0.65326642154028713</c:v>
                </c:pt>
                <c:pt idx="144">
                  <c:v>0.65181079107077122</c:v>
                </c:pt>
                <c:pt idx="145">
                  <c:v>0.65175088757315314</c:v>
                </c:pt>
                <c:pt idx="146">
                  <c:v>0.65082521938627347</c:v>
                </c:pt>
                <c:pt idx="147">
                  <c:v>0.65076530322630088</c:v>
                </c:pt>
                <c:pt idx="148">
                  <c:v>0.6500615512732153</c:v>
                </c:pt>
                <c:pt idx="149">
                  <c:v>0.65000163559273749</c:v>
                </c:pt>
                <c:pt idx="150">
                  <c:v>0.64992829153314147</c:v>
                </c:pt>
                <c:pt idx="151">
                  <c:v>0.64986838103530464</c:v>
                </c:pt>
                <c:pt idx="152">
                  <c:v>0.64484540393451018</c:v>
                </c:pt>
                <c:pt idx="153">
                  <c:v>0.64478549155060783</c:v>
                </c:pt>
                <c:pt idx="154">
                  <c:v>0.64405586786555824</c:v>
                </c:pt>
                <c:pt idx="155">
                  <c:v>0.64399595611634852</c:v>
                </c:pt>
                <c:pt idx="156">
                  <c:v>0.64360576701290484</c:v>
                </c:pt>
                <c:pt idx="157">
                  <c:v>0.64354585620903015</c:v>
                </c:pt>
                <c:pt idx="158">
                  <c:v>0.64325306762048828</c:v>
                </c:pt>
                <c:pt idx="159">
                  <c:v>0.64319316395094051</c:v>
                </c:pt>
                <c:pt idx="160">
                  <c:v>0.64234481432948953</c:v>
                </c:pt>
                <c:pt idx="161">
                  <c:v>0.6422848991438338</c:v>
                </c:pt>
                <c:pt idx="162">
                  <c:v>0.63894766324521612</c:v>
                </c:pt>
                <c:pt idx="163">
                  <c:v>0.63888775034958922</c:v>
                </c:pt>
                <c:pt idx="164">
                  <c:v>0.63738164735536251</c:v>
                </c:pt>
                <c:pt idx="165">
                  <c:v>0.63732174179021195</c:v>
                </c:pt>
                <c:pt idx="166">
                  <c:v>0.6322743310895621</c:v>
                </c:pt>
                <c:pt idx="167">
                  <c:v>0.63221442380456094</c:v>
                </c:pt>
                <c:pt idx="168">
                  <c:v>0.59043381804250272</c:v>
                </c:pt>
                <c:pt idx="169">
                  <c:v>0.5903739034363592</c:v>
                </c:pt>
                <c:pt idx="170">
                  <c:v>0.58703671213238318</c:v>
                </c:pt>
                <c:pt idx="171">
                  <c:v>0.58697679867409103</c:v>
                </c:pt>
                <c:pt idx="172">
                  <c:v>0.58308371434481188</c:v>
                </c:pt>
                <c:pt idx="173">
                  <c:v>0.58302379965701234</c:v>
                </c:pt>
                <c:pt idx="174">
                  <c:v>0.58195320329392397</c:v>
                </c:pt>
                <c:pt idx="175">
                  <c:v>0.58189328922293793</c:v>
                </c:pt>
                <c:pt idx="176">
                  <c:v>0.58116386606174708</c:v>
                </c:pt>
                <c:pt idx="177">
                  <c:v>0.58110395222601396</c:v>
                </c:pt>
                <c:pt idx="178">
                  <c:v>0.58036463485200951</c:v>
                </c:pt>
                <c:pt idx="179">
                  <c:v>0.58030472462440374</c:v>
                </c:pt>
                <c:pt idx="180">
                  <c:v>0.57968677228621202</c:v>
                </c:pt>
                <c:pt idx="181">
                  <c:v>0.57962685848055429</c:v>
                </c:pt>
                <c:pt idx="182">
                  <c:v>0.57721063670287376</c:v>
                </c:pt>
                <c:pt idx="183">
                  <c:v>0.57715072204922846</c:v>
                </c:pt>
                <c:pt idx="184">
                  <c:v>0.57639683736891134</c:v>
                </c:pt>
                <c:pt idx="185">
                  <c:v>0.57633692263456937</c:v>
                </c:pt>
                <c:pt idx="186">
                  <c:v>0.57563317939345526</c:v>
                </c:pt>
                <c:pt idx="187">
                  <c:v>0.57557326471503367</c:v>
                </c:pt>
                <c:pt idx="188">
                  <c:v>0.57460160573133634</c:v>
                </c:pt>
                <c:pt idx="189">
                  <c:v>0.57454169197037641</c:v>
                </c:pt>
                <c:pt idx="190">
                  <c:v>0.57449227875598941</c:v>
                </c:pt>
                <c:pt idx="191">
                  <c:v>0.57443236762403549</c:v>
                </c:pt>
                <c:pt idx="192">
                  <c:v>0.57381387478510948</c:v>
                </c:pt>
                <c:pt idx="193">
                  <c:v>0.57381222786497621</c:v>
                </c:pt>
                <c:pt idx="194">
                  <c:v>0.57375396075245444</c:v>
                </c:pt>
                <c:pt idx="195">
                  <c:v>0.57375231433017693</c:v>
                </c:pt>
                <c:pt idx="196">
                  <c:v>0.57301512681492739</c:v>
                </c:pt>
                <c:pt idx="197">
                  <c:v>0.57295521570951347</c:v>
                </c:pt>
                <c:pt idx="198">
                  <c:v>0.56917858155872336</c:v>
                </c:pt>
                <c:pt idx="199">
                  <c:v>0.56911866803449063</c:v>
                </c:pt>
                <c:pt idx="200">
                  <c:v>0.56791658343753593</c:v>
                </c:pt>
                <c:pt idx="201">
                  <c:v>0.56785666911557298</c:v>
                </c:pt>
                <c:pt idx="202">
                  <c:v>0.56714265134273667</c:v>
                </c:pt>
                <c:pt idx="203">
                  <c:v>0.56714044046422452</c:v>
                </c:pt>
                <c:pt idx="204">
                  <c:v>0.56708273949275945</c:v>
                </c:pt>
                <c:pt idx="205">
                  <c:v>0.56708052954413979</c:v>
                </c:pt>
                <c:pt idx="206">
                  <c:v>0.56612079670835269</c:v>
                </c:pt>
                <c:pt idx="207">
                  <c:v>0.56606088338623717</c:v>
                </c:pt>
                <c:pt idx="208">
                  <c:v>0.56451981768416326</c:v>
                </c:pt>
                <c:pt idx="209">
                  <c:v>0.56445990374468813</c:v>
                </c:pt>
                <c:pt idx="210">
                  <c:v>0.56298597853964094</c:v>
                </c:pt>
                <c:pt idx="211">
                  <c:v>0.56292606474547102</c:v>
                </c:pt>
                <c:pt idx="212">
                  <c:v>0.56269761267256468</c:v>
                </c:pt>
                <c:pt idx="213">
                  <c:v>0.56263770044806161</c:v>
                </c:pt>
                <c:pt idx="214">
                  <c:v>0.56219662026772388</c:v>
                </c:pt>
                <c:pt idx="215">
                  <c:v>0.56213670662574455</c:v>
                </c:pt>
                <c:pt idx="216">
                  <c:v>0.55784875682426416</c:v>
                </c:pt>
                <c:pt idx="217">
                  <c:v>0.55778884458576583</c:v>
                </c:pt>
                <c:pt idx="218">
                  <c:v>0.55580973203429107</c:v>
                </c:pt>
                <c:pt idx="219">
                  <c:v>0.55574982299369369</c:v>
                </c:pt>
                <c:pt idx="220">
                  <c:v>0.5555251494193264</c:v>
                </c:pt>
                <c:pt idx="221">
                  <c:v>0.55546523775677159</c:v>
                </c:pt>
                <c:pt idx="222">
                  <c:v>0.5545052124010158</c:v>
                </c:pt>
                <c:pt idx="223">
                  <c:v>0.55444529896626715</c:v>
                </c:pt>
                <c:pt idx="224">
                  <c:v>0.55108214934533661</c:v>
                </c:pt>
                <c:pt idx="225">
                  <c:v>0.55102223668712536</c:v>
                </c:pt>
                <c:pt idx="226">
                  <c:v>0.54721966056364024</c:v>
                </c:pt>
                <c:pt idx="227">
                  <c:v>0.54715974785863952</c:v>
                </c:pt>
                <c:pt idx="228">
                  <c:v>0.54640470235807037</c:v>
                </c:pt>
                <c:pt idx="229">
                  <c:v>0.54634478986538837</c:v>
                </c:pt>
                <c:pt idx="230">
                  <c:v>0.54419472212474462</c:v>
                </c:pt>
                <c:pt idx="231">
                  <c:v>0.54413481199459235</c:v>
                </c:pt>
                <c:pt idx="232">
                  <c:v>0.54134695525925258</c:v>
                </c:pt>
                <c:pt idx="233">
                  <c:v>0.5412870422764342</c:v>
                </c:pt>
                <c:pt idx="234">
                  <c:v>0.5405320280456144</c:v>
                </c:pt>
                <c:pt idx="235">
                  <c:v>0.54047211521443328</c:v>
                </c:pt>
                <c:pt idx="236">
                  <c:v>0.53951724990935879</c:v>
                </c:pt>
                <c:pt idx="237">
                  <c:v>0.53945733992524447</c:v>
                </c:pt>
                <c:pt idx="238">
                  <c:v>0.53364488770442964</c:v>
                </c:pt>
                <c:pt idx="239">
                  <c:v>0.53358497686805173</c:v>
                </c:pt>
                <c:pt idx="240">
                  <c:v>0.51977145052859597</c:v>
                </c:pt>
                <c:pt idx="241">
                  <c:v>0.51971153786373103</c:v>
                </c:pt>
                <c:pt idx="242">
                  <c:v>0.51632269752715421</c:v>
                </c:pt>
                <c:pt idx="243">
                  <c:v>0.51626278550807037</c:v>
                </c:pt>
                <c:pt idx="244">
                  <c:v>0.51389876298942339</c:v>
                </c:pt>
                <c:pt idx="245">
                  <c:v>0.51383885015563868</c:v>
                </c:pt>
                <c:pt idx="246">
                  <c:v>0.51045007717819468</c:v>
                </c:pt>
                <c:pt idx="247">
                  <c:v>0.51039016473835974</c:v>
                </c:pt>
                <c:pt idx="248">
                  <c:v>0.50922054596331257</c:v>
                </c:pt>
                <c:pt idx="249">
                  <c:v>0.5091606362665152</c:v>
                </c:pt>
                <c:pt idx="250">
                  <c:v>0.50334813389615063</c:v>
                </c:pt>
                <c:pt idx="251">
                  <c:v>0.50328822326108524</c:v>
                </c:pt>
                <c:pt idx="252">
                  <c:v>0.48855915040830994</c:v>
                </c:pt>
                <c:pt idx="253">
                  <c:v>0.48849923941729551</c:v>
                </c:pt>
                <c:pt idx="254">
                  <c:v>0.48776965037508946</c:v>
                </c:pt>
                <c:pt idx="255">
                  <c:v>0.48770973913314736</c:v>
                </c:pt>
                <c:pt idx="256">
                  <c:v>0.48268672161025911</c:v>
                </c:pt>
                <c:pt idx="257">
                  <c:v>0.48262681146001468</c:v>
                </c:pt>
                <c:pt idx="258">
                  <c:v>0.48189719249958762</c:v>
                </c:pt>
                <c:pt idx="259">
                  <c:v>0.48183728204068688</c:v>
                </c:pt>
                <c:pt idx="260">
                  <c:v>0.48109797674708749</c:v>
                </c:pt>
                <c:pt idx="261">
                  <c:v>0.48103806404392085</c:v>
                </c:pt>
                <c:pt idx="262">
                  <c:v>0.4795865457637381</c:v>
                </c:pt>
                <c:pt idx="263">
                  <c:v>0.47952663466396006</c:v>
                </c:pt>
                <c:pt idx="264">
                  <c:v>0.47616314109586622</c:v>
                </c:pt>
                <c:pt idx="265">
                  <c:v>0.47610322901395724</c:v>
                </c:pt>
                <c:pt idx="266">
                  <c:v>0.47522531949888724</c:v>
                </c:pt>
                <c:pt idx="267">
                  <c:v>0.47516540709010724</c:v>
                </c:pt>
                <c:pt idx="268">
                  <c:v>0.47110559805959734</c:v>
                </c:pt>
                <c:pt idx="269">
                  <c:v>0.47104568679296693</c:v>
                </c:pt>
                <c:pt idx="270">
                  <c:v>0.47029282951551926</c:v>
                </c:pt>
                <c:pt idx="271">
                  <c:v>0.47029058637073462</c:v>
                </c:pt>
                <c:pt idx="272">
                  <c:v>0.47023291907703713</c:v>
                </c:pt>
                <c:pt idx="273">
                  <c:v>0.47023067483841763</c:v>
                </c:pt>
                <c:pt idx="274">
                  <c:v>0.46927644756990461</c:v>
                </c:pt>
                <c:pt idx="275">
                  <c:v>0.46921653445793393</c:v>
                </c:pt>
                <c:pt idx="276">
                  <c:v>0.46849512466383686</c:v>
                </c:pt>
                <c:pt idx="277">
                  <c:v>0.46843521211731387</c:v>
                </c:pt>
                <c:pt idx="278">
                  <c:v>0.46686927537573703</c:v>
                </c:pt>
                <c:pt idx="279">
                  <c:v>0.46680936371378434</c:v>
                </c:pt>
                <c:pt idx="280">
                  <c:v>0.46504648834840645</c:v>
                </c:pt>
                <c:pt idx="281">
                  <c:v>0.46498657525175385</c:v>
                </c:pt>
                <c:pt idx="282">
                  <c:v>0.46442051512020255</c:v>
                </c:pt>
                <c:pt idx="283">
                  <c:v>0.46436060561029702</c:v>
                </c:pt>
                <c:pt idx="284">
                  <c:v>0.46340369363263878</c:v>
                </c:pt>
                <c:pt idx="285">
                  <c:v>0.46334378056323483</c:v>
                </c:pt>
                <c:pt idx="286">
                  <c:v>0.46262250313053588</c:v>
                </c:pt>
                <c:pt idx="287">
                  <c:v>0.46256259099488822</c:v>
                </c:pt>
                <c:pt idx="288">
                  <c:v>0.46099679446483971</c:v>
                </c:pt>
                <c:pt idx="289">
                  <c:v>0.460936883476735</c:v>
                </c:pt>
                <c:pt idx="290">
                  <c:v>0.45998244996736731</c:v>
                </c:pt>
                <c:pt idx="291">
                  <c:v>0.45992253679312162</c:v>
                </c:pt>
                <c:pt idx="292">
                  <c:v>0.45917375548812372</c:v>
                </c:pt>
                <c:pt idx="293">
                  <c:v>0.45911384254733839</c:v>
                </c:pt>
                <c:pt idx="294">
                  <c:v>0.45794560937735157</c:v>
                </c:pt>
                <c:pt idx="295">
                  <c:v>0.45788569616549502</c:v>
                </c:pt>
                <c:pt idx="296">
                  <c:v>0.45410970077809343</c:v>
                </c:pt>
                <c:pt idx="297">
                  <c:v>0.45404978776582994</c:v>
                </c:pt>
                <c:pt idx="298">
                  <c:v>0.45213862268291266</c:v>
                </c:pt>
                <c:pt idx="299">
                  <c:v>0.45207871217998319</c:v>
                </c:pt>
                <c:pt idx="300">
                  <c:v>0.45207271923902964</c:v>
                </c:pt>
                <c:pt idx="301">
                  <c:v>0.45201280566087387</c:v>
                </c:pt>
                <c:pt idx="302">
                  <c:v>0.45132354944570657</c:v>
                </c:pt>
                <c:pt idx="303">
                  <c:v>0.45126363858969082</c:v>
                </c:pt>
                <c:pt idx="304">
                  <c:v>0.44443643521297632</c:v>
                </c:pt>
                <c:pt idx="305">
                  <c:v>0.44437652209120809</c:v>
                </c:pt>
                <c:pt idx="306">
                  <c:v>0.44365754271711499</c:v>
                </c:pt>
                <c:pt idx="307">
                  <c:v>0.44359763187759282</c:v>
                </c:pt>
                <c:pt idx="308">
                  <c:v>0.44284494903975724</c:v>
                </c:pt>
                <c:pt idx="309">
                  <c:v>0.44278503924533735</c:v>
                </c:pt>
                <c:pt idx="310">
                  <c:v>0.4420298280257744</c:v>
                </c:pt>
                <c:pt idx="311">
                  <c:v>0.44196991781840672</c:v>
                </c:pt>
                <c:pt idx="312">
                  <c:v>0.44104690709818911</c:v>
                </c:pt>
                <c:pt idx="313">
                  <c:v>0.44098699447369105</c:v>
                </c:pt>
                <c:pt idx="314">
                  <c:v>0.44020847584960643</c:v>
                </c:pt>
                <c:pt idx="315">
                  <c:v>0.44020649492362607</c:v>
                </c:pt>
                <c:pt idx="316">
                  <c:v>0.44014856361998239</c:v>
                </c:pt>
                <c:pt idx="317">
                  <c:v>0.44014658204372203</c:v>
                </c:pt>
                <c:pt idx="318">
                  <c:v>0.43697277499166798</c:v>
                </c:pt>
                <c:pt idx="319">
                  <c:v>0.43691286626035897</c:v>
                </c:pt>
                <c:pt idx="320">
                  <c:v>0.43615759448632802</c:v>
                </c:pt>
                <c:pt idx="321">
                  <c:v>0.43609768527903203</c:v>
                </c:pt>
                <c:pt idx="322">
                  <c:v>0.43517428750385173</c:v>
                </c:pt>
                <c:pt idx="323">
                  <c:v>0.43514243859202612</c:v>
                </c:pt>
                <c:pt idx="324">
                  <c:v>0.43511437540518033</c:v>
                </c:pt>
                <c:pt idx="325">
                  <c:v>0.43509982995248409</c:v>
                </c:pt>
                <c:pt idx="326">
                  <c:v>0.43508252561846739</c:v>
                </c:pt>
                <c:pt idx="327">
                  <c:v>0.43503991918528323</c:v>
                </c:pt>
                <c:pt idx="328">
                  <c:v>0.43433382807639653</c:v>
                </c:pt>
                <c:pt idx="329">
                  <c:v>0.43427391565810247</c:v>
                </c:pt>
                <c:pt idx="330">
                  <c:v>0.43310712113907424</c:v>
                </c:pt>
                <c:pt idx="331">
                  <c:v>0.43310570360902473</c:v>
                </c:pt>
                <c:pt idx="332">
                  <c:v>0.43304720708487104</c:v>
                </c:pt>
                <c:pt idx="333">
                  <c:v>0.43304578936168858</c:v>
                </c:pt>
                <c:pt idx="334">
                  <c:v>0.43165073942101162</c:v>
                </c:pt>
                <c:pt idx="335">
                  <c:v>0.43159082714377139</c:v>
                </c:pt>
                <c:pt idx="336">
                  <c:v>0.42926975302567155</c:v>
                </c:pt>
                <c:pt idx="337">
                  <c:v>0.42922752094545757</c:v>
                </c:pt>
                <c:pt idx="338">
                  <c:v>0.42920984052067046</c:v>
                </c:pt>
                <c:pt idx="339">
                  <c:v>0.42916761110672075</c:v>
                </c:pt>
                <c:pt idx="340">
                  <c:v>0.42723269342239117</c:v>
                </c:pt>
                <c:pt idx="341">
                  <c:v>0.4271727790972043</c:v>
                </c:pt>
                <c:pt idx="342">
                  <c:v>0.42577818520060862</c:v>
                </c:pt>
                <c:pt idx="343">
                  <c:v>0.42571827358294034</c:v>
                </c:pt>
                <c:pt idx="344">
                  <c:v>0.42454955545217721</c:v>
                </c:pt>
                <c:pt idx="345">
                  <c:v>0.42448964111858928</c:v>
                </c:pt>
                <c:pt idx="346">
                  <c:v>0.4186765705358258</c:v>
                </c:pt>
                <c:pt idx="347">
                  <c:v>0.41861665631191253</c:v>
                </c:pt>
                <c:pt idx="348">
                  <c:v>0.38506411972934751</c:v>
                </c:pt>
                <c:pt idx="349">
                  <c:v>0.38500421497158005</c:v>
                </c:pt>
                <c:pt idx="350">
                  <c:v>0.38424863258203207</c:v>
                </c:pt>
                <c:pt idx="351">
                  <c:v>0.3841887270553932</c:v>
                </c:pt>
                <c:pt idx="352">
                  <c:v>0.37771556429199932</c:v>
                </c:pt>
                <c:pt idx="353">
                  <c:v>0.37765566136110734</c:v>
                </c:pt>
                <c:pt idx="354">
                  <c:v>0.37735905090621197</c:v>
                </c:pt>
                <c:pt idx="355">
                  <c:v>0.37729913967175388</c:v>
                </c:pt>
                <c:pt idx="356">
                  <c:v>0.37689996646932811</c:v>
                </c:pt>
                <c:pt idx="357">
                  <c:v>0.37684006269385645</c:v>
                </c:pt>
                <c:pt idx="358">
                  <c:v>0.37658257157923442</c:v>
                </c:pt>
                <c:pt idx="359">
                  <c:v>0.3765226660499647</c:v>
                </c:pt>
                <c:pt idx="360">
                  <c:v>0.37313201913534161</c:v>
                </c:pt>
                <c:pt idx="361">
                  <c:v>0.37307211044341049</c:v>
                </c:pt>
                <c:pt idx="362">
                  <c:v>0.37184451037465255</c:v>
                </c:pt>
                <c:pt idx="363">
                  <c:v>0.37178460950986558</c:v>
                </c:pt>
                <c:pt idx="364">
                  <c:v>0.37102879026143981</c:v>
                </c:pt>
                <c:pt idx="365">
                  <c:v>0.37096888847613441</c:v>
                </c:pt>
                <c:pt idx="366">
                  <c:v>0.37000953886245369</c:v>
                </c:pt>
                <c:pt idx="367">
                  <c:v>0.36994962874626031</c:v>
                </c:pt>
                <c:pt idx="368">
                  <c:v>0.36602911262630877</c:v>
                </c:pt>
                <c:pt idx="369">
                  <c:v>0.36596919859569871</c:v>
                </c:pt>
                <c:pt idx="370">
                  <c:v>0.36413738404898149</c:v>
                </c:pt>
                <c:pt idx="371">
                  <c:v>0.36407747528369577</c:v>
                </c:pt>
                <c:pt idx="372">
                  <c:v>0.35761613404005943</c:v>
                </c:pt>
                <c:pt idx="373">
                  <c:v>0.35755623004508613</c:v>
                </c:pt>
                <c:pt idx="374">
                  <c:v>0.35637717198784397</c:v>
                </c:pt>
                <c:pt idx="375">
                  <c:v>0.35631726582153184</c:v>
                </c:pt>
                <c:pt idx="376">
                  <c:v>0.35553624858952909</c:v>
                </c:pt>
                <c:pt idx="377">
                  <c:v>0.35547634155483504</c:v>
                </c:pt>
                <c:pt idx="378">
                  <c:v>0.35416513741022476</c:v>
                </c:pt>
                <c:pt idx="379">
                  <c:v>0.3541052297547207</c:v>
                </c:pt>
                <c:pt idx="380">
                  <c:v>0.35050566860360372</c:v>
                </c:pt>
                <c:pt idx="381">
                  <c:v>0.35044576431452168</c:v>
                </c:pt>
                <c:pt idx="382">
                  <c:v>0.34966460956557671</c:v>
                </c:pt>
                <c:pt idx="383">
                  <c:v>0.34960470432488316</c:v>
                </c:pt>
                <c:pt idx="384">
                  <c:v>0.34913442790907095</c:v>
                </c:pt>
                <c:pt idx="385">
                  <c:v>0.34907452293577573</c:v>
                </c:pt>
                <c:pt idx="386">
                  <c:v>0.34843253923618389</c:v>
                </c:pt>
                <c:pt idx="387">
                  <c:v>0.34837262579878758</c:v>
                </c:pt>
                <c:pt idx="388">
                  <c:v>0.34829340954669247</c:v>
                </c:pt>
                <c:pt idx="389">
                  <c:v>0.34823350363305794</c:v>
                </c:pt>
                <c:pt idx="390">
                  <c:v>0.34706182498494786</c:v>
                </c:pt>
                <c:pt idx="391">
                  <c:v>0.34700191103328187</c:v>
                </c:pt>
                <c:pt idx="392">
                  <c:v>0.34255981909116334</c:v>
                </c:pt>
                <c:pt idx="393">
                  <c:v>0.34249990675017927</c:v>
                </c:pt>
                <c:pt idx="394">
                  <c:v>0.34118902000317558</c:v>
                </c:pt>
                <c:pt idx="395">
                  <c:v>0.34112910709469574</c:v>
                </c:pt>
                <c:pt idx="396">
                  <c:v>0.32899344055198593</c:v>
                </c:pt>
                <c:pt idx="397">
                  <c:v>0.32893353157906585</c:v>
                </c:pt>
                <c:pt idx="398">
                  <c:v>0.32812724268341892</c:v>
                </c:pt>
                <c:pt idx="399">
                  <c:v>0.32806733276322914</c:v>
                </c:pt>
                <c:pt idx="400">
                  <c:v>0.32312152469509703</c:v>
                </c:pt>
                <c:pt idx="401">
                  <c:v>0.32306161752541301</c:v>
                </c:pt>
                <c:pt idx="402">
                  <c:v>0.32225516841724883</c:v>
                </c:pt>
                <c:pt idx="403">
                  <c:v>0.32219526020590639</c:v>
                </c:pt>
                <c:pt idx="404">
                  <c:v>0.32081095235745455</c:v>
                </c:pt>
                <c:pt idx="405">
                  <c:v>0.32075103557769791</c:v>
                </c:pt>
                <c:pt idx="406">
                  <c:v>0.31493762014615589</c:v>
                </c:pt>
                <c:pt idx="407">
                  <c:v>0.31487770428853568</c:v>
                </c:pt>
                <c:pt idx="408">
                  <c:v>0.30415473011596172</c:v>
                </c:pt>
                <c:pt idx="409">
                  <c:v>0.30409482425481676</c:v>
                </c:pt>
                <c:pt idx="410">
                  <c:v>0.30328826562610195</c:v>
                </c:pt>
                <c:pt idx="411">
                  <c:v>0.30322835856932501</c:v>
                </c:pt>
                <c:pt idx="412">
                  <c:v>0.29597031020517506</c:v>
                </c:pt>
                <c:pt idx="413">
                  <c:v>0.29591039430348515</c:v>
                </c:pt>
                <c:pt idx="414">
                  <c:v>0.29567304383823961</c:v>
                </c:pt>
                <c:pt idx="415">
                  <c:v>0.29561313649902199</c:v>
                </c:pt>
                <c:pt idx="416">
                  <c:v>0.29217219568750402</c:v>
                </c:pt>
                <c:pt idx="417">
                  <c:v>0.29211228365553454</c:v>
                </c:pt>
                <c:pt idx="418">
                  <c:v>0.28464362724116204</c:v>
                </c:pt>
                <c:pt idx="419">
                  <c:v>0.28458370703283953</c:v>
                </c:pt>
                <c:pt idx="420">
                  <c:v>0.27161256063396821</c:v>
                </c:pt>
                <c:pt idx="421">
                  <c:v>0.27155266539492195</c:v>
                </c:pt>
                <c:pt idx="422">
                  <c:v>0.26813354910181098</c:v>
                </c:pt>
                <c:pt idx="423">
                  <c:v>0.26807364722062438</c:v>
                </c:pt>
                <c:pt idx="424">
                  <c:v>0.2657428960092304</c:v>
                </c:pt>
                <c:pt idx="425">
                  <c:v>0.2656830044883855</c:v>
                </c:pt>
                <c:pt idx="426">
                  <c:v>0.26226285109329306</c:v>
                </c:pt>
                <c:pt idx="427">
                  <c:v>0.26220295238138952</c:v>
                </c:pt>
                <c:pt idx="428">
                  <c:v>0.26081279965511878</c:v>
                </c:pt>
                <c:pt idx="429">
                  <c:v>0.2607528856981684</c:v>
                </c:pt>
                <c:pt idx="430">
                  <c:v>0.25494005611145582</c:v>
                </c:pt>
                <c:pt idx="431">
                  <c:v>0.25488014418610594</c:v>
                </c:pt>
                <c:pt idx="432">
                  <c:v>0.25027152175695944</c:v>
                </c:pt>
                <c:pt idx="433">
                  <c:v>0.25021161991256502</c:v>
                </c:pt>
                <c:pt idx="434">
                  <c:v>0.24677797598671947</c:v>
                </c:pt>
                <c:pt idx="435">
                  <c:v>0.24676906581226818</c:v>
                </c:pt>
                <c:pt idx="436">
                  <c:v>0.24671808827490771</c:v>
                </c:pt>
                <c:pt idx="437">
                  <c:v>0.24670915722805187</c:v>
                </c:pt>
                <c:pt idx="438">
                  <c:v>0.24440086557924967</c:v>
                </c:pt>
                <c:pt idx="439">
                  <c:v>0.24434096718740803</c:v>
                </c:pt>
                <c:pt idx="440">
                  <c:v>0.2432969150238348</c:v>
                </c:pt>
                <c:pt idx="441">
                  <c:v>0.24323701908619685</c:v>
                </c:pt>
                <c:pt idx="442">
                  <c:v>0.24089729394581474</c:v>
                </c:pt>
                <c:pt idx="443">
                  <c:v>0.24083738819618469</c:v>
                </c:pt>
                <c:pt idx="444">
                  <c:v>0.23923913590527227</c:v>
                </c:pt>
                <c:pt idx="445">
                  <c:v>0.23917921530419747</c:v>
                </c:pt>
                <c:pt idx="446">
                  <c:v>0.23829491290982527</c:v>
                </c:pt>
                <c:pt idx="447">
                  <c:v>0.23823502326391463</c:v>
                </c:pt>
                <c:pt idx="448">
                  <c:v>0.23742720934215214</c:v>
                </c:pt>
                <c:pt idx="449">
                  <c:v>0.23736731753715928</c:v>
                </c:pt>
                <c:pt idx="450">
                  <c:v>0.23597285635600398</c:v>
                </c:pt>
                <c:pt idx="451">
                  <c:v>0.23591294525142611</c:v>
                </c:pt>
                <c:pt idx="452">
                  <c:v>0.23336513768373784</c:v>
                </c:pt>
                <c:pt idx="453">
                  <c:v>0.23330521862458981</c:v>
                </c:pt>
                <c:pt idx="454">
                  <c:v>0.23010065607738672</c:v>
                </c:pt>
                <c:pt idx="455">
                  <c:v>0.23004074771737423</c:v>
                </c:pt>
                <c:pt idx="456">
                  <c:v>0.22973713969618531</c:v>
                </c:pt>
                <c:pt idx="457">
                  <c:v>0.22967725055510643</c:v>
                </c:pt>
                <c:pt idx="458">
                  <c:v>0.22886938745902097</c:v>
                </c:pt>
                <c:pt idx="459">
                  <c:v>0.22880949604758391</c:v>
                </c:pt>
                <c:pt idx="460">
                  <c:v>0.22543492272029544</c:v>
                </c:pt>
                <c:pt idx="461">
                  <c:v>0.225375027290179</c:v>
                </c:pt>
                <c:pt idx="462">
                  <c:v>0.22193054876095156</c:v>
                </c:pt>
                <c:pt idx="463">
                  <c:v>0.22187064486034822</c:v>
                </c:pt>
                <c:pt idx="464">
                  <c:v>0.22154280508104515</c:v>
                </c:pt>
                <c:pt idx="465">
                  <c:v>0.22148289628836043</c:v>
                </c:pt>
                <c:pt idx="466">
                  <c:v>0.22125406520025614</c:v>
                </c:pt>
                <c:pt idx="467">
                  <c:v>0.22119417383410306</c:v>
                </c:pt>
                <c:pt idx="468">
                  <c:v>0.21774843520387194</c:v>
                </c:pt>
                <c:pt idx="469">
                  <c:v>0.21768853471934352</c:v>
                </c:pt>
                <c:pt idx="470">
                  <c:v>0.21695224852384531</c:v>
                </c:pt>
                <c:pt idx="471">
                  <c:v>0.21689235068801258</c:v>
                </c:pt>
                <c:pt idx="472">
                  <c:v>0.21605960867180571</c:v>
                </c:pt>
                <c:pt idx="473">
                  <c:v>0.21599970855778777</c:v>
                </c:pt>
                <c:pt idx="474">
                  <c:v>0.21439780797898311</c:v>
                </c:pt>
                <c:pt idx="475">
                  <c:v>0.21433788874056942</c:v>
                </c:pt>
                <c:pt idx="476">
                  <c:v>0.21021308297847613</c:v>
                </c:pt>
                <c:pt idx="477">
                  <c:v>0.21015316576885004</c:v>
                </c:pt>
                <c:pt idx="478">
                  <c:v>0.2085241335046282</c:v>
                </c:pt>
                <c:pt idx="479">
                  <c:v>0.20846421644113533</c:v>
                </c:pt>
                <c:pt idx="480">
                  <c:v>0.15103178557752106</c:v>
                </c:pt>
                <c:pt idx="481">
                  <c:v>0.15097192921640032</c:v>
                </c:pt>
                <c:pt idx="482">
                  <c:v>0.14751749423177216</c:v>
                </c:pt>
                <c:pt idx="483">
                  <c:v>0.1474576199318027</c:v>
                </c:pt>
                <c:pt idx="484">
                  <c:v>0.14516847623581458</c:v>
                </c:pt>
                <c:pt idx="485">
                  <c:v>0.14510863182143302</c:v>
                </c:pt>
                <c:pt idx="486">
                  <c:v>0.14165151829297645</c:v>
                </c:pt>
                <c:pt idx="487">
                  <c:v>0.14159165407477051</c:v>
                </c:pt>
                <c:pt idx="488">
                  <c:v>0.13996921750444327</c:v>
                </c:pt>
                <c:pt idx="489">
                  <c:v>0.13990930965165771</c:v>
                </c:pt>
                <c:pt idx="490">
                  <c:v>0.13409781763099707</c:v>
                </c:pt>
                <c:pt idx="491">
                  <c:v>0.13403791586254168</c:v>
                </c:pt>
                <c:pt idx="492">
                  <c:v>0.12363922387425166</c:v>
                </c:pt>
                <c:pt idx="493">
                  <c:v>0.12357936053396892</c:v>
                </c:pt>
                <c:pt idx="494">
                  <c:v>0.12010128191712374</c:v>
                </c:pt>
                <c:pt idx="495">
                  <c:v>0.12004139710353698</c:v>
                </c:pt>
                <c:pt idx="496">
                  <c:v>0.11777515910760344</c:v>
                </c:pt>
                <c:pt idx="497">
                  <c:v>0.11771530958175616</c:v>
                </c:pt>
                <c:pt idx="498">
                  <c:v>0.11423390060393636</c:v>
                </c:pt>
                <c:pt idx="499">
                  <c:v>0.1141740268429951</c:v>
                </c:pt>
                <c:pt idx="500">
                  <c:v>0.11234777627695092</c:v>
                </c:pt>
                <c:pt idx="501">
                  <c:v>0.11228785312301923</c:v>
                </c:pt>
                <c:pt idx="502">
                  <c:v>0.10647368843815198</c:v>
                </c:pt>
                <c:pt idx="503">
                  <c:v>0.10641377041931223</c:v>
                </c:pt>
                <c:pt idx="504">
                  <c:v>9.8816750877279702E-2</c:v>
                </c:pt>
                <c:pt idx="505">
                  <c:v>9.8756922511554143E-2</c:v>
                </c:pt>
                <c:pt idx="506">
                  <c:v>9.5271231503891843E-2</c:v>
                </c:pt>
                <c:pt idx="507">
                  <c:v>9.5211371661137398E-2</c:v>
                </c:pt>
                <c:pt idx="508">
                  <c:v>9.0330732340760611E-2</c:v>
                </c:pt>
                <c:pt idx="509">
                  <c:v>9.0270900712030575E-2</c:v>
                </c:pt>
                <c:pt idx="510">
                  <c:v>8.940808011307172E-2</c:v>
                </c:pt>
                <c:pt idx="511">
                  <c:v>8.934823932341561E-2</c:v>
                </c:pt>
                <c:pt idx="512">
                  <c:v>8.7506291294248736E-2</c:v>
                </c:pt>
                <c:pt idx="513">
                  <c:v>8.7446374245728264E-2</c:v>
                </c:pt>
                <c:pt idx="514">
                  <c:v>8.1633604178513536E-2</c:v>
                </c:pt>
                <c:pt idx="515">
                  <c:v>8.1573695863904019E-2</c:v>
                </c:pt>
                <c:pt idx="516">
                  <c:v>4.4991337541378018E-2</c:v>
                </c:pt>
                <c:pt idx="517">
                  <c:v>4.4931704445351696E-2</c:v>
                </c:pt>
                <c:pt idx="518">
                  <c:v>4.4060809301741305E-2</c:v>
                </c:pt>
                <c:pt idx="519">
                  <c:v>4.4001150373006899E-2</c:v>
                </c:pt>
                <c:pt idx="520">
                  <c:v>3.9164205790561644E-2</c:v>
                </c:pt>
                <c:pt idx="521">
                  <c:v>3.9104707102819172E-2</c:v>
                </c:pt>
                <c:pt idx="522">
                  <c:v>3.8230160746490466E-2</c:v>
                </c:pt>
                <c:pt idx="523">
                  <c:v>3.817062985832452E-2</c:v>
                </c:pt>
                <c:pt idx="524">
                  <c:v>3.6235284482484441E-2</c:v>
                </c:pt>
                <c:pt idx="525">
                  <c:v>3.6175420393648024E-2</c:v>
                </c:pt>
                <c:pt idx="526">
                  <c:v>3.0373895150022985E-2</c:v>
                </c:pt>
                <c:pt idx="527">
                  <c:v>3.0314089741776538E-2</c:v>
                </c:pt>
                <c:pt idx="528">
                  <c:v>2.0351104929225417E-2</c:v>
                </c:pt>
                <c:pt idx="529">
                  <c:v>2.0292463725425942E-2</c:v>
                </c:pt>
                <c:pt idx="530">
                  <c:v>1.940566630589589E-2</c:v>
                </c:pt>
                <c:pt idx="531">
                  <c:v>1.9346967969126543E-2</c:v>
                </c:pt>
                <c:pt idx="532">
                  <c:v>1.1993300039127542E-2</c:v>
                </c:pt>
                <c:pt idx="533">
                  <c:v>1.1936101486216041E-2</c:v>
                </c:pt>
                <c:pt idx="534">
                  <c:v>1.1443801428766503E-2</c:v>
                </c:pt>
                <c:pt idx="535">
                  <c:v>1.1384394572330344E-2</c:v>
                </c:pt>
                <c:pt idx="536">
                  <c:v>8.313488414244884E-3</c:v>
                </c:pt>
                <c:pt idx="537">
                  <c:v>8.2562862523246159E-3</c:v>
                </c:pt>
                <c:pt idx="538">
                  <c:v>5.996054095855678E-5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FA-4C88-9315-FEC146EA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979856"/>
        <c:axId val="5219818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7FA-4C88-9315-FEC146EA9AA3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251635654.74289462</c:v>
                      </c:pt>
                      <c:pt idx="1">
                        <c:v>251640812.31717467</c:v>
                      </c:pt>
                      <c:pt idx="2">
                        <c:v>251635654.74289462</c:v>
                      </c:pt>
                      <c:pt idx="3">
                        <c:v>251640812.31717467</c:v>
                      </c:pt>
                      <c:pt idx="4">
                        <c:v>252170347.27289641</c:v>
                      </c:pt>
                      <c:pt idx="5">
                        <c:v>252175504.84717631</c:v>
                      </c:pt>
                      <c:pt idx="6">
                        <c:v>252170347.27289641</c:v>
                      </c:pt>
                      <c:pt idx="7">
                        <c:v>252175504.84717631</c:v>
                      </c:pt>
                      <c:pt idx="8">
                        <c:v>251635654.74289462</c:v>
                      </c:pt>
                      <c:pt idx="9">
                        <c:v>251640812.31717467</c:v>
                      </c:pt>
                      <c:pt idx="10">
                        <c:v>252170347.27289641</c:v>
                      </c:pt>
                      <c:pt idx="11">
                        <c:v>252175504.84717631</c:v>
                      </c:pt>
                      <c:pt idx="12">
                        <c:v>258105948.1280635</c:v>
                      </c:pt>
                      <c:pt idx="13">
                        <c:v>258111105.70234346</c:v>
                      </c:pt>
                      <c:pt idx="14">
                        <c:v>258105948.1280635</c:v>
                      </c:pt>
                      <c:pt idx="15">
                        <c:v>258111105.70234346</c:v>
                      </c:pt>
                      <c:pt idx="16">
                        <c:v>258640640.6580652</c:v>
                      </c:pt>
                      <c:pt idx="17">
                        <c:v>258645798.23234513</c:v>
                      </c:pt>
                      <c:pt idx="18">
                        <c:v>258640640.6580652</c:v>
                      </c:pt>
                      <c:pt idx="19">
                        <c:v>258645798.23234513</c:v>
                      </c:pt>
                      <c:pt idx="20">
                        <c:v>258105948.1280635</c:v>
                      </c:pt>
                      <c:pt idx="21">
                        <c:v>258111105.70234346</c:v>
                      </c:pt>
                      <c:pt idx="22">
                        <c:v>258640640.6580652</c:v>
                      </c:pt>
                      <c:pt idx="23">
                        <c:v>258645798.23234513</c:v>
                      </c:pt>
                      <c:pt idx="24">
                        <c:v>259424777.8635304</c:v>
                      </c:pt>
                      <c:pt idx="25">
                        <c:v>259429935.43781042</c:v>
                      </c:pt>
                      <c:pt idx="26">
                        <c:v>259424777.8635304</c:v>
                      </c:pt>
                      <c:pt idx="27">
                        <c:v>259429935.43781042</c:v>
                      </c:pt>
                      <c:pt idx="28">
                        <c:v>259959470.3935321</c:v>
                      </c:pt>
                      <c:pt idx="29">
                        <c:v>259964627.96781212</c:v>
                      </c:pt>
                      <c:pt idx="30">
                        <c:v>259959470.3935321</c:v>
                      </c:pt>
                      <c:pt idx="31">
                        <c:v>259964627.96781212</c:v>
                      </c:pt>
                      <c:pt idx="32">
                        <c:v>259424777.8635304</c:v>
                      </c:pt>
                      <c:pt idx="33">
                        <c:v>259429935.43781042</c:v>
                      </c:pt>
                      <c:pt idx="34">
                        <c:v>259959470.3935321</c:v>
                      </c:pt>
                      <c:pt idx="35">
                        <c:v>259964627.96781212</c:v>
                      </c:pt>
                      <c:pt idx="36">
                        <c:v>261397143.69296387</c:v>
                      </c:pt>
                      <c:pt idx="37">
                        <c:v>261402301.26724392</c:v>
                      </c:pt>
                      <c:pt idx="38">
                        <c:v>261397143.69296387</c:v>
                      </c:pt>
                      <c:pt idx="39">
                        <c:v>261402301.26724392</c:v>
                      </c:pt>
                      <c:pt idx="40">
                        <c:v>261931836.22296557</c:v>
                      </c:pt>
                      <c:pt idx="41">
                        <c:v>261936993.79724556</c:v>
                      </c:pt>
                      <c:pt idx="42">
                        <c:v>261931836.22296557</c:v>
                      </c:pt>
                      <c:pt idx="43">
                        <c:v>261936993.79724556</c:v>
                      </c:pt>
                      <c:pt idx="44">
                        <c:v>261397143.69296387</c:v>
                      </c:pt>
                      <c:pt idx="45">
                        <c:v>261402301.26724392</c:v>
                      </c:pt>
                      <c:pt idx="46">
                        <c:v>261931836.22296557</c:v>
                      </c:pt>
                      <c:pt idx="47">
                        <c:v>261936993.79724556</c:v>
                      </c:pt>
                      <c:pt idx="48">
                        <c:v>265895071.24869925</c:v>
                      </c:pt>
                      <c:pt idx="49">
                        <c:v>265900228.82297921</c:v>
                      </c:pt>
                      <c:pt idx="50">
                        <c:v>265895071.24869925</c:v>
                      </c:pt>
                      <c:pt idx="51">
                        <c:v>265900228.82297921</c:v>
                      </c:pt>
                      <c:pt idx="52">
                        <c:v>266535181.40537149</c:v>
                      </c:pt>
                      <c:pt idx="53">
                        <c:v>266540338.97965148</c:v>
                      </c:pt>
                      <c:pt idx="54">
                        <c:v>266429763.77870083</c:v>
                      </c:pt>
                      <c:pt idx="55">
                        <c:v>266434921.35298085</c:v>
                      </c:pt>
                      <c:pt idx="56">
                        <c:v>266429763.77870083</c:v>
                      </c:pt>
                      <c:pt idx="57">
                        <c:v>266434921.35298085</c:v>
                      </c:pt>
                      <c:pt idx="58">
                        <c:v>265895071.24869925</c:v>
                      </c:pt>
                      <c:pt idx="59">
                        <c:v>265900228.82297921</c:v>
                      </c:pt>
                      <c:pt idx="60">
                        <c:v>266535181.40537149</c:v>
                      </c:pt>
                      <c:pt idx="61">
                        <c:v>266540338.97965148</c:v>
                      </c:pt>
                      <c:pt idx="62">
                        <c:v>267069873.93537313</c:v>
                      </c:pt>
                      <c:pt idx="63">
                        <c:v>267075031.50965318</c:v>
                      </c:pt>
                      <c:pt idx="64">
                        <c:v>266429763.77870083</c:v>
                      </c:pt>
                      <c:pt idx="65">
                        <c:v>266434921.35298085</c:v>
                      </c:pt>
                      <c:pt idx="66">
                        <c:v>267069873.93537313</c:v>
                      </c:pt>
                      <c:pt idx="67">
                        <c:v>267075031.50965318</c:v>
                      </c:pt>
                      <c:pt idx="68">
                        <c:v>266535181.40537149</c:v>
                      </c:pt>
                      <c:pt idx="69">
                        <c:v>266540338.97965148</c:v>
                      </c:pt>
                      <c:pt idx="70">
                        <c:v>267069873.93537313</c:v>
                      </c:pt>
                      <c:pt idx="71">
                        <c:v>267075031.50965318</c:v>
                      </c:pt>
                      <c:pt idx="72">
                        <c:v>268169439.64133173</c:v>
                      </c:pt>
                      <c:pt idx="73">
                        <c:v>268174597.21561164</c:v>
                      </c:pt>
                      <c:pt idx="74">
                        <c:v>267867437.07813266</c:v>
                      </c:pt>
                      <c:pt idx="75">
                        <c:v>267872594.65241271</c:v>
                      </c:pt>
                      <c:pt idx="76">
                        <c:v>267867437.07813266</c:v>
                      </c:pt>
                      <c:pt idx="77">
                        <c:v>267872594.65241271</c:v>
                      </c:pt>
                      <c:pt idx="78">
                        <c:v>268169439.64133173</c:v>
                      </c:pt>
                      <c:pt idx="79">
                        <c:v>268174597.21561164</c:v>
                      </c:pt>
                      <c:pt idx="80">
                        <c:v>267867437.07813266</c:v>
                      </c:pt>
                      <c:pt idx="81">
                        <c:v>267872594.65241271</c:v>
                      </c:pt>
                      <c:pt idx="82">
                        <c:v>268704132.17133343</c:v>
                      </c:pt>
                      <c:pt idx="83">
                        <c:v>268709289.74561334</c:v>
                      </c:pt>
                      <c:pt idx="84">
                        <c:v>268402129.60813436</c:v>
                      </c:pt>
                      <c:pt idx="85">
                        <c:v>268407287.18241438</c:v>
                      </c:pt>
                      <c:pt idx="86">
                        <c:v>268704132.17133343</c:v>
                      </c:pt>
                      <c:pt idx="87">
                        <c:v>268709289.74561334</c:v>
                      </c:pt>
                      <c:pt idx="88">
                        <c:v>268169439.64133173</c:v>
                      </c:pt>
                      <c:pt idx="89">
                        <c:v>268174597.21561164</c:v>
                      </c:pt>
                      <c:pt idx="90">
                        <c:v>268402129.60813436</c:v>
                      </c:pt>
                      <c:pt idx="91">
                        <c:v>268407287.18241438</c:v>
                      </c:pt>
                      <c:pt idx="92">
                        <c:v>268704132.17133343</c:v>
                      </c:pt>
                      <c:pt idx="93">
                        <c:v>268709289.74561334</c:v>
                      </c:pt>
                      <c:pt idx="94">
                        <c:v>268402129.60813436</c:v>
                      </c:pt>
                      <c:pt idx="95">
                        <c:v>268407287.18241438</c:v>
                      </c:pt>
                      <c:pt idx="96">
                        <c:v>274324304.52600735</c:v>
                      </c:pt>
                      <c:pt idx="97">
                        <c:v>274329462.1002872</c:v>
                      </c:pt>
                      <c:pt idx="98">
                        <c:v>274324304.52600735</c:v>
                      </c:pt>
                      <c:pt idx="99">
                        <c:v>274329462.1002872</c:v>
                      </c:pt>
                      <c:pt idx="100">
                        <c:v>274639733.02650052</c:v>
                      </c:pt>
                      <c:pt idx="101">
                        <c:v>274644890.60078049</c:v>
                      </c:pt>
                      <c:pt idx="102">
                        <c:v>274639733.02650052</c:v>
                      </c:pt>
                      <c:pt idx="103">
                        <c:v>274644890.60078049</c:v>
                      </c:pt>
                      <c:pt idx="104">
                        <c:v>274858997.05600888</c:v>
                      </c:pt>
                      <c:pt idx="105">
                        <c:v>274864154.63028902</c:v>
                      </c:pt>
                      <c:pt idx="106">
                        <c:v>274858997.05600888</c:v>
                      </c:pt>
                      <c:pt idx="107">
                        <c:v>274864154.63028902</c:v>
                      </c:pt>
                      <c:pt idx="108">
                        <c:v>275174425.55650216</c:v>
                      </c:pt>
                      <c:pt idx="109">
                        <c:v>275179583.13078219</c:v>
                      </c:pt>
                      <c:pt idx="110">
                        <c:v>274324304.52600735</c:v>
                      </c:pt>
                      <c:pt idx="111">
                        <c:v>274329462.1002872</c:v>
                      </c:pt>
                      <c:pt idx="112">
                        <c:v>275174425.55650216</c:v>
                      </c:pt>
                      <c:pt idx="113">
                        <c:v>275179583.13078219</c:v>
                      </c:pt>
                      <c:pt idx="114">
                        <c:v>274639733.02650052</c:v>
                      </c:pt>
                      <c:pt idx="115">
                        <c:v>274644890.60078049</c:v>
                      </c:pt>
                      <c:pt idx="116">
                        <c:v>274858997.05600888</c:v>
                      </c:pt>
                      <c:pt idx="117">
                        <c:v>274864154.63028902</c:v>
                      </c:pt>
                      <c:pt idx="118">
                        <c:v>275174425.55650216</c:v>
                      </c:pt>
                      <c:pt idx="119">
                        <c:v>275179583.13078219</c:v>
                      </c:pt>
                      <c:pt idx="120">
                        <c:v>275958562.76196742</c:v>
                      </c:pt>
                      <c:pt idx="121">
                        <c:v>275963720.33624756</c:v>
                      </c:pt>
                      <c:pt idx="122">
                        <c:v>275958562.76196742</c:v>
                      </c:pt>
                      <c:pt idx="123">
                        <c:v>275963720.33624756</c:v>
                      </c:pt>
                      <c:pt idx="124">
                        <c:v>276296670.35544074</c:v>
                      </c:pt>
                      <c:pt idx="125">
                        <c:v>276301827.92972082</c:v>
                      </c:pt>
                      <c:pt idx="126">
                        <c:v>276493255.29196912</c:v>
                      </c:pt>
                      <c:pt idx="127">
                        <c:v>276498412.86624908</c:v>
                      </c:pt>
                      <c:pt idx="128">
                        <c:v>276296670.35544074</c:v>
                      </c:pt>
                      <c:pt idx="129">
                        <c:v>276301827.92972082</c:v>
                      </c:pt>
                      <c:pt idx="130">
                        <c:v>276493255.29196912</c:v>
                      </c:pt>
                      <c:pt idx="131">
                        <c:v>276498412.86624908</c:v>
                      </c:pt>
                      <c:pt idx="132">
                        <c:v>275958562.76196742</c:v>
                      </c:pt>
                      <c:pt idx="133">
                        <c:v>275963720.33624756</c:v>
                      </c:pt>
                      <c:pt idx="134">
                        <c:v>276296670.35544074</c:v>
                      </c:pt>
                      <c:pt idx="135">
                        <c:v>276301827.92972082</c:v>
                      </c:pt>
                      <c:pt idx="136">
                        <c:v>276493255.29196912</c:v>
                      </c:pt>
                      <c:pt idx="137">
                        <c:v>276498412.86624908</c:v>
                      </c:pt>
                      <c:pt idx="138">
                        <c:v>276831362.88544238</c:v>
                      </c:pt>
                      <c:pt idx="139">
                        <c:v>276836520.4597224</c:v>
                      </c:pt>
                      <c:pt idx="140">
                        <c:v>276831362.88544238</c:v>
                      </c:pt>
                      <c:pt idx="141">
                        <c:v>276836520.4597224</c:v>
                      </c:pt>
                      <c:pt idx="142">
                        <c:v>277443129.68585581</c:v>
                      </c:pt>
                      <c:pt idx="143">
                        <c:v>277448287.26013583</c:v>
                      </c:pt>
                      <c:pt idx="144">
                        <c:v>276831362.88544238</c:v>
                      </c:pt>
                      <c:pt idx="145">
                        <c:v>276836520.4597224</c:v>
                      </c:pt>
                      <c:pt idx="146">
                        <c:v>277930928.59140092</c:v>
                      </c:pt>
                      <c:pt idx="147">
                        <c:v>277936086.16568094</c:v>
                      </c:pt>
                      <c:pt idx="148">
                        <c:v>277930928.59140092</c:v>
                      </c:pt>
                      <c:pt idx="149">
                        <c:v>277936086.16568094</c:v>
                      </c:pt>
                      <c:pt idx="150">
                        <c:v>277443129.68585581</c:v>
                      </c:pt>
                      <c:pt idx="151">
                        <c:v>277448287.26013583</c:v>
                      </c:pt>
                      <c:pt idx="152">
                        <c:v>277977822.21585739</c:v>
                      </c:pt>
                      <c:pt idx="153">
                        <c:v>277982979.79013729</c:v>
                      </c:pt>
                      <c:pt idx="154">
                        <c:v>277977822.21585739</c:v>
                      </c:pt>
                      <c:pt idx="155">
                        <c:v>277982979.79013729</c:v>
                      </c:pt>
                      <c:pt idx="156">
                        <c:v>277930928.59140092</c:v>
                      </c:pt>
                      <c:pt idx="157">
                        <c:v>277936086.16568094</c:v>
                      </c:pt>
                      <c:pt idx="158">
                        <c:v>277443129.68585581</c:v>
                      </c:pt>
                      <c:pt idx="159">
                        <c:v>277448287.26013583</c:v>
                      </c:pt>
                      <c:pt idx="160">
                        <c:v>278465621.12140262</c:v>
                      </c:pt>
                      <c:pt idx="161">
                        <c:v>278470778.69568259</c:v>
                      </c:pt>
                      <c:pt idx="162">
                        <c:v>278465621.12140262</c:v>
                      </c:pt>
                      <c:pt idx="163">
                        <c:v>278470778.69568259</c:v>
                      </c:pt>
                      <c:pt idx="164">
                        <c:v>277977822.21585739</c:v>
                      </c:pt>
                      <c:pt idx="165">
                        <c:v>277982979.79013729</c:v>
                      </c:pt>
                      <c:pt idx="166">
                        <c:v>278465621.12140262</c:v>
                      </c:pt>
                      <c:pt idx="167">
                        <c:v>278470778.69568259</c:v>
                      </c:pt>
                      <c:pt idx="168">
                        <c:v>282428856.14713627</c:v>
                      </c:pt>
                      <c:pt idx="169">
                        <c:v>282434013.72141618</c:v>
                      </c:pt>
                      <c:pt idx="170">
                        <c:v>282428856.14713627</c:v>
                      </c:pt>
                      <c:pt idx="171">
                        <c:v>282434013.72141618</c:v>
                      </c:pt>
                      <c:pt idx="172">
                        <c:v>283068966.30380857</c:v>
                      </c:pt>
                      <c:pt idx="173">
                        <c:v>283074123.87808859</c:v>
                      </c:pt>
                      <c:pt idx="174">
                        <c:v>282963548.67713791</c:v>
                      </c:pt>
                      <c:pt idx="175">
                        <c:v>282968706.25141799</c:v>
                      </c:pt>
                      <c:pt idx="176">
                        <c:v>282963548.67713791</c:v>
                      </c:pt>
                      <c:pt idx="177">
                        <c:v>282968706.25141799</c:v>
                      </c:pt>
                      <c:pt idx="178">
                        <c:v>282428856.14713627</c:v>
                      </c:pt>
                      <c:pt idx="179">
                        <c:v>282434013.72141618</c:v>
                      </c:pt>
                      <c:pt idx="180">
                        <c:v>283068966.30380857</c:v>
                      </c:pt>
                      <c:pt idx="181">
                        <c:v>283074123.87808859</c:v>
                      </c:pt>
                      <c:pt idx="182">
                        <c:v>283603658.83381015</c:v>
                      </c:pt>
                      <c:pt idx="183">
                        <c:v>283608816.40809017</c:v>
                      </c:pt>
                      <c:pt idx="184">
                        <c:v>283811048.27208233</c:v>
                      </c:pt>
                      <c:pt idx="185">
                        <c:v>283816205.84636229</c:v>
                      </c:pt>
                      <c:pt idx="186">
                        <c:v>283811048.27208233</c:v>
                      </c:pt>
                      <c:pt idx="187">
                        <c:v>283816205.84636229</c:v>
                      </c:pt>
                      <c:pt idx="188">
                        <c:v>283456287.8610639</c:v>
                      </c:pt>
                      <c:pt idx="189">
                        <c:v>283461445.43534392</c:v>
                      </c:pt>
                      <c:pt idx="190">
                        <c:v>282963548.67713791</c:v>
                      </c:pt>
                      <c:pt idx="191">
                        <c:v>282968706.25141799</c:v>
                      </c:pt>
                      <c:pt idx="192">
                        <c:v>283603658.83381015</c:v>
                      </c:pt>
                      <c:pt idx="193">
                        <c:v>283456287.8610639</c:v>
                      </c:pt>
                      <c:pt idx="194">
                        <c:v>283608816.40809017</c:v>
                      </c:pt>
                      <c:pt idx="195">
                        <c:v>283461445.43534392</c:v>
                      </c:pt>
                      <c:pt idx="196">
                        <c:v>283068966.30380857</c:v>
                      </c:pt>
                      <c:pt idx="197">
                        <c:v>283074123.87808859</c:v>
                      </c:pt>
                      <c:pt idx="198">
                        <c:v>283811048.27208233</c:v>
                      </c:pt>
                      <c:pt idx="199">
                        <c:v>283816205.84636229</c:v>
                      </c:pt>
                      <c:pt idx="200">
                        <c:v>284345740.80208397</c:v>
                      </c:pt>
                      <c:pt idx="201">
                        <c:v>284350898.37636393</c:v>
                      </c:pt>
                      <c:pt idx="202">
                        <c:v>283603658.83381015</c:v>
                      </c:pt>
                      <c:pt idx="203">
                        <c:v>283456287.8610639</c:v>
                      </c:pt>
                      <c:pt idx="204">
                        <c:v>283608816.40809017</c:v>
                      </c:pt>
                      <c:pt idx="205">
                        <c:v>283461445.43534392</c:v>
                      </c:pt>
                      <c:pt idx="206">
                        <c:v>283990980.3910656</c:v>
                      </c:pt>
                      <c:pt idx="207">
                        <c:v>283996137.96534556</c:v>
                      </c:pt>
                      <c:pt idx="208">
                        <c:v>284345740.80208397</c:v>
                      </c:pt>
                      <c:pt idx="209">
                        <c:v>284350898.37636393</c:v>
                      </c:pt>
                      <c:pt idx="210">
                        <c:v>284401221.97656983</c:v>
                      </c:pt>
                      <c:pt idx="211">
                        <c:v>284406379.55084974</c:v>
                      </c:pt>
                      <c:pt idx="212">
                        <c:v>283990980.3910656</c:v>
                      </c:pt>
                      <c:pt idx="213">
                        <c:v>283996137.96534556</c:v>
                      </c:pt>
                      <c:pt idx="214">
                        <c:v>284401221.97656983</c:v>
                      </c:pt>
                      <c:pt idx="215">
                        <c:v>284406379.55084974</c:v>
                      </c:pt>
                      <c:pt idx="216">
                        <c:v>284345740.80208397</c:v>
                      </c:pt>
                      <c:pt idx="217">
                        <c:v>284350898.37636393</c:v>
                      </c:pt>
                      <c:pt idx="218">
                        <c:v>283990980.3910656</c:v>
                      </c:pt>
                      <c:pt idx="219">
                        <c:v>283996137.96534556</c:v>
                      </c:pt>
                      <c:pt idx="220">
                        <c:v>284401221.97656983</c:v>
                      </c:pt>
                      <c:pt idx="221">
                        <c:v>284406379.55084974</c:v>
                      </c:pt>
                      <c:pt idx="222">
                        <c:v>284935914.50657135</c:v>
                      </c:pt>
                      <c:pt idx="223">
                        <c:v>284941072.08085144</c:v>
                      </c:pt>
                      <c:pt idx="224">
                        <c:v>284935914.50657135</c:v>
                      </c:pt>
                      <c:pt idx="225">
                        <c:v>284941072.08085144</c:v>
                      </c:pt>
                      <c:pt idx="226">
                        <c:v>285232252.80649149</c:v>
                      </c:pt>
                      <c:pt idx="227">
                        <c:v>285237410.38077146</c:v>
                      </c:pt>
                      <c:pt idx="228">
                        <c:v>285232252.80649149</c:v>
                      </c:pt>
                      <c:pt idx="229">
                        <c:v>285237410.38077146</c:v>
                      </c:pt>
                      <c:pt idx="230">
                        <c:v>284935914.50657135</c:v>
                      </c:pt>
                      <c:pt idx="231">
                        <c:v>284941072.08085144</c:v>
                      </c:pt>
                      <c:pt idx="232">
                        <c:v>285766945.33649313</c:v>
                      </c:pt>
                      <c:pt idx="233">
                        <c:v>285772102.91077316</c:v>
                      </c:pt>
                      <c:pt idx="234">
                        <c:v>285766945.33649313</c:v>
                      </c:pt>
                      <c:pt idx="235">
                        <c:v>285772102.91077316</c:v>
                      </c:pt>
                      <c:pt idx="236">
                        <c:v>285232252.80649149</c:v>
                      </c:pt>
                      <c:pt idx="237">
                        <c:v>285237410.38077146</c:v>
                      </c:pt>
                      <c:pt idx="238">
                        <c:v>285766945.33649313</c:v>
                      </c:pt>
                      <c:pt idx="239">
                        <c:v>285772102.91077316</c:v>
                      </c:pt>
                      <c:pt idx="240">
                        <c:v>287204618.63592505</c:v>
                      </c:pt>
                      <c:pt idx="241">
                        <c:v>287209776.21020496</c:v>
                      </c:pt>
                      <c:pt idx="242">
                        <c:v>287204618.63592505</c:v>
                      </c:pt>
                      <c:pt idx="243">
                        <c:v>287209776.21020496</c:v>
                      </c:pt>
                      <c:pt idx="244">
                        <c:v>287739311.16592664</c:v>
                      </c:pt>
                      <c:pt idx="245">
                        <c:v>287744468.74020672</c:v>
                      </c:pt>
                      <c:pt idx="246">
                        <c:v>287739311.16592664</c:v>
                      </c:pt>
                      <c:pt idx="247">
                        <c:v>287744468.74020672</c:v>
                      </c:pt>
                      <c:pt idx="248">
                        <c:v>287204618.63592505</c:v>
                      </c:pt>
                      <c:pt idx="249">
                        <c:v>287209776.21020496</c:v>
                      </c:pt>
                      <c:pt idx="250">
                        <c:v>287739311.16592664</c:v>
                      </c:pt>
                      <c:pt idx="251">
                        <c:v>287744468.74020672</c:v>
                      </c:pt>
                      <c:pt idx="252">
                        <c:v>290281341.65725112</c:v>
                      </c:pt>
                      <c:pt idx="253">
                        <c:v>290286499.23153114</c:v>
                      </c:pt>
                      <c:pt idx="254">
                        <c:v>290281341.65725112</c:v>
                      </c:pt>
                      <c:pt idx="255">
                        <c:v>290286499.23153114</c:v>
                      </c:pt>
                      <c:pt idx="256">
                        <c:v>290816034.18725282</c:v>
                      </c:pt>
                      <c:pt idx="257">
                        <c:v>290821191.76153272</c:v>
                      </c:pt>
                      <c:pt idx="258">
                        <c:v>290816034.18725282</c:v>
                      </c:pt>
                      <c:pt idx="259">
                        <c:v>290821191.76153272</c:v>
                      </c:pt>
                      <c:pt idx="260">
                        <c:v>290281341.65725112</c:v>
                      </c:pt>
                      <c:pt idx="261">
                        <c:v>290286499.23153114</c:v>
                      </c:pt>
                      <c:pt idx="262">
                        <c:v>290858089.42444426</c:v>
                      </c:pt>
                      <c:pt idx="263">
                        <c:v>290863246.99872434</c:v>
                      </c:pt>
                      <c:pt idx="264">
                        <c:v>290858089.42444426</c:v>
                      </c:pt>
                      <c:pt idx="265">
                        <c:v>290863246.99872434</c:v>
                      </c:pt>
                      <c:pt idx="266">
                        <c:v>290816034.18725282</c:v>
                      </c:pt>
                      <c:pt idx="267">
                        <c:v>290821191.76153272</c:v>
                      </c:pt>
                      <c:pt idx="268">
                        <c:v>291392781.95444596</c:v>
                      </c:pt>
                      <c:pt idx="269">
                        <c:v>291397939.52872598</c:v>
                      </c:pt>
                      <c:pt idx="270">
                        <c:v>291600171.39271814</c:v>
                      </c:pt>
                      <c:pt idx="271">
                        <c:v>291392781.95444596</c:v>
                      </c:pt>
                      <c:pt idx="272">
                        <c:v>291605328.96699804</c:v>
                      </c:pt>
                      <c:pt idx="273">
                        <c:v>291397939.52872598</c:v>
                      </c:pt>
                      <c:pt idx="274">
                        <c:v>290858089.42444426</c:v>
                      </c:pt>
                      <c:pt idx="275">
                        <c:v>290863246.99872434</c:v>
                      </c:pt>
                      <c:pt idx="276">
                        <c:v>291245410.98169971</c:v>
                      </c:pt>
                      <c:pt idx="277">
                        <c:v>291250568.55597973</c:v>
                      </c:pt>
                      <c:pt idx="278">
                        <c:v>291600171.39271814</c:v>
                      </c:pt>
                      <c:pt idx="279">
                        <c:v>291605328.96699804</c:v>
                      </c:pt>
                      <c:pt idx="280">
                        <c:v>291245410.98169971</c:v>
                      </c:pt>
                      <c:pt idx="281">
                        <c:v>291250568.55597973</c:v>
                      </c:pt>
                      <c:pt idx="282">
                        <c:v>292134863.92271978</c:v>
                      </c:pt>
                      <c:pt idx="283">
                        <c:v>292140021.49699974</c:v>
                      </c:pt>
                      <c:pt idx="284">
                        <c:v>291392781.95444596</c:v>
                      </c:pt>
                      <c:pt idx="285">
                        <c:v>291397939.52872598</c:v>
                      </c:pt>
                      <c:pt idx="286">
                        <c:v>291780103.51170135</c:v>
                      </c:pt>
                      <c:pt idx="287">
                        <c:v>291785261.08598131</c:v>
                      </c:pt>
                      <c:pt idx="288">
                        <c:v>292134863.92271978</c:v>
                      </c:pt>
                      <c:pt idx="289">
                        <c:v>292140021.49699974</c:v>
                      </c:pt>
                      <c:pt idx="290">
                        <c:v>291600171.39271814</c:v>
                      </c:pt>
                      <c:pt idx="291">
                        <c:v>291605328.96699804</c:v>
                      </c:pt>
                      <c:pt idx="292">
                        <c:v>291780103.51170135</c:v>
                      </c:pt>
                      <c:pt idx="293">
                        <c:v>291785261.08598131</c:v>
                      </c:pt>
                      <c:pt idx="294">
                        <c:v>291245410.98169971</c:v>
                      </c:pt>
                      <c:pt idx="295">
                        <c:v>291250568.55597973</c:v>
                      </c:pt>
                      <c:pt idx="296">
                        <c:v>292134863.92271978</c:v>
                      </c:pt>
                      <c:pt idx="297">
                        <c:v>292140021.49699974</c:v>
                      </c:pt>
                      <c:pt idx="298">
                        <c:v>292830455.25387776</c:v>
                      </c:pt>
                      <c:pt idx="299">
                        <c:v>292835612.82815784</c:v>
                      </c:pt>
                      <c:pt idx="300">
                        <c:v>291780103.51170135</c:v>
                      </c:pt>
                      <c:pt idx="301">
                        <c:v>291785261.08598131</c:v>
                      </c:pt>
                      <c:pt idx="302">
                        <c:v>292830455.25387776</c:v>
                      </c:pt>
                      <c:pt idx="303">
                        <c:v>292835612.82815784</c:v>
                      </c:pt>
                      <c:pt idx="304">
                        <c:v>292830455.25387776</c:v>
                      </c:pt>
                      <c:pt idx="305">
                        <c:v>292835612.82815784</c:v>
                      </c:pt>
                      <c:pt idx="306">
                        <c:v>293365147.78387952</c:v>
                      </c:pt>
                      <c:pt idx="307">
                        <c:v>293370305.35815942</c:v>
                      </c:pt>
                      <c:pt idx="308">
                        <c:v>293572537.22215158</c:v>
                      </c:pt>
                      <c:pt idx="309">
                        <c:v>293577694.79643154</c:v>
                      </c:pt>
                      <c:pt idx="310">
                        <c:v>293572537.22215158</c:v>
                      </c:pt>
                      <c:pt idx="311">
                        <c:v>293577694.79643154</c:v>
                      </c:pt>
                      <c:pt idx="312">
                        <c:v>293217776.81113321</c:v>
                      </c:pt>
                      <c:pt idx="313">
                        <c:v>293222934.38541311</c:v>
                      </c:pt>
                      <c:pt idx="314">
                        <c:v>293365147.78387952</c:v>
                      </c:pt>
                      <c:pt idx="315">
                        <c:v>293217776.81113321</c:v>
                      </c:pt>
                      <c:pt idx="316">
                        <c:v>293370305.35815942</c:v>
                      </c:pt>
                      <c:pt idx="317">
                        <c:v>293222934.38541311</c:v>
                      </c:pt>
                      <c:pt idx="318">
                        <c:v>294107229.75215322</c:v>
                      </c:pt>
                      <c:pt idx="319">
                        <c:v>294112387.32643324</c:v>
                      </c:pt>
                      <c:pt idx="320">
                        <c:v>294107229.75215322</c:v>
                      </c:pt>
                      <c:pt idx="321">
                        <c:v>294112387.32643324</c:v>
                      </c:pt>
                      <c:pt idx="322">
                        <c:v>293752469.34113485</c:v>
                      </c:pt>
                      <c:pt idx="323">
                        <c:v>293572537.22215158</c:v>
                      </c:pt>
                      <c:pt idx="324">
                        <c:v>293757626.91541487</c:v>
                      </c:pt>
                      <c:pt idx="325">
                        <c:v>293976914.58429271</c:v>
                      </c:pt>
                      <c:pt idx="326">
                        <c:v>293577694.79643154</c:v>
                      </c:pt>
                      <c:pt idx="327">
                        <c:v>293982072.15857279</c:v>
                      </c:pt>
                      <c:pt idx="328">
                        <c:v>293752469.34113485</c:v>
                      </c:pt>
                      <c:pt idx="329">
                        <c:v>293757626.91541487</c:v>
                      </c:pt>
                      <c:pt idx="330">
                        <c:v>293365147.78387952</c:v>
                      </c:pt>
                      <c:pt idx="331">
                        <c:v>293217776.81113321</c:v>
                      </c:pt>
                      <c:pt idx="332">
                        <c:v>293370305.35815942</c:v>
                      </c:pt>
                      <c:pt idx="333">
                        <c:v>293222934.38541311</c:v>
                      </c:pt>
                      <c:pt idx="334">
                        <c:v>293976914.58429271</c:v>
                      </c:pt>
                      <c:pt idx="335">
                        <c:v>293982072.15857279</c:v>
                      </c:pt>
                      <c:pt idx="336">
                        <c:v>294107229.75215322</c:v>
                      </c:pt>
                      <c:pt idx="337">
                        <c:v>294511607.11429447</c:v>
                      </c:pt>
                      <c:pt idx="338">
                        <c:v>294112387.32643324</c:v>
                      </c:pt>
                      <c:pt idx="339">
                        <c:v>294516764.68857437</c:v>
                      </c:pt>
                      <c:pt idx="340">
                        <c:v>293752469.34113485</c:v>
                      </c:pt>
                      <c:pt idx="341">
                        <c:v>293757626.91541487</c:v>
                      </c:pt>
                      <c:pt idx="342">
                        <c:v>294511607.11429447</c:v>
                      </c:pt>
                      <c:pt idx="343">
                        <c:v>294516764.68857437</c:v>
                      </c:pt>
                      <c:pt idx="344">
                        <c:v>293976914.58429271</c:v>
                      </c:pt>
                      <c:pt idx="345">
                        <c:v>293982072.15857279</c:v>
                      </c:pt>
                      <c:pt idx="346">
                        <c:v>294511607.11429447</c:v>
                      </c:pt>
                      <c:pt idx="347">
                        <c:v>294516764.68857437</c:v>
                      </c:pt>
                      <c:pt idx="348">
                        <c:v>298070464.77788693</c:v>
                      </c:pt>
                      <c:pt idx="349">
                        <c:v>298075622.35216689</c:v>
                      </c:pt>
                      <c:pt idx="350">
                        <c:v>298070464.77788693</c:v>
                      </c:pt>
                      <c:pt idx="351">
                        <c:v>298075622.35216689</c:v>
                      </c:pt>
                      <c:pt idx="352">
                        <c:v>298710574.93455917</c:v>
                      </c:pt>
                      <c:pt idx="353">
                        <c:v>298715732.50883919</c:v>
                      </c:pt>
                      <c:pt idx="354">
                        <c:v>298070464.77788693</c:v>
                      </c:pt>
                      <c:pt idx="355">
                        <c:v>298075622.35216689</c:v>
                      </c:pt>
                      <c:pt idx="356">
                        <c:v>298710574.93455917</c:v>
                      </c:pt>
                      <c:pt idx="357">
                        <c:v>298715732.50883919</c:v>
                      </c:pt>
                      <c:pt idx="358">
                        <c:v>298605157.30788857</c:v>
                      </c:pt>
                      <c:pt idx="359">
                        <c:v>298610314.88216847</c:v>
                      </c:pt>
                      <c:pt idx="360">
                        <c:v>298605157.30788857</c:v>
                      </c:pt>
                      <c:pt idx="361">
                        <c:v>298610314.88216847</c:v>
                      </c:pt>
                      <c:pt idx="362">
                        <c:v>299245267.46456081</c:v>
                      </c:pt>
                      <c:pt idx="363">
                        <c:v>299250425.03884083</c:v>
                      </c:pt>
                      <c:pt idx="364">
                        <c:v>299245267.46456081</c:v>
                      </c:pt>
                      <c:pt idx="365">
                        <c:v>299250425.03884083</c:v>
                      </c:pt>
                      <c:pt idx="366">
                        <c:v>298710574.93455917</c:v>
                      </c:pt>
                      <c:pt idx="367">
                        <c:v>298715732.50883919</c:v>
                      </c:pt>
                      <c:pt idx="368">
                        <c:v>298605157.30788857</c:v>
                      </c:pt>
                      <c:pt idx="369">
                        <c:v>298610314.88216847</c:v>
                      </c:pt>
                      <c:pt idx="370">
                        <c:v>299245267.46456081</c:v>
                      </c:pt>
                      <c:pt idx="371">
                        <c:v>299250425.03884083</c:v>
                      </c:pt>
                      <c:pt idx="372">
                        <c:v>300042830.60732031</c:v>
                      </c:pt>
                      <c:pt idx="373">
                        <c:v>300047988.18160045</c:v>
                      </c:pt>
                      <c:pt idx="374">
                        <c:v>299990072.75950098</c:v>
                      </c:pt>
                      <c:pt idx="375">
                        <c:v>299995230.33378094</c:v>
                      </c:pt>
                      <c:pt idx="376">
                        <c:v>299990072.75950098</c:v>
                      </c:pt>
                      <c:pt idx="377">
                        <c:v>299995230.33378094</c:v>
                      </c:pt>
                      <c:pt idx="378">
                        <c:v>300042830.60732031</c:v>
                      </c:pt>
                      <c:pt idx="379">
                        <c:v>300047988.18160045</c:v>
                      </c:pt>
                      <c:pt idx="380">
                        <c:v>300524765.28950256</c:v>
                      </c:pt>
                      <c:pt idx="381">
                        <c:v>300529922.86378264</c:v>
                      </c:pt>
                      <c:pt idx="382">
                        <c:v>300524765.28950256</c:v>
                      </c:pt>
                      <c:pt idx="383">
                        <c:v>300529922.86378264</c:v>
                      </c:pt>
                      <c:pt idx="384">
                        <c:v>300577523.13732207</c:v>
                      </c:pt>
                      <c:pt idx="385">
                        <c:v>300582680.71160203</c:v>
                      </c:pt>
                      <c:pt idx="386">
                        <c:v>299990072.75950098</c:v>
                      </c:pt>
                      <c:pt idx="387">
                        <c:v>299995230.33378094</c:v>
                      </c:pt>
                      <c:pt idx="388">
                        <c:v>300577523.13732207</c:v>
                      </c:pt>
                      <c:pt idx="389">
                        <c:v>300582680.71160203</c:v>
                      </c:pt>
                      <c:pt idx="390">
                        <c:v>300042830.60732031</c:v>
                      </c:pt>
                      <c:pt idx="391">
                        <c:v>300047988.18160045</c:v>
                      </c:pt>
                      <c:pt idx="392">
                        <c:v>300524765.28950256</c:v>
                      </c:pt>
                      <c:pt idx="393">
                        <c:v>300529922.86378264</c:v>
                      </c:pt>
                      <c:pt idx="394">
                        <c:v>300577523.13732207</c:v>
                      </c:pt>
                      <c:pt idx="395">
                        <c:v>300582680.71160203</c:v>
                      </c:pt>
                      <c:pt idx="396">
                        <c:v>301766037.70492858</c:v>
                      </c:pt>
                      <c:pt idx="397">
                        <c:v>301771195.2792086</c:v>
                      </c:pt>
                      <c:pt idx="398">
                        <c:v>301766037.70492858</c:v>
                      </c:pt>
                      <c:pt idx="399">
                        <c:v>301771195.2792086</c:v>
                      </c:pt>
                      <c:pt idx="400">
                        <c:v>302300730.23493016</c:v>
                      </c:pt>
                      <c:pt idx="401">
                        <c:v>302305887.8092103</c:v>
                      </c:pt>
                      <c:pt idx="402">
                        <c:v>302300730.23493016</c:v>
                      </c:pt>
                      <c:pt idx="403">
                        <c:v>302305887.8092103</c:v>
                      </c:pt>
                      <c:pt idx="404">
                        <c:v>301766037.70492858</c:v>
                      </c:pt>
                      <c:pt idx="405">
                        <c:v>301771195.2792086</c:v>
                      </c:pt>
                      <c:pt idx="406">
                        <c:v>302300730.23493016</c:v>
                      </c:pt>
                      <c:pt idx="407">
                        <c:v>302305887.8092103</c:v>
                      </c:pt>
                      <c:pt idx="408">
                        <c:v>303738403.53436202</c:v>
                      </c:pt>
                      <c:pt idx="409">
                        <c:v>303743561.10864204</c:v>
                      </c:pt>
                      <c:pt idx="410">
                        <c:v>303738403.53436202</c:v>
                      </c:pt>
                      <c:pt idx="411">
                        <c:v>303743561.10864204</c:v>
                      </c:pt>
                      <c:pt idx="412">
                        <c:v>303738403.53436202</c:v>
                      </c:pt>
                      <c:pt idx="413">
                        <c:v>303743561.10864204</c:v>
                      </c:pt>
                      <c:pt idx="414">
                        <c:v>304273096.06436366</c:v>
                      </c:pt>
                      <c:pt idx="415">
                        <c:v>304278253.63864362</c:v>
                      </c:pt>
                      <c:pt idx="416">
                        <c:v>304273096.06436366</c:v>
                      </c:pt>
                      <c:pt idx="417">
                        <c:v>304278253.63864362</c:v>
                      </c:pt>
                      <c:pt idx="418">
                        <c:v>304273096.06436366</c:v>
                      </c:pt>
                      <c:pt idx="419">
                        <c:v>304278253.63864362</c:v>
                      </c:pt>
                      <c:pt idx="420">
                        <c:v>306499698.05519491</c:v>
                      </c:pt>
                      <c:pt idx="421">
                        <c:v>306504855.62947494</c:v>
                      </c:pt>
                      <c:pt idx="422">
                        <c:v>306499698.05519491</c:v>
                      </c:pt>
                      <c:pt idx="423">
                        <c:v>306504855.62947494</c:v>
                      </c:pt>
                      <c:pt idx="424">
                        <c:v>307034390.58519655</c:v>
                      </c:pt>
                      <c:pt idx="425">
                        <c:v>307039548.15947664</c:v>
                      </c:pt>
                      <c:pt idx="426">
                        <c:v>307034390.58519655</c:v>
                      </c:pt>
                      <c:pt idx="427">
                        <c:v>307039548.15947664</c:v>
                      </c:pt>
                      <c:pt idx="428">
                        <c:v>306499698.05519491</c:v>
                      </c:pt>
                      <c:pt idx="429">
                        <c:v>306504855.62947494</c:v>
                      </c:pt>
                      <c:pt idx="430">
                        <c:v>307034390.58519655</c:v>
                      </c:pt>
                      <c:pt idx="431">
                        <c:v>307039548.15947664</c:v>
                      </c:pt>
                      <c:pt idx="432">
                        <c:v>307779195.88013673</c:v>
                      </c:pt>
                      <c:pt idx="433">
                        <c:v>307784353.45441669</c:v>
                      </c:pt>
                      <c:pt idx="434">
                        <c:v>308472063.88462836</c:v>
                      </c:pt>
                      <c:pt idx="435">
                        <c:v>307779195.88013673</c:v>
                      </c:pt>
                      <c:pt idx="436">
                        <c:v>308477221.45890838</c:v>
                      </c:pt>
                      <c:pt idx="437">
                        <c:v>307784353.45441669</c:v>
                      </c:pt>
                      <c:pt idx="438">
                        <c:v>308313888.41013837</c:v>
                      </c:pt>
                      <c:pt idx="439">
                        <c:v>308319045.98441833</c:v>
                      </c:pt>
                      <c:pt idx="440">
                        <c:v>308472063.88462836</c:v>
                      </c:pt>
                      <c:pt idx="441">
                        <c:v>308477221.45890838</c:v>
                      </c:pt>
                      <c:pt idx="442">
                        <c:v>308313888.41013837</c:v>
                      </c:pt>
                      <c:pt idx="443">
                        <c:v>308319045.98441833</c:v>
                      </c:pt>
                      <c:pt idx="444">
                        <c:v>307779195.88013673</c:v>
                      </c:pt>
                      <c:pt idx="445">
                        <c:v>307784353.45441669</c:v>
                      </c:pt>
                      <c:pt idx="446">
                        <c:v>309006756.41463006</c:v>
                      </c:pt>
                      <c:pt idx="447">
                        <c:v>309011913.98890996</c:v>
                      </c:pt>
                      <c:pt idx="448">
                        <c:v>309006756.41463006</c:v>
                      </c:pt>
                      <c:pt idx="449">
                        <c:v>309011913.98890996</c:v>
                      </c:pt>
                      <c:pt idx="450">
                        <c:v>308472063.88462836</c:v>
                      </c:pt>
                      <c:pt idx="451">
                        <c:v>308477221.45890838</c:v>
                      </c:pt>
                      <c:pt idx="452">
                        <c:v>308313888.41013837</c:v>
                      </c:pt>
                      <c:pt idx="453">
                        <c:v>308319045.98441833</c:v>
                      </c:pt>
                      <c:pt idx="454">
                        <c:v>309006756.41463006</c:v>
                      </c:pt>
                      <c:pt idx="455">
                        <c:v>309011913.98890996</c:v>
                      </c:pt>
                      <c:pt idx="456">
                        <c:v>309618523.21504337</c:v>
                      </c:pt>
                      <c:pt idx="457">
                        <c:v>309623680.78932339</c:v>
                      </c:pt>
                      <c:pt idx="458">
                        <c:v>309618523.21504337</c:v>
                      </c:pt>
                      <c:pt idx="459">
                        <c:v>309623680.78932339</c:v>
                      </c:pt>
                      <c:pt idx="460">
                        <c:v>309751561.70957023</c:v>
                      </c:pt>
                      <c:pt idx="461">
                        <c:v>309756719.28385019</c:v>
                      </c:pt>
                      <c:pt idx="462">
                        <c:v>309751561.70957023</c:v>
                      </c:pt>
                      <c:pt idx="463">
                        <c:v>309756719.28385019</c:v>
                      </c:pt>
                      <c:pt idx="464">
                        <c:v>309618523.21504337</c:v>
                      </c:pt>
                      <c:pt idx="465">
                        <c:v>309623680.78932339</c:v>
                      </c:pt>
                      <c:pt idx="466">
                        <c:v>310153215.74504513</c:v>
                      </c:pt>
                      <c:pt idx="467">
                        <c:v>310158373.31932497</c:v>
                      </c:pt>
                      <c:pt idx="468">
                        <c:v>310153215.74504513</c:v>
                      </c:pt>
                      <c:pt idx="469">
                        <c:v>310158373.31932497</c:v>
                      </c:pt>
                      <c:pt idx="470">
                        <c:v>310286254.23957187</c:v>
                      </c:pt>
                      <c:pt idx="471">
                        <c:v>310291411.81385195</c:v>
                      </c:pt>
                      <c:pt idx="472">
                        <c:v>310286254.23957187</c:v>
                      </c:pt>
                      <c:pt idx="473">
                        <c:v>310291411.81385195</c:v>
                      </c:pt>
                      <c:pt idx="474">
                        <c:v>309751561.70957023</c:v>
                      </c:pt>
                      <c:pt idx="475">
                        <c:v>309756719.28385019</c:v>
                      </c:pt>
                      <c:pt idx="476">
                        <c:v>310153215.74504513</c:v>
                      </c:pt>
                      <c:pt idx="477">
                        <c:v>310158373.31932497</c:v>
                      </c:pt>
                      <c:pt idx="478">
                        <c:v>310286254.23957187</c:v>
                      </c:pt>
                      <c:pt idx="479">
                        <c:v>310291411.81385195</c:v>
                      </c:pt>
                      <c:pt idx="480">
                        <c:v>315631681.39025164</c:v>
                      </c:pt>
                      <c:pt idx="481">
                        <c:v>315636838.96453166</c:v>
                      </c:pt>
                      <c:pt idx="482">
                        <c:v>315631681.39025164</c:v>
                      </c:pt>
                      <c:pt idx="483">
                        <c:v>315636838.96453166</c:v>
                      </c:pt>
                      <c:pt idx="484">
                        <c:v>316166373.92025322</c:v>
                      </c:pt>
                      <c:pt idx="485">
                        <c:v>316171531.49453324</c:v>
                      </c:pt>
                      <c:pt idx="486">
                        <c:v>316166373.92025322</c:v>
                      </c:pt>
                      <c:pt idx="487">
                        <c:v>316171531.49453324</c:v>
                      </c:pt>
                      <c:pt idx="488">
                        <c:v>315631681.39025164</c:v>
                      </c:pt>
                      <c:pt idx="489">
                        <c:v>315636838.96453166</c:v>
                      </c:pt>
                      <c:pt idx="490">
                        <c:v>316166373.92025322</c:v>
                      </c:pt>
                      <c:pt idx="491">
                        <c:v>316171531.49453324</c:v>
                      </c:pt>
                      <c:pt idx="492">
                        <c:v>317407646.33567911</c:v>
                      </c:pt>
                      <c:pt idx="493">
                        <c:v>317412803.90995914</c:v>
                      </c:pt>
                      <c:pt idx="494">
                        <c:v>317407646.33567911</c:v>
                      </c:pt>
                      <c:pt idx="495">
                        <c:v>317412803.90995914</c:v>
                      </c:pt>
                      <c:pt idx="496">
                        <c:v>317942338.86568081</c:v>
                      </c:pt>
                      <c:pt idx="497">
                        <c:v>317947496.43996078</c:v>
                      </c:pt>
                      <c:pt idx="498">
                        <c:v>317942338.86568081</c:v>
                      </c:pt>
                      <c:pt idx="499">
                        <c:v>317947496.43996078</c:v>
                      </c:pt>
                      <c:pt idx="500">
                        <c:v>317407646.33567911</c:v>
                      </c:pt>
                      <c:pt idx="501">
                        <c:v>317412803.90995914</c:v>
                      </c:pt>
                      <c:pt idx="502">
                        <c:v>317942338.86568081</c:v>
                      </c:pt>
                      <c:pt idx="503">
                        <c:v>317947496.43996078</c:v>
                      </c:pt>
                      <c:pt idx="504">
                        <c:v>319380012.16511261</c:v>
                      </c:pt>
                      <c:pt idx="505">
                        <c:v>319385169.7393927</c:v>
                      </c:pt>
                      <c:pt idx="506">
                        <c:v>319380012.16511261</c:v>
                      </c:pt>
                      <c:pt idx="507">
                        <c:v>319385169.7393927</c:v>
                      </c:pt>
                      <c:pt idx="508">
                        <c:v>319914704.69511431</c:v>
                      </c:pt>
                      <c:pt idx="509">
                        <c:v>319919862.26939428</c:v>
                      </c:pt>
                      <c:pt idx="510">
                        <c:v>319914704.69511431</c:v>
                      </c:pt>
                      <c:pt idx="511">
                        <c:v>319919862.26939428</c:v>
                      </c:pt>
                      <c:pt idx="512">
                        <c:v>319380012.16511261</c:v>
                      </c:pt>
                      <c:pt idx="513">
                        <c:v>319385169.7393927</c:v>
                      </c:pt>
                      <c:pt idx="514">
                        <c:v>319914704.69511431</c:v>
                      </c:pt>
                      <c:pt idx="515">
                        <c:v>319919862.26939428</c:v>
                      </c:pt>
                      <c:pt idx="516">
                        <c:v>323420804.51088732</c:v>
                      </c:pt>
                      <c:pt idx="517">
                        <c:v>323425962.08516747</c:v>
                      </c:pt>
                      <c:pt idx="518">
                        <c:v>323420804.51088732</c:v>
                      </c:pt>
                      <c:pt idx="519">
                        <c:v>323425962.08516747</c:v>
                      </c:pt>
                      <c:pt idx="520">
                        <c:v>323955497.04088897</c:v>
                      </c:pt>
                      <c:pt idx="521">
                        <c:v>323960654.61516911</c:v>
                      </c:pt>
                      <c:pt idx="522">
                        <c:v>323955497.04088897</c:v>
                      </c:pt>
                      <c:pt idx="523">
                        <c:v>323960654.61516911</c:v>
                      </c:pt>
                      <c:pt idx="524">
                        <c:v>323420804.51088732</c:v>
                      </c:pt>
                      <c:pt idx="525">
                        <c:v>323425962.08516747</c:v>
                      </c:pt>
                      <c:pt idx="526">
                        <c:v>323955497.04088897</c:v>
                      </c:pt>
                      <c:pt idx="527">
                        <c:v>323960654.61516911</c:v>
                      </c:pt>
                      <c:pt idx="528">
                        <c:v>325393170.34032089</c:v>
                      </c:pt>
                      <c:pt idx="529">
                        <c:v>325398327.91460085</c:v>
                      </c:pt>
                      <c:pt idx="530">
                        <c:v>325393170.34032089</c:v>
                      </c:pt>
                      <c:pt idx="531">
                        <c:v>325398327.91460085</c:v>
                      </c:pt>
                      <c:pt idx="532">
                        <c:v>325927862.87032253</c:v>
                      </c:pt>
                      <c:pt idx="533">
                        <c:v>325933020.44460249</c:v>
                      </c:pt>
                      <c:pt idx="534">
                        <c:v>325393170.34032089</c:v>
                      </c:pt>
                      <c:pt idx="535">
                        <c:v>325398327.91460085</c:v>
                      </c:pt>
                      <c:pt idx="536">
                        <c:v>325927862.87032253</c:v>
                      </c:pt>
                      <c:pt idx="537">
                        <c:v>325933020.44460249</c:v>
                      </c:pt>
                      <c:pt idx="538">
                        <c:v>325927862.87032253</c:v>
                      </c:pt>
                      <c:pt idx="539">
                        <c:v>325933020.44460249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7FA-4C88-9315-FEC146EA9AA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2201.4532913871776</c:v>
                      </c:pt>
                      <c:pt idx="1">
                        <c:v>2201.4926885686777</c:v>
                      </c:pt>
                      <c:pt idx="2">
                        <c:v>2203.8086913871775</c:v>
                      </c:pt>
                      <c:pt idx="3">
                        <c:v>2203.8480885686781</c:v>
                      </c:pt>
                      <c:pt idx="4">
                        <c:v>2207.1486830868444</c:v>
                      </c:pt>
                      <c:pt idx="5">
                        <c:v>2207.1880802683445</c:v>
                      </c:pt>
                      <c:pt idx="6">
                        <c:v>2207.6400830868442</c:v>
                      </c:pt>
                      <c:pt idx="7">
                        <c:v>2207.6794802683444</c:v>
                      </c:pt>
                      <c:pt idx="8">
                        <c:v>2207.9612913871774</c:v>
                      </c:pt>
                      <c:pt idx="9">
                        <c:v>2208.000688568678</c:v>
                      </c:pt>
                      <c:pt idx="10">
                        <c:v>2211.7926830868446</c:v>
                      </c:pt>
                      <c:pt idx="11">
                        <c:v>2211.8320802683443</c:v>
                      </c:pt>
                      <c:pt idx="12">
                        <c:v>2259.8455629302512</c:v>
                      </c:pt>
                      <c:pt idx="13">
                        <c:v>2259.8849601117513</c:v>
                      </c:pt>
                      <c:pt idx="14">
                        <c:v>2262.2191629302511</c:v>
                      </c:pt>
                      <c:pt idx="15">
                        <c:v>2262.2585601117512</c:v>
                      </c:pt>
                      <c:pt idx="16">
                        <c:v>2263.6769546299179</c:v>
                      </c:pt>
                      <c:pt idx="17">
                        <c:v>2263.7163518114176</c:v>
                      </c:pt>
                      <c:pt idx="18">
                        <c:v>2266.0505546299182</c:v>
                      </c:pt>
                      <c:pt idx="19">
                        <c:v>2266.0899518114174</c:v>
                      </c:pt>
                      <c:pt idx="20">
                        <c:v>2266.525562930251</c:v>
                      </c:pt>
                      <c:pt idx="21">
                        <c:v>2266.5649601117511</c:v>
                      </c:pt>
                      <c:pt idx="22">
                        <c:v>2270.3569546299182</c:v>
                      </c:pt>
                      <c:pt idx="23">
                        <c:v>2270.3963518114174</c:v>
                      </c:pt>
                      <c:pt idx="24">
                        <c:v>2272.0077797351837</c:v>
                      </c:pt>
                      <c:pt idx="25">
                        <c:v>2272.0471769166838</c:v>
                      </c:pt>
                      <c:pt idx="26">
                        <c:v>2272.5173797351836</c:v>
                      </c:pt>
                      <c:pt idx="27">
                        <c:v>2272.5567769166837</c:v>
                      </c:pt>
                      <c:pt idx="28">
                        <c:v>2275.8391714348509</c:v>
                      </c:pt>
                      <c:pt idx="29">
                        <c:v>2275.8785686163505</c:v>
                      </c:pt>
                      <c:pt idx="30">
                        <c:v>2276.3487714348507</c:v>
                      </c:pt>
                      <c:pt idx="31">
                        <c:v>2276.3881686163509</c:v>
                      </c:pt>
                      <c:pt idx="32">
                        <c:v>2276.8237797351835</c:v>
                      </c:pt>
                      <c:pt idx="33">
                        <c:v>2276.8631769166836</c:v>
                      </c:pt>
                      <c:pt idx="34">
                        <c:v>2280.6551714348507</c:v>
                      </c:pt>
                      <c:pt idx="35">
                        <c:v>2280.6945686163508</c:v>
                      </c:pt>
                      <c:pt idx="36">
                        <c:v>2290.2877274127541</c:v>
                      </c:pt>
                      <c:pt idx="37">
                        <c:v>2290.3271245942547</c:v>
                      </c:pt>
                      <c:pt idx="38">
                        <c:v>2292.6795274127539</c:v>
                      </c:pt>
                      <c:pt idx="39">
                        <c:v>2292.7189245942545</c:v>
                      </c:pt>
                      <c:pt idx="40">
                        <c:v>2294.1191191124217</c:v>
                      </c:pt>
                      <c:pt idx="41">
                        <c:v>2294.1585162939214</c:v>
                      </c:pt>
                      <c:pt idx="42">
                        <c:v>2296.5109191124216</c:v>
                      </c:pt>
                      <c:pt idx="43">
                        <c:v>2296.5503162939217</c:v>
                      </c:pt>
                      <c:pt idx="44">
                        <c:v>2297.1397274127539</c:v>
                      </c:pt>
                      <c:pt idx="45">
                        <c:v>2297.1791245942545</c:v>
                      </c:pt>
                      <c:pt idx="46">
                        <c:v>2300.9711191124215</c:v>
                      </c:pt>
                      <c:pt idx="47">
                        <c:v>2301.0105162939217</c:v>
                      </c:pt>
                      <c:pt idx="48">
                        <c:v>2330.4000512782577</c:v>
                      </c:pt>
                      <c:pt idx="49">
                        <c:v>2330.4394484597574</c:v>
                      </c:pt>
                      <c:pt idx="50">
                        <c:v>2330.927851278258</c:v>
                      </c:pt>
                      <c:pt idx="51">
                        <c:v>2330.9672484597572</c:v>
                      </c:pt>
                      <c:pt idx="52">
                        <c:v>2333.3586135744849</c:v>
                      </c:pt>
                      <c:pt idx="53">
                        <c:v>2333.3980107559846</c:v>
                      </c:pt>
                      <c:pt idx="54">
                        <c:v>2334.2314429779235</c:v>
                      </c:pt>
                      <c:pt idx="55">
                        <c:v>2334.2708401594232</c:v>
                      </c:pt>
                      <c:pt idx="56">
                        <c:v>2334.7592429779233</c:v>
                      </c:pt>
                      <c:pt idx="57">
                        <c:v>2334.7986401594235</c:v>
                      </c:pt>
                      <c:pt idx="58">
                        <c:v>2335.388051278258</c:v>
                      </c:pt>
                      <c:pt idx="59">
                        <c:v>2335.4274484597572</c:v>
                      </c:pt>
                      <c:pt idx="60">
                        <c:v>2335.7504135744848</c:v>
                      </c:pt>
                      <c:pt idx="61">
                        <c:v>2335.7898107559849</c:v>
                      </c:pt>
                      <c:pt idx="62">
                        <c:v>2337.1900052741507</c:v>
                      </c:pt>
                      <c:pt idx="63">
                        <c:v>2337.2294024556513</c:v>
                      </c:pt>
                      <c:pt idx="64">
                        <c:v>2339.2194429779233</c:v>
                      </c:pt>
                      <c:pt idx="65">
                        <c:v>2339.2588401594235</c:v>
                      </c:pt>
                      <c:pt idx="66">
                        <c:v>2339.5818052741511</c:v>
                      </c:pt>
                      <c:pt idx="67">
                        <c:v>2339.6212024556512</c:v>
                      </c:pt>
                      <c:pt idx="68">
                        <c:v>2340.2106135744848</c:v>
                      </c:pt>
                      <c:pt idx="69">
                        <c:v>2340.2500107559849</c:v>
                      </c:pt>
                      <c:pt idx="70">
                        <c:v>2344.0420052741511</c:v>
                      </c:pt>
                      <c:pt idx="71">
                        <c:v>2344.0814024556512</c:v>
                      </c:pt>
                      <c:pt idx="72">
                        <c:v>2346.2171208974869</c:v>
                      </c:pt>
                      <c:pt idx="73">
                        <c:v>2346.2565180789857</c:v>
                      </c:pt>
                      <c:pt idx="74">
                        <c:v>2346.8159989558276</c:v>
                      </c:pt>
                      <c:pt idx="75">
                        <c:v>2346.8553961373282</c:v>
                      </c:pt>
                      <c:pt idx="76">
                        <c:v>2347.3437989558279</c:v>
                      </c:pt>
                      <c:pt idx="77">
                        <c:v>2347.383196137328</c:v>
                      </c:pt>
                      <c:pt idx="78">
                        <c:v>2348.6089208974868</c:v>
                      </c:pt>
                      <c:pt idx="79">
                        <c:v>2348.6483180789855</c:v>
                      </c:pt>
                      <c:pt idx="80">
                        <c:v>2351.8039989558279</c:v>
                      </c:pt>
                      <c:pt idx="81">
                        <c:v>2351.843396137328</c:v>
                      </c:pt>
                      <c:pt idx="82">
                        <c:v>2351.9125125971532</c:v>
                      </c:pt>
                      <c:pt idx="83">
                        <c:v>2351.9519097786529</c:v>
                      </c:pt>
                      <c:pt idx="84">
                        <c:v>2352.5113906554948</c:v>
                      </c:pt>
                      <c:pt idx="85">
                        <c:v>2352.5507878369949</c:v>
                      </c:pt>
                      <c:pt idx="86">
                        <c:v>2352.440312597153</c:v>
                      </c:pt>
                      <c:pt idx="87">
                        <c:v>2352.4797097786527</c:v>
                      </c:pt>
                      <c:pt idx="88">
                        <c:v>2353.0691208974868</c:v>
                      </c:pt>
                      <c:pt idx="89">
                        <c:v>2353.1085180789855</c:v>
                      </c:pt>
                      <c:pt idx="90">
                        <c:v>2354.9213906554946</c:v>
                      </c:pt>
                      <c:pt idx="91">
                        <c:v>2354.9607878369952</c:v>
                      </c:pt>
                      <c:pt idx="92">
                        <c:v>2356.900512597153</c:v>
                      </c:pt>
                      <c:pt idx="93">
                        <c:v>2356.9399097786527</c:v>
                      </c:pt>
                      <c:pt idx="94">
                        <c:v>2359.5353906554947</c:v>
                      </c:pt>
                      <c:pt idx="95">
                        <c:v>2359.5747878369953</c:v>
                      </c:pt>
                      <c:pt idx="96">
                        <c:v>2403.9131019224915</c:v>
                      </c:pt>
                      <c:pt idx="97">
                        <c:v>2403.9524991039907</c:v>
                      </c:pt>
                      <c:pt idx="98">
                        <c:v>2404.4591019224918</c:v>
                      </c:pt>
                      <c:pt idx="99">
                        <c:v>2404.4984991039905</c:v>
                      </c:pt>
                      <c:pt idx="100">
                        <c:v>2404.6093924405595</c:v>
                      </c:pt>
                      <c:pt idx="101">
                        <c:v>2404.6487896220592</c:v>
                      </c:pt>
                      <c:pt idx="102">
                        <c:v>2407.0193924405594</c:v>
                      </c:pt>
                      <c:pt idx="103">
                        <c:v>2407.0587896220595</c:v>
                      </c:pt>
                      <c:pt idx="104">
                        <c:v>2407.7444936221577</c:v>
                      </c:pt>
                      <c:pt idx="105">
                        <c:v>2407.7838908036579</c:v>
                      </c:pt>
                      <c:pt idx="106">
                        <c:v>2408.2904936221576</c:v>
                      </c:pt>
                      <c:pt idx="107">
                        <c:v>2408.3298908036581</c:v>
                      </c:pt>
                      <c:pt idx="108">
                        <c:v>2408.4407841402262</c:v>
                      </c:pt>
                      <c:pt idx="109">
                        <c:v>2408.4801813217264</c:v>
                      </c:pt>
                      <c:pt idx="110">
                        <c:v>2409.0731019224913</c:v>
                      </c:pt>
                      <c:pt idx="111">
                        <c:v>2409.1124991039906</c:v>
                      </c:pt>
                      <c:pt idx="112">
                        <c:v>2410.8507841402266</c:v>
                      </c:pt>
                      <c:pt idx="113">
                        <c:v>2410.8901813217262</c:v>
                      </c:pt>
                      <c:pt idx="114">
                        <c:v>2411.6333924405594</c:v>
                      </c:pt>
                      <c:pt idx="115">
                        <c:v>2411.6727896220596</c:v>
                      </c:pt>
                      <c:pt idx="116">
                        <c:v>2412.9044936221576</c:v>
                      </c:pt>
                      <c:pt idx="117">
                        <c:v>2412.9438908036582</c:v>
                      </c:pt>
                      <c:pt idx="118">
                        <c:v>2415.4647841402266</c:v>
                      </c:pt>
                      <c:pt idx="119">
                        <c:v>2415.5041813217263</c:v>
                      </c:pt>
                      <c:pt idx="120">
                        <c:v>2416.7716092454925</c:v>
                      </c:pt>
                      <c:pt idx="121">
                        <c:v>2416.8110064269931</c:v>
                      </c:pt>
                      <c:pt idx="122">
                        <c:v>2417.3176092454923</c:v>
                      </c:pt>
                      <c:pt idx="123">
                        <c:v>2417.3570064269929</c:v>
                      </c:pt>
                      <c:pt idx="124">
                        <c:v>2420.3290496000614</c:v>
                      </c:pt>
                      <c:pt idx="125">
                        <c:v>2420.3684467815619</c:v>
                      </c:pt>
                      <c:pt idx="126">
                        <c:v>2420.6030009451592</c:v>
                      </c:pt>
                      <c:pt idx="127">
                        <c:v>2420.6423981266594</c:v>
                      </c:pt>
                      <c:pt idx="128">
                        <c:v>2420.8750496000616</c:v>
                      </c:pt>
                      <c:pt idx="129">
                        <c:v>2420.9144467815618</c:v>
                      </c:pt>
                      <c:pt idx="130">
                        <c:v>2421.1490009451595</c:v>
                      </c:pt>
                      <c:pt idx="131">
                        <c:v>2421.1883981266592</c:v>
                      </c:pt>
                      <c:pt idx="132">
                        <c:v>2421.9316092454924</c:v>
                      </c:pt>
                      <c:pt idx="133">
                        <c:v>2421.971006426993</c:v>
                      </c:pt>
                      <c:pt idx="134">
                        <c:v>2425.4890496000612</c:v>
                      </c:pt>
                      <c:pt idx="135">
                        <c:v>2425.5284467815618</c:v>
                      </c:pt>
                      <c:pt idx="136">
                        <c:v>2425.7630009451595</c:v>
                      </c:pt>
                      <c:pt idx="137">
                        <c:v>2425.8023981266592</c:v>
                      </c:pt>
                      <c:pt idx="138">
                        <c:v>2426.0244412997286</c:v>
                      </c:pt>
                      <c:pt idx="139">
                        <c:v>2426.0638384812287</c:v>
                      </c:pt>
                      <c:pt idx="140">
                        <c:v>2428.4526412997284</c:v>
                      </c:pt>
                      <c:pt idx="141">
                        <c:v>2428.492038481229</c:v>
                      </c:pt>
                      <c:pt idx="142">
                        <c:v>2431.7256465785208</c:v>
                      </c:pt>
                      <c:pt idx="143">
                        <c:v>2431.7650437600209</c:v>
                      </c:pt>
                      <c:pt idx="144">
                        <c:v>2433.2204412997285</c:v>
                      </c:pt>
                      <c:pt idx="145">
                        <c:v>2433.2598384812291</c:v>
                      </c:pt>
                      <c:pt idx="146">
                        <c:v>2433.1875569230633</c:v>
                      </c:pt>
                      <c:pt idx="147">
                        <c:v>2433.2269541045639</c:v>
                      </c:pt>
                      <c:pt idx="148">
                        <c:v>2433.7335569230631</c:v>
                      </c:pt>
                      <c:pt idx="149">
                        <c:v>2433.7729541045637</c:v>
                      </c:pt>
                      <c:pt idx="150">
                        <c:v>2434.1538465785206</c:v>
                      </c:pt>
                      <c:pt idx="151">
                        <c:v>2434.1932437600208</c:v>
                      </c:pt>
                      <c:pt idx="152">
                        <c:v>2437.4210382781862</c:v>
                      </c:pt>
                      <c:pt idx="153">
                        <c:v>2437.4604354596859</c:v>
                      </c:pt>
                      <c:pt idx="154">
                        <c:v>2437.9852382781864</c:v>
                      </c:pt>
                      <c:pt idx="155">
                        <c:v>2438.0246354596857</c:v>
                      </c:pt>
                      <c:pt idx="156">
                        <c:v>2438.3475569230632</c:v>
                      </c:pt>
                      <c:pt idx="157">
                        <c:v>2438.3869541045638</c:v>
                      </c:pt>
                      <c:pt idx="158">
                        <c:v>2438.9216465785207</c:v>
                      </c:pt>
                      <c:pt idx="159">
                        <c:v>2438.9610437600209</c:v>
                      </c:pt>
                      <c:pt idx="160">
                        <c:v>2438.8829486227296</c:v>
                      </c:pt>
                      <c:pt idx="161">
                        <c:v>2438.9223458042297</c:v>
                      </c:pt>
                      <c:pt idx="162">
                        <c:v>2441.3111486227299</c:v>
                      </c:pt>
                      <c:pt idx="163">
                        <c:v>2441.3505458042296</c:v>
                      </c:pt>
                      <c:pt idx="164">
                        <c:v>2442.7530382781865</c:v>
                      </c:pt>
                      <c:pt idx="165">
                        <c:v>2442.7924354596857</c:v>
                      </c:pt>
                      <c:pt idx="166">
                        <c:v>2446.07894862273</c:v>
                      </c:pt>
                      <c:pt idx="167">
                        <c:v>2446.1183458042296</c:v>
                      </c:pt>
                      <c:pt idx="168">
                        <c:v>2473.299880788566</c:v>
                      </c:pt>
                      <c:pt idx="169">
                        <c:v>2473.3392779700657</c:v>
                      </c:pt>
                      <c:pt idx="170">
                        <c:v>2475.7280807885663</c:v>
                      </c:pt>
                      <c:pt idx="171">
                        <c:v>2475.7674779700656</c:v>
                      </c:pt>
                      <c:pt idx="172">
                        <c:v>2478.1224430847938</c:v>
                      </c:pt>
                      <c:pt idx="173">
                        <c:v>2478.1618402662939</c:v>
                      </c:pt>
                      <c:pt idx="174">
                        <c:v>2478.9952724882328</c:v>
                      </c:pt>
                      <c:pt idx="175">
                        <c:v>2479.0346696697329</c:v>
                      </c:pt>
                      <c:pt idx="176">
                        <c:v>2479.5594724882326</c:v>
                      </c:pt>
                      <c:pt idx="177">
                        <c:v>2479.5988696697332</c:v>
                      </c:pt>
                      <c:pt idx="178">
                        <c:v>2480.495880788566</c:v>
                      </c:pt>
                      <c:pt idx="179">
                        <c:v>2480.5352779700656</c:v>
                      </c:pt>
                      <c:pt idx="180">
                        <c:v>2480.5506430847936</c:v>
                      </c:pt>
                      <c:pt idx="181">
                        <c:v>2480.5900402662942</c:v>
                      </c:pt>
                      <c:pt idx="182">
                        <c:v>2481.9538347844591</c:v>
                      </c:pt>
                      <c:pt idx="183">
                        <c:v>2481.9932319659597</c:v>
                      </c:pt>
                      <c:pt idx="184">
                        <c:v>2482.3952619770744</c:v>
                      </c:pt>
                      <c:pt idx="185">
                        <c:v>2482.434659158574</c:v>
                      </c:pt>
                      <c:pt idx="186">
                        <c:v>2482.9412619770742</c:v>
                      </c:pt>
                      <c:pt idx="187">
                        <c:v>2482.9806591585743</c:v>
                      </c:pt>
                      <c:pt idx="188">
                        <c:v>2483.9171140385879</c:v>
                      </c:pt>
                      <c:pt idx="189">
                        <c:v>2483.9565112200885</c:v>
                      </c:pt>
                      <c:pt idx="190">
                        <c:v>2484.3272724882327</c:v>
                      </c:pt>
                      <c:pt idx="191">
                        <c:v>2484.3666696697333</c:v>
                      </c:pt>
                      <c:pt idx="192">
                        <c:v>2484.3820347844589</c:v>
                      </c:pt>
                      <c:pt idx="193">
                        <c:v>2484.4813140385882</c:v>
                      </c:pt>
                      <c:pt idx="194">
                        <c:v>2484.4214319659595</c:v>
                      </c:pt>
                      <c:pt idx="195">
                        <c:v>2484.5207112200883</c:v>
                      </c:pt>
                      <c:pt idx="196">
                        <c:v>2485.3184430847937</c:v>
                      </c:pt>
                      <c:pt idx="197">
                        <c:v>2485.3578402662938</c:v>
                      </c:pt>
                      <c:pt idx="198">
                        <c:v>2487.5552619770742</c:v>
                      </c:pt>
                      <c:pt idx="199">
                        <c:v>2487.5946591585739</c:v>
                      </c:pt>
                      <c:pt idx="200">
                        <c:v>2488.0906536767416</c:v>
                      </c:pt>
                      <c:pt idx="201">
                        <c:v>2488.1300508582412</c:v>
                      </c:pt>
                      <c:pt idx="202">
                        <c:v>2489.149834784459</c:v>
                      </c:pt>
                      <c:pt idx="203">
                        <c:v>2489.2491140385882</c:v>
                      </c:pt>
                      <c:pt idx="204">
                        <c:v>2489.1892319659596</c:v>
                      </c:pt>
                      <c:pt idx="205">
                        <c:v>2489.2885112200884</c:v>
                      </c:pt>
                      <c:pt idx="206">
                        <c:v>2489.6125057382546</c:v>
                      </c:pt>
                      <c:pt idx="207">
                        <c:v>2489.6519029197543</c:v>
                      </c:pt>
                      <c:pt idx="208">
                        <c:v>2490.5188536767414</c:v>
                      </c:pt>
                      <c:pt idx="209">
                        <c:v>2490.5582508582411</c:v>
                      </c:pt>
                      <c:pt idx="210">
                        <c:v>2491.5798284661373</c:v>
                      </c:pt>
                      <c:pt idx="211">
                        <c:v>2491.619225647637</c:v>
                      </c:pt>
                      <c:pt idx="212">
                        <c:v>2492.0589057382545</c:v>
                      </c:pt>
                      <c:pt idx="213">
                        <c:v>2492.0983029197546</c:v>
                      </c:pt>
                      <c:pt idx="214">
                        <c:v>2492.1440284661376</c:v>
                      </c:pt>
                      <c:pt idx="215">
                        <c:v>2492.1834256476368</c:v>
                      </c:pt>
                      <c:pt idx="216">
                        <c:v>2495.2866536767415</c:v>
                      </c:pt>
                      <c:pt idx="217">
                        <c:v>2495.3260508582412</c:v>
                      </c:pt>
                      <c:pt idx="218">
                        <c:v>2496.9805057382546</c:v>
                      </c:pt>
                      <c:pt idx="219">
                        <c:v>2497.0199029197547</c:v>
                      </c:pt>
                      <c:pt idx="220">
                        <c:v>2496.9118284661372</c:v>
                      </c:pt>
                      <c:pt idx="221">
                        <c:v>2496.9512256476369</c:v>
                      </c:pt>
                      <c:pt idx="222">
                        <c:v>2497.2752201658031</c:v>
                      </c:pt>
                      <c:pt idx="223">
                        <c:v>2497.3146173473033</c:v>
                      </c:pt>
                      <c:pt idx="224">
                        <c:v>2499.721620165803</c:v>
                      </c:pt>
                      <c:pt idx="225">
                        <c:v>2499.7610173473036</c:v>
                      </c:pt>
                      <c:pt idx="226">
                        <c:v>2502.2801349265264</c:v>
                      </c:pt>
                      <c:pt idx="227">
                        <c:v>2502.3195321080261</c:v>
                      </c:pt>
                      <c:pt idx="228">
                        <c:v>2502.8625349265267</c:v>
                      </c:pt>
                      <c:pt idx="229">
                        <c:v>2502.9019321080259</c:v>
                      </c:pt>
                      <c:pt idx="230">
                        <c:v>2504.6432201658031</c:v>
                      </c:pt>
                      <c:pt idx="231">
                        <c:v>2504.6826173473032</c:v>
                      </c:pt>
                      <c:pt idx="232">
                        <c:v>2506.1115266261932</c:v>
                      </c:pt>
                      <c:pt idx="233">
                        <c:v>2506.1509238076928</c:v>
                      </c:pt>
                      <c:pt idx="234">
                        <c:v>2506.6939266261929</c:v>
                      </c:pt>
                      <c:pt idx="235">
                        <c:v>2506.7333238076931</c:v>
                      </c:pt>
                      <c:pt idx="236">
                        <c:v>2507.7841349265263</c:v>
                      </c:pt>
                      <c:pt idx="237">
                        <c:v>2507.823532108026</c:v>
                      </c:pt>
                      <c:pt idx="238">
                        <c:v>2511.6155266261931</c:v>
                      </c:pt>
                      <c:pt idx="239">
                        <c:v>2511.6549238076932</c:v>
                      </c:pt>
                      <c:pt idx="240">
                        <c:v>2520.5600826040973</c:v>
                      </c:pt>
                      <c:pt idx="241">
                        <c:v>2520.5994797855969</c:v>
                      </c:pt>
                      <c:pt idx="242">
                        <c:v>2523.0246826040975</c:v>
                      </c:pt>
                      <c:pt idx="243">
                        <c:v>2523.0640797855967</c:v>
                      </c:pt>
                      <c:pt idx="244">
                        <c:v>2524.391474303764</c:v>
                      </c:pt>
                      <c:pt idx="245">
                        <c:v>2524.4308714852641</c:v>
                      </c:pt>
                      <c:pt idx="246">
                        <c:v>2526.8560743037638</c:v>
                      </c:pt>
                      <c:pt idx="247">
                        <c:v>2526.8954714852644</c:v>
                      </c:pt>
                      <c:pt idx="248">
                        <c:v>2528.1000826040972</c:v>
                      </c:pt>
                      <c:pt idx="249">
                        <c:v>2528.1394797855969</c:v>
                      </c:pt>
                      <c:pt idx="250">
                        <c:v>2531.9314743037639</c:v>
                      </c:pt>
                      <c:pt idx="251">
                        <c:v>2531.9708714852645</c:v>
                      </c:pt>
                      <c:pt idx="252">
                        <c:v>2540.7875335201484</c:v>
                      </c:pt>
                      <c:pt idx="253">
                        <c:v>2540.8269307016481</c:v>
                      </c:pt>
                      <c:pt idx="254">
                        <c:v>2541.3517335201482</c:v>
                      </c:pt>
                      <c:pt idx="255">
                        <c:v>2541.3911307016483</c:v>
                      </c:pt>
                      <c:pt idx="256">
                        <c:v>2544.6189252198146</c:v>
                      </c:pt>
                      <c:pt idx="257">
                        <c:v>2544.6583224013148</c:v>
                      </c:pt>
                      <c:pt idx="258">
                        <c:v>2545.1831252198149</c:v>
                      </c:pt>
                      <c:pt idx="259">
                        <c:v>2545.2225224013146</c:v>
                      </c:pt>
                      <c:pt idx="260">
                        <c:v>2546.1195335201483</c:v>
                      </c:pt>
                      <c:pt idx="261">
                        <c:v>2546.1589307016484</c:v>
                      </c:pt>
                      <c:pt idx="262">
                        <c:v>2546.8129314327994</c:v>
                      </c:pt>
                      <c:pt idx="263">
                        <c:v>2546.8523286142999</c:v>
                      </c:pt>
                      <c:pt idx="264">
                        <c:v>2549.2593314327992</c:v>
                      </c:pt>
                      <c:pt idx="265">
                        <c:v>2549.2987286142998</c:v>
                      </c:pt>
                      <c:pt idx="266">
                        <c:v>2549.950925219815</c:v>
                      </c:pt>
                      <c:pt idx="267">
                        <c:v>2549.9903224013146</c:v>
                      </c:pt>
                      <c:pt idx="268">
                        <c:v>2552.508323132467</c:v>
                      </c:pt>
                      <c:pt idx="269">
                        <c:v>2552.5477203139667</c:v>
                      </c:pt>
                      <c:pt idx="270">
                        <c:v>2552.9497503250814</c:v>
                      </c:pt>
                      <c:pt idx="271">
                        <c:v>2553.0907231324668</c:v>
                      </c:pt>
                      <c:pt idx="272">
                        <c:v>2552.9891475065815</c:v>
                      </c:pt>
                      <c:pt idx="273">
                        <c:v>2553.1301203139669</c:v>
                      </c:pt>
                      <c:pt idx="274">
                        <c:v>2554.1809314327993</c:v>
                      </c:pt>
                      <c:pt idx="275">
                        <c:v>2554.2203286142999</c:v>
                      </c:pt>
                      <c:pt idx="276">
                        <c:v>2554.4716023865949</c:v>
                      </c:pt>
                      <c:pt idx="277">
                        <c:v>2554.5109995680946</c:v>
                      </c:pt>
                      <c:pt idx="278">
                        <c:v>2555.3961503250812</c:v>
                      </c:pt>
                      <c:pt idx="279">
                        <c:v>2555.4355475065813</c:v>
                      </c:pt>
                      <c:pt idx="280">
                        <c:v>2556.9362023865947</c:v>
                      </c:pt>
                      <c:pt idx="281">
                        <c:v>2556.9755995680948</c:v>
                      </c:pt>
                      <c:pt idx="282">
                        <c:v>2556.7811420247476</c:v>
                      </c:pt>
                      <c:pt idx="283">
                        <c:v>2556.8205392062473</c:v>
                      </c:pt>
                      <c:pt idx="284">
                        <c:v>2558.0123231324669</c:v>
                      </c:pt>
                      <c:pt idx="285">
                        <c:v>2558.0517203139666</c:v>
                      </c:pt>
                      <c:pt idx="286">
                        <c:v>2558.3029940862607</c:v>
                      </c:pt>
                      <c:pt idx="287">
                        <c:v>2558.3423912677608</c:v>
                      </c:pt>
                      <c:pt idx="288">
                        <c:v>2559.2275420247479</c:v>
                      </c:pt>
                      <c:pt idx="289">
                        <c:v>2559.2669392062471</c:v>
                      </c:pt>
                      <c:pt idx="290">
                        <c:v>2560.3177503250813</c:v>
                      </c:pt>
                      <c:pt idx="291">
                        <c:v>2560.3571475065814</c:v>
                      </c:pt>
                      <c:pt idx="292">
                        <c:v>2560.7675940862609</c:v>
                      </c:pt>
                      <c:pt idx="293">
                        <c:v>2560.8069912677606</c:v>
                      </c:pt>
                      <c:pt idx="294">
                        <c:v>2562.0116023865949</c:v>
                      </c:pt>
                      <c:pt idx="295">
                        <c:v>2562.0509995680945</c:v>
                      </c:pt>
                      <c:pt idx="296">
                        <c:v>2564.149142024748</c:v>
                      </c:pt>
                      <c:pt idx="297">
                        <c:v>2564.1885392062472</c:v>
                      </c:pt>
                      <c:pt idx="298">
                        <c:v>2565.0928791103706</c:v>
                      </c:pt>
                      <c:pt idx="299">
                        <c:v>2565.1322762918708</c:v>
                      </c:pt>
                      <c:pt idx="300">
                        <c:v>2565.8429940862607</c:v>
                      </c:pt>
                      <c:pt idx="301">
                        <c:v>2565.8823912677608</c:v>
                      </c:pt>
                      <c:pt idx="302">
                        <c:v>2565.6752791103704</c:v>
                      </c:pt>
                      <c:pt idx="303">
                        <c:v>2565.7146762918705</c:v>
                      </c:pt>
                      <c:pt idx="304">
                        <c:v>2570.5968791103705</c:v>
                      </c:pt>
                      <c:pt idx="305">
                        <c:v>2570.6362762918707</c:v>
                      </c:pt>
                      <c:pt idx="306">
                        <c:v>2570.7882708100378</c:v>
                      </c:pt>
                      <c:pt idx="307">
                        <c:v>2570.8276679915371</c:v>
                      </c:pt>
                      <c:pt idx="308">
                        <c:v>2571.2296980026522</c:v>
                      </c:pt>
                      <c:pt idx="309">
                        <c:v>2571.2690951841519</c:v>
                      </c:pt>
                      <c:pt idx="310">
                        <c:v>2571.812098002652</c:v>
                      </c:pt>
                      <c:pt idx="311">
                        <c:v>2571.8514951841516</c:v>
                      </c:pt>
                      <c:pt idx="312">
                        <c:v>2572.7515500641657</c:v>
                      </c:pt>
                      <c:pt idx="313">
                        <c:v>2572.7909472456649</c:v>
                      </c:pt>
                      <c:pt idx="314">
                        <c:v>2573.2528708100376</c:v>
                      </c:pt>
                      <c:pt idx="315">
                        <c:v>2573.3521500641655</c:v>
                      </c:pt>
                      <c:pt idx="316">
                        <c:v>2573.2922679915373</c:v>
                      </c:pt>
                      <c:pt idx="317">
                        <c:v>2573.3915472456652</c:v>
                      </c:pt>
                      <c:pt idx="318">
                        <c:v>2575.061089702318</c:v>
                      </c:pt>
                      <c:pt idx="319">
                        <c:v>2575.1004868838181</c:v>
                      </c:pt>
                      <c:pt idx="320">
                        <c:v>2575.6434897023182</c:v>
                      </c:pt>
                      <c:pt idx="321">
                        <c:v>2575.6828868838184</c:v>
                      </c:pt>
                      <c:pt idx="322">
                        <c:v>2576.582941763832</c:v>
                      </c:pt>
                      <c:pt idx="323">
                        <c:v>2576.7336980026521</c:v>
                      </c:pt>
                      <c:pt idx="324">
                        <c:v>2576.6223389453321</c:v>
                      </c:pt>
                      <c:pt idx="325">
                        <c:v>2576.4894760888287</c:v>
                      </c:pt>
                      <c:pt idx="326">
                        <c:v>2576.7730951841518</c:v>
                      </c:pt>
                      <c:pt idx="327">
                        <c:v>2576.5288732703284</c:v>
                      </c:pt>
                      <c:pt idx="328">
                        <c:v>2577.1835417638322</c:v>
                      </c:pt>
                      <c:pt idx="329">
                        <c:v>2577.2229389453319</c:v>
                      </c:pt>
                      <c:pt idx="330">
                        <c:v>2578.3282708100378</c:v>
                      </c:pt>
                      <c:pt idx="331">
                        <c:v>2578.4275500641656</c:v>
                      </c:pt>
                      <c:pt idx="332">
                        <c:v>2578.367667991537</c:v>
                      </c:pt>
                      <c:pt idx="333">
                        <c:v>2578.4669472456649</c:v>
                      </c:pt>
                      <c:pt idx="334">
                        <c:v>2578.9540760888285</c:v>
                      </c:pt>
                      <c:pt idx="335">
                        <c:v>2578.9934732703286</c:v>
                      </c:pt>
                      <c:pt idx="336">
                        <c:v>2580.5650897023183</c:v>
                      </c:pt>
                      <c:pt idx="337">
                        <c:v>2580.320867788495</c:v>
                      </c:pt>
                      <c:pt idx="338">
                        <c:v>2580.604486883818</c:v>
                      </c:pt>
                      <c:pt idx="339">
                        <c:v>2580.3602649699947</c:v>
                      </c:pt>
                      <c:pt idx="340">
                        <c:v>2582.2589417638319</c:v>
                      </c:pt>
                      <c:pt idx="341">
                        <c:v>2582.298338945332</c:v>
                      </c:pt>
                      <c:pt idx="342">
                        <c:v>2582.7854677884952</c:v>
                      </c:pt>
                      <c:pt idx="343">
                        <c:v>2582.8248649699945</c:v>
                      </c:pt>
                      <c:pt idx="344">
                        <c:v>2584.0294760888287</c:v>
                      </c:pt>
                      <c:pt idx="345">
                        <c:v>2584.0688732703284</c:v>
                      </c:pt>
                      <c:pt idx="346">
                        <c:v>2587.8608677884949</c:v>
                      </c:pt>
                      <c:pt idx="347">
                        <c:v>2587.9002649699946</c:v>
                      </c:pt>
                      <c:pt idx="348">
                        <c:v>2609.4780218681549</c:v>
                      </c:pt>
                      <c:pt idx="349">
                        <c:v>2609.517419049655</c:v>
                      </c:pt>
                      <c:pt idx="350">
                        <c:v>2610.0604218681551</c:v>
                      </c:pt>
                      <c:pt idx="351">
                        <c:v>2610.0998190496548</c:v>
                      </c:pt>
                      <c:pt idx="352">
                        <c:v>2614.3005841643817</c:v>
                      </c:pt>
                      <c:pt idx="353">
                        <c:v>2614.3399813458818</c:v>
                      </c:pt>
                      <c:pt idx="354">
                        <c:v>2614.9820218681548</c:v>
                      </c:pt>
                      <c:pt idx="355">
                        <c:v>2615.0214190496549</c:v>
                      </c:pt>
                      <c:pt idx="356">
                        <c:v>2614.8829841643815</c:v>
                      </c:pt>
                      <c:pt idx="357">
                        <c:v>2614.9223813458821</c:v>
                      </c:pt>
                      <c:pt idx="358">
                        <c:v>2615.1734135678216</c:v>
                      </c:pt>
                      <c:pt idx="359">
                        <c:v>2615.2128107493209</c:v>
                      </c:pt>
                      <c:pt idx="360">
                        <c:v>2617.6380135678214</c:v>
                      </c:pt>
                      <c:pt idx="361">
                        <c:v>2617.6774107493211</c:v>
                      </c:pt>
                      <c:pt idx="362">
                        <c:v>2618.1319758640484</c:v>
                      </c:pt>
                      <c:pt idx="363">
                        <c:v>2618.1713730455485</c:v>
                      </c:pt>
                      <c:pt idx="364">
                        <c:v>2618.7143758640486</c:v>
                      </c:pt>
                      <c:pt idx="365">
                        <c:v>2618.7537730455483</c:v>
                      </c:pt>
                      <c:pt idx="366">
                        <c:v>2619.8045841643816</c:v>
                      </c:pt>
                      <c:pt idx="367">
                        <c:v>2619.8439813458817</c:v>
                      </c:pt>
                      <c:pt idx="368">
                        <c:v>2622.7134135678216</c:v>
                      </c:pt>
                      <c:pt idx="369">
                        <c:v>2622.7528107493208</c:v>
                      </c:pt>
                      <c:pt idx="370">
                        <c:v>2623.6359758640483</c:v>
                      </c:pt>
                      <c:pt idx="371">
                        <c:v>2623.6753730455484</c:v>
                      </c:pt>
                      <c:pt idx="372">
                        <c:v>2627.7579695457248</c:v>
                      </c:pt>
                      <c:pt idx="373">
                        <c:v>2627.7973667272258</c:v>
                      </c:pt>
                      <c:pt idx="374">
                        <c:v>2628.6809435488967</c:v>
                      </c:pt>
                      <c:pt idx="375">
                        <c:v>2628.7203407303969</c:v>
                      </c:pt>
                      <c:pt idx="376">
                        <c:v>2629.2815435488969</c:v>
                      </c:pt>
                      <c:pt idx="377">
                        <c:v>2629.3209407303966</c:v>
                      </c:pt>
                      <c:pt idx="378">
                        <c:v>2630.222569545725</c:v>
                      </c:pt>
                      <c:pt idx="379">
                        <c:v>2630.2619667272256</c:v>
                      </c:pt>
                      <c:pt idx="380">
                        <c:v>2632.512335248563</c:v>
                      </c:pt>
                      <c:pt idx="381">
                        <c:v>2632.5517324300631</c:v>
                      </c:pt>
                      <c:pt idx="382">
                        <c:v>2633.1129352485627</c:v>
                      </c:pt>
                      <c:pt idx="383">
                        <c:v>2633.1523324300633</c:v>
                      </c:pt>
                      <c:pt idx="384">
                        <c:v>2633.4533612453924</c:v>
                      </c:pt>
                      <c:pt idx="385">
                        <c:v>2633.4927584268917</c:v>
                      </c:pt>
                      <c:pt idx="386">
                        <c:v>2634.3569435488967</c:v>
                      </c:pt>
                      <c:pt idx="387">
                        <c:v>2634.3963407303968</c:v>
                      </c:pt>
                      <c:pt idx="388">
                        <c:v>2634.0539612453922</c:v>
                      </c:pt>
                      <c:pt idx="389">
                        <c:v>2634.0933584268919</c:v>
                      </c:pt>
                      <c:pt idx="390">
                        <c:v>2635.2979695457248</c:v>
                      </c:pt>
                      <c:pt idx="391">
                        <c:v>2635.3373667272258</c:v>
                      </c:pt>
                      <c:pt idx="392">
                        <c:v>2638.1883352485629</c:v>
                      </c:pt>
                      <c:pt idx="393">
                        <c:v>2638.227732430063</c:v>
                      </c:pt>
                      <c:pt idx="394">
                        <c:v>2639.1293612453924</c:v>
                      </c:pt>
                      <c:pt idx="395">
                        <c:v>2639.1687584268916</c:v>
                      </c:pt>
                      <c:pt idx="396">
                        <c:v>2647.0439644368353</c:v>
                      </c:pt>
                      <c:pt idx="397">
                        <c:v>2647.0833616183354</c:v>
                      </c:pt>
                      <c:pt idx="398">
                        <c:v>2647.6627644368355</c:v>
                      </c:pt>
                      <c:pt idx="399">
                        <c:v>2647.7021616183351</c:v>
                      </c:pt>
                      <c:pt idx="400">
                        <c:v>2650.875356136502</c:v>
                      </c:pt>
                      <c:pt idx="401">
                        <c:v>2650.9147533180026</c:v>
                      </c:pt>
                      <c:pt idx="402">
                        <c:v>2651.4941561365017</c:v>
                      </c:pt>
                      <c:pt idx="403">
                        <c:v>2651.5335533180028</c:v>
                      </c:pt>
                      <c:pt idx="404">
                        <c:v>2652.8919644368352</c:v>
                      </c:pt>
                      <c:pt idx="405">
                        <c:v>2652.9313616183354</c:v>
                      </c:pt>
                      <c:pt idx="406">
                        <c:v>2656.7233561365019</c:v>
                      </c:pt>
                      <c:pt idx="407">
                        <c:v>2656.7627533180025</c:v>
                      </c:pt>
                      <c:pt idx="408">
                        <c:v>2663.4599121144056</c:v>
                      </c:pt>
                      <c:pt idx="409">
                        <c:v>2663.4993092959062</c:v>
                      </c:pt>
                      <c:pt idx="410">
                        <c:v>2664.0787121144058</c:v>
                      </c:pt>
                      <c:pt idx="411">
                        <c:v>2664.1181092959059</c:v>
                      </c:pt>
                      <c:pt idx="412">
                        <c:v>2669.3079121144056</c:v>
                      </c:pt>
                      <c:pt idx="413">
                        <c:v>2669.3473092959061</c:v>
                      </c:pt>
                      <c:pt idx="414">
                        <c:v>2669.1553038140723</c:v>
                      </c:pt>
                      <c:pt idx="415">
                        <c:v>2669.194700995572</c:v>
                      </c:pt>
                      <c:pt idx="416">
                        <c:v>2671.6563038140721</c:v>
                      </c:pt>
                      <c:pt idx="417">
                        <c:v>2671.6957009955722</c:v>
                      </c:pt>
                      <c:pt idx="418">
                        <c:v>2677.0393038140724</c:v>
                      </c:pt>
                      <c:pt idx="419">
                        <c:v>2677.078700995572</c:v>
                      </c:pt>
                      <c:pt idx="420">
                        <c:v>2684.8550725123882</c:v>
                      </c:pt>
                      <c:pt idx="421">
                        <c:v>2684.8944696938888</c:v>
                      </c:pt>
                      <c:pt idx="422">
                        <c:v>2687.337872512388</c:v>
                      </c:pt>
                      <c:pt idx="423">
                        <c:v>2687.3772696938886</c:v>
                      </c:pt>
                      <c:pt idx="424">
                        <c:v>2688.6864642120549</c:v>
                      </c:pt>
                      <c:pt idx="425">
                        <c:v>2688.7258613935551</c:v>
                      </c:pt>
                      <c:pt idx="426">
                        <c:v>2691.1692642120547</c:v>
                      </c:pt>
                      <c:pt idx="427">
                        <c:v>2691.2086613935553</c:v>
                      </c:pt>
                      <c:pt idx="428">
                        <c:v>2692.5670725123882</c:v>
                      </c:pt>
                      <c:pt idx="429">
                        <c:v>2692.6064696938888</c:v>
                      </c:pt>
                      <c:pt idx="430">
                        <c:v>2696.3984642120549</c:v>
                      </c:pt>
                      <c:pt idx="431">
                        <c:v>2696.4378613935551</c:v>
                      </c:pt>
                      <c:pt idx="432">
                        <c:v>2699.2354318969033</c:v>
                      </c:pt>
                      <c:pt idx="433">
                        <c:v>2699.2748290784029</c:v>
                      </c:pt>
                      <c:pt idx="434">
                        <c:v>2701.2710201899586</c:v>
                      </c:pt>
                      <c:pt idx="435">
                        <c:v>2701.736431896903</c:v>
                      </c:pt>
                      <c:pt idx="436">
                        <c:v>2701.3104173714587</c:v>
                      </c:pt>
                      <c:pt idx="437">
                        <c:v>2701.7758290784031</c:v>
                      </c:pt>
                      <c:pt idx="438">
                        <c:v>2703.0668235965695</c:v>
                      </c:pt>
                      <c:pt idx="439">
                        <c:v>2703.1062207780697</c:v>
                      </c:pt>
                      <c:pt idx="440">
                        <c:v>2703.7538201899588</c:v>
                      </c:pt>
                      <c:pt idx="441">
                        <c:v>2703.7932173714585</c:v>
                      </c:pt>
                      <c:pt idx="442">
                        <c:v>2705.5678235965697</c:v>
                      </c:pt>
                      <c:pt idx="443">
                        <c:v>2705.6072207780694</c:v>
                      </c:pt>
                      <c:pt idx="444">
                        <c:v>2707.1194318969028</c:v>
                      </c:pt>
                      <c:pt idx="445">
                        <c:v>2707.158829078403</c:v>
                      </c:pt>
                      <c:pt idx="446">
                        <c:v>2706.9664118896249</c:v>
                      </c:pt>
                      <c:pt idx="447">
                        <c:v>2707.0058090711245</c:v>
                      </c:pt>
                      <c:pt idx="448">
                        <c:v>2707.585211889625</c:v>
                      </c:pt>
                      <c:pt idx="449">
                        <c:v>2707.6246090711247</c:v>
                      </c:pt>
                      <c:pt idx="450">
                        <c:v>2708.9830201899586</c:v>
                      </c:pt>
                      <c:pt idx="451">
                        <c:v>2709.0224173714587</c:v>
                      </c:pt>
                      <c:pt idx="452">
                        <c:v>2710.9508235965695</c:v>
                      </c:pt>
                      <c:pt idx="453">
                        <c:v>2710.9902207780697</c:v>
                      </c:pt>
                      <c:pt idx="454">
                        <c:v>2712.8144118896253</c:v>
                      </c:pt>
                      <c:pt idx="455">
                        <c:v>2712.8538090711245</c:v>
                      </c:pt>
                      <c:pt idx="456">
                        <c:v>2712.6676171684167</c:v>
                      </c:pt>
                      <c:pt idx="457">
                        <c:v>2712.7070143499168</c:v>
                      </c:pt>
                      <c:pt idx="458">
                        <c:v>2713.2864171684164</c:v>
                      </c:pt>
                      <c:pt idx="459">
                        <c:v>2713.325814349917</c:v>
                      </c:pt>
                      <c:pt idx="460">
                        <c:v>2715.6513795744745</c:v>
                      </c:pt>
                      <c:pt idx="461">
                        <c:v>2715.6907767559742</c:v>
                      </c:pt>
                      <c:pt idx="462">
                        <c:v>2718.1523795744743</c:v>
                      </c:pt>
                      <c:pt idx="463">
                        <c:v>2718.1917767559744</c:v>
                      </c:pt>
                      <c:pt idx="464">
                        <c:v>2718.5156171684166</c:v>
                      </c:pt>
                      <c:pt idx="465">
                        <c:v>2718.5550143499167</c:v>
                      </c:pt>
                      <c:pt idx="466">
                        <c:v>2718.3630088680843</c:v>
                      </c:pt>
                      <c:pt idx="467">
                        <c:v>2718.4024060495835</c:v>
                      </c:pt>
                      <c:pt idx="468">
                        <c:v>2720.8640088680845</c:v>
                      </c:pt>
                      <c:pt idx="469">
                        <c:v>2720.9034060495833</c:v>
                      </c:pt>
                      <c:pt idx="470">
                        <c:v>2721.3467712741403</c:v>
                      </c:pt>
                      <c:pt idx="471">
                        <c:v>2721.3861684556409</c:v>
                      </c:pt>
                      <c:pt idx="472">
                        <c:v>2721.9837712741405</c:v>
                      </c:pt>
                      <c:pt idx="473">
                        <c:v>2722.0231684556406</c:v>
                      </c:pt>
                      <c:pt idx="474">
                        <c:v>2723.5353795744745</c:v>
                      </c:pt>
                      <c:pt idx="475">
                        <c:v>2723.5747767559742</c:v>
                      </c:pt>
                      <c:pt idx="476">
                        <c:v>2726.2470088680843</c:v>
                      </c:pt>
                      <c:pt idx="477">
                        <c:v>2726.2864060495835</c:v>
                      </c:pt>
                      <c:pt idx="478">
                        <c:v>2727.3667712741403</c:v>
                      </c:pt>
                      <c:pt idx="479">
                        <c:v>2727.4061684556409</c:v>
                      </c:pt>
                      <c:pt idx="480">
                        <c:v>2764.8590846284856</c:v>
                      </c:pt>
                      <c:pt idx="481">
                        <c:v>2764.8984818099857</c:v>
                      </c:pt>
                      <c:pt idx="482">
                        <c:v>2767.3600846284858</c:v>
                      </c:pt>
                      <c:pt idx="483">
                        <c:v>2767.3994818099854</c:v>
                      </c:pt>
                      <c:pt idx="484">
                        <c:v>2768.6904763281518</c:v>
                      </c:pt>
                      <c:pt idx="485">
                        <c:v>2768.729873509652</c:v>
                      </c:pt>
                      <c:pt idx="486">
                        <c:v>2771.1914763281516</c:v>
                      </c:pt>
                      <c:pt idx="487">
                        <c:v>2771.2308735096522</c:v>
                      </c:pt>
                      <c:pt idx="488">
                        <c:v>2772.7430846284856</c:v>
                      </c:pt>
                      <c:pt idx="489">
                        <c:v>2772.7824818099857</c:v>
                      </c:pt>
                      <c:pt idx="490">
                        <c:v>2776.5744763281518</c:v>
                      </c:pt>
                      <c:pt idx="491">
                        <c:v>2776.613873509652</c:v>
                      </c:pt>
                      <c:pt idx="492">
                        <c:v>2783.2221055164232</c:v>
                      </c:pt>
                      <c:pt idx="493">
                        <c:v>2783.2615026979233</c:v>
                      </c:pt>
                      <c:pt idx="494">
                        <c:v>2785.7413055164234</c:v>
                      </c:pt>
                      <c:pt idx="495">
                        <c:v>2785.7807026979231</c:v>
                      </c:pt>
                      <c:pt idx="496">
                        <c:v>2787.0534972160904</c:v>
                      </c:pt>
                      <c:pt idx="497">
                        <c:v>2787.09289439759</c:v>
                      </c:pt>
                      <c:pt idx="498">
                        <c:v>2789.5726972160901</c:v>
                      </c:pt>
                      <c:pt idx="499">
                        <c:v>2789.6120943975902</c:v>
                      </c:pt>
                      <c:pt idx="500">
                        <c:v>2791.2781055164232</c:v>
                      </c:pt>
                      <c:pt idx="501">
                        <c:v>2791.3175026979234</c:v>
                      </c:pt>
                      <c:pt idx="502">
                        <c:v>2795.1094972160904</c:v>
                      </c:pt>
                      <c:pt idx="503">
                        <c:v>2795.1488943975901</c:v>
                      </c:pt>
                      <c:pt idx="504">
                        <c:v>2799.638053193994</c:v>
                      </c:pt>
                      <c:pt idx="505">
                        <c:v>2799.6774503754946</c:v>
                      </c:pt>
                      <c:pt idx="506">
                        <c:v>2802.1572531939942</c:v>
                      </c:pt>
                      <c:pt idx="507">
                        <c:v>2802.1966503754943</c:v>
                      </c:pt>
                      <c:pt idx="508">
                        <c:v>2805.3334448936607</c:v>
                      </c:pt>
                      <c:pt idx="509">
                        <c:v>2805.3728420751604</c:v>
                      </c:pt>
                      <c:pt idx="510">
                        <c:v>2805.9886448936604</c:v>
                      </c:pt>
                      <c:pt idx="511">
                        <c:v>2806.0280420751606</c:v>
                      </c:pt>
                      <c:pt idx="512">
                        <c:v>2807.694053193994</c:v>
                      </c:pt>
                      <c:pt idx="513">
                        <c:v>2807.7334503754946</c:v>
                      </c:pt>
                      <c:pt idx="514">
                        <c:v>2811.5254448936607</c:v>
                      </c:pt>
                      <c:pt idx="515">
                        <c:v>2811.5648420751604</c:v>
                      </c:pt>
                      <c:pt idx="516">
                        <c:v>2835.4135729764917</c:v>
                      </c:pt>
                      <c:pt idx="517">
                        <c:v>2835.4529701579927</c:v>
                      </c:pt>
                      <c:pt idx="518">
                        <c:v>2836.0687729764913</c:v>
                      </c:pt>
                      <c:pt idx="519">
                        <c:v>2836.1081701579928</c:v>
                      </c:pt>
                      <c:pt idx="520">
                        <c:v>2839.2449646761584</c:v>
                      </c:pt>
                      <c:pt idx="521">
                        <c:v>2839.2843618576594</c:v>
                      </c:pt>
                      <c:pt idx="522">
                        <c:v>2839.9001646761585</c:v>
                      </c:pt>
                      <c:pt idx="523">
                        <c:v>2839.9395618576596</c:v>
                      </c:pt>
                      <c:pt idx="524">
                        <c:v>2841.6055729764917</c:v>
                      </c:pt>
                      <c:pt idx="525">
                        <c:v>2841.6449701579927</c:v>
                      </c:pt>
                      <c:pt idx="526">
                        <c:v>2845.4369646761584</c:v>
                      </c:pt>
                      <c:pt idx="527">
                        <c:v>2845.4763618576594</c:v>
                      </c:pt>
                      <c:pt idx="528">
                        <c:v>2851.8295206540629</c:v>
                      </c:pt>
                      <c:pt idx="529">
                        <c:v>2851.8689178355626</c:v>
                      </c:pt>
                      <c:pt idx="530">
                        <c:v>2852.4847206540626</c:v>
                      </c:pt>
                      <c:pt idx="531">
                        <c:v>2852.5241178355627</c:v>
                      </c:pt>
                      <c:pt idx="532">
                        <c:v>2857.5249123537296</c:v>
                      </c:pt>
                      <c:pt idx="533">
                        <c:v>2857.5643095352289</c:v>
                      </c:pt>
                      <c:pt idx="534">
                        <c:v>2858.0215206540629</c:v>
                      </c:pt>
                      <c:pt idx="535">
                        <c:v>2858.0609178355626</c:v>
                      </c:pt>
                      <c:pt idx="536">
                        <c:v>2860.0623123537298</c:v>
                      </c:pt>
                      <c:pt idx="537">
                        <c:v>2860.1017095352286</c:v>
                      </c:pt>
                      <c:pt idx="538">
                        <c:v>2865.7529123537297</c:v>
                      </c:pt>
                      <c:pt idx="539">
                        <c:v>2865.7923095352289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7FA-4C88-9315-FEC146EA9AA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20920.01029755026</c:v>
                      </c:pt>
                      <c:pt idx="1">
                        <c:v>20920.381317196712</c:v>
                      </c:pt>
                      <c:pt idx="2">
                        <c:v>20920.01029755026</c:v>
                      </c:pt>
                      <c:pt idx="3">
                        <c:v>20920.381317196712</c:v>
                      </c:pt>
                      <c:pt idx="4">
                        <c:v>20967.167584474995</c:v>
                      </c:pt>
                      <c:pt idx="5">
                        <c:v>20967.538604121441</c:v>
                      </c:pt>
                      <c:pt idx="6">
                        <c:v>20967.167584474995</c:v>
                      </c:pt>
                      <c:pt idx="7">
                        <c:v>20967.538604121441</c:v>
                      </c:pt>
                      <c:pt idx="8">
                        <c:v>20920.01029755026</c:v>
                      </c:pt>
                      <c:pt idx="9">
                        <c:v>20920.381317196712</c:v>
                      </c:pt>
                      <c:pt idx="10">
                        <c:v>20967.167584474995</c:v>
                      </c:pt>
                      <c:pt idx="11">
                        <c:v>20967.538604121441</c:v>
                      </c:pt>
                      <c:pt idx="12">
                        <c:v>21458.663238596222</c:v>
                      </c:pt>
                      <c:pt idx="13">
                        <c:v>21459.034258242675</c:v>
                      </c:pt>
                      <c:pt idx="14">
                        <c:v>21458.663238596222</c:v>
                      </c:pt>
                      <c:pt idx="15">
                        <c:v>21459.034258242675</c:v>
                      </c:pt>
                      <c:pt idx="16">
                        <c:v>21505.820525520961</c:v>
                      </c:pt>
                      <c:pt idx="17">
                        <c:v>21506.191545167407</c:v>
                      </c:pt>
                      <c:pt idx="18">
                        <c:v>21505.820525520961</c:v>
                      </c:pt>
                      <c:pt idx="19">
                        <c:v>21506.191545167407</c:v>
                      </c:pt>
                      <c:pt idx="20">
                        <c:v>21458.663238596222</c:v>
                      </c:pt>
                      <c:pt idx="21">
                        <c:v>21459.034258242675</c:v>
                      </c:pt>
                      <c:pt idx="22">
                        <c:v>21505.820525520961</c:v>
                      </c:pt>
                      <c:pt idx="23">
                        <c:v>21506.191545167407</c:v>
                      </c:pt>
                      <c:pt idx="24">
                        <c:v>21567.471399490805</c:v>
                      </c:pt>
                      <c:pt idx="25">
                        <c:v>21567.842419137254</c:v>
                      </c:pt>
                      <c:pt idx="26">
                        <c:v>21567.471399490805</c:v>
                      </c:pt>
                      <c:pt idx="27">
                        <c:v>21567.842419137254</c:v>
                      </c:pt>
                      <c:pt idx="28">
                        <c:v>21614.628686415537</c:v>
                      </c:pt>
                      <c:pt idx="29">
                        <c:v>21614.99970606199</c:v>
                      </c:pt>
                      <c:pt idx="30">
                        <c:v>21614.628686415537</c:v>
                      </c:pt>
                      <c:pt idx="31">
                        <c:v>21614.99970606199</c:v>
                      </c:pt>
                      <c:pt idx="32">
                        <c:v>21567.471399490805</c:v>
                      </c:pt>
                      <c:pt idx="33">
                        <c:v>21567.842419137254</c:v>
                      </c:pt>
                      <c:pt idx="34">
                        <c:v>21614.628686415537</c:v>
                      </c:pt>
                      <c:pt idx="35">
                        <c:v>21614.99970606199</c:v>
                      </c:pt>
                      <c:pt idx="36">
                        <c:v>21731.627682739061</c:v>
                      </c:pt>
                      <c:pt idx="37">
                        <c:v>21731.998702385517</c:v>
                      </c:pt>
                      <c:pt idx="38">
                        <c:v>21731.627682739061</c:v>
                      </c:pt>
                      <c:pt idx="39">
                        <c:v>21731.998702385517</c:v>
                      </c:pt>
                      <c:pt idx="40">
                        <c:v>21778.7849696638</c:v>
                      </c:pt>
                      <c:pt idx="41">
                        <c:v>21779.155989310249</c:v>
                      </c:pt>
                      <c:pt idx="42">
                        <c:v>21778.7849696638</c:v>
                      </c:pt>
                      <c:pt idx="43">
                        <c:v>21779.155989310249</c:v>
                      </c:pt>
                      <c:pt idx="44">
                        <c:v>21731.627682739061</c:v>
                      </c:pt>
                      <c:pt idx="45">
                        <c:v>21731.998702385517</c:v>
                      </c:pt>
                      <c:pt idx="46">
                        <c:v>21778.7849696638</c:v>
                      </c:pt>
                      <c:pt idx="47">
                        <c:v>21779.155989310249</c:v>
                      </c:pt>
                      <c:pt idx="48">
                        <c:v>22106.124340536771</c:v>
                      </c:pt>
                      <c:pt idx="49">
                        <c:v>22106.49536018322</c:v>
                      </c:pt>
                      <c:pt idx="50">
                        <c:v>22106.124340536771</c:v>
                      </c:pt>
                      <c:pt idx="51">
                        <c:v>22106.49536018322</c:v>
                      </c:pt>
                      <c:pt idx="52">
                        <c:v>22156.577820683753</c:v>
                      </c:pt>
                      <c:pt idx="53">
                        <c:v>22156.948840330198</c:v>
                      </c:pt>
                      <c:pt idx="54">
                        <c:v>22153.2816274615</c:v>
                      </c:pt>
                      <c:pt idx="55">
                        <c:v>22153.652647107949</c:v>
                      </c:pt>
                      <c:pt idx="56">
                        <c:v>22153.2816274615</c:v>
                      </c:pt>
                      <c:pt idx="57">
                        <c:v>22153.652647107949</c:v>
                      </c:pt>
                      <c:pt idx="58">
                        <c:v>22106.124340536771</c:v>
                      </c:pt>
                      <c:pt idx="59">
                        <c:v>22106.49536018322</c:v>
                      </c:pt>
                      <c:pt idx="60">
                        <c:v>22156.577820683753</c:v>
                      </c:pt>
                      <c:pt idx="61">
                        <c:v>22156.948840330198</c:v>
                      </c:pt>
                      <c:pt idx="62">
                        <c:v>22203.735107608481</c:v>
                      </c:pt>
                      <c:pt idx="63">
                        <c:v>22204.106127254938</c:v>
                      </c:pt>
                      <c:pt idx="64">
                        <c:v>22153.2816274615</c:v>
                      </c:pt>
                      <c:pt idx="65">
                        <c:v>22153.652647107949</c:v>
                      </c:pt>
                      <c:pt idx="66">
                        <c:v>22203.735107608481</c:v>
                      </c:pt>
                      <c:pt idx="67">
                        <c:v>22204.106127254938</c:v>
                      </c:pt>
                      <c:pt idx="68">
                        <c:v>22156.577820683753</c:v>
                      </c:pt>
                      <c:pt idx="69">
                        <c:v>22156.948840330198</c:v>
                      </c:pt>
                      <c:pt idx="70">
                        <c:v>22203.735107608481</c:v>
                      </c:pt>
                      <c:pt idx="71">
                        <c:v>22204.106127254938</c:v>
                      </c:pt>
                      <c:pt idx="72">
                        <c:v>22290.940326859007</c:v>
                      </c:pt>
                      <c:pt idx="73">
                        <c:v>22291.311346505448</c:v>
                      </c:pt>
                      <c:pt idx="74">
                        <c:v>22270.280623785024</c:v>
                      </c:pt>
                      <c:pt idx="75">
                        <c:v>22270.651643431484</c:v>
                      </c:pt>
                      <c:pt idx="76">
                        <c:v>22270.280623785024</c:v>
                      </c:pt>
                      <c:pt idx="77">
                        <c:v>22270.651643431484</c:v>
                      </c:pt>
                      <c:pt idx="78">
                        <c:v>22290.940326859007</c:v>
                      </c:pt>
                      <c:pt idx="79">
                        <c:v>22291.311346505448</c:v>
                      </c:pt>
                      <c:pt idx="80">
                        <c:v>22270.280623785024</c:v>
                      </c:pt>
                      <c:pt idx="81">
                        <c:v>22270.651643431484</c:v>
                      </c:pt>
                      <c:pt idx="82">
                        <c:v>22338.097613783739</c:v>
                      </c:pt>
                      <c:pt idx="83">
                        <c:v>22338.468633430184</c:v>
                      </c:pt>
                      <c:pt idx="84">
                        <c:v>22317.437910709763</c:v>
                      </c:pt>
                      <c:pt idx="85">
                        <c:v>22317.808930356208</c:v>
                      </c:pt>
                      <c:pt idx="86">
                        <c:v>22338.097613783739</c:v>
                      </c:pt>
                      <c:pt idx="87">
                        <c:v>22338.468633430184</c:v>
                      </c:pt>
                      <c:pt idx="88">
                        <c:v>22290.940326859007</c:v>
                      </c:pt>
                      <c:pt idx="89">
                        <c:v>22291.311346505448</c:v>
                      </c:pt>
                      <c:pt idx="90">
                        <c:v>22317.437910709763</c:v>
                      </c:pt>
                      <c:pt idx="91">
                        <c:v>22317.808930356208</c:v>
                      </c:pt>
                      <c:pt idx="92">
                        <c:v>22338.097613783739</c:v>
                      </c:pt>
                      <c:pt idx="93">
                        <c:v>22338.468633430184</c:v>
                      </c:pt>
                      <c:pt idx="94">
                        <c:v>22317.437910709763</c:v>
                      </c:pt>
                      <c:pt idx="95">
                        <c:v>22317.808930356208</c:v>
                      </c:pt>
                      <c:pt idx="96">
                        <c:v>22804.038922624302</c:v>
                      </c:pt>
                      <c:pt idx="97">
                        <c:v>22804.40994227074</c:v>
                      </c:pt>
                      <c:pt idx="98">
                        <c:v>22804.038922624302</c:v>
                      </c:pt>
                      <c:pt idx="99">
                        <c:v>22804.40994227074</c:v>
                      </c:pt>
                      <c:pt idx="100">
                        <c:v>22829.593267904966</c:v>
                      </c:pt>
                      <c:pt idx="101">
                        <c:v>22829.964287551411</c:v>
                      </c:pt>
                      <c:pt idx="102">
                        <c:v>22829.593267904966</c:v>
                      </c:pt>
                      <c:pt idx="103">
                        <c:v>22829.964287551411</c:v>
                      </c:pt>
                      <c:pt idx="104">
                        <c:v>22851.196209549027</c:v>
                      </c:pt>
                      <c:pt idx="105">
                        <c:v>22851.567229195487</c:v>
                      </c:pt>
                      <c:pt idx="106">
                        <c:v>22851.196209549027</c:v>
                      </c:pt>
                      <c:pt idx="107">
                        <c:v>22851.567229195487</c:v>
                      </c:pt>
                      <c:pt idx="108">
                        <c:v>22876.750554829701</c:v>
                      </c:pt>
                      <c:pt idx="109">
                        <c:v>22877.12157447615</c:v>
                      </c:pt>
                      <c:pt idx="110">
                        <c:v>22804.038922624302</c:v>
                      </c:pt>
                      <c:pt idx="111">
                        <c:v>22804.40994227074</c:v>
                      </c:pt>
                      <c:pt idx="112">
                        <c:v>22876.750554829701</c:v>
                      </c:pt>
                      <c:pt idx="113">
                        <c:v>22877.12157447615</c:v>
                      </c:pt>
                      <c:pt idx="114">
                        <c:v>22829.593267904966</c:v>
                      </c:pt>
                      <c:pt idx="115">
                        <c:v>22829.964287551411</c:v>
                      </c:pt>
                      <c:pt idx="116">
                        <c:v>22851.196209549027</c:v>
                      </c:pt>
                      <c:pt idx="117">
                        <c:v>22851.567229195487</c:v>
                      </c:pt>
                      <c:pt idx="118">
                        <c:v>22876.750554829701</c:v>
                      </c:pt>
                      <c:pt idx="119">
                        <c:v>22877.12157447615</c:v>
                      </c:pt>
                      <c:pt idx="120">
                        <c:v>22938.401428799549</c:v>
                      </c:pt>
                      <c:pt idx="121">
                        <c:v>22938.772448446001</c:v>
                      </c:pt>
                      <c:pt idx="122">
                        <c:v>22938.401428799549</c:v>
                      </c:pt>
                      <c:pt idx="123">
                        <c:v>22938.772448446001</c:v>
                      </c:pt>
                      <c:pt idx="124">
                        <c:v>22968.195205872558</c:v>
                      </c:pt>
                      <c:pt idx="125">
                        <c:v>22968.566225519011</c:v>
                      </c:pt>
                      <c:pt idx="126">
                        <c:v>22985.558715724281</c:v>
                      </c:pt>
                      <c:pt idx="127">
                        <c:v>22985.929735370733</c:v>
                      </c:pt>
                      <c:pt idx="128">
                        <c:v>22968.195205872558</c:v>
                      </c:pt>
                      <c:pt idx="129">
                        <c:v>22968.566225519011</c:v>
                      </c:pt>
                      <c:pt idx="130">
                        <c:v>22985.558715724281</c:v>
                      </c:pt>
                      <c:pt idx="131">
                        <c:v>22985.929735370733</c:v>
                      </c:pt>
                      <c:pt idx="132">
                        <c:v>22938.401428799549</c:v>
                      </c:pt>
                      <c:pt idx="133">
                        <c:v>22938.772448446001</c:v>
                      </c:pt>
                      <c:pt idx="134">
                        <c:v>22968.195205872558</c:v>
                      </c:pt>
                      <c:pt idx="135">
                        <c:v>22968.566225519011</c:v>
                      </c:pt>
                      <c:pt idx="136">
                        <c:v>22985.558715724281</c:v>
                      </c:pt>
                      <c:pt idx="137">
                        <c:v>22985.929735370733</c:v>
                      </c:pt>
                      <c:pt idx="138">
                        <c:v>23015.35249279729</c:v>
                      </c:pt>
                      <c:pt idx="139">
                        <c:v>23015.723512443743</c:v>
                      </c:pt>
                      <c:pt idx="140">
                        <c:v>23015.35249279729</c:v>
                      </c:pt>
                      <c:pt idx="141">
                        <c:v>23015.723512443743</c:v>
                      </c:pt>
                      <c:pt idx="142">
                        <c:v>23066.437463757306</c:v>
                      </c:pt>
                      <c:pt idx="143">
                        <c:v>23066.808483403758</c:v>
                      </c:pt>
                      <c:pt idx="144">
                        <c:v>23015.35249279729</c:v>
                      </c:pt>
                      <c:pt idx="145">
                        <c:v>23015.723512443743</c:v>
                      </c:pt>
                      <c:pt idx="146">
                        <c:v>23102.557712047808</c:v>
                      </c:pt>
                      <c:pt idx="147">
                        <c:v>23102.928731694261</c:v>
                      </c:pt>
                      <c:pt idx="148">
                        <c:v>23102.557712047808</c:v>
                      </c:pt>
                      <c:pt idx="149">
                        <c:v>23102.928731694261</c:v>
                      </c:pt>
                      <c:pt idx="150">
                        <c:v>23066.437463757306</c:v>
                      </c:pt>
                      <c:pt idx="151">
                        <c:v>23066.808483403758</c:v>
                      </c:pt>
                      <c:pt idx="152">
                        <c:v>23113.594750682038</c:v>
                      </c:pt>
                      <c:pt idx="153">
                        <c:v>23113.965770328479</c:v>
                      </c:pt>
                      <c:pt idx="154">
                        <c:v>23113.594750682038</c:v>
                      </c:pt>
                      <c:pt idx="155">
                        <c:v>23113.965770328479</c:v>
                      </c:pt>
                      <c:pt idx="156">
                        <c:v>23102.557712047808</c:v>
                      </c:pt>
                      <c:pt idx="157">
                        <c:v>23102.928731694261</c:v>
                      </c:pt>
                      <c:pt idx="158">
                        <c:v>23066.437463757306</c:v>
                      </c:pt>
                      <c:pt idx="159">
                        <c:v>23066.808483403758</c:v>
                      </c:pt>
                      <c:pt idx="160">
                        <c:v>23149.71499897254</c:v>
                      </c:pt>
                      <c:pt idx="161">
                        <c:v>23150.086018618993</c:v>
                      </c:pt>
                      <c:pt idx="162">
                        <c:v>23149.71499897254</c:v>
                      </c:pt>
                      <c:pt idx="163">
                        <c:v>23150.086018618993</c:v>
                      </c:pt>
                      <c:pt idx="164">
                        <c:v>23113.594750682038</c:v>
                      </c:pt>
                      <c:pt idx="165">
                        <c:v>23113.965770328479</c:v>
                      </c:pt>
                      <c:pt idx="166">
                        <c:v>23149.71499897254</c:v>
                      </c:pt>
                      <c:pt idx="167">
                        <c:v>23150.086018618993</c:v>
                      </c:pt>
                      <c:pt idx="168">
                        <c:v>23477.054369845511</c:v>
                      </c:pt>
                      <c:pt idx="169">
                        <c:v>23477.425389491957</c:v>
                      </c:pt>
                      <c:pt idx="170">
                        <c:v>23477.054369845511</c:v>
                      </c:pt>
                      <c:pt idx="171">
                        <c:v>23477.425389491957</c:v>
                      </c:pt>
                      <c:pt idx="172">
                        <c:v>23527.507849992497</c:v>
                      </c:pt>
                      <c:pt idx="173">
                        <c:v>23527.878869638949</c:v>
                      </c:pt>
                      <c:pt idx="174">
                        <c:v>23524.211656770243</c:v>
                      </c:pt>
                      <c:pt idx="175">
                        <c:v>23524.5826764167</c:v>
                      </c:pt>
                      <c:pt idx="176">
                        <c:v>23524.211656770243</c:v>
                      </c:pt>
                      <c:pt idx="177">
                        <c:v>23524.5826764167</c:v>
                      </c:pt>
                      <c:pt idx="178">
                        <c:v>23477.054369845511</c:v>
                      </c:pt>
                      <c:pt idx="179">
                        <c:v>23477.425389491957</c:v>
                      </c:pt>
                      <c:pt idx="180">
                        <c:v>23527.507849992497</c:v>
                      </c:pt>
                      <c:pt idx="181">
                        <c:v>23527.878869638949</c:v>
                      </c:pt>
                      <c:pt idx="182">
                        <c:v>23574.665136917225</c:v>
                      </c:pt>
                      <c:pt idx="183">
                        <c:v>23575.036156563678</c:v>
                      </c:pt>
                      <c:pt idx="184">
                        <c:v>23591.234535357566</c:v>
                      </c:pt>
                      <c:pt idx="185">
                        <c:v>23591.605555004011</c:v>
                      </c:pt>
                      <c:pt idx="186">
                        <c:v>23591.234535357566</c:v>
                      </c:pt>
                      <c:pt idx="187">
                        <c:v>23591.605555004011</c:v>
                      </c:pt>
                      <c:pt idx="188">
                        <c:v>23563.916687309316</c:v>
                      </c:pt>
                      <c:pt idx="189">
                        <c:v>23564.287706955769</c:v>
                      </c:pt>
                      <c:pt idx="190">
                        <c:v>23524.211656770243</c:v>
                      </c:pt>
                      <c:pt idx="191">
                        <c:v>23524.5826764167</c:v>
                      </c:pt>
                      <c:pt idx="192">
                        <c:v>23574.665136917225</c:v>
                      </c:pt>
                      <c:pt idx="193">
                        <c:v>23563.916687309316</c:v>
                      </c:pt>
                      <c:pt idx="194">
                        <c:v>23575.036156563678</c:v>
                      </c:pt>
                      <c:pt idx="195">
                        <c:v>23564.287706955769</c:v>
                      </c:pt>
                      <c:pt idx="196">
                        <c:v>23527.507849992497</c:v>
                      </c:pt>
                      <c:pt idx="197">
                        <c:v>23527.878869638949</c:v>
                      </c:pt>
                      <c:pt idx="198">
                        <c:v>23591.234535357566</c:v>
                      </c:pt>
                      <c:pt idx="199">
                        <c:v>23591.605555004011</c:v>
                      </c:pt>
                      <c:pt idx="200">
                        <c:v>23638.391822282301</c:v>
                      </c:pt>
                      <c:pt idx="201">
                        <c:v>23638.762841928747</c:v>
                      </c:pt>
                      <c:pt idx="202">
                        <c:v>23574.665136917225</c:v>
                      </c:pt>
                      <c:pt idx="203">
                        <c:v>23563.916687309316</c:v>
                      </c:pt>
                      <c:pt idx="204">
                        <c:v>23575.036156563678</c:v>
                      </c:pt>
                      <c:pt idx="205">
                        <c:v>23564.287706955769</c:v>
                      </c:pt>
                      <c:pt idx="206">
                        <c:v>23611.073974234045</c:v>
                      </c:pt>
                      <c:pt idx="207">
                        <c:v>23611.444993880501</c:v>
                      </c:pt>
                      <c:pt idx="208">
                        <c:v>23638.391822282301</c:v>
                      </c:pt>
                      <c:pt idx="209">
                        <c:v>23638.762841928747</c:v>
                      </c:pt>
                      <c:pt idx="210">
                        <c:v>23641.210653093778</c:v>
                      </c:pt>
                      <c:pt idx="211">
                        <c:v>23641.581672740223</c:v>
                      </c:pt>
                      <c:pt idx="212">
                        <c:v>23611.073974234045</c:v>
                      </c:pt>
                      <c:pt idx="213">
                        <c:v>23611.444993880501</c:v>
                      </c:pt>
                      <c:pt idx="214">
                        <c:v>23641.210653093778</c:v>
                      </c:pt>
                      <c:pt idx="215">
                        <c:v>23641.581672740223</c:v>
                      </c:pt>
                      <c:pt idx="216">
                        <c:v>23638.391822282301</c:v>
                      </c:pt>
                      <c:pt idx="217">
                        <c:v>23638.762841928747</c:v>
                      </c:pt>
                      <c:pt idx="218">
                        <c:v>23611.073974234045</c:v>
                      </c:pt>
                      <c:pt idx="219">
                        <c:v>23611.444993880501</c:v>
                      </c:pt>
                      <c:pt idx="220">
                        <c:v>23641.210653093778</c:v>
                      </c:pt>
                      <c:pt idx="221">
                        <c:v>23641.581672740223</c:v>
                      </c:pt>
                      <c:pt idx="222">
                        <c:v>23688.367940018503</c:v>
                      </c:pt>
                      <c:pt idx="223">
                        <c:v>23688.738959664955</c:v>
                      </c:pt>
                      <c:pt idx="224">
                        <c:v>23688.367940018503</c:v>
                      </c:pt>
                      <c:pt idx="225">
                        <c:v>23688.738959664955</c:v>
                      </c:pt>
                      <c:pt idx="226">
                        <c:v>23713.898565697848</c:v>
                      </c:pt>
                      <c:pt idx="227">
                        <c:v>23714.269585344297</c:v>
                      </c:pt>
                      <c:pt idx="228">
                        <c:v>23713.898565697848</c:v>
                      </c:pt>
                      <c:pt idx="229">
                        <c:v>23714.269585344297</c:v>
                      </c:pt>
                      <c:pt idx="230">
                        <c:v>23688.367940018503</c:v>
                      </c:pt>
                      <c:pt idx="231">
                        <c:v>23688.738959664955</c:v>
                      </c:pt>
                      <c:pt idx="232">
                        <c:v>23761.055852622583</c:v>
                      </c:pt>
                      <c:pt idx="233">
                        <c:v>23761.426872269032</c:v>
                      </c:pt>
                      <c:pt idx="234">
                        <c:v>23761.055852622583</c:v>
                      </c:pt>
                      <c:pt idx="235">
                        <c:v>23761.426872269032</c:v>
                      </c:pt>
                      <c:pt idx="236">
                        <c:v>23713.898565697848</c:v>
                      </c:pt>
                      <c:pt idx="237">
                        <c:v>23714.269585344297</c:v>
                      </c:pt>
                      <c:pt idx="238">
                        <c:v>23761.055852622583</c:v>
                      </c:pt>
                      <c:pt idx="239">
                        <c:v>23761.426872269032</c:v>
                      </c:pt>
                      <c:pt idx="240">
                        <c:v>23878.054848946111</c:v>
                      </c:pt>
                      <c:pt idx="241">
                        <c:v>23878.425868592563</c:v>
                      </c:pt>
                      <c:pt idx="242">
                        <c:v>23878.054848946111</c:v>
                      </c:pt>
                      <c:pt idx="243">
                        <c:v>23878.425868592563</c:v>
                      </c:pt>
                      <c:pt idx="244">
                        <c:v>23925.212135870843</c:v>
                      </c:pt>
                      <c:pt idx="245">
                        <c:v>23925.583155517295</c:v>
                      </c:pt>
                      <c:pt idx="246">
                        <c:v>23925.212135870843</c:v>
                      </c:pt>
                      <c:pt idx="247">
                        <c:v>23925.583155517295</c:v>
                      </c:pt>
                      <c:pt idx="248">
                        <c:v>23878.054848946111</c:v>
                      </c:pt>
                      <c:pt idx="249">
                        <c:v>23878.425868592563</c:v>
                      </c:pt>
                      <c:pt idx="250">
                        <c:v>23925.212135870843</c:v>
                      </c:pt>
                      <c:pt idx="251">
                        <c:v>23925.583155517295</c:v>
                      </c:pt>
                      <c:pt idx="252">
                        <c:v>24129.887476403535</c:v>
                      </c:pt>
                      <c:pt idx="253">
                        <c:v>24130.258496049984</c:v>
                      </c:pt>
                      <c:pt idx="254">
                        <c:v>24129.887476403535</c:v>
                      </c:pt>
                      <c:pt idx="255">
                        <c:v>24130.258496049984</c:v>
                      </c:pt>
                      <c:pt idx="256">
                        <c:v>24177.044763328264</c:v>
                      </c:pt>
                      <c:pt idx="257">
                        <c:v>24177.415782974709</c:v>
                      </c:pt>
                      <c:pt idx="258">
                        <c:v>24177.044763328264</c:v>
                      </c:pt>
                      <c:pt idx="259">
                        <c:v>24177.415782974709</c:v>
                      </c:pt>
                      <c:pt idx="260">
                        <c:v>24129.887476403535</c:v>
                      </c:pt>
                      <c:pt idx="261">
                        <c:v>24130.258496049984</c:v>
                      </c:pt>
                      <c:pt idx="262">
                        <c:v>24174.968951933039</c:v>
                      </c:pt>
                      <c:pt idx="263">
                        <c:v>24175.339971579491</c:v>
                      </c:pt>
                      <c:pt idx="264">
                        <c:v>24174.968951933039</c:v>
                      </c:pt>
                      <c:pt idx="265">
                        <c:v>24175.339971579491</c:v>
                      </c:pt>
                      <c:pt idx="266">
                        <c:v>24177.044763328264</c:v>
                      </c:pt>
                      <c:pt idx="267">
                        <c:v>24177.415782974709</c:v>
                      </c:pt>
                      <c:pt idx="268">
                        <c:v>24222.126238857778</c:v>
                      </c:pt>
                      <c:pt idx="269">
                        <c:v>24222.497258504227</c:v>
                      </c:pt>
                      <c:pt idx="270">
                        <c:v>24238.695637298115</c:v>
                      </c:pt>
                      <c:pt idx="271">
                        <c:v>24222.126238857778</c:v>
                      </c:pt>
                      <c:pt idx="272">
                        <c:v>24239.06665694456</c:v>
                      </c:pt>
                      <c:pt idx="273">
                        <c:v>24222.497258504227</c:v>
                      </c:pt>
                      <c:pt idx="274">
                        <c:v>24174.968951933039</c:v>
                      </c:pt>
                      <c:pt idx="275">
                        <c:v>24175.339971579491</c:v>
                      </c:pt>
                      <c:pt idx="276">
                        <c:v>24211.377789249869</c:v>
                      </c:pt>
                      <c:pt idx="277">
                        <c:v>24211.748808896311</c:v>
                      </c:pt>
                      <c:pt idx="278">
                        <c:v>24238.695637298115</c:v>
                      </c:pt>
                      <c:pt idx="279">
                        <c:v>24239.06665694456</c:v>
                      </c:pt>
                      <c:pt idx="280">
                        <c:v>24211.377789249869</c:v>
                      </c:pt>
                      <c:pt idx="281">
                        <c:v>24211.748808896311</c:v>
                      </c:pt>
                      <c:pt idx="282">
                        <c:v>24285.852924222847</c:v>
                      </c:pt>
                      <c:pt idx="283">
                        <c:v>24286.223943869296</c:v>
                      </c:pt>
                      <c:pt idx="284">
                        <c:v>24222.126238857778</c:v>
                      </c:pt>
                      <c:pt idx="285">
                        <c:v>24222.497258504227</c:v>
                      </c:pt>
                      <c:pt idx="286">
                        <c:v>24258.535076174598</c:v>
                      </c:pt>
                      <c:pt idx="287">
                        <c:v>24258.906095821047</c:v>
                      </c:pt>
                      <c:pt idx="288">
                        <c:v>24285.852924222847</c:v>
                      </c:pt>
                      <c:pt idx="289">
                        <c:v>24286.223943869296</c:v>
                      </c:pt>
                      <c:pt idx="290">
                        <c:v>24238.695637298115</c:v>
                      </c:pt>
                      <c:pt idx="291">
                        <c:v>24239.06665694456</c:v>
                      </c:pt>
                      <c:pt idx="292">
                        <c:v>24258.535076174598</c:v>
                      </c:pt>
                      <c:pt idx="293">
                        <c:v>24258.906095821047</c:v>
                      </c:pt>
                      <c:pt idx="294">
                        <c:v>24211.377789249869</c:v>
                      </c:pt>
                      <c:pt idx="295">
                        <c:v>24211.748808896311</c:v>
                      </c:pt>
                      <c:pt idx="296">
                        <c:v>24285.852924222847</c:v>
                      </c:pt>
                      <c:pt idx="297">
                        <c:v>24286.223943869296</c:v>
                      </c:pt>
                      <c:pt idx="298">
                        <c:v>24339.125235181302</c:v>
                      </c:pt>
                      <c:pt idx="299">
                        <c:v>24339.496254827751</c:v>
                      </c:pt>
                      <c:pt idx="300">
                        <c:v>24258.535076174598</c:v>
                      </c:pt>
                      <c:pt idx="301">
                        <c:v>24258.906095821047</c:v>
                      </c:pt>
                      <c:pt idx="302">
                        <c:v>24339.125235181302</c:v>
                      </c:pt>
                      <c:pt idx="303">
                        <c:v>24339.496254827751</c:v>
                      </c:pt>
                      <c:pt idx="304">
                        <c:v>24339.125235181302</c:v>
                      </c:pt>
                      <c:pt idx="305">
                        <c:v>24339.496254827751</c:v>
                      </c:pt>
                      <c:pt idx="306">
                        <c:v>24386.282522106041</c:v>
                      </c:pt>
                      <c:pt idx="307">
                        <c:v>24386.653541752486</c:v>
                      </c:pt>
                      <c:pt idx="308">
                        <c:v>24402.851920546374</c:v>
                      </c:pt>
                      <c:pt idx="309">
                        <c:v>24403.222940192816</c:v>
                      </c:pt>
                      <c:pt idx="310">
                        <c:v>24402.851920546374</c:v>
                      </c:pt>
                      <c:pt idx="311">
                        <c:v>24403.222940192816</c:v>
                      </c:pt>
                      <c:pt idx="312">
                        <c:v>24375.534072498129</c:v>
                      </c:pt>
                      <c:pt idx="313">
                        <c:v>24375.905092144571</c:v>
                      </c:pt>
                      <c:pt idx="314">
                        <c:v>24386.282522106041</c:v>
                      </c:pt>
                      <c:pt idx="315">
                        <c:v>24375.534072498129</c:v>
                      </c:pt>
                      <c:pt idx="316">
                        <c:v>24386.653541752486</c:v>
                      </c:pt>
                      <c:pt idx="317">
                        <c:v>24375.905092144571</c:v>
                      </c:pt>
                      <c:pt idx="318">
                        <c:v>24450.009207471106</c:v>
                      </c:pt>
                      <c:pt idx="319">
                        <c:v>24450.380227117555</c:v>
                      </c:pt>
                      <c:pt idx="320">
                        <c:v>24450.009207471106</c:v>
                      </c:pt>
                      <c:pt idx="321">
                        <c:v>24450.380227117555</c:v>
                      </c:pt>
                      <c:pt idx="322">
                        <c:v>24422.691359422861</c:v>
                      </c:pt>
                      <c:pt idx="323">
                        <c:v>24402.851920546374</c:v>
                      </c:pt>
                      <c:pt idx="324">
                        <c:v>24423.06237906931</c:v>
                      </c:pt>
                      <c:pt idx="325">
                        <c:v>24437.367493066045</c:v>
                      </c:pt>
                      <c:pt idx="326">
                        <c:v>24403.222940192816</c:v>
                      </c:pt>
                      <c:pt idx="327">
                        <c:v>24437.738512712491</c:v>
                      </c:pt>
                      <c:pt idx="328">
                        <c:v>24422.691359422861</c:v>
                      </c:pt>
                      <c:pt idx="329">
                        <c:v>24423.06237906931</c:v>
                      </c:pt>
                      <c:pt idx="330">
                        <c:v>24386.282522106041</c:v>
                      </c:pt>
                      <c:pt idx="331">
                        <c:v>24375.534072498129</c:v>
                      </c:pt>
                      <c:pt idx="332">
                        <c:v>24386.653541752486</c:v>
                      </c:pt>
                      <c:pt idx="333">
                        <c:v>24375.905092144571</c:v>
                      </c:pt>
                      <c:pt idx="334">
                        <c:v>24437.367493066045</c:v>
                      </c:pt>
                      <c:pt idx="335">
                        <c:v>24437.738512712491</c:v>
                      </c:pt>
                      <c:pt idx="336">
                        <c:v>24450.009207471106</c:v>
                      </c:pt>
                      <c:pt idx="337">
                        <c:v>24484.524779990781</c:v>
                      </c:pt>
                      <c:pt idx="338">
                        <c:v>24450.380227117555</c:v>
                      </c:pt>
                      <c:pt idx="339">
                        <c:v>24484.895799637226</c:v>
                      </c:pt>
                      <c:pt idx="340">
                        <c:v>24422.691359422861</c:v>
                      </c:pt>
                      <c:pt idx="341">
                        <c:v>24423.06237906931</c:v>
                      </c:pt>
                      <c:pt idx="342">
                        <c:v>24484.524779990781</c:v>
                      </c:pt>
                      <c:pt idx="343">
                        <c:v>24484.895799637226</c:v>
                      </c:pt>
                      <c:pt idx="344">
                        <c:v>24437.367493066045</c:v>
                      </c:pt>
                      <c:pt idx="345">
                        <c:v>24437.738512712491</c:v>
                      </c:pt>
                      <c:pt idx="346">
                        <c:v>24484.524779990781</c:v>
                      </c:pt>
                      <c:pt idx="347">
                        <c:v>24484.895799637226</c:v>
                      </c:pt>
                      <c:pt idx="348">
                        <c:v>24777.348578344081</c:v>
                      </c:pt>
                      <c:pt idx="349">
                        <c:v>24777.71959799053</c:v>
                      </c:pt>
                      <c:pt idx="350">
                        <c:v>24777.348578344081</c:v>
                      </c:pt>
                      <c:pt idx="351">
                        <c:v>24777.71959799053</c:v>
                      </c:pt>
                      <c:pt idx="352">
                        <c:v>24827.802058491059</c:v>
                      </c:pt>
                      <c:pt idx="353">
                        <c:v>24828.173078137512</c:v>
                      </c:pt>
                      <c:pt idx="354">
                        <c:v>24777.348578344081</c:v>
                      </c:pt>
                      <c:pt idx="355">
                        <c:v>24777.71959799053</c:v>
                      </c:pt>
                      <c:pt idx="356">
                        <c:v>24827.802058491059</c:v>
                      </c:pt>
                      <c:pt idx="357">
                        <c:v>24828.173078137512</c:v>
                      </c:pt>
                      <c:pt idx="358">
                        <c:v>24824.505865268813</c:v>
                      </c:pt>
                      <c:pt idx="359">
                        <c:v>24824.876884915258</c:v>
                      </c:pt>
                      <c:pt idx="360">
                        <c:v>24824.505865268813</c:v>
                      </c:pt>
                      <c:pt idx="361">
                        <c:v>24824.876884915258</c:v>
                      </c:pt>
                      <c:pt idx="362">
                        <c:v>24874.959345415791</c:v>
                      </c:pt>
                      <c:pt idx="363">
                        <c:v>24875.330365062244</c:v>
                      </c:pt>
                      <c:pt idx="364">
                        <c:v>24874.959345415791</c:v>
                      </c:pt>
                      <c:pt idx="365">
                        <c:v>24875.330365062244</c:v>
                      </c:pt>
                      <c:pt idx="366">
                        <c:v>24827.802058491059</c:v>
                      </c:pt>
                      <c:pt idx="367">
                        <c:v>24828.173078137512</c:v>
                      </c:pt>
                      <c:pt idx="368">
                        <c:v>24824.505865268813</c:v>
                      </c:pt>
                      <c:pt idx="369">
                        <c:v>24824.876884915258</c:v>
                      </c:pt>
                      <c:pt idx="370">
                        <c:v>24874.959345415791</c:v>
                      </c:pt>
                      <c:pt idx="371">
                        <c:v>24875.330365062244</c:v>
                      </c:pt>
                      <c:pt idx="372">
                        <c:v>24941.504861592333</c:v>
                      </c:pt>
                      <c:pt idx="373">
                        <c:v>24941.875881238793</c:v>
                      </c:pt>
                      <c:pt idx="374">
                        <c:v>24934.84671661806</c:v>
                      </c:pt>
                      <c:pt idx="375">
                        <c:v>24935.217736264512</c:v>
                      </c:pt>
                      <c:pt idx="376">
                        <c:v>24934.84671661806</c:v>
                      </c:pt>
                      <c:pt idx="377">
                        <c:v>24935.217736264512</c:v>
                      </c:pt>
                      <c:pt idx="378">
                        <c:v>24941.504861592333</c:v>
                      </c:pt>
                      <c:pt idx="379">
                        <c:v>24941.875881238793</c:v>
                      </c:pt>
                      <c:pt idx="380">
                        <c:v>24982.004003542788</c:v>
                      </c:pt>
                      <c:pt idx="381">
                        <c:v>24982.375023189245</c:v>
                      </c:pt>
                      <c:pt idx="382">
                        <c:v>24982.004003542788</c:v>
                      </c:pt>
                      <c:pt idx="383">
                        <c:v>24982.375023189245</c:v>
                      </c:pt>
                      <c:pt idx="384">
                        <c:v>24988.66214851708</c:v>
                      </c:pt>
                      <c:pt idx="385">
                        <c:v>24989.033168163522</c:v>
                      </c:pt>
                      <c:pt idx="386">
                        <c:v>24934.84671661806</c:v>
                      </c:pt>
                      <c:pt idx="387">
                        <c:v>24935.217736264512</c:v>
                      </c:pt>
                      <c:pt idx="388">
                        <c:v>24988.66214851708</c:v>
                      </c:pt>
                      <c:pt idx="389">
                        <c:v>24989.033168163522</c:v>
                      </c:pt>
                      <c:pt idx="390">
                        <c:v>24941.504861592333</c:v>
                      </c:pt>
                      <c:pt idx="391">
                        <c:v>24941.875881238793</c:v>
                      </c:pt>
                      <c:pt idx="392">
                        <c:v>24982.004003542788</c:v>
                      </c:pt>
                      <c:pt idx="393">
                        <c:v>24982.375023189245</c:v>
                      </c:pt>
                      <c:pt idx="394">
                        <c:v>24988.66214851708</c:v>
                      </c:pt>
                      <c:pt idx="395">
                        <c:v>24989.033168163522</c:v>
                      </c:pt>
                      <c:pt idx="396">
                        <c:v>25084.828595006595</c:v>
                      </c:pt>
                      <c:pt idx="397">
                        <c:v>25085.199614653047</c:v>
                      </c:pt>
                      <c:pt idx="398">
                        <c:v>25084.828595006595</c:v>
                      </c:pt>
                      <c:pt idx="399">
                        <c:v>25085.199614653047</c:v>
                      </c:pt>
                      <c:pt idx="400">
                        <c:v>25131.985881931323</c:v>
                      </c:pt>
                      <c:pt idx="401">
                        <c:v>25132.356901577783</c:v>
                      </c:pt>
                      <c:pt idx="402">
                        <c:v>25131.985881931323</c:v>
                      </c:pt>
                      <c:pt idx="403">
                        <c:v>25132.356901577783</c:v>
                      </c:pt>
                      <c:pt idx="404">
                        <c:v>25084.828595006595</c:v>
                      </c:pt>
                      <c:pt idx="405">
                        <c:v>25085.199614653047</c:v>
                      </c:pt>
                      <c:pt idx="406">
                        <c:v>25131.985881931323</c:v>
                      </c:pt>
                      <c:pt idx="407">
                        <c:v>25132.356901577783</c:v>
                      </c:pt>
                      <c:pt idx="408">
                        <c:v>25248.984878254851</c:v>
                      </c:pt>
                      <c:pt idx="409">
                        <c:v>25249.355897901307</c:v>
                      </c:pt>
                      <c:pt idx="410">
                        <c:v>25248.984878254851</c:v>
                      </c:pt>
                      <c:pt idx="411">
                        <c:v>25249.355897901307</c:v>
                      </c:pt>
                      <c:pt idx="412">
                        <c:v>25248.984878254851</c:v>
                      </c:pt>
                      <c:pt idx="413">
                        <c:v>25249.355897901307</c:v>
                      </c:pt>
                      <c:pt idx="414">
                        <c:v>25296.142165179583</c:v>
                      </c:pt>
                      <c:pt idx="415">
                        <c:v>25296.513184826032</c:v>
                      </c:pt>
                      <c:pt idx="416">
                        <c:v>25296.142165179583</c:v>
                      </c:pt>
                      <c:pt idx="417">
                        <c:v>25296.513184826032</c:v>
                      </c:pt>
                      <c:pt idx="418">
                        <c:v>25296.142165179583</c:v>
                      </c:pt>
                      <c:pt idx="419">
                        <c:v>25296.513184826032</c:v>
                      </c:pt>
                      <c:pt idx="420">
                        <c:v>25475.263160431608</c:v>
                      </c:pt>
                      <c:pt idx="421">
                        <c:v>25475.634180078057</c:v>
                      </c:pt>
                      <c:pt idx="422">
                        <c:v>25475.263160431608</c:v>
                      </c:pt>
                      <c:pt idx="423">
                        <c:v>25475.634180078057</c:v>
                      </c:pt>
                      <c:pt idx="424">
                        <c:v>25522.420447356337</c:v>
                      </c:pt>
                      <c:pt idx="425">
                        <c:v>25522.791467002793</c:v>
                      </c:pt>
                      <c:pt idx="426">
                        <c:v>25522.420447356337</c:v>
                      </c:pt>
                      <c:pt idx="427">
                        <c:v>25522.791467002793</c:v>
                      </c:pt>
                      <c:pt idx="428">
                        <c:v>25475.263160431608</c:v>
                      </c:pt>
                      <c:pt idx="429">
                        <c:v>25475.634180078057</c:v>
                      </c:pt>
                      <c:pt idx="430">
                        <c:v>25522.420447356337</c:v>
                      </c:pt>
                      <c:pt idx="431">
                        <c:v>25522.791467002793</c:v>
                      </c:pt>
                      <c:pt idx="432">
                        <c:v>25582.307818558609</c:v>
                      </c:pt>
                      <c:pt idx="433">
                        <c:v>25582.678838205054</c:v>
                      </c:pt>
                      <c:pt idx="434">
                        <c:v>25639.419443679864</c:v>
                      </c:pt>
                      <c:pt idx="435">
                        <c:v>25582.307818558609</c:v>
                      </c:pt>
                      <c:pt idx="436">
                        <c:v>25639.790463326317</c:v>
                      </c:pt>
                      <c:pt idx="437">
                        <c:v>25582.678838205054</c:v>
                      </c:pt>
                      <c:pt idx="438">
                        <c:v>25629.465105483338</c:v>
                      </c:pt>
                      <c:pt idx="439">
                        <c:v>25629.836125129787</c:v>
                      </c:pt>
                      <c:pt idx="440">
                        <c:v>25639.419443679864</c:v>
                      </c:pt>
                      <c:pt idx="441">
                        <c:v>25639.790463326317</c:v>
                      </c:pt>
                      <c:pt idx="442">
                        <c:v>25629.465105483338</c:v>
                      </c:pt>
                      <c:pt idx="443">
                        <c:v>25629.836125129787</c:v>
                      </c:pt>
                      <c:pt idx="444">
                        <c:v>25582.307818558609</c:v>
                      </c:pt>
                      <c:pt idx="445">
                        <c:v>25582.678838205054</c:v>
                      </c:pt>
                      <c:pt idx="446">
                        <c:v>25686.576730604596</c:v>
                      </c:pt>
                      <c:pt idx="447">
                        <c:v>25686.947750251042</c:v>
                      </c:pt>
                      <c:pt idx="448">
                        <c:v>25686.576730604596</c:v>
                      </c:pt>
                      <c:pt idx="449">
                        <c:v>25686.947750251042</c:v>
                      </c:pt>
                      <c:pt idx="450">
                        <c:v>25639.419443679864</c:v>
                      </c:pt>
                      <c:pt idx="451">
                        <c:v>25639.790463326317</c:v>
                      </c:pt>
                      <c:pt idx="452">
                        <c:v>25629.465105483338</c:v>
                      </c:pt>
                      <c:pt idx="453">
                        <c:v>25629.836125129787</c:v>
                      </c:pt>
                      <c:pt idx="454">
                        <c:v>25686.576730604596</c:v>
                      </c:pt>
                      <c:pt idx="455">
                        <c:v>25686.947750251042</c:v>
                      </c:pt>
                      <c:pt idx="456">
                        <c:v>25737.661701564608</c:v>
                      </c:pt>
                      <c:pt idx="457">
                        <c:v>25738.032721211064</c:v>
                      </c:pt>
                      <c:pt idx="458">
                        <c:v>25737.661701564608</c:v>
                      </c:pt>
                      <c:pt idx="459">
                        <c:v>25738.032721211064</c:v>
                      </c:pt>
                      <c:pt idx="460">
                        <c:v>25746.464101806865</c:v>
                      </c:pt>
                      <c:pt idx="461">
                        <c:v>25746.835121453318</c:v>
                      </c:pt>
                      <c:pt idx="462">
                        <c:v>25746.464101806865</c:v>
                      </c:pt>
                      <c:pt idx="463">
                        <c:v>25746.835121453318</c:v>
                      </c:pt>
                      <c:pt idx="464">
                        <c:v>25737.661701564608</c:v>
                      </c:pt>
                      <c:pt idx="465">
                        <c:v>25738.032721211064</c:v>
                      </c:pt>
                      <c:pt idx="466">
                        <c:v>25784.818988489347</c:v>
                      </c:pt>
                      <c:pt idx="467">
                        <c:v>25785.190008135789</c:v>
                      </c:pt>
                      <c:pt idx="468">
                        <c:v>25784.818988489347</c:v>
                      </c:pt>
                      <c:pt idx="469">
                        <c:v>25785.190008135789</c:v>
                      </c:pt>
                      <c:pt idx="470">
                        <c:v>25793.621388731601</c:v>
                      </c:pt>
                      <c:pt idx="471">
                        <c:v>25793.992408378053</c:v>
                      </c:pt>
                      <c:pt idx="472">
                        <c:v>25793.621388731601</c:v>
                      </c:pt>
                      <c:pt idx="473">
                        <c:v>25793.992408378053</c:v>
                      </c:pt>
                      <c:pt idx="474">
                        <c:v>25746.464101806865</c:v>
                      </c:pt>
                      <c:pt idx="475">
                        <c:v>25746.835121453318</c:v>
                      </c:pt>
                      <c:pt idx="476">
                        <c:v>25784.818988489347</c:v>
                      </c:pt>
                      <c:pt idx="477">
                        <c:v>25785.190008135789</c:v>
                      </c:pt>
                      <c:pt idx="478">
                        <c:v>25793.621388731601</c:v>
                      </c:pt>
                      <c:pt idx="479">
                        <c:v>25793.992408378053</c:v>
                      </c:pt>
                      <c:pt idx="480">
                        <c:v>26235.140925116626</c:v>
                      </c:pt>
                      <c:pt idx="481">
                        <c:v>26235.511944763079</c:v>
                      </c:pt>
                      <c:pt idx="482">
                        <c:v>26235.140925116626</c:v>
                      </c:pt>
                      <c:pt idx="483">
                        <c:v>26235.511944763079</c:v>
                      </c:pt>
                      <c:pt idx="484">
                        <c:v>26282.298212041358</c:v>
                      </c:pt>
                      <c:pt idx="485">
                        <c:v>26282.669231687811</c:v>
                      </c:pt>
                      <c:pt idx="486">
                        <c:v>26282.298212041358</c:v>
                      </c:pt>
                      <c:pt idx="487">
                        <c:v>26282.669231687811</c:v>
                      </c:pt>
                      <c:pt idx="488">
                        <c:v>26235.140925116626</c:v>
                      </c:pt>
                      <c:pt idx="489">
                        <c:v>26235.511944763079</c:v>
                      </c:pt>
                      <c:pt idx="490">
                        <c:v>26282.298212041358</c:v>
                      </c:pt>
                      <c:pt idx="491">
                        <c:v>26282.669231687811</c:v>
                      </c:pt>
                      <c:pt idx="492">
                        <c:v>26385.122803505157</c:v>
                      </c:pt>
                      <c:pt idx="493">
                        <c:v>26385.493823151606</c:v>
                      </c:pt>
                      <c:pt idx="494">
                        <c:v>26385.122803505157</c:v>
                      </c:pt>
                      <c:pt idx="495">
                        <c:v>26385.493823151606</c:v>
                      </c:pt>
                      <c:pt idx="496">
                        <c:v>26432.280090429893</c:v>
                      </c:pt>
                      <c:pt idx="497">
                        <c:v>26432.651110076338</c:v>
                      </c:pt>
                      <c:pt idx="498">
                        <c:v>26432.280090429893</c:v>
                      </c:pt>
                      <c:pt idx="499">
                        <c:v>26432.651110076338</c:v>
                      </c:pt>
                      <c:pt idx="500">
                        <c:v>26385.122803505157</c:v>
                      </c:pt>
                      <c:pt idx="501">
                        <c:v>26385.493823151606</c:v>
                      </c:pt>
                      <c:pt idx="502">
                        <c:v>26432.280090429893</c:v>
                      </c:pt>
                      <c:pt idx="503">
                        <c:v>26432.651110076338</c:v>
                      </c:pt>
                      <c:pt idx="504">
                        <c:v>26549.27908675342</c:v>
                      </c:pt>
                      <c:pt idx="505">
                        <c:v>26549.650106399873</c:v>
                      </c:pt>
                      <c:pt idx="506">
                        <c:v>26549.27908675342</c:v>
                      </c:pt>
                      <c:pt idx="507">
                        <c:v>26549.650106399873</c:v>
                      </c:pt>
                      <c:pt idx="508">
                        <c:v>26596.436373678149</c:v>
                      </c:pt>
                      <c:pt idx="509">
                        <c:v>26596.807393324601</c:v>
                      </c:pt>
                      <c:pt idx="510">
                        <c:v>26596.436373678149</c:v>
                      </c:pt>
                      <c:pt idx="511">
                        <c:v>26596.807393324601</c:v>
                      </c:pt>
                      <c:pt idx="512">
                        <c:v>26549.27908675342</c:v>
                      </c:pt>
                      <c:pt idx="513">
                        <c:v>26549.650106399873</c:v>
                      </c:pt>
                      <c:pt idx="514">
                        <c:v>26596.436373678149</c:v>
                      </c:pt>
                      <c:pt idx="515">
                        <c:v>26596.807393324601</c:v>
                      </c:pt>
                      <c:pt idx="516">
                        <c:v>26882.602027057164</c:v>
                      </c:pt>
                      <c:pt idx="517">
                        <c:v>26882.973046703632</c:v>
                      </c:pt>
                      <c:pt idx="518">
                        <c:v>26882.602027057164</c:v>
                      </c:pt>
                      <c:pt idx="519">
                        <c:v>26882.973046703632</c:v>
                      </c:pt>
                      <c:pt idx="520">
                        <c:v>26929.759313981904</c:v>
                      </c:pt>
                      <c:pt idx="521">
                        <c:v>26930.13033362836</c:v>
                      </c:pt>
                      <c:pt idx="522">
                        <c:v>26929.759313981904</c:v>
                      </c:pt>
                      <c:pt idx="523">
                        <c:v>26930.13033362836</c:v>
                      </c:pt>
                      <c:pt idx="524">
                        <c:v>26882.602027057164</c:v>
                      </c:pt>
                      <c:pt idx="525">
                        <c:v>26882.973046703632</c:v>
                      </c:pt>
                      <c:pt idx="526">
                        <c:v>26929.759313981904</c:v>
                      </c:pt>
                      <c:pt idx="527">
                        <c:v>26930.13033362836</c:v>
                      </c:pt>
                      <c:pt idx="528">
                        <c:v>27046.758310305431</c:v>
                      </c:pt>
                      <c:pt idx="529">
                        <c:v>27047.129329951884</c:v>
                      </c:pt>
                      <c:pt idx="530">
                        <c:v>27046.758310305431</c:v>
                      </c:pt>
                      <c:pt idx="531">
                        <c:v>27047.129329951884</c:v>
                      </c:pt>
                      <c:pt idx="532">
                        <c:v>27093.915597230171</c:v>
                      </c:pt>
                      <c:pt idx="533">
                        <c:v>27094.286616876609</c:v>
                      </c:pt>
                      <c:pt idx="534">
                        <c:v>27046.758310305431</c:v>
                      </c:pt>
                      <c:pt idx="535">
                        <c:v>27047.129329951884</c:v>
                      </c:pt>
                      <c:pt idx="536">
                        <c:v>27093.915597230171</c:v>
                      </c:pt>
                      <c:pt idx="537">
                        <c:v>27094.286616876609</c:v>
                      </c:pt>
                      <c:pt idx="538">
                        <c:v>27093.915597230171</c:v>
                      </c:pt>
                      <c:pt idx="539">
                        <c:v>27094.286616876609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7FA-4C88-9315-FEC146EA9AA3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0.99993315298739638</c:v>
                      </c:pt>
                      <c:pt idx="2">
                        <c:v>0.99907488730932281</c:v>
                      </c:pt>
                      <c:pt idx="3">
                        <c:v>0.99905712523122148</c:v>
                      </c:pt>
                      <c:pt idx="4">
                        <c:v>0.99744698539700172</c:v>
                      </c:pt>
                      <c:pt idx="5">
                        <c:v>0.99743058108853067</c:v>
                      </c:pt>
                      <c:pt idx="6">
                        <c:v>0.9926049088855261</c:v>
                      </c:pt>
                      <c:pt idx="7">
                        <c:v>0.99254425334245278</c:v>
                      </c:pt>
                      <c:pt idx="8">
                        <c:v>0.992538457355846</c:v>
                      </c:pt>
                      <c:pt idx="9">
                        <c:v>0.99247794038107784</c:v>
                      </c:pt>
                      <c:pt idx="10">
                        <c:v>0.99186643419433917</c:v>
                      </c:pt>
                      <c:pt idx="11">
                        <c:v>0.99180253349462089</c:v>
                      </c:pt>
                      <c:pt idx="12">
                        <c:v>0.91282462404882014</c:v>
                      </c:pt>
                      <c:pt idx="13">
                        <c:v>0.9127579219659302</c:v>
                      </c:pt>
                      <c:pt idx="14">
                        <c:v>0.91257503102015258</c:v>
                      </c:pt>
                      <c:pt idx="15">
                        <c:v>0.91250835266992358</c:v>
                      </c:pt>
                      <c:pt idx="16">
                        <c:v>0.91210100747685363</c:v>
                      </c:pt>
                      <c:pt idx="17">
                        <c:v>0.91203438974129403</c:v>
                      </c:pt>
                      <c:pt idx="18">
                        <c:v>0.90562967910035996</c:v>
                      </c:pt>
                      <c:pt idx="19">
                        <c:v>0.90556297579490996</c:v>
                      </c:pt>
                      <c:pt idx="20">
                        <c:v>0.90538388789209034</c:v>
                      </c:pt>
                      <c:pt idx="21">
                        <c:v>0.90531720338533284</c:v>
                      </c:pt>
                      <c:pt idx="22">
                        <c:v>0.90491849570546756</c:v>
                      </c:pt>
                      <c:pt idx="23">
                        <c:v>0.90485186042432686</c:v>
                      </c:pt>
                      <c:pt idx="24">
                        <c:v>0.89506340104994042</c:v>
                      </c:pt>
                      <c:pt idx="25">
                        <c:v>0.89501039077484745</c:v>
                      </c:pt>
                      <c:pt idx="26">
                        <c:v>0.89499669874562626</c:v>
                      </c:pt>
                      <c:pt idx="27">
                        <c:v>0.89494369224117631</c:v>
                      </c:pt>
                      <c:pt idx="28">
                        <c:v>0.89454997067873898</c:v>
                      </c:pt>
                      <c:pt idx="29">
                        <c:v>0.89448331288424909</c:v>
                      </c:pt>
                      <c:pt idx="30">
                        <c:v>0.88786903732539901</c:v>
                      </c:pt>
                      <c:pt idx="31">
                        <c:v>0.88781666085179023</c:v>
                      </c:pt>
                      <c:pt idx="32">
                        <c:v>0.88780233361970828</c:v>
                      </c:pt>
                      <c:pt idx="33">
                        <c:v>0.88774996021268548</c:v>
                      </c:pt>
                      <c:pt idx="34">
                        <c:v>0.88736248412513896</c:v>
                      </c:pt>
                      <c:pt idx="35">
                        <c:v>0.88729581723144635</c:v>
                      </c:pt>
                      <c:pt idx="36">
                        <c:v>0.86844109994516006</c:v>
                      </c:pt>
                      <c:pt idx="37">
                        <c:v>0.8683744000704956</c:v>
                      </c:pt>
                      <c:pt idx="38">
                        <c:v>0.86818958688930137</c:v>
                      </c:pt>
                      <c:pt idx="39">
                        <c:v>0.86812290238186862</c:v>
                      </c:pt>
                      <c:pt idx="40">
                        <c:v>0.86770655078832681</c:v>
                      </c:pt>
                      <c:pt idx="41">
                        <c:v>0.86763990328595597</c:v>
                      </c:pt>
                      <c:pt idx="42">
                        <c:v>0.86124724668590447</c:v>
                      </c:pt>
                      <c:pt idx="43">
                        <c:v>0.861180545230251</c:v>
                      </c:pt>
                      <c:pt idx="44">
                        <c:v>0.86099822433137219</c:v>
                      </c:pt>
                      <c:pt idx="45">
                        <c:v>0.86093153591443849</c:v>
                      </c:pt>
                      <c:pt idx="46">
                        <c:v>0.86052067821663392</c:v>
                      </c:pt>
                      <c:pt idx="47">
                        <c:v>0.86045402167690932</c:v>
                      </c:pt>
                      <c:pt idx="48">
                        <c:v>0.80788815301767236</c:v>
                      </c:pt>
                      <c:pt idx="49">
                        <c:v>0.80783348266478128</c:v>
                      </c:pt>
                      <c:pt idx="50">
                        <c:v>0.80782144994113547</c:v>
                      </c:pt>
                      <c:pt idx="51">
                        <c:v>0.80776678141964497</c:v>
                      </c:pt>
                      <c:pt idx="52">
                        <c:v>0.80736517528125096</c:v>
                      </c:pt>
                      <c:pt idx="53">
                        <c:v>0.80729849249174568</c:v>
                      </c:pt>
                      <c:pt idx="54">
                        <c:v>0.80069386354759176</c:v>
                      </c:pt>
                      <c:pt idx="55">
                        <c:v>0.80063950968224129</c:v>
                      </c:pt>
                      <c:pt idx="56">
                        <c:v>0.80062715966177866</c:v>
                      </c:pt>
                      <c:pt idx="57">
                        <c:v>0.80057280739461734</c:v>
                      </c:pt>
                      <c:pt idx="58">
                        <c:v>0.8001741836257521</c:v>
                      </c:pt>
                      <c:pt idx="59">
                        <c:v>0.80010749763328792</c:v>
                      </c:pt>
                      <c:pt idx="60">
                        <c:v>0.79965265251720308</c:v>
                      </c:pt>
                      <c:pt idx="61">
                        <c:v>0.79958593883616713</c:v>
                      </c:pt>
                      <c:pt idx="62">
                        <c:v>0.79940730843331875</c:v>
                      </c:pt>
                      <c:pt idx="63">
                        <c:v>0.79934060149464403</c:v>
                      </c:pt>
                      <c:pt idx="64">
                        <c:v>0.79894160589736918</c:v>
                      </c:pt>
                      <c:pt idx="65">
                        <c:v>0.79887491532667676</c:v>
                      </c:pt>
                      <c:pt idx="66">
                        <c:v>0.79245704553789065</c:v>
                      </c:pt>
                      <c:pt idx="67">
                        <c:v>0.79239033220861621</c:v>
                      </c:pt>
                      <c:pt idx="68">
                        <c:v>0.79221294159838063</c:v>
                      </c:pt>
                      <c:pt idx="69">
                        <c:v>0.79214623410108764</c:v>
                      </c:pt>
                      <c:pt idx="70">
                        <c:v>0.7917499431673497</c:v>
                      </c:pt>
                      <c:pt idx="71">
                        <c:v>0.79168325010955487</c:v>
                      </c:pt>
                      <c:pt idx="72">
                        <c:v>0.78145831240503183</c:v>
                      </c:pt>
                      <c:pt idx="73">
                        <c:v>0.78140403448852425</c:v>
                      </c:pt>
                      <c:pt idx="74">
                        <c:v>0.78139160528669138</c:v>
                      </c:pt>
                      <c:pt idx="75">
                        <c:v>0.781337328742569</c:v>
                      </c:pt>
                      <c:pt idx="76">
                        <c:v>0.78094010062603125</c:v>
                      </c:pt>
                      <c:pt idx="77">
                        <c:v>0.7808734088359548</c:v>
                      </c:pt>
                      <c:pt idx="78">
                        <c:v>0.77788561463470851</c:v>
                      </c:pt>
                      <c:pt idx="79">
                        <c:v>0.77781889707088514</c:v>
                      </c:pt>
                      <c:pt idx="80">
                        <c:v>0.77764215777528156</c:v>
                      </c:pt>
                      <c:pt idx="81">
                        <c:v>0.77757544515513666</c:v>
                      </c:pt>
                      <c:pt idx="82">
                        <c:v>0.77718110325221579</c:v>
                      </c:pt>
                      <c:pt idx="83">
                        <c:v>0.77711440300603873</c:v>
                      </c:pt>
                      <c:pt idx="84">
                        <c:v>0.77407198024089163</c:v>
                      </c:pt>
                      <c:pt idx="85">
                        <c:v>0.77400527735348079</c:v>
                      </c:pt>
                      <c:pt idx="86">
                        <c:v>0.77382222711236925</c:v>
                      </c:pt>
                      <c:pt idx="87">
                        <c:v>0.77375553104370032</c:v>
                      </c:pt>
                      <c:pt idx="88">
                        <c:v>0.77333681763111584</c:v>
                      </c:pt>
                      <c:pt idx="89">
                        <c:v>0.77327013783652898</c:v>
                      </c:pt>
                      <c:pt idx="90">
                        <c:v>0.77050074379395084</c:v>
                      </c:pt>
                      <c:pt idx="91">
                        <c:v>0.7704470185695389</c:v>
                      </c:pt>
                      <c:pt idx="92">
                        <c:v>0.77043403025230905</c:v>
                      </c:pt>
                      <c:pt idx="93">
                        <c:v>0.77038030605819363</c:v>
                      </c:pt>
                      <c:pt idx="94">
                        <c:v>0.7699881162964104</c:v>
                      </c:pt>
                      <c:pt idx="95">
                        <c:v>0.76992141466111474</c:v>
                      </c:pt>
                      <c:pt idx="96">
                        <c:v>0.69471698299343887</c:v>
                      </c:pt>
                      <c:pt idx="97">
                        <c:v>0.69466096598801208</c:v>
                      </c:pt>
                      <c:pt idx="98">
                        <c:v>0.69465027308580418</c:v>
                      </c:pt>
                      <c:pt idx="99">
                        <c:v>0.69459425683516451</c:v>
                      </c:pt>
                      <c:pt idx="100">
                        <c:v>0.69418445633897197</c:v>
                      </c:pt>
                      <c:pt idx="101">
                        <c:v>0.69411775499985695</c:v>
                      </c:pt>
                      <c:pt idx="102">
                        <c:v>0.69071179265095239</c:v>
                      </c:pt>
                      <c:pt idx="103">
                        <c:v>0.6906450799905024</c:v>
                      </c:pt>
                      <c:pt idx="104">
                        <c:v>0.69046526446614187</c:v>
                      </c:pt>
                      <c:pt idx="105">
                        <c:v>0.69039855470457612</c:v>
                      </c:pt>
                      <c:pt idx="106">
                        <c:v>0.68998912950055613</c:v>
                      </c:pt>
                      <c:pt idx="107">
                        <c:v>0.68992242720523256</c:v>
                      </c:pt>
                      <c:pt idx="108">
                        <c:v>0.6875220510538419</c:v>
                      </c:pt>
                      <c:pt idx="109">
                        <c:v>0.68746617297196622</c:v>
                      </c:pt>
                      <c:pt idx="110">
                        <c:v>0.68745534115504614</c:v>
                      </c:pt>
                      <c:pt idx="111">
                        <c:v>0.687399463724785</c:v>
                      </c:pt>
                      <c:pt idx="112">
                        <c:v>0.68699098751158238</c:v>
                      </c:pt>
                      <c:pt idx="113">
                        <c:v>0.68692428515810744</c:v>
                      </c:pt>
                      <c:pt idx="114">
                        <c:v>0.68351639537799203</c:v>
                      </c:pt>
                      <c:pt idx="115">
                        <c:v>0.6834496831153517</c:v>
                      </c:pt>
                      <c:pt idx="116">
                        <c:v>0.68327042702836038</c:v>
                      </c:pt>
                      <c:pt idx="117">
                        <c:v>0.68320371722932116</c:v>
                      </c:pt>
                      <c:pt idx="118">
                        <c:v>0.6827955645086965</c:v>
                      </c:pt>
                      <c:pt idx="119">
                        <c:v>0.68272886127974597</c:v>
                      </c:pt>
                      <c:pt idx="120">
                        <c:v>0.67295113152497799</c:v>
                      </c:pt>
                      <c:pt idx="121">
                        <c:v>0.67289532470244184</c:v>
                      </c:pt>
                      <c:pt idx="122">
                        <c:v>0.67288441941440946</c:v>
                      </c:pt>
                      <c:pt idx="123">
                        <c:v>0.67282861313451492</c:v>
                      </c:pt>
                      <c:pt idx="124">
                        <c:v>0.67242103643217965</c:v>
                      </c:pt>
                      <c:pt idx="125">
                        <c:v>0.67235433074847284</c:v>
                      </c:pt>
                      <c:pt idx="126">
                        <c:v>0.66828632215721662</c:v>
                      </c:pt>
                      <c:pt idx="127">
                        <c:v>0.6682304489358194</c:v>
                      </c:pt>
                      <c:pt idx="128">
                        <c:v>0.66821961126897889</c:v>
                      </c:pt>
                      <c:pt idx="129">
                        <c:v>0.66816373859897749</c:v>
                      </c:pt>
                      <c:pt idx="130">
                        <c:v>0.6677556929113887</c:v>
                      </c:pt>
                      <c:pt idx="131">
                        <c:v>0.66768898850628033</c:v>
                      </c:pt>
                      <c:pt idx="132">
                        <c:v>0.66575590921323191</c:v>
                      </c:pt>
                      <c:pt idx="133">
                        <c:v>0.66570020999485036</c:v>
                      </c:pt>
                      <c:pt idx="134">
                        <c:v>0.66568919742351251</c:v>
                      </c:pt>
                      <c:pt idx="135">
                        <c:v>0.66563349865732646</c:v>
                      </c:pt>
                      <c:pt idx="136">
                        <c:v>0.66522696724589747</c:v>
                      </c:pt>
                      <c:pt idx="137">
                        <c:v>0.66516026099016168</c:v>
                      </c:pt>
                      <c:pt idx="138">
                        <c:v>0.66090054400868647</c:v>
                      </c:pt>
                      <c:pt idx="139">
                        <c:v>0.66083383504254989</c:v>
                      </c:pt>
                      <c:pt idx="140">
                        <c:v>0.66065112663731984</c:v>
                      </c:pt>
                      <c:pt idx="141">
                        <c:v>0.6605844204320328</c:v>
                      </c:pt>
                      <c:pt idx="142">
                        <c:v>0.66015786966833379</c:v>
                      </c:pt>
                      <c:pt idx="143">
                        <c:v>0.66009117065749501</c:v>
                      </c:pt>
                      <c:pt idx="144">
                        <c:v>0.65263421504542762</c:v>
                      </c:pt>
                      <c:pt idx="145">
                        <c:v>0.65256750639581085</c:v>
                      </c:pt>
                      <c:pt idx="146">
                        <c:v>0.65238470623837863</c:v>
                      </c:pt>
                      <c:pt idx="147">
                        <c:v>0.65231800023629627</c:v>
                      </c:pt>
                      <c:pt idx="148">
                        <c:v>0.6518914908433554</c:v>
                      </c:pt>
                      <c:pt idx="149">
                        <c:v>0.65182479175663777</c:v>
                      </c:pt>
                      <c:pt idx="150">
                        <c:v>0.64652021672747639</c:v>
                      </c:pt>
                      <c:pt idx="151">
                        <c:v>0.64646449225625213</c:v>
                      </c:pt>
                      <c:pt idx="152">
                        <c:v>0.64645350447970917</c:v>
                      </c:pt>
                      <c:pt idx="153">
                        <c:v>0.64639778037566564</c:v>
                      </c:pt>
                      <c:pt idx="154">
                        <c:v>0.64599139097134817</c:v>
                      </c:pt>
                      <c:pt idx="155">
                        <c:v>0.64592468336306041</c:v>
                      </c:pt>
                      <c:pt idx="156">
                        <c:v>0.64524818949484741</c:v>
                      </c:pt>
                      <c:pt idx="157">
                        <c:v>0.64519022834804207</c:v>
                      </c:pt>
                      <c:pt idx="158">
                        <c:v>0.64518148254192431</c:v>
                      </c:pt>
                      <c:pt idx="159">
                        <c:v>0.64512352197131473</c:v>
                      </c:pt>
                      <c:pt idx="160">
                        <c:v>0.64469811557283396</c:v>
                      </c:pt>
                      <c:pt idx="161">
                        <c:v>0.64463141530426793</c:v>
                      </c:pt>
                      <c:pt idx="162">
                        <c:v>0.63913472512757274</c:v>
                      </c:pt>
                      <c:pt idx="163">
                        <c:v>0.63906801445884431</c:v>
                      </c:pt>
                      <c:pt idx="164">
                        <c:v>0.63888606836977624</c:v>
                      </c:pt>
                      <c:pt idx="165">
                        <c:v>0.63881935962856551</c:v>
                      </c:pt>
                      <c:pt idx="166">
                        <c:v>0.6383948606527976</c:v>
                      </c:pt>
                      <c:pt idx="167">
                        <c:v>0.63832815733433357</c:v>
                      </c:pt>
                      <c:pt idx="168">
                        <c:v>0.58596717601507353</c:v>
                      </c:pt>
                      <c:pt idx="169">
                        <c:v>0.58590046560311038</c:v>
                      </c:pt>
                      <c:pt idx="170">
                        <c:v>0.58571854031334669</c:v>
                      </c:pt>
                      <c:pt idx="171">
                        <c:v>0.58565183075576577</c:v>
                      </c:pt>
                      <c:pt idx="172">
                        <c:v>0.58522859723009168</c:v>
                      </c:pt>
                      <c:pt idx="173">
                        <c:v>0.58516189076643721</c:v>
                      </c:pt>
                      <c:pt idx="174">
                        <c:v>0.57858147571266672</c:v>
                      </c:pt>
                      <c:pt idx="175">
                        <c:v>0.57852369738854159</c:v>
                      </c:pt>
                      <c:pt idx="176">
                        <c:v>0.5785147661319644</c:v>
                      </c:pt>
                      <c:pt idx="177">
                        <c:v>0.57845698797643585</c:v>
                      </c:pt>
                      <c:pt idx="178">
                        <c:v>0.57803426059452867</c:v>
                      </c:pt>
                      <c:pt idx="179">
                        <c:v>0.57796755364175034</c:v>
                      </c:pt>
                      <c:pt idx="180">
                        <c:v>0.57754000911503334</c:v>
                      </c:pt>
                      <c:pt idx="181">
                        <c:v>0.5774732983717582</c:v>
                      </c:pt>
                      <c:pt idx="182">
                        <c:v>0.57729150180011846</c:v>
                      </c:pt>
                      <c:pt idx="183">
                        <c:v>0.5772247916196741</c:v>
                      </c:pt>
                      <c:pt idx="184">
                        <c:v>0.57680198753539069</c:v>
                      </c:pt>
                      <c:pt idx="185">
                        <c:v>0.57673527985355733</c:v>
                      </c:pt>
                      <c:pt idx="186">
                        <c:v>0.57194025955574479</c:v>
                      </c:pt>
                      <c:pt idx="187">
                        <c:v>0.57188244434574653</c:v>
                      </c:pt>
                      <c:pt idx="188">
                        <c:v>0.57187355002974793</c:v>
                      </c:pt>
                      <c:pt idx="189">
                        <c:v>0.57181573499044058</c:v>
                      </c:pt>
                      <c:pt idx="190">
                        <c:v>0.57139280165945883</c:v>
                      </c:pt>
                      <c:pt idx="191">
                        <c:v>0.57132609476853902</c:v>
                      </c:pt>
                      <c:pt idx="192">
                        <c:v>0.5703450045730839</c:v>
                      </c:pt>
                      <c:pt idx="193">
                        <c:v>0.5702782944159801</c:v>
                      </c:pt>
                      <c:pt idx="194">
                        <c:v>0.57009663626452056</c:v>
                      </c:pt>
                      <c:pt idx="195">
                        <c:v>0.57002992636322647</c:v>
                      </c:pt>
                      <c:pt idx="196">
                        <c:v>0.56960754235636712</c:v>
                      </c:pt>
                      <c:pt idx="197">
                        <c:v>0.56954083433357061</c:v>
                      </c:pt>
                      <c:pt idx="198">
                        <c:v>0.56772136835109521</c:v>
                      </c:pt>
                      <c:pt idx="199">
                        <c:v>0.56766561602836485</c:v>
                      </c:pt>
                      <c:pt idx="200">
                        <c:v>0.56765465829561756</c:v>
                      </c:pt>
                      <c:pt idx="201">
                        <c:v>0.56759890591951778</c:v>
                      </c:pt>
                      <c:pt idx="202">
                        <c:v>0.5671935212339958</c:v>
                      </c:pt>
                      <c:pt idx="203">
                        <c:v>0.56712681162608669</c:v>
                      </c:pt>
                      <c:pt idx="204">
                        <c:v>0.56455437976012124</c:v>
                      </c:pt>
                      <c:pt idx="205">
                        <c:v>0.56448767092809571</c:v>
                      </c:pt>
                      <c:pt idx="206">
                        <c:v>0.564303320445254</c:v>
                      </c:pt>
                      <c:pt idx="207">
                        <c:v>0.5642366125887659</c:v>
                      </c:pt>
                      <c:pt idx="208">
                        <c:v>0.56379689227911134</c:v>
                      </c:pt>
                      <c:pt idx="209">
                        <c:v>0.56373018782388484</c:v>
                      </c:pt>
                      <c:pt idx="210">
                        <c:v>0.56033595340900522</c:v>
                      </c:pt>
                      <c:pt idx="211">
                        <c:v>0.56026924390502408</c:v>
                      </c:pt>
                      <c:pt idx="212">
                        <c:v>0.56008755946405786</c:v>
                      </c:pt>
                      <c:pt idx="213">
                        <c:v>0.56002084996547752</c:v>
                      </c:pt>
                      <c:pt idx="214">
                        <c:v>0.55959862109544156</c:v>
                      </c:pt>
                      <c:pt idx="215">
                        <c:v>0.55953191296230409</c:v>
                      </c:pt>
                      <c:pt idx="216">
                        <c:v>0.5593458199778808</c:v>
                      </c:pt>
                      <c:pt idx="217">
                        <c:v>0.55928801915873383</c:v>
                      </c:pt>
                      <c:pt idx="218">
                        <c:v>0.55927911035260969</c:v>
                      </c:pt>
                      <c:pt idx="219">
                        <c:v>0.55922130962649663</c:v>
                      </c:pt>
                      <c:pt idx="220">
                        <c:v>0.55879868985251546</c:v>
                      </c:pt>
                      <c:pt idx="221">
                        <c:v>0.55873198210853692</c:v>
                      </c:pt>
                      <c:pt idx="222">
                        <c:v>0.55195998151796588</c:v>
                      </c:pt>
                      <c:pt idx="223">
                        <c:v>0.55189327244159136</c:v>
                      </c:pt>
                      <c:pt idx="224">
                        <c:v>0.5517090344305382</c:v>
                      </c:pt>
                      <c:pt idx="225">
                        <c:v>0.55164232598970198</c:v>
                      </c:pt>
                      <c:pt idx="226">
                        <c:v>0.55120310234765424</c:v>
                      </c:pt>
                      <c:pt idx="227">
                        <c:v>0.55113639659954172</c:v>
                      </c:pt>
                      <c:pt idx="228">
                        <c:v>0.54769813990455873</c:v>
                      </c:pt>
                      <c:pt idx="229">
                        <c:v>0.54763835104982606</c:v>
                      </c:pt>
                      <c:pt idx="230">
                        <c:v>0.54763143149666205</c:v>
                      </c:pt>
                      <c:pt idx="231">
                        <c:v>0.54757164284196091</c:v>
                      </c:pt>
                      <c:pt idx="232">
                        <c:v>0.54713236285587064</c:v>
                      </c:pt>
                      <c:pt idx="233">
                        <c:v>0.54706565738930091</c:v>
                      </c:pt>
                      <c:pt idx="234">
                        <c:v>0.54050341311770711</c:v>
                      </c:pt>
                      <c:pt idx="235">
                        <c:v>0.54044365534540972</c:v>
                      </c:pt>
                      <c:pt idx="236">
                        <c:v>0.54043670466819682</c:v>
                      </c:pt>
                      <c:pt idx="237">
                        <c:v>0.54037694702323502</c:v>
                      </c:pt>
                      <c:pt idx="238">
                        <c:v>0.53993804127063771</c:v>
                      </c:pt>
                      <c:pt idx="239">
                        <c:v>0.53987133506783413</c:v>
                      </c:pt>
                      <c:pt idx="240">
                        <c:v>0.52107644155425581</c:v>
                      </c:pt>
                      <c:pt idx="241">
                        <c:v>0.52100973310942056</c:v>
                      </c:pt>
                      <c:pt idx="242">
                        <c:v>0.52082338487923241</c:v>
                      </c:pt>
                      <c:pt idx="243">
                        <c:v>0.52075667716963736</c:v>
                      </c:pt>
                      <c:pt idx="244">
                        <c:v>0.52030182234606881</c:v>
                      </c:pt>
                      <c:pt idx="245">
                        <c:v>0.52023511760316477</c:v>
                      </c:pt>
                      <c:pt idx="246">
                        <c:v>0.51388174136618026</c:v>
                      </c:pt>
                      <c:pt idx="247">
                        <c:v>0.5138150328192943</c:v>
                      </c:pt>
                      <c:pt idx="248">
                        <c:v>0.5136287699300004</c:v>
                      </c:pt>
                      <c:pt idx="249">
                        <c:v>0.51356206181598318</c:v>
                      </c:pt>
                      <c:pt idx="250">
                        <c:v>0.51310753733639047</c:v>
                      </c:pt>
                      <c:pt idx="251">
                        <c:v>0.51304083156249736</c:v>
                      </c:pt>
                      <c:pt idx="252">
                        <c:v>0.4805484266311037</c:v>
                      </c:pt>
                      <c:pt idx="253">
                        <c:v>0.48049045325226131</c:v>
                      </c:pt>
                      <c:pt idx="254">
                        <c:v>0.48048172019941437</c:v>
                      </c:pt>
                      <c:pt idx="255">
                        <c:v>0.48042374649899611</c:v>
                      </c:pt>
                      <c:pt idx="256">
                        <c:v>0.48000082173052766</c:v>
                      </c:pt>
                      <c:pt idx="257">
                        <c:v>0.47993411322430357</c:v>
                      </c:pt>
                      <c:pt idx="258">
                        <c:v>0.47335408638599713</c:v>
                      </c:pt>
                      <c:pt idx="259">
                        <c:v>0.47329606801976432</c:v>
                      </c:pt>
                      <c:pt idx="260">
                        <c:v>0.47328738080161464</c:v>
                      </c:pt>
                      <c:pt idx="261">
                        <c:v>0.47322936204354565</c:v>
                      </c:pt>
                      <c:pt idx="262">
                        <c:v>0.47280615917664309</c:v>
                      </c:pt>
                      <c:pt idx="263">
                        <c:v>0.47279650199515083</c:v>
                      </c:pt>
                      <c:pt idx="264">
                        <c:v>0.47273945085727709</c:v>
                      </c:pt>
                      <c:pt idx="265">
                        <c:v>0.47272979549487337</c:v>
                      </c:pt>
                      <c:pt idx="266">
                        <c:v>0.47254513801497866</c:v>
                      </c:pt>
                      <c:pt idx="267">
                        <c:v>0.47247843035300885</c:v>
                      </c:pt>
                      <c:pt idx="268">
                        <c:v>0.47204001911685772</c:v>
                      </c:pt>
                      <c:pt idx="269">
                        <c:v>0.47197331050010383</c:v>
                      </c:pt>
                      <c:pt idx="270">
                        <c:v>0.46700435847870603</c:v>
                      </c:pt>
                      <c:pt idx="271">
                        <c:v>0.46693765007489491</c:v>
                      </c:pt>
                      <c:pt idx="272">
                        <c:v>0.46675144226168763</c:v>
                      </c:pt>
                      <c:pt idx="273">
                        <c:v>0.46668473337420052</c:v>
                      </c:pt>
                      <c:pt idx="274">
                        <c:v>0.46623135468304072</c:v>
                      </c:pt>
                      <c:pt idx="275">
                        <c:v>0.4661646462655048</c:v>
                      </c:pt>
                      <c:pt idx="276">
                        <c:v>0.46541045180318685</c:v>
                      </c:pt>
                      <c:pt idx="277">
                        <c:v>0.46535058915909316</c:v>
                      </c:pt>
                      <c:pt idx="278">
                        <c:v>0.46534374490765068</c:v>
                      </c:pt>
                      <c:pt idx="279">
                        <c:v>0.46528388195572112</c:v>
                      </c:pt>
                      <c:pt idx="280">
                        <c:v>0.46484525460967208</c:v>
                      </c:pt>
                      <c:pt idx="281">
                        <c:v>0.46477854584297107</c:v>
                      </c:pt>
                      <c:pt idx="282">
                        <c:v>0.46278777708317209</c:v>
                      </c:pt>
                      <c:pt idx="283">
                        <c:v>0.46272107119725675</c:v>
                      </c:pt>
                      <c:pt idx="284">
                        <c:v>0.4625362408814096</c:v>
                      </c:pt>
                      <c:pt idx="285">
                        <c:v>0.4624695335719185</c:v>
                      </c:pt>
                      <c:pt idx="286">
                        <c:v>0.46203098470991166</c:v>
                      </c:pt>
                      <c:pt idx="287">
                        <c:v>0.46196427592933959</c:v>
                      </c:pt>
                      <c:pt idx="288">
                        <c:v>0.45980973834664135</c:v>
                      </c:pt>
                      <c:pt idx="289">
                        <c:v>0.4597430301673201</c:v>
                      </c:pt>
                      <c:pt idx="290">
                        <c:v>0.45955670678474519</c:v>
                      </c:pt>
                      <c:pt idx="291">
                        <c:v>0.45948999781597849</c:v>
                      </c:pt>
                      <c:pt idx="292">
                        <c:v>0.45903653820506302</c:v>
                      </c:pt>
                      <c:pt idx="293">
                        <c:v>0.45896982908579204</c:v>
                      </c:pt>
                      <c:pt idx="294">
                        <c:v>0.45559353681439879</c:v>
                      </c:pt>
                      <c:pt idx="295">
                        <c:v>0.45552683176224396</c:v>
                      </c:pt>
                      <c:pt idx="296">
                        <c:v>0.45534177900926676</c:v>
                      </c:pt>
                      <c:pt idx="297">
                        <c:v>0.45527507222268176</c:v>
                      </c:pt>
                      <c:pt idx="298">
                        <c:v>0.45483622576395755</c:v>
                      </c:pt>
                      <c:pt idx="299">
                        <c:v>0.45476951689036638</c:v>
                      </c:pt>
                      <c:pt idx="300">
                        <c:v>0.44617505115731709</c:v>
                      </c:pt>
                      <c:pt idx="301">
                        <c:v>0.44611512677823062</c:v>
                      </c:pt>
                      <c:pt idx="302">
                        <c:v>0.4461083453089385</c:v>
                      </c:pt>
                      <c:pt idx="303">
                        <c:v>0.44604842053918192</c:v>
                      </c:pt>
                      <c:pt idx="304">
                        <c:v>0.44560957700214238</c:v>
                      </c:pt>
                      <c:pt idx="305">
                        <c:v>0.44554286852100117</c:v>
                      </c:pt>
                      <c:pt idx="306">
                        <c:v>0.4403826511491537</c:v>
                      </c:pt>
                      <c:pt idx="307">
                        <c:v>0.44032100701096183</c:v>
                      </c:pt>
                      <c:pt idx="308">
                        <c:v>0.44031594264855967</c:v>
                      </c:pt>
                      <c:pt idx="309">
                        <c:v>0.44025429827903473</c:v>
                      </c:pt>
                      <c:pt idx="310">
                        <c:v>0.43980109261007383</c:v>
                      </c:pt>
                      <c:pt idx="311">
                        <c:v>0.43973438306029738</c:v>
                      </c:pt>
                      <c:pt idx="312">
                        <c:v>0.43878887970441099</c:v>
                      </c:pt>
                      <c:pt idx="313">
                        <c:v>0.43872217318259354</c:v>
                      </c:pt>
                      <c:pt idx="314">
                        <c:v>0.43853551067898711</c:v>
                      </c:pt>
                      <c:pt idx="315">
                        <c:v>0.43846880272805699</c:v>
                      </c:pt>
                      <c:pt idx="316">
                        <c:v>0.43801511791909714</c:v>
                      </c:pt>
                      <c:pt idx="317">
                        <c:v>0.43794840853841099</c:v>
                      </c:pt>
                      <c:pt idx="318">
                        <c:v>0.43616635703750262</c:v>
                      </c:pt>
                      <c:pt idx="319">
                        <c:v>0.43610637871576291</c:v>
                      </c:pt>
                      <c:pt idx="320">
                        <c:v>0.43609965173254905</c:v>
                      </c:pt>
                      <c:pt idx="321">
                        <c:v>0.43603967295449214</c:v>
                      </c:pt>
                      <c:pt idx="322">
                        <c:v>0.43560053391668047</c:v>
                      </c:pt>
                      <c:pt idx="323">
                        <c:v>0.43553382537340252</c:v>
                      </c:pt>
                      <c:pt idx="324">
                        <c:v>0.43318803376306553</c:v>
                      </c:pt>
                      <c:pt idx="325">
                        <c:v>0.43312634067641725</c:v>
                      </c:pt>
                      <c:pt idx="326">
                        <c:v>0.43312132542925047</c:v>
                      </c:pt>
                      <c:pt idx="327">
                        <c:v>0.4330596320340882</c:v>
                      </c:pt>
                      <c:pt idx="328">
                        <c:v>0.43260613430921657</c:v>
                      </c:pt>
                      <c:pt idx="329">
                        <c:v>0.43253942420906899</c:v>
                      </c:pt>
                      <c:pt idx="330">
                        <c:v>0.43052252420726927</c:v>
                      </c:pt>
                      <c:pt idx="331">
                        <c:v>0.43045581771975061</c:v>
                      </c:pt>
                      <c:pt idx="332">
                        <c:v>0.43026913798281885</c:v>
                      </c:pt>
                      <c:pt idx="333">
                        <c:v>0.430202429973851</c:v>
                      </c:pt>
                      <c:pt idx="334">
                        <c:v>0.42974890271876631</c:v>
                      </c:pt>
                      <c:pt idx="335">
                        <c:v>0.42968219310997824</c:v>
                      </c:pt>
                      <c:pt idx="336">
                        <c:v>0.42897224048661214</c:v>
                      </c:pt>
                      <c:pt idx="337">
                        <c:v>0.42891218829763927</c:v>
                      </c:pt>
                      <c:pt idx="338">
                        <c:v>0.42890553598335351</c:v>
                      </c:pt>
                      <c:pt idx="339">
                        <c:v>0.42884548326020688</c:v>
                      </c:pt>
                      <c:pt idx="340">
                        <c:v>0.42840583423323542</c:v>
                      </c:pt>
                      <c:pt idx="341">
                        <c:v>0.42833912576797301</c:v>
                      </c:pt>
                      <c:pt idx="342">
                        <c:v>0.42332824328514779</c:v>
                      </c:pt>
                      <c:pt idx="343">
                        <c:v>0.42326153738530203</c:v>
                      </c:pt>
                      <c:pt idx="344">
                        <c:v>0.42307458072346382</c:v>
                      </c:pt>
                      <c:pt idx="345">
                        <c:v>0.42300787297475229</c:v>
                      </c:pt>
                      <c:pt idx="346">
                        <c:v>0.42255394059778456</c:v>
                      </c:pt>
                      <c:pt idx="347">
                        <c:v>0.42248723059403437</c:v>
                      </c:pt>
                      <c:pt idx="348">
                        <c:v>0.37580707214267806</c:v>
                      </c:pt>
                      <c:pt idx="349">
                        <c:v>0.37574669842913527</c:v>
                      </c:pt>
                      <c:pt idx="350">
                        <c:v>0.37574037195583998</c:v>
                      </c:pt>
                      <c:pt idx="351">
                        <c:v>0.37567999740732855</c:v>
                      </c:pt>
                      <c:pt idx="352">
                        <c:v>0.37523855577141096</c:v>
                      </c:pt>
                      <c:pt idx="353">
                        <c:v>0.37517184892424466</c:v>
                      </c:pt>
                      <c:pt idx="354">
                        <c:v>0.36842041235355694</c:v>
                      </c:pt>
                      <c:pt idx="355">
                        <c:v>0.36835371059984728</c:v>
                      </c:pt>
                      <c:pt idx="356">
                        <c:v>0.36816545990648109</c:v>
                      </c:pt>
                      <c:pt idx="357">
                        <c:v>0.36809875485742644</c:v>
                      </c:pt>
                      <c:pt idx="358">
                        <c:v>0.3676435388918789</c:v>
                      </c:pt>
                      <c:pt idx="359">
                        <c:v>0.36757682883954951</c:v>
                      </c:pt>
                      <c:pt idx="360">
                        <c:v>0.36738153671875623</c:v>
                      </c:pt>
                      <c:pt idx="361">
                        <c:v>0.36732103663754212</c:v>
                      </c:pt>
                      <c:pt idx="362">
                        <c:v>0.36731483920412239</c:v>
                      </c:pt>
                      <c:pt idx="363">
                        <c:v>0.36725433819642173</c:v>
                      </c:pt>
                      <c:pt idx="364">
                        <c:v>0.36681198287456179</c:v>
                      </c:pt>
                      <c:pt idx="365">
                        <c:v>0.36674527786680255</c:v>
                      </c:pt>
                      <c:pt idx="366">
                        <c:v>0.36018862725286388</c:v>
                      </c:pt>
                      <c:pt idx="367">
                        <c:v>0.36012797795530432</c:v>
                      </c:pt>
                      <c:pt idx="368">
                        <c:v>0.36012193125471931</c:v>
                      </c:pt>
                      <c:pt idx="369">
                        <c:v>0.36006128093091722</c:v>
                      </c:pt>
                      <c:pt idx="370">
                        <c:v>0.35961779912790276</c:v>
                      </c:pt>
                      <c:pt idx="371">
                        <c:v>0.35955109472345698</c:v>
                      </c:pt>
                      <c:pt idx="372">
                        <c:v>0.34983066045157485</c:v>
                      </c:pt>
                      <c:pt idx="373">
                        <c:v>0.34976848378381586</c:v>
                      </c:pt>
                      <c:pt idx="374">
                        <c:v>0.34976395930490517</c:v>
                      </c:pt>
                      <c:pt idx="375">
                        <c:v>0.34970178174842659</c:v>
                      </c:pt>
                      <c:pt idx="376">
                        <c:v>0.34924578590772232</c:v>
                      </c:pt>
                      <c:pt idx="377">
                        <c:v>0.34918553422479559</c:v>
                      </c:pt>
                      <c:pt idx="378">
                        <c:v>0.34917907779339002</c:v>
                      </c:pt>
                      <c:pt idx="379">
                        <c:v>0.34911883465416038</c:v>
                      </c:pt>
                      <c:pt idx="380">
                        <c:v>0.34893013149594115</c:v>
                      </c:pt>
                      <c:pt idx="381">
                        <c:v>0.3488634281303834</c:v>
                      </c:pt>
                      <c:pt idx="382">
                        <c:v>0.34840782212331928</c:v>
                      </c:pt>
                      <c:pt idx="383">
                        <c:v>0.34834111284922831</c:v>
                      </c:pt>
                      <c:pt idx="384">
                        <c:v>0.34263719744508286</c:v>
                      </c:pt>
                      <c:pt idx="385">
                        <c:v>0.34257486677628951</c:v>
                      </c:pt>
                      <c:pt idx="386">
                        <c:v>0.34257049739433659</c:v>
                      </c:pt>
                      <c:pt idx="387">
                        <c:v>0.34250816573037129</c:v>
                      </c:pt>
                      <c:pt idx="388">
                        <c:v>0.34205102183256259</c:v>
                      </c:pt>
                      <c:pt idx="389">
                        <c:v>0.3419843138467108</c:v>
                      </c:pt>
                      <c:pt idx="390">
                        <c:v>0.34179873821443696</c:v>
                      </c:pt>
                      <c:pt idx="391">
                        <c:v>0.34173645294952049</c:v>
                      </c:pt>
                      <c:pt idx="392">
                        <c:v>0.34173203671958441</c:v>
                      </c:pt>
                      <c:pt idx="393">
                        <c:v>0.34166975047934434</c:v>
                      </c:pt>
                      <c:pt idx="394">
                        <c:v>0.34121301244435204</c:v>
                      </c:pt>
                      <c:pt idx="395">
                        <c:v>0.34114630320743439</c:v>
                      </c:pt>
                      <c:pt idx="396">
                        <c:v>0.32558670279557378</c:v>
                      </c:pt>
                      <c:pt idx="397">
                        <c:v>0.32552287191257262</c:v>
                      </c:pt>
                      <c:pt idx="398">
                        <c:v>0.325519998113528</c:v>
                      </c:pt>
                      <c:pt idx="399">
                        <c:v>0.32545616632419083</c:v>
                      </c:pt>
                      <c:pt idx="400">
                        <c:v>0.32498696542606603</c:v>
                      </c:pt>
                      <c:pt idx="401">
                        <c:v>0.3249202538597511</c:v>
                      </c:pt>
                      <c:pt idx="402">
                        <c:v>0.31839281060360825</c:v>
                      </c:pt>
                      <c:pt idx="403">
                        <c:v>0.31832881073307279</c:v>
                      </c:pt>
                      <c:pt idx="404">
                        <c:v>0.3183261066500625</c:v>
                      </c:pt>
                      <c:pt idx="405">
                        <c:v>0.3182621057554183</c:v>
                      </c:pt>
                      <c:pt idx="406">
                        <c:v>0.31779165794879033</c:v>
                      </c:pt>
                      <c:pt idx="407">
                        <c:v>0.31772494605178914</c:v>
                      </c:pt>
                      <c:pt idx="408">
                        <c:v>0.29915755831193963</c:v>
                      </c:pt>
                      <c:pt idx="409">
                        <c:v>0.29909345097487156</c:v>
                      </c:pt>
                      <c:pt idx="410">
                        <c:v>0.29909085660251289</c:v>
                      </c:pt>
                      <c:pt idx="411">
                        <c:v>0.29902674808823315</c:v>
                      </c:pt>
                      <c:pt idx="412">
                        <c:v>0.2985559216451204</c:v>
                      </c:pt>
                      <c:pt idx="413">
                        <c:v>0.29848921071690454</c:v>
                      </c:pt>
                      <c:pt idx="414">
                        <c:v>0.29177083658756564</c:v>
                      </c:pt>
                      <c:pt idx="415">
                        <c:v>0.29170413217715341</c:v>
                      </c:pt>
                      <c:pt idx="416">
                        <c:v>0.2915129016951073</c:v>
                      </c:pt>
                      <c:pt idx="417">
                        <c:v>0.29144619287184931</c:v>
                      </c:pt>
                      <c:pt idx="418">
                        <c:v>0.29096391297519314</c:v>
                      </c:pt>
                      <c:pt idx="419">
                        <c:v>0.29089719741564096</c:v>
                      </c:pt>
                      <c:pt idx="420">
                        <c:v>0.26244908449920762</c:v>
                      </c:pt>
                      <c:pt idx="421">
                        <c:v>0.26238239548162073</c:v>
                      </c:pt>
                      <c:pt idx="422">
                        <c:v>0.26218918643668182</c:v>
                      </c:pt>
                      <c:pt idx="423">
                        <c:v>0.26212249053490538</c:v>
                      </c:pt>
                      <c:pt idx="424">
                        <c:v>0.26164890110818084</c:v>
                      </c:pt>
                      <c:pt idx="425">
                        <c:v>0.26158219381276593</c:v>
                      </c:pt>
                      <c:pt idx="426">
                        <c:v>0.25525758966071488</c:v>
                      </c:pt>
                      <c:pt idx="427">
                        <c:v>0.25519090307194142</c:v>
                      </c:pt>
                      <c:pt idx="428">
                        <c:v>0.25499650769668158</c:v>
                      </c:pt>
                      <c:pt idx="429">
                        <c:v>0.25492981347305987</c:v>
                      </c:pt>
                      <c:pt idx="430">
                        <c:v>0.2544540668453717</c:v>
                      </c:pt>
                      <c:pt idx="431">
                        <c:v>0.25438735979223598</c:v>
                      </c:pt>
                      <c:pt idx="432">
                        <c:v>0.24489557993082903</c:v>
                      </c:pt>
                      <c:pt idx="433">
                        <c:v>0.24482888382807089</c:v>
                      </c:pt>
                      <c:pt idx="434">
                        <c:v>0.24463604299273503</c:v>
                      </c:pt>
                      <c:pt idx="435">
                        <c:v>0.24456934037126429</c:v>
                      </c:pt>
                      <c:pt idx="436">
                        <c:v>0.2440858709374534</c:v>
                      </c:pt>
                      <c:pt idx="437">
                        <c:v>0.24401915798516768</c:v>
                      </c:pt>
                      <c:pt idx="438">
                        <c:v>0.23770294996289543</c:v>
                      </c:pt>
                      <c:pt idx="439">
                        <c:v>0.23763625560186896</c:v>
                      </c:pt>
                      <c:pt idx="440">
                        <c:v>0.23744221190588685</c:v>
                      </c:pt>
                      <c:pt idx="441">
                        <c:v>0.23737551022558537</c:v>
                      </c:pt>
                      <c:pt idx="442">
                        <c:v>0.23688985841952451</c:v>
                      </c:pt>
                      <c:pt idx="443">
                        <c:v>0.23682314487796108</c:v>
                      </c:pt>
                      <c:pt idx="444">
                        <c:v>0.23602436164047297</c:v>
                      </c:pt>
                      <c:pt idx="445">
                        <c:v>0.2359576807800004</c:v>
                      </c:pt>
                      <c:pt idx="446">
                        <c:v>0.23576219997699013</c:v>
                      </c:pt>
                      <c:pt idx="447">
                        <c:v>0.2356955103160725</c:v>
                      </c:pt>
                      <c:pt idx="448">
                        <c:v>0.23521850266299738</c:v>
                      </c:pt>
                      <c:pt idx="449">
                        <c:v>0.2351517981903985</c:v>
                      </c:pt>
                      <c:pt idx="450">
                        <c:v>0.22863606786631738</c:v>
                      </c:pt>
                      <c:pt idx="451">
                        <c:v>0.22857061206475796</c:v>
                      </c:pt>
                      <c:pt idx="452">
                        <c:v>0.22856938301767474</c:v>
                      </c:pt>
                      <c:pt idx="453">
                        <c:v>0.2285039248950852</c:v>
                      </c:pt>
                      <c:pt idx="454">
                        <c:v>0.22802420705821178</c:v>
                      </c:pt>
                      <c:pt idx="455">
                        <c:v>0.22795750325678302</c:v>
                      </c:pt>
                      <c:pt idx="456">
                        <c:v>0.22036964327133365</c:v>
                      </c:pt>
                      <c:pt idx="457">
                        <c:v>0.22030413956856532</c:v>
                      </c:pt>
                      <c:pt idx="458">
                        <c:v>0.22030295874989736</c:v>
                      </c:pt>
                      <c:pt idx="459">
                        <c:v>0.2202374526118854</c:v>
                      </c:pt>
                      <c:pt idx="460">
                        <c:v>0.2197577206559819</c:v>
                      </c:pt>
                      <c:pt idx="461">
                        <c:v>0.21969101630705132</c:v>
                      </c:pt>
                      <c:pt idx="462">
                        <c:v>0.21846861865326103</c:v>
                      </c:pt>
                      <c:pt idx="463">
                        <c:v>0.21840192919072776</c:v>
                      </c:pt>
                      <c:pt idx="464">
                        <c:v>0.21820706624867309</c:v>
                      </c:pt>
                      <c:pt idx="465">
                        <c:v>0.21814036829694222</c:v>
                      </c:pt>
                      <c:pt idx="466">
                        <c:v>0.2176541870245374</c:v>
                      </c:pt>
                      <c:pt idx="467">
                        <c:v>0.21758747532680969</c:v>
                      </c:pt>
                      <c:pt idx="468">
                        <c:v>0.21298146572080437</c:v>
                      </c:pt>
                      <c:pt idx="469">
                        <c:v>0.2129147766805119</c:v>
                      </c:pt>
                      <c:pt idx="470">
                        <c:v>0.21271848995653464</c:v>
                      </c:pt>
                      <c:pt idx="471">
                        <c:v>0.21265179150882549</c:v>
                      </c:pt>
                      <c:pt idx="472">
                        <c:v>0.21216291940879581</c:v>
                      </c:pt>
                      <c:pt idx="473">
                        <c:v>0.212096205444021</c:v>
                      </c:pt>
                      <c:pt idx="474">
                        <c:v>0.21108081788164165</c:v>
                      </c:pt>
                      <c:pt idx="475">
                        <c:v>0.21101412385607463</c:v>
                      </c:pt>
                      <c:pt idx="476">
                        <c:v>0.21101410940974094</c:v>
                      </c:pt>
                      <c:pt idx="477">
                        <c:v>0.21094741309000864</c:v>
                      </c:pt>
                      <c:pt idx="478">
                        <c:v>0.21045846508755611</c:v>
                      </c:pt>
                      <c:pt idx="479">
                        <c:v>0.21039175305314881</c:v>
                      </c:pt>
                      <c:pt idx="480">
                        <c:v>0.1396967267628251</c:v>
                      </c:pt>
                      <c:pt idx="481">
                        <c:v>0.13963008201776408</c:v>
                      </c:pt>
                      <c:pt idx="482">
                        <c:v>0.13942392698732112</c:v>
                      </c:pt>
                      <c:pt idx="483">
                        <c:v>0.13935726148738337</c:v>
                      </c:pt>
                      <c:pt idx="484">
                        <c:v>0.13885496317442272</c:v>
                      </c:pt>
                      <c:pt idx="485">
                        <c:v>0.13878826341790335</c:v>
                      </c:pt>
                      <c:pt idx="486">
                        <c:v>0.13251275591106959</c:v>
                      </c:pt>
                      <c:pt idx="487">
                        <c:v>0.13244612198664854</c:v>
                      </c:pt>
                      <c:pt idx="488">
                        <c:v>0.13223655929972683</c:v>
                      </c:pt>
                      <c:pt idx="489">
                        <c:v>0.13216990144894417</c:v>
                      </c:pt>
                      <c:pt idx="490">
                        <c:v>0.13166144653238962</c:v>
                      </c:pt>
                      <c:pt idx="491">
                        <c:v>0.13159474867329873</c:v>
                      </c:pt>
                      <c:pt idx="492">
                        <c:v>0.1154429799271757</c:v>
                      </c:pt>
                      <c:pt idx="493">
                        <c:v>0.11537632345844401</c:v>
                      </c:pt>
                      <c:pt idx="494">
                        <c:v>0.11517064542175727</c:v>
                      </c:pt>
                      <c:pt idx="495">
                        <c:v>0.11510396526162521</c:v>
                      </c:pt>
                      <c:pt idx="496">
                        <c:v>0.11459622421510109</c:v>
                      </c:pt>
                      <c:pt idx="497">
                        <c:v>0.11452950799271001</c:v>
                      </c:pt>
                      <c:pt idx="498">
                        <c:v>0.10825814115464494</c:v>
                      </c:pt>
                      <c:pt idx="499">
                        <c:v>0.10819149613286962</c:v>
                      </c:pt>
                      <c:pt idx="500">
                        <c:v>0.10798175632164786</c:v>
                      </c:pt>
                      <c:pt idx="501">
                        <c:v>0.10791508313380682</c:v>
                      </c:pt>
                      <c:pt idx="502">
                        <c:v>0.10740024090291572</c:v>
                      </c:pt>
                      <c:pt idx="503">
                        <c:v>0.1073335238869835</c:v>
                      </c:pt>
                      <c:pt idx="504">
                        <c:v>8.9032475481790552E-2</c:v>
                      </c:pt>
                      <c:pt idx="505">
                        <c:v>8.8965861042315894E-2</c:v>
                      </c:pt>
                      <c:pt idx="506">
                        <c:v>8.8750894921054216E-2</c:v>
                      </c:pt>
                      <c:pt idx="507">
                        <c:v>8.8684241912753245E-2</c:v>
                      </c:pt>
                      <c:pt idx="508">
                        <c:v>8.8164364898831574E-2</c:v>
                      </c:pt>
                      <c:pt idx="509">
                        <c:v>8.809765362291104E-2</c:v>
                      </c:pt>
                      <c:pt idx="510">
                        <c:v>8.1641119196587536E-2</c:v>
                      </c:pt>
                      <c:pt idx="511">
                        <c:v>8.1574493835982156E-2</c:v>
                      </c:pt>
                      <c:pt idx="512">
                        <c:v>8.1567198310971992E-2</c:v>
                      </c:pt>
                      <c:pt idx="513">
                        <c:v>8.1500561411571415E-2</c:v>
                      </c:pt>
                      <c:pt idx="514">
                        <c:v>8.0969801894141852E-2</c:v>
                      </c:pt>
                      <c:pt idx="515">
                        <c:v>8.0903091503594135E-2</c:v>
                      </c:pt>
                      <c:pt idx="516">
                        <c:v>3.4850642444620272E-2</c:v>
                      </c:pt>
                      <c:pt idx="517">
                        <c:v>3.4784364682639235E-2</c:v>
                      </c:pt>
                      <c:pt idx="518">
                        <c:v>3.4764008705518996E-2</c:v>
                      </c:pt>
                      <c:pt idx="519">
                        <c:v>3.469767947443396E-2</c:v>
                      </c:pt>
                      <c:pt idx="520">
                        <c:v>3.4098120161862658E-2</c:v>
                      </c:pt>
                      <c:pt idx="521">
                        <c:v>3.4031480371356393E-2</c:v>
                      </c:pt>
                      <c:pt idx="522">
                        <c:v>2.773140656495483E-2</c:v>
                      </c:pt>
                      <c:pt idx="523">
                        <c:v>2.7665429445742719E-2</c:v>
                      </c:pt>
                      <c:pt idx="524">
                        <c:v>2.7636400398526474E-2</c:v>
                      </c:pt>
                      <c:pt idx="525">
                        <c:v>2.7570339089202311E-2</c:v>
                      </c:pt>
                      <c:pt idx="526">
                        <c:v>2.6915860451752854E-2</c:v>
                      </c:pt>
                      <c:pt idx="527">
                        <c:v>2.6849274613928057E-2</c:v>
                      </c:pt>
                      <c:pt idx="528">
                        <c:v>8.9777326291494049E-3</c:v>
                      </c:pt>
                      <c:pt idx="529">
                        <c:v>8.9169979485066945E-3</c:v>
                      </c:pt>
                      <c:pt idx="530">
                        <c:v>8.823673608645102E-3</c:v>
                      </c:pt>
                      <c:pt idx="531">
                        <c:v>8.7623219461946504E-3</c:v>
                      </c:pt>
                      <c:pt idx="532">
                        <c:v>7.7403907203595851E-3</c:v>
                      </c:pt>
                      <c:pt idx="533">
                        <c:v>7.6747422102341027E-3</c:v>
                      </c:pt>
                      <c:pt idx="534">
                        <c:v>3.2423968356821713E-3</c:v>
                      </c:pt>
                      <c:pt idx="535">
                        <c:v>3.2261367998911547E-3</c:v>
                      </c:pt>
                      <c:pt idx="536">
                        <c:v>2.249397285335109E-3</c:v>
                      </c:pt>
                      <c:pt idx="537">
                        <c:v>2.2328884939921199E-3</c:v>
                      </c:pt>
                      <c:pt idx="538">
                        <c:v>6.6847012602194454E-5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7FA-4C88-9315-FEC146EA9AA3}"/>
                  </c:ext>
                </c:extLst>
              </c15:ser>
            </c15:filteredLineSeries>
          </c:ext>
        </c:extLst>
      </c:lineChart>
      <c:catAx>
        <c:axId val="5219798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81824"/>
        <c:crosses val="autoZero"/>
        <c:auto val="1"/>
        <c:lblAlgn val="ctr"/>
        <c:lblOffset val="100"/>
        <c:noMultiLvlLbl val="0"/>
      </c:catAx>
      <c:valAx>
        <c:axId val="52198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7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0.99993315298739638</c:v>
                </c:pt>
                <c:pt idx="2">
                  <c:v>0.99907488730932281</c:v>
                </c:pt>
                <c:pt idx="3">
                  <c:v>0.99905712523122148</c:v>
                </c:pt>
                <c:pt idx="4">
                  <c:v>0.99744698539700172</c:v>
                </c:pt>
                <c:pt idx="5">
                  <c:v>0.99743058108853067</c:v>
                </c:pt>
                <c:pt idx="6">
                  <c:v>0.9926049088855261</c:v>
                </c:pt>
                <c:pt idx="7">
                  <c:v>0.99254425334245278</c:v>
                </c:pt>
                <c:pt idx="8">
                  <c:v>0.992538457355846</c:v>
                </c:pt>
                <c:pt idx="9">
                  <c:v>0.99247794038107784</c:v>
                </c:pt>
                <c:pt idx="10">
                  <c:v>0.99186643419433917</c:v>
                </c:pt>
                <c:pt idx="11">
                  <c:v>0.99180253349462089</c:v>
                </c:pt>
                <c:pt idx="12">
                  <c:v>0.91282462404882014</c:v>
                </c:pt>
                <c:pt idx="13">
                  <c:v>0.9127579219659302</c:v>
                </c:pt>
                <c:pt idx="14">
                  <c:v>0.91257503102015258</c:v>
                </c:pt>
                <c:pt idx="15">
                  <c:v>0.91250835266992358</c:v>
                </c:pt>
                <c:pt idx="16">
                  <c:v>0.91210100747685363</c:v>
                </c:pt>
                <c:pt idx="17">
                  <c:v>0.91203438974129403</c:v>
                </c:pt>
                <c:pt idx="18">
                  <c:v>0.90562967910035996</c:v>
                </c:pt>
                <c:pt idx="19">
                  <c:v>0.90556297579490996</c:v>
                </c:pt>
                <c:pt idx="20">
                  <c:v>0.90538388789209034</c:v>
                </c:pt>
                <c:pt idx="21">
                  <c:v>0.90531720338533284</c:v>
                </c:pt>
                <c:pt idx="22">
                  <c:v>0.90491849570546756</c:v>
                </c:pt>
                <c:pt idx="23">
                  <c:v>0.90485186042432686</c:v>
                </c:pt>
                <c:pt idx="24">
                  <c:v>0.89506340104994042</c:v>
                </c:pt>
                <c:pt idx="25">
                  <c:v>0.89501039077484745</c:v>
                </c:pt>
                <c:pt idx="26">
                  <c:v>0.89499669874562626</c:v>
                </c:pt>
                <c:pt idx="27">
                  <c:v>0.89494369224117631</c:v>
                </c:pt>
                <c:pt idx="28">
                  <c:v>0.89454997067873898</c:v>
                </c:pt>
                <c:pt idx="29">
                  <c:v>0.89448331288424909</c:v>
                </c:pt>
                <c:pt idx="30">
                  <c:v>0.88786903732539901</c:v>
                </c:pt>
                <c:pt idx="31">
                  <c:v>0.88781666085179023</c:v>
                </c:pt>
                <c:pt idx="32">
                  <c:v>0.88780233361970828</c:v>
                </c:pt>
                <c:pt idx="33">
                  <c:v>0.88774996021268548</c:v>
                </c:pt>
                <c:pt idx="34">
                  <c:v>0.88736248412513896</c:v>
                </c:pt>
                <c:pt idx="35">
                  <c:v>0.88729581723144635</c:v>
                </c:pt>
                <c:pt idx="36">
                  <c:v>0.86844109994516006</c:v>
                </c:pt>
                <c:pt idx="37">
                  <c:v>0.8683744000704956</c:v>
                </c:pt>
                <c:pt idx="38">
                  <c:v>0.86818958688930137</c:v>
                </c:pt>
                <c:pt idx="39">
                  <c:v>0.86812290238186862</c:v>
                </c:pt>
                <c:pt idx="40">
                  <c:v>0.86770655078832681</c:v>
                </c:pt>
                <c:pt idx="41">
                  <c:v>0.86763990328595597</c:v>
                </c:pt>
                <c:pt idx="42">
                  <c:v>0.86124724668590447</c:v>
                </c:pt>
                <c:pt idx="43">
                  <c:v>0.861180545230251</c:v>
                </c:pt>
                <c:pt idx="44">
                  <c:v>0.86099822433137219</c:v>
                </c:pt>
                <c:pt idx="45">
                  <c:v>0.86093153591443849</c:v>
                </c:pt>
                <c:pt idx="46">
                  <c:v>0.86052067821663392</c:v>
                </c:pt>
                <c:pt idx="47">
                  <c:v>0.86045402167690932</c:v>
                </c:pt>
                <c:pt idx="48">
                  <c:v>0.80788815301767236</c:v>
                </c:pt>
                <c:pt idx="49">
                  <c:v>0.80783348266478128</c:v>
                </c:pt>
                <c:pt idx="50">
                  <c:v>0.80782144994113547</c:v>
                </c:pt>
                <c:pt idx="51">
                  <c:v>0.80776678141964497</c:v>
                </c:pt>
                <c:pt idx="52">
                  <c:v>0.80736517528125096</c:v>
                </c:pt>
                <c:pt idx="53">
                  <c:v>0.80729849249174568</c:v>
                </c:pt>
                <c:pt idx="54">
                  <c:v>0.80069386354759176</c:v>
                </c:pt>
                <c:pt idx="55">
                  <c:v>0.80063950968224129</c:v>
                </c:pt>
                <c:pt idx="56">
                  <c:v>0.80062715966177866</c:v>
                </c:pt>
                <c:pt idx="57">
                  <c:v>0.80057280739461734</c:v>
                </c:pt>
                <c:pt idx="58">
                  <c:v>0.8001741836257521</c:v>
                </c:pt>
                <c:pt idx="59">
                  <c:v>0.80010749763328792</c:v>
                </c:pt>
                <c:pt idx="60">
                  <c:v>0.79965265251720308</c:v>
                </c:pt>
                <c:pt idx="61">
                  <c:v>0.79958593883616713</c:v>
                </c:pt>
                <c:pt idx="62">
                  <c:v>0.79940730843331875</c:v>
                </c:pt>
                <c:pt idx="63">
                  <c:v>0.79934060149464403</c:v>
                </c:pt>
                <c:pt idx="64">
                  <c:v>0.79894160589736918</c:v>
                </c:pt>
                <c:pt idx="65">
                  <c:v>0.79887491532667676</c:v>
                </c:pt>
                <c:pt idx="66">
                  <c:v>0.79245704553789065</c:v>
                </c:pt>
                <c:pt idx="67">
                  <c:v>0.79239033220861621</c:v>
                </c:pt>
                <c:pt idx="68">
                  <c:v>0.79221294159838063</c:v>
                </c:pt>
                <c:pt idx="69">
                  <c:v>0.79214623410108764</c:v>
                </c:pt>
                <c:pt idx="70">
                  <c:v>0.7917499431673497</c:v>
                </c:pt>
                <c:pt idx="71">
                  <c:v>0.79168325010955487</c:v>
                </c:pt>
                <c:pt idx="72">
                  <c:v>0.78145831240503183</c:v>
                </c:pt>
                <c:pt idx="73">
                  <c:v>0.78140403448852425</c:v>
                </c:pt>
                <c:pt idx="74">
                  <c:v>0.78139160528669138</c:v>
                </c:pt>
                <c:pt idx="75">
                  <c:v>0.781337328742569</c:v>
                </c:pt>
                <c:pt idx="76">
                  <c:v>0.78094010062603125</c:v>
                </c:pt>
                <c:pt idx="77">
                  <c:v>0.7808734088359548</c:v>
                </c:pt>
                <c:pt idx="78">
                  <c:v>0.77788561463470851</c:v>
                </c:pt>
                <c:pt idx="79">
                  <c:v>0.77781889707088514</c:v>
                </c:pt>
                <c:pt idx="80">
                  <c:v>0.77764215777528156</c:v>
                </c:pt>
                <c:pt idx="81">
                  <c:v>0.77757544515513666</c:v>
                </c:pt>
                <c:pt idx="82">
                  <c:v>0.77718110325221579</c:v>
                </c:pt>
                <c:pt idx="83">
                  <c:v>0.77711440300603873</c:v>
                </c:pt>
                <c:pt idx="84">
                  <c:v>0.77407198024089163</c:v>
                </c:pt>
                <c:pt idx="85">
                  <c:v>0.77400527735348079</c:v>
                </c:pt>
                <c:pt idx="86">
                  <c:v>0.77382222711236925</c:v>
                </c:pt>
                <c:pt idx="87">
                  <c:v>0.77375553104370032</c:v>
                </c:pt>
                <c:pt idx="88">
                  <c:v>0.77333681763111584</c:v>
                </c:pt>
                <c:pt idx="89">
                  <c:v>0.77327013783652898</c:v>
                </c:pt>
                <c:pt idx="90">
                  <c:v>0.77050074379395084</c:v>
                </c:pt>
                <c:pt idx="91">
                  <c:v>0.7704470185695389</c:v>
                </c:pt>
                <c:pt idx="92">
                  <c:v>0.77043403025230905</c:v>
                </c:pt>
                <c:pt idx="93">
                  <c:v>0.77038030605819363</c:v>
                </c:pt>
                <c:pt idx="94">
                  <c:v>0.7699881162964104</c:v>
                </c:pt>
                <c:pt idx="95">
                  <c:v>0.76992141466111474</c:v>
                </c:pt>
                <c:pt idx="96">
                  <c:v>0.69471698299343887</c:v>
                </c:pt>
                <c:pt idx="97">
                  <c:v>0.69466096598801208</c:v>
                </c:pt>
                <c:pt idx="98">
                  <c:v>0.69465027308580418</c:v>
                </c:pt>
                <c:pt idx="99">
                  <c:v>0.69459425683516451</c:v>
                </c:pt>
                <c:pt idx="100">
                  <c:v>0.69418445633897197</c:v>
                </c:pt>
                <c:pt idx="101">
                  <c:v>0.69411775499985695</c:v>
                </c:pt>
                <c:pt idx="102">
                  <c:v>0.69071179265095239</c:v>
                </c:pt>
                <c:pt idx="103">
                  <c:v>0.6906450799905024</c:v>
                </c:pt>
                <c:pt idx="104">
                  <c:v>0.69046526446614187</c:v>
                </c:pt>
                <c:pt idx="105">
                  <c:v>0.69039855470457612</c:v>
                </c:pt>
                <c:pt idx="106">
                  <c:v>0.68998912950055613</c:v>
                </c:pt>
                <c:pt idx="107">
                  <c:v>0.68992242720523256</c:v>
                </c:pt>
                <c:pt idx="108">
                  <c:v>0.6875220510538419</c:v>
                </c:pt>
                <c:pt idx="109">
                  <c:v>0.68746617297196622</c:v>
                </c:pt>
                <c:pt idx="110">
                  <c:v>0.68745534115504614</c:v>
                </c:pt>
                <c:pt idx="111">
                  <c:v>0.687399463724785</c:v>
                </c:pt>
                <c:pt idx="112">
                  <c:v>0.68699098751158238</c:v>
                </c:pt>
                <c:pt idx="113">
                  <c:v>0.68692428515810744</c:v>
                </c:pt>
                <c:pt idx="114">
                  <c:v>0.68351639537799203</c:v>
                </c:pt>
                <c:pt idx="115">
                  <c:v>0.6834496831153517</c:v>
                </c:pt>
                <c:pt idx="116">
                  <c:v>0.68327042702836038</c:v>
                </c:pt>
                <c:pt idx="117">
                  <c:v>0.68320371722932116</c:v>
                </c:pt>
                <c:pt idx="118">
                  <c:v>0.6827955645086965</c:v>
                </c:pt>
                <c:pt idx="119">
                  <c:v>0.68272886127974597</c:v>
                </c:pt>
                <c:pt idx="120">
                  <c:v>0.67295113152497799</c:v>
                </c:pt>
                <c:pt idx="121">
                  <c:v>0.67289532470244184</c:v>
                </c:pt>
                <c:pt idx="122">
                  <c:v>0.67288441941440946</c:v>
                </c:pt>
                <c:pt idx="123">
                  <c:v>0.67282861313451492</c:v>
                </c:pt>
                <c:pt idx="124">
                  <c:v>0.67242103643217965</c:v>
                </c:pt>
                <c:pt idx="125">
                  <c:v>0.67235433074847284</c:v>
                </c:pt>
                <c:pt idx="126">
                  <c:v>0.66828632215721662</c:v>
                </c:pt>
                <c:pt idx="127">
                  <c:v>0.6682304489358194</c:v>
                </c:pt>
                <c:pt idx="128">
                  <c:v>0.66821961126897889</c:v>
                </c:pt>
                <c:pt idx="129">
                  <c:v>0.66816373859897749</c:v>
                </c:pt>
                <c:pt idx="130">
                  <c:v>0.6677556929113887</c:v>
                </c:pt>
                <c:pt idx="131">
                  <c:v>0.66768898850628033</c:v>
                </c:pt>
                <c:pt idx="132">
                  <c:v>0.66575590921323191</c:v>
                </c:pt>
                <c:pt idx="133">
                  <c:v>0.66570020999485036</c:v>
                </c:pt>
                <c:pt idx="134">
                  <c:v>0.66568919742351251</c:v>
                </c:pt>
                <c:pt idx="135">
                  <c:v>0.66563349865732646</c:v>
                </c:pt>
                <c:pt idx="136">
                  <c:v>0.66522696724589747</c:v>
                </c:pt>
                <c:pt idx="137">
                  <c:v>0.66516026099016168</c:v>
                </c:pt>
                <c:pt idx="138">
                  <c:v>0.66090054400868647</c:v>
                </c:pt>
                <c:pt idx="139">
                  <c:v>0.66083383504254989</c:v>
                </c:pt>
                <c:pt idx="140">
                  <c:v>0.66065112663731984</c:v>
                </c:pt>
                <c:pt idx="141">
                  <c:v>0.6605844204320328</c:v>
                </c:pt>
                <c:pt idx="142">
                  <c:v>0.66015786966833379</c:v>
                </c:pt>
                <c:pt idx="143">
                  <c:v>0.66009117065749501</c:v>
                </c:pt>
                <c:pt idx="144">
                  <c:v>0.65263421504542762</c:v>
                </c:pt>
                <c:pt idx="145">
                  <c:v>0.65256750639581085</c:v>
                </c:pt>
                <c:pt idx="146">
                  <c:v>0.65238470623837863</c:v>
                </c:pt>
                <c:pt idx="147">
                  <c:v>0.65231800023629627</c:v>
                </c:pt>
                <c:pt idx="148">
                  <c:v>0.6518914908433554</c:v>
                </c:pt>
                <c:pt idx="149">
                  <c:v>0.65182479175663777</c:v>
                </c:pt>
                <c:pt idx="150">
                  <c:v>0.64652021672747639</c:v>
                </c:pt>
                <c:pt idx="151">
                  <c:v>0.64646449225625213</c:v>
                </c:pt>
                <c:pt idx="152">
                  <c:v>0.64645350447970917</c:v>
                </c:pt>
                <c:pt idx="153">
                  <c:v>0.64639778037566564</c:v>
                </c:pt>
                <c:pt idx="154">
                  <c:v>0.64599139097134817</c:v>
                </c:pt>
                <c:pt idx="155">
                  <c:v>0.64592468336306041</c:v>
                </c:pt>
                <c:pt idx="156">
                  <c:v>0.64524818949484741</c:v>
                </c:pt>
                <c:pt idx="157">
                  <c:v>0.64519022834804207</c:v>
                </c:pt>
                <c:pt idx="158">
                  <c:v>0.64518148254192431</c:v>
                </c:pt>
                <c:pt idx="159">
                  <c:v>0.64512352197131473</c:v>
                </c:pt>
                <c:pt idx="160">
                  <c:v>0.64469811557283396</c:v>
                </c:pt>
                <c:pt idx="161">
                  <c:v>0.64463141530426793</c:v>
                </c:pt>
                <c:pt idx="162">
                  <c:v>0.63913472512757274</c:v>
                </c:pt>
                <c:pt idx="163">
                  <c:v>0.63906801445884431</c:v>
                </c:pt>
                <c:pt idx="164">
                  <c:v>0.63888606836977624</c:v>
                </c:pt>
                <c:pt idx="165">
                  <c:v>0.63881935962856551</c:v>
                </c:pt>
                <c:pt idx="166">
                  <c:v>0.6383948606527976</c:v>
                </c:pt>
                <c:pt idx="167">
                  <c:v>0.63832815733433357</c:v>
                </c:pt>
                <c:pt idx="168">
                  <c:v>0.58596717601507353</c:v>
                </c:pt>
                <c:pt idx="169">
                  <c:v>0.58590046560311038</c:v>
                </c:pt>
                <c:pt idx="170">
                  <c:v>0.58571854031334669</c:v>
                </c:pt>
                <c:pt idx="171">
                  <c:v>0.58565183075576577</c:v>
                </c:pt>
                <c:pt idx="172">
                  <c:v>0.58522859723009168</c:v>
                </c:pt>
                <c:pt idx="173">
                  <c:v>0.58516189076643721</c:v>
                </c:pt>
                <c:pt idx="174">
                  <c:v>0.57858147571266672</c:v>
                </c:pt>
                <c:pt idx="175">
                  <c:v>0.57852369738854159</c:v>
                </c:pt>
                <c:pt idx="176">
                  <c:v>0.5785147661319644</c:v>
                </c:pt>
                <c:pt idx="177">
                  <c:v>0.57845698797643585</c:v>
                </c:pt>
                <c:pt idx="178">
                  <c:v>0.57803426059452867</c:v>
                </c:pt>
                <c:pt idx="179">
                  <c:v>0.57796755364175034</c:v>
                </c:pt>
                <c:pt idx="180">
                  <c:v>0.57754000911503334</c:v>
                </c:pt>
                <c:pt idx="181">
                  <c:v>0.5774732983717582</c:v>
                </c:pt>
                <c:pt idx="182">
                  <c:v>0.57729150180011846</c:v>
                </c:pt>
                <c:pt idx="183">
                  <c:v>0.5772247916196741</c:v>
                </c:pt>
                <c:pt idx="184">
                  <c:v>0.57680198753539069</c:v>
                </c:pt>
                <c:pt idx="185">
                  <c:v>0.57673527985355733</c:v>
                </c:pt>
                <c:pt idx="186">
                  <c:v>0.57194025955574479</c:v>
                </c:pt>
                <c:pt idx="187">
                  <c:v>0.57188244434574653</c:v>
                </c:pt>
                <c:pt idx="188">
                  <c:v>0.57187355002974793</c:v>
                </c:pt>
                <c:pt idx="189">
                  <c:v>0.57181573499044058</c:v>
                </c:pt>
                <c:pt idx="190">
                  <c:v>0.57139280165945883</c:v>
                </c:pt>
                <c:pt idx="191">
                  <c:v>0.57132609476853902</c:v>
                </c:pt>
                <c:pt idx="192">
                  <c:v>0.5703450045730839</c:v>
                </c:pt>
                <c:pt idx="193">
                  <c:v>0.5702782944159801</c:v>
                </c:pt>
                <c:pt idx="194">
                  <c:v>0.57009663626452056</c:v>
                </c:pt>
                <c:pt idx="195">
                  <c:v>0.57002992636322647</c:v>
                </c:pt>
                <c:pt idx="196">
                  <c:v>0.56960754235636712</c:v>
                </c:pt>
                <c:pt idx="197">
                  <c:v>0.56954083433357061</c:v>
                </c:pt>
                <c:pt idx="198">
                  <c:v>0.56772136835109521</c:v>
                </c:pt>
                <c:pt idx="199">
                  <c:v>0.56766561602836485</c:v>
                </c:pt>
                <c:pt idx="200">
                  <c:v>0.56765465829561756</c:v>
                </c:pt>
                <c:pt idx="201">
                  <c:v>0.56759890591951778</c:v>
                </c:pt>
                <c:pt idx="202">
                  <c:v>0.5671935212339958</c:v>
                </c:pt>
                <c:pt idx="203">
                  <c:v>0.56712681162608669</c:v>
                </c:pt>
                <c:pt idx="204">
                  <c:v>0.56455437976012124</c:v>
                </c:pt>
                <c:pt idx="205">
                  <c:v>0.56448767092809571</c:v>
                </c:pt>
                <c:pt idx="206">
                  <c:v>0.564303320445254</c:v>
                </c:pt>
                <c:pt idx="207">
                  <c:v>0.5642366125887659</c:v>
                </c:pt>
                <c:pt idx="208">
                  <c:v>0.56379689227911134</c:v>
                </c:pt>
                <c:pt idx="209">
                  <c:v>0.56373018782388484</c:v>
                </c:pt>
                <c:pt idx="210">
                  <c:v>0.56033595340900522</c:v>
                </c:pt>
                <c:pt idx="211">
                  <c:v>0.56026924390502408</c:v>
                </c:pt>
                <c:pt idx="212">
                  <c:v>0.56008755946405786</c:v>
                </c:pt>
                <c:pt idx="213">
                  <c:v>0.56002084996547752</c:v>
                </c:pt>
                <c:pt idx="214">
                  <c:v>0.55959862109544156</c:v>
                </c:pt>
                <c:pt idx="215">
                  <c:v>0.55953191296230409</c:v>
                </c:pt>
                <c:pt idx="216">
                  <c:v>0.5593458199778808</c:v>
                </c:pt>
                <c:pt idx="217">
                  <c:v>0.55928801915873383</c:v>
                </c:pt>
                <c:pt idx="218">
                  <c:v>0.55927911035260969</c:v>
                </c:pt>
                <c:pt idx="219">
                  <c:v>0.55922130962649663</c:v>
                </c:pt>
                <c:pt idx="220">
                  <c:v>0.55879868985251546</c:v>
                </c:pt>
                <c:pt idx="221">
                  <c:v>0.55873198210853692</c:v>
                </c:pt>
                <c:pt idx="222">
                  <c:v>0.55195998151796588</c:v>
                </c:pt>
                <c:pt idx="223">
                  <c:v>0.55189327244159136</c:v>
                </c:pt>
                <c:pt idx="224">
                  <c:v>0.5517090344305382</c:v>
                </c:pt>
                <c:pt idx="225">
                  <c:v>0.55164232598970198</c:v>
                </c:pt>
                <c:pt idx="226">
                  <c:v>0.55120310234765424</c:v>
                </c:pt>
                <c:pt idx="227">
                  <c:v>0.55113639659954172</c:v>
                </c:pt>
                <c:pt idx="228">
                  <c:v>0.54769813990455873</c:v>
                </c:pt>
                <c:pt idx="229">
                  <c:v>0.54763835104982606</c:v>
                </c:pt>
                <c:pt idx="230">
                  <c:v>0.54763143149666205</c:v>
                </c:pt>
                <c:pt idx="231">
                  <c:v>0.54757164284196091</c:v>
                </c:pt>
                <c:pt idx="232">
                  <c:v>0.54713236285587064</c:v>
                </c:pt>
                <c:pt idx="233">
                  <c:v>0.54706565738930091</c:v>
                </c:pt>
                <c:pt idx="234">
                  <c:v>0.54050341311770711</c:v>
                </c:pt>
                <c:pt idx="235">
                  <c:v>0.54044365534540972</c:v>
                </c:pt>
                <c:pt idx="236">
                  <c:v>0.54043670466819682</c:v>
                </c:pt>
                <c:pt idx="237">
                  <c:v>0.54037694702323502</c:v>
                </c:pt>
                <c:pt idx="238">
                  <c:v>0.53993804127063771</c:v>
                </c:pt>
                <c:pt idx="239">
                  <c:v>0.53987133506783413</c:v>
                </c:pt>
                <c:pt idx="240">
                  <c:v>0.52107644155425581</c:v>
                </c:pt>
                <c:pt idx="241">
                  <c:v>0.52100973310942056</c:v>
                </c:pt>
                <c:pt idx="242">
                  <c:v>0.52082338487923241</c:v>
                </c:pt>
                <c:pt idx="243">
                  <c:v>0.52075667716963736</c:v>
                </c:pt>
                <c:pt idx="244">
                  <c:v>0.52030182234606881</c:v>
                </c:pt>
                <c:pt idx="245">
                  <c:v>0.52023511760316477</c:v>
                </c:pt>
                <c:pt idx="246">
                  <c:v>0.51388174136618026</c:v>
                </c:pt>
                <c:pt idx="247">
                  <c:v>0.5138150328192943</c:v>
                </c:pt>
                <c:pt idx="248">
                  <c:v>0.5136287699300004</c:v>
                </c:pt>
                <c:pt idx="249">
                  <c:v>0.51356206181598318</c:v>
                </c:pt>
                <c:pt idx="250">
                  <c:v>0.51310753733639047</c:v>
                </c:pt>
                <c:pt idx="251">
                  <c:v>0.51304083156249736</c:v>
                </c:pt>
                <c:pt idx="252">
                  <c:v>0.4805484266311037</c:v>
                </c:pt>
                <c:pt idx="253">
                  <c:v>0.48049045325226131</c:v>
                </c:pt>
                <c:pt idx="254">
                  <c:v>0.48048172019941437</c:v>
                </c:pt>
                <c:pt idx="255">
                  <c:v>0.48042374649899611</c:v>
                </c:pt>
                <c:pt idx="256">
                  <c:v>0.48000082173052766</c:v>
                </c:pt>
                <c:pt idx="257">
                  <c:v>0.47993411322430357</c:v>
                </c:pt>
                <c:pt idx="258">
                  <c:v>0.47335408638599713</c:v>
                </c:pt>
                <c:pt idx="259">
                  <c:v>0.47329606801976432</c:v>
                </c:pt>
                <c:pt idx="260">
                  <c:v>0.47328738080161464</c:v>
                </c:pt>
                <c:pt idx="261">
                  <c:v>0.47322936204354565</c:v>
                </c:pt>
                <c:pt idx="262">
                  <c:v>0.47280615917664309</c:v>
                </c:pt>
                <c:pt idx="263">
                  <c:v>0.47279650199515083</c:v>
                </c:pt>
                <c:pt idx="264">
                  <c:v>0.47273945085727709</c:v>
                </c:pt>
                <c:pt idx="265">
                  <c:v>0.47272979549487337</c:v>
                </c:pt>
                <c:pt idx="266">
                  <c:v>0.47254513801497866</c:v>
                </c:pt>
                <c:pt idx="267">
                  <c:v>0.47247843035300885</c:v>
                </c:pt>
                <c:pt idx="268">
                  <c:v>0.47204001911685772</c:v>
                </c:pt>
                <c:pt idx="269">
                  <c:v>0.47197331050010383</c:v>
                </c:pt>
                <c:pt idx="270">
                  <c:v>0.46700435847870603</c:v>
                </c:pt>
                <c:pt idx="271">
                  <c:v>0.46693765007489491</c:v>
                </c:pt>
                <c:pt idx="272">
                  <c:v>0.46675144226168763</c:v>
                </c:pt>
                <c:pt idx="273">
                  <c:v>0.46668473337420052</c:v>
                </c:pt>
                <c:pt idx="274">
                  <c:v>0.46623135468304072</c:v>
                </c:pt>
                <c:pt idx="275">
                  <c:v>0.4661646462655048</c:v>
                </c:pt>
                <c:pt idx="276">
                  <c:v>0.46541045180318685</c:v>
                </c:pt>
                <c:pt idx="277">
                  <c:v>0.46535058915909316</c:v>
                </c:pt>
                <c:pt idx="278">
                  <c:v>0.46534374490765068</c:v>
                </c:pt>
                <c:pt idx="279">
                  <c:v>0.46528388195572112</c:v>
                </c:pt>
                <c:pt idx="280">
                  <c:v>0.46484525460967208</c:v>
                </c:pt>
                <c:pt idx="281">
                  <c:v>0.46477854584297107</c:v>
                </c:pt>
                <c:pt idx="282">
                  <c:v>0.46278777708317209</c:v>
                </c:pt>
                <c:pt idx="283">
                  <c:v>0.46272107119725675</c:v>
                </c:pt>
                <c:pt idx="284">
                  <c:v>0.4625362408814096</c:v>
                </c:pt>
                <c:pt idx="285">
                  <c:v>0.4624695335719185</c:v>
                </c:pt>
                <c:pt idx="286">
                  <c:v>0.46203098470991166</c:v>
                </c:pt>
                <c:pt idx="287">
                  <c:v>0.46196427592933959</c:v>
                </c:pt>
                <c:pt idx="288">
                  <c:v>0.45980973834664135</c:v>
                </c:pt>
                <c:pt idx="289">
                  <c:v>0.4597430301673201</c:v>
                </c:pt>
                <c:pt idx="290">
                  <c:v>0.45955670678474519</c:v>
                </c:pt>
                <c:pt idx="291">
                  <c:v>0.45948999781597849</c:v>
                </c:pt>
                <c:pt idx="292">
                  <c:v>0.45903653820506302</c:v>
                </c:pt>
                <c:pt idx="293">
                  <c:v>0.45896982908579204</c:v>
                </c:pt>
                <c:pt idx="294">
                  <c:v>0.45559353681439879</c:v>
                </c:pt>
                <c:pt idx="295">
                  <c:v>0.45552683176224396</c:v>
                </c:pt>
                <c:pt idx="296">
                  <c:v>0.45534177900926676</c:v>
                </c:pt>
                <c:pt idx="297">
                  <c:v>0.45527507222268176</c:v>
                </c:pt>
                <c:pt idx="298">
                  <c:v>0.45483622576395755</c:v>
                </c:pt>
                <c:pt idx="299">
                  <c:v>0.45476951689036638</c:v>
                </c:pt>
                <c:pt idx="300">
                  <c:v>0.44617505115731709</c:v>
                </c:pt>
                <c:pt idx="301">
                  <c:v>0.44611512677823062</c:v>
                </c:pt>
                <c:pt idx="302">
                  <c:v>0.4461083453089385</c:v>
                </c:pt>
                <c:pt idx="303">
                  <c:v>0.44604842053918192</c:v>
                </c:pt>
                <c:pt idx="304">
                  <c:v>0.44560957700214238</c:v>
                </c:pt>
                <c:pt idx="305">
                  <c:v>0.44554286852100117</c:v>
                </c:pt>
                <c:pt idx="306">
                  <c:v>0.4403826511491537</c:v>
                </c:pt>
                <c:pt idx="307">
                  <c:v>0.44032100701096183</c:v>
                </c:pt>
                <c:pt idx="308">
                  <c:v>0.44031594264855967</c:v>
                </c:pt>
                <c:pt idx="309">
                  <c:v>0.44025429827903473</c:v>
                </c:pt>
                <c:pt idx="310">
                  <c:v>0.43980109261007383</c:v>
                </c:pt>
                <c:pt idx="311">
                  <c:v>0.43973438306029738</c:v>
                </c:pt>
                <c:pt idx="312">
                  <c:v>0.43878887970441099</c:v>
                </c:pt>
                <c:pt idx="313">
                  <c:v>0.43872217318259354</c:v>
                </c:pt>
                <c:pt idx="314">
                  <c:v>0.43853551067898711</c:v>
                </c:pt>
                <c:pt idx="315">
                  <c:v>0.43846880272805699</c:v>
                </c:pt>
                <c:pt idx="316">
                  <c:v>0.43801511791909714</c:v>
                </c:pt>
                <c:pt idx="317">
                  <c:v>0.43794840853841099</c:v>
                </c:pt>
                <c:pt idx="318">
                  <c:v>0.43616635703750262</c:v>
                </c:pt>
                <c:pt idx="319">
                  <c:v>0.43610637871576291</c:v>
                </c:pt>
                <c:pt idx="320">
                  <c:v>0.43609965173254905</c:v>
                </c:pt>
                <c:pt idx="321">
                  <c:v>0.43603967295449214</c:v>
                </c:pt>
                <c:pt idx="322">
                  <c:v>0.43560053391668047</c:v>
                </c:pt>
                <c:pt idx="323">
                  <c:v>0.43553382537340252</c:v>
                </c:pt>
                <c:pt idx="324">
                  <c:v>0.43318803376306553</c:v>
                </c:pt>
                <c:pt idx="325">
                  <c:v>0.43312634067641725</c:v>
                </c:pt>
                <c:pt idx="326">
                  <c:v>0.43312132542925047</c:v>
                </c:pt>
                <c:pt idx="327">
                  <c:v>0.4330596320340882</c:v>
                </c:pt>
                <c:pt idx="328">
                  <c:v>0.43260613430921657</c:v>
                </c:pt>
                <c:pt idx="329">
                  <c:v>0.43253942420906899</c:v>
                </c:pt>
                <c:pt idx="330">
                  <c:v>0.43052252420726927</c:v>
                </c:pt>
                <c:pt idx="331">
                  <c:v>0.43045581771975061</c:v>
                </c:pt>
                <c:pt idx="332">
                  <c:v>0.43026913798281885</c:v>
                </c:pt>
                <c:pt idx="333">
                  <c:v>0.430202429973851</c:v>
                </c:pt>
                <c:pt idx="334">
                  <c:v>0.42974890271876631</c:v>
                </c:pt>
                <c:pt idx="335">
                  <c:v>0.42968219310997824</c:v>
                </c:pt>
                <c:pt idx="336">
                  <c:v>0.42897224048661214</c:v>
                </c:pt>
                <c:pt idx="337">
                  <c:v>0.42891218829763927</c:v>
                </c:pt>
                <c:pt idx="338">
                  <c:v>0.42890553598335351</c:v>
                </c:pt>
                <c:pt idx="339">
                  <c:v>0.42884548326020688</c:v>
                </c:pt>
                <c:pt idx="340">
                  <c:v>0.42840583423323542</c:v>
                </c:pt>
                <c:pt idx="341">
                  <c:v>0.42833912576797301</c:v>
                </c:pt>
                <c:pt idx="342">
                  <c:v>0.42332824328514779</c:v>
                </c:pt>
                <c:pt idx="343">
                  <c:v>0.42326153738530203</c:v>
                </c:pt>
                <c:pt idx="344">
                  <c:v>0.42307458072346382</c:v>
                </c:pt>
                <c:pt idx="345">
                  <c:v>0.42300787297475229</c:v>
                </c:pt>
                <c:pt idx="346">
                  <c:v>0.42255394059778456</c:v>
                </c:pt>
                <c:pt idx="347">
                  <c:v>0.42248723059403437</c:v>
                </c:pt>
                <c:pt idx="348">
                  <c:v>0.37580707214267806</c:v>
                </c:pt>
                <c:pt idx="349">
                  <c:v>0.37574669842913527</c:v>
                </c:pt>
                <c:pt idx="350">
                  <c:v>0.37574037195583998</c:v>
                </c:pt>
                <c:pt idx="351">
                  <c:v>0.37567999740732855</c:v>
                </c:pt>
                <c:pt idx="352">
                  <c:v>0.37523855577141096</c:v>
                </c:pt>
                <c:pt idx="353">
                  <c:v>0.37517184892424466</c:v>
                </c:pt>
                <c:pt idx="354">
                  <c:v>0.36842041235355694</c:v>
                </c:pt>
                <c:pt idx="355">
                  <c:v>0.36835371059984728</c:v>
                </c:pt>
                <c:pt idx="356">
                  <c:v>0.36816545990648109</c:v>
                </c:pt>
                <c:pt idx="357">
                  <c:v>0.36809875485742644</c:v>
                </c:pt>
                <c:pt idx="358">
                  <c:v>0.3676435388918789</c:v>
                </c:pt>
                <c:pt idx="359">
                  <c:v>0.36757682883954951</c:v>
                </c:pt>
                <c:pt idx="360">
                  <c:v>0.36738153671875623</c:v>
                </c:pt>
                <c:pt idx="361">
                  <c:v>0.36732103663754212</c:v>
                </c:pt>
                <c:pt idx="362">
                  <c:v>0.36731483920412239</c:v>
                </c:pt>
                <c:pt idx="363">
                  <c:v>0.36725433819642173</c:v>
                </c:pt>
                <c:pt idx="364">
                  <c:v>0.36681198287456179</c:v>
                </c:pt>
                <c:pt idx="365">
                  <c:v>0.36674527786680255</c:v>
                </c:pt>
                <c:pt idx="366">
                  <c:v>0.36018862725286388</c:v>
                </c:pt>
                <c:pt idx="367">
                  <c:v>0.36012797795530432</c:v>
                </c:pt>
                <c:pt idx="368">
                  <c:v>0.36012193125471931</c:v>
                </c:pt>
                <c:pt idx="369">
                  <c:v>0.36006128093091722</c:v>
                </c:pt>
                <c:pt idx="370">
                  <c:v>0.35961779912790276</c:v>
                </c:pt>
                <c:pt idx="371">
                  <c:v>0.35955109472345698</c:v>
                </c:pt>
                <c:pt idx="372">
                  <c:v>0.34983066045157485</c:v>
                </c:pt>
                <c:pt idx="373">
                  <c:v>0.34976848378381586</c:v>
                </c:pt>
                <c:pt idx="374">
                  <c:v>0.34976395930490517</c:v>
                </c:pt>
                <c:pt idx="375">
                  <c:v>0.34970178174842659</c:v>
                </c:pt>
                <c:pt idx="376">
                  <c:v>0.34924578590772232</c:v>
                </c:pt>
                <c:pt idx="377">
                  <c:v>0.34918553422479559</c:v>
                </c:pt>
                <c:pt idx="378">
                  <c:v>0.34917907779339002</c:v>
                </c:pt>
                <c:pt idx="379">
                  <c:v>0.34911883465416038</c:v>
                </c:pt>
                <c:pt idx="380">
                  <c:v>0.34893013149594115</c:v>
                </c:pt>
                <c:pt idx="381">
                  <c:v>0.3488634281303834</c:v>
                </c:pt>
                <c:pt idx="382">
                  <c:v>0.34840782212331928</c:v>
                </c:pt>
                <c:pt idx="383">
                  <c:v>0.34834111284922831</c:v>
                </c:pt>
                <c:pt idx="384">
                  <c:v>0.34263719744508286</c:v>
                </c:pt>
                <c:pt idx="385">
                  <c:v>0.34257486677628951</c:v>
                </c:pt>
                <c:pt idx="386">
                  <c:v>0.34257049739433659</c:v>
                </c:pt>
                <c:pt idx="387">
                  <c:v>0.34250816573037129</c:v>
                </c:pt>
                <c:pt idx="388">
                  <c:v>0.34205102183256259</c:v>
                </c:pt>
                <c:pt idx="389">
                  <c:v>0.3419843138467108</c:v>
                </c:pt>
                <c:pt idx="390">
                  <c:v>0.34179873821443696</c:v>
                </c:pt>
                <c:pt idx="391">
                  <c:v>0.34173645294952049</c:v>
                </c:pt>
                <c:pt idx="392">
                  <c:v>0.34173203671958441</c:v>
                </c:pt>
                <c:pt idx="393">
                  <c:v>0.34166975047934434</c:v>
                </c:pt>
                <c:pt idx="394">
                  <c:v>0.34121301244435204</c:v>
                </c:pt>
                <c:pt idx="395">
                  <c:v>0.34114630320743439</c:v>
                </c:pt>
                <c:pt idx="396">
                  <c:v>0.32558670279557378</c:v>
                </c:pt>
                <c:pt idx="397">
                  <c:v>0.32552287191257262</c:v>
                </c:pt>
                <c:pt idx="398">
                  <c:v>0.325519998113528</c:v>
                </c:pt>
                <c:pt idx="399">
                  <c:v>0.32545616632419083</c:v>
                </c:pt>
                <c:pt idx="400">
                  <c:v>0.32498696542606603</c:v>
                </c:pt>
                <c:pt idx="401">
                  <c:v>0.3249202538597511</c:v>
                </c:pt>
                <c:pt idx="402">
                  <c:v>0.31839281060360825</c:v>
                </c:pt>
                <c:pt idx="403">
                  <c:v>0.31832881073307279</c:v>
                </c:pt>
                <c:pt idx="404">
                  <c:v>0.3183261066500625</c:v>
                </c:pt>
                <c:pt idx="405">
                  <c:v>0.3182621057554183</c:v>
                </c:pt>
                <c:pt idx="406">
                  <c:v>0.31779165794879033</c:v>
                </c:pt>
                <c:pt idx="407">
                  <c:v>0.31772494605178914</c:v>
                </c:pt>
                <c:pt idx="408">
                  <c:v>0.29915755831193963</c:v>
                </c:pt>
                <c:pt idx="409">
                  <c:v>0.29909345097487156</c:v>
                </c:pt>
                <c:pt idx="410">
                  <c:v>0.29909085660251289</c:v>
                </c:pt>
                <c:pt idx="411">
                  <c:v>0.29902674808823315</c:v>
                </c:pt>
                <c:pt idx="412">
                  <c:v>0.2985559216451204</c:v>
                </c:pt>
                <c:pt idx="413">
                  <c:v>0.29848921071690454</c:v>
                </c:pt>
                <c:pt idx="414">
                  <c:v>0.29177083658756564</c:v>
                </c:pt>
                <c:pt idx="415">
                  <c:v>0.29170413217715341</c:v>
                </c:pt>
                <c:pt idx="416">
                  <c:v>0.2915129016951073</c:v>
                </c:pt>
                <c:pt idx="417">
                  <c:v>0.29144619287184931</c:v>
                </c:pt>
                <c:pt idx="418">
                  <c:v>0.29096391297519314</c:v>
                </c:pt>
                <c:pt idx="419">
                  <c:v>0.29089719741564096</c:v>
                </c:pt>
                <c:pt idx="420">
                  <c:v>0.26244908449920762</c:v>
                </c:pt>
                <c:pt idx="421">
                  <c:v>0.26238239548162073</c:v>
                </c:pt>
                <c:pt idx="422">
                  <c:v>0.26218918643668182</c:v>
                </c:pt>
                <c:pt idx="423">
                  <c:v>0.26212249053490538</c:v>
                </c:pt>
                <c:pt idx="424">
                  <c:v>0.26164890110818084</c:v>
                </c:pt>
                <c:pt idx="425">
                  <c:v>0.26158219381276593</c:v>
                </c:pt>
                <c:pt idx="426">
                  <c:v>0.25525758966071488</c:v>
                </c:pt>
                <c:pt idx="427">
                  <c:v>0.25519090307194142</c:v>
                </c:pt>
                <c:pt idx="428">
                  <c:v>0.25499650769668158</c:v>
                </c:pt>
                <c:pt idx="429">
                  <c:v>0.25492981347305987</c:v>
                </c:pt>
                <c:pt idx="430">
                  <c:v>0.2544540668453717</c:v>
                </c:pt>
                <c:pt idx="431">
                  <c:v>0.25438735979223598</c:v>
                </c:pt>
                <c:pt idx="432">
                  <c:v>0.24489557993082903</c:v>
                </c:pt>
                <c:pt idx="433">
                  <c:v>0.24482888382807089</c:v>
                </c:pt>
                <c:pt idx="434">
                  <c:v>0.24463604299273503</c:v>
                </c:pt>
                <c:pt idx="435">
                  <c:v>0.24456934037126429</c:v>
                </c:pt>
                <c:pt idx="436">
                  <c:v>0.2440858709374534</c:v>
                </c:pt>
                <c:pt idx="437">
                  <c:v>0.24401915798516768</c:v>
                </c:pt>
                <c:pt idx="438">
                  <c:v>0.23770294996289543</c:v>
                </c:pt>
                <c:pt idx="439">
                  <c:v>0.23763625560186896</c:v>
                </c:pt>
                <c:pt idx="440">
                  <c:v>0.23744221190588685</c:v>
                </c:pt>
                <c:pt idx="441">
                  <c:v>0.23737551022558537</c:v>
                </c:pt>
                <c:pt idx="442">
                  <c:v>0.23688985841952451</c:v>
                </c:pt>
                <c:pt idx="443">
                  <c:v>0.23682314487796108</c:v>
                </c:pt>
                <c:pt idx="444">
                  <c:v>0.23602436164047297</c:v>
                </c:pt>
                <c:pt idx="445">
                  <c:v>0.2359576807800004</c:v>
                </c:pt>
                <c:pt idx="446">
                  <c:v>0.23576219997699013</c:v>
                </c:pt>
                <c:pt idx="447">
                  <c:v>0.2356955103160725</c:v>
                </c:pt>
                <c:pt idx="448">
                  <c:v>0.23521850266299738</c:v>
                </c:pt>
                <c:pt idx="449">
                  <c:v>0.2351517981903985</c:v>
                </c:pt>
                <c:pt idx="450">
                  <c:v>0.22863606786631738</c:v>
                </c:pt>
                <c:pt idx="451">
                  <c:v>0.22857061206475796</c:v>
                </c:pt>
                <c:pt idx="452">
                  <c:v>0.22856938301767474</c:v>
                </c:pt>
                <c:pt idx="453">
                  <c:v>0.2285039248950852</c:v>
                </c:pt>
                <c:pt idx="454">
                  <c:v>0.22802420705821178</c:v>
                </c:pt>
                <c:pt idx="455">
                  <c:v>0.22795750325678302</c:v>
                </c:pt>
                <c:pt idx="456">
                  <c:v>0.22036964327133365</c:v>
                </c:pt>
                <c:pt idx="457">
                  <c:v>0.22030413956856532</c:v>
                </c:pt>
                <c:pt idx="458">
                  <c:v>0.22030295874989736</c:v>
                </c:pt>
                <c:pt idx="459">
                  <c:v>0.2202374526118854</c:v>
                </c:pt>
                <c:pt idx="460">
                  <c:v>0.2197577206559819</c:v>
                </c:pt>
                <c:pt idx="461">
                  <c:v>0.21969101630705132</c:v>
                </c:pt>
                <c:pt idx="462">
                  <c:v>0.21846861865326103</c:v>
                </c:pt>
                <c:pt idx="463">
                  <c:v>0.21840192919072776</c:v>
                </c:pt>
                <c:pt idx="464">
                  <c:v>0.21820706624867309</c:v>
                </c:pt>
                <c:pt idx="465">
                  <c:v>0.21814036829694222</c:v>
                </c:pt>
                <c:pt idx="466">
                  <c:v>0.2176541870245374</c:v>
                </c:pt>
                <c:pt idx="467">
                  <c:v>0.21758747532680969</c:v>
                </c:pt>
                <c:pt idx="468">
                  <c:v>0.21298146572080437</c:v>
                </c:pt>
                <c:pt idx="469">
                  <c:v>0.2129147766805119</c:v>
                </c:pt>
                <c:pt idx="470">
                  <c:v>0.21271848995653464</c:v>
                </c:pt>
                <c:pt idx="471">
                  <c:v>0.21265179150882549</c:v>
                </c:pt>
                <c:pt idx="472">
                  <c:v>0.21216291940879581</c:v>
                </c:pt>
                <c:pt idx="473">
                  <c:v>0.212096205444021</c:v>
                </c:pt>
                <c:pt idx="474">
                  <c:v>0.21108081788164165</c:v>
                </c:pt>
                <c:pt idx="475">
                  <c:v>0.21101412385607463</c:v>
                </c:pt>
                <c:pt idx="476">
                  <c:v>0.21101410940974094</c:v>
                </c:pt>
                <c:pt idx="477">
                  <c:v>0.21094741309000864</c:v>
                </c:pt>
                <c:pt idx="478">
                  <c:v>0.21045846508755611</c:v>
                </c:pt>
                <c:pt idx="479">
                  <c:v>0.21039175305314881</c:v>
                </c:pt>
                <c:pt idx="480">
                  <c:v>0.1396967267628251</c:v>
                </c:pt>
                <c:pt idx="481">
                  <c:v>0.13963008201776408</c:v>
                </c:pt>
                <c:pt idx="482">
                  <c:v>0.13942392698732112</c:v>
                </c:pt>
                <c:pt idx="483">
                  <c:v>0.13935726148738337</c:v>
                </c:pt>
                <c:pt idx="484">
                  <c:v>0.13885496317442272</c:v>
                </c:pt>
                <c:pt idx="485">
                  <c:v>0.13878826341790335</c:v>
                </c:pt>
                <c:pt idx="486">
                  <c:v>0.13251275591106959</c:v>
                </c:pt>
                <c:pt idx="487">
                  <c:v>0.13244612198664854</c:v>
                </c:pt>
                <c:pt idx="488">
                  <c:v>0.13223655929972683</c:v>
                </c:pt>
                <c:pt idx="489">
                  <c:v>0.13216990144894417</c:v>
                </c:pt>
                <c:pt idx="490">
                  <c:v>0.13166144653238962</c:v>
                </c:pt>
                <c:pt idx="491">
                  <c:v>0.13159474867329873</c:v>
                </c:pt>
                <c:pt idx="492">
                  <c:v>0.1154429799271757</c:v>
                </c:pt>
                <c:pt idx="493">
                  <c:v>0.11537632345844401</c:v>
                </c:pt>
                <c:pt idx="494">
                  <c:v>0.11517064542175727</c:v>
                </c:pt>
                <c:pt idx="495">
                  <c:v>0.11510396526162521</c:v>
                </c:pt>
                <c:pt idx="496">
                  <c:v>0.11459622421510109</c:v>
                </c:pt>
                <c:pt idx="497">
                  <c:v>0.11452950799271001</c:v>
                </c:pt>
                <c:pt idx="498">
                  <c:v>0.10825814115464494</c:v>
                </c:pt>
                <c:pt idx="499">
                  <c:v>0.10819149613286962</c:v>
                </c:pt>
                <c:pt idx="500">
                  <c:v>0.10798175632164786</c:v>
                </c:pt>
                <c:pt idx="501">
                  <c:v>0.10791508313380682</c:v>
                </c:pt>
                <c:pt idx="502">
                  <c:v>0.10740024090291572</c:v>
                </c:pt>
                <c:pt idx="503">
                  <c:v>0.1073335238869835</c:v>
                </c:pt>
                <c:pt idx="504">
                  <c:v>8.9032475481790552E-2</c:v>
                </c:pt>
                <c:pt idx="505">
                  <c:v>8.8965861042315894E-2</c:v>
                </c:pt>
                <c:pt idx="506">
                  <c:v>8.8750894921054216E-2</c:v>
                </c:pt>
                <c:pt idx="507">
                  <c:v>8.8684241912753245E-2</c:v>
                </c:pt>
                <c:pt idx="508">
                  <c:v>8.8164364898831574E-2</c:v>
                </c:pt>
                <c:pt idx="509">
                  <c:v>8.809765362291104E-2</c:v>
                </c:pt>
                <c:pt idx="510">
                  <c:v>8.1641119196587536E-2</c:v>
                </c:pt>
                <c:pt idx="511">
                  <c:v>8.1574493835982156E-2</c:v>
                </c:pt>
                <c:pt idx="512">
                  <c:v>8.1567198310971992E-2</c:v>
                </c:pt>
                <c:pt idx="513">
                  <c:v>8.1500561411571415E-2</c:v>
                </c:pt>
                <c:pt idx="514">
                  <c:v>8.0969801894141852E-2</c:v>
                </c:pt>
                <c:pt idx="515">
                  <c:v>8.0903091503594135E-2</c:v>
                </c:pt>
                <c:pt idx="516">
                  <c:v>3.4850642444620272E-2</c:v>
                </c:pt>
                <c:pt idx="517">
                  <c:v>3.4784364682639235E-2</c:v>
                </c:pt>
                <c:pt idx="518">
                  <c:v>3.4764008705518996E-2</c:v>
                </c:pt>
                <c:pt idx="519">
                  <c:v>3.469767947443396E-2</c:v>
                </c:pt>
                <c:pt idx="520">
                  <c:v>3.4098120161862658E-2</c:v>
                </c:pt>
                <c:pt idx="521">
                  <c:v>3.4031480371356393E-2</c:v>
                </c:pt>
                <c:pt idx="522">
                  <c:v>2.773140656495483E-2</c:v>
                </c:pt>
                <c:pt idx="523">
                  <c:v>2.7665429445742719E-2</c:v>
                </c:pt>
                <c:pt idx="524">
                  <c:v>2.7636400398526474E-2</c:v>
                </c:pt>
                <c:pt idx="525">
                  <c:v>2.7570339089202311E-2</c:v>
                </c:pt>
                <c:pt idx="526">
                  <c:v>2.6915860451752854E-2</c:v>
                </c:pt>
                <c:pt idx="527">
                  <c:v>2.6849274613928057E-2</c:v>
                </c:pt>
                <c:pt idx="528">
                  <c:v>8.9777326291494049E-3</c:v>
                </c:pt>
                <c:pt idx="529">
                  <c:v>8.9169979485066945E-3</c:v>
                </c:pt>
                <c:pt idx="530">
                  <c:v>8.823673608645102E-3</c:v>
                </c:pt>
                <c:pt idx="531">
                  <c:v>8.7623219461946504E-3</c:v>
                </c:pt>
                <c:pt idx="532">
                  <c:v>7.7403907203595851E-3</c:v>
                </c:pt>
                <c:pt idx="533">
                  <c:v>7.6747422102341027E-3</c:v>
                </c:pt>
                <c:pt idx="534">
                  <c:v>3.2423968356821713E-3</c:v>
                </c:pt>
                <c:pt idx="535">
                  <c:v>3.2261367998911547E-3</c:v>
                </c:pt>
                <c:pt idx="536">
                  <c:v>2.249397285335109E-3</c:v>
                </c:pt>
                <c:pt idx="537">
                  <c:v>2.2328884939921199E-3</c:v>
                </c:pt>
                <c:pt idx="538">
                  <c:v>6.6847012602194454E-5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F-4A25-AA74-C962FE594B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981168"/>
        <c:axId val="5219867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A8F-4A25-AA74-C962FE594BA3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251635654.74289462</c:v>
                      </c:pt>
                      <c:pt idx="1">
                        <c:v>251640812.31717467</c:v>
                      </c:pt>
                      <c:pt idx="2">
                        <c:v>251635654.74289462</c:v>
                      </c:pt>
                      <c:pt idx="3">
                        <c:v>251640812.31717467</c:v>
                      </c:pt>
                      <c:pt idx="4">
                        <c:v>252170347.27289641</c:v>
                      </c:pt>
                      <c:pt idx="5">
                        <c:v>252175504.84717631</c:v>
                      </c:pt>
                      <c:pt idx="6">
                        <c:v>252170347.27289641</c:v>
                      </c:pt>
                      <c:pt idx="7">
                        <c:v>252175504.84717631</c:v>
                      </c:pt>
                      <c:pt idx="8">
                        <c:v>251635654.74289462</c:v>
                      </c:pt>
                      <c:pt idx="9">
                        <c:v>251640812.31717467</c:v>
                      </c:pt>
                      <c:pt idx="10">
                        <c:v>252170347.27289641</c:v>
                      </c:pt>
                      <c:pt idx="11">
                        <c:v>252175504.84717631</c:v>
                      </c:pt>
                      <c:pt idx="12">
                        <c:v>258105948.1280635</c:v>
                      </c:pt>
                      <c:pt idx="13">
                        <c:v>258111105.70234346</c:v>
                      </c:pt>
                      <c:pt idx="14">
                        <c:v>258105948.1280635</c:v>
                      </c:pt>
                      <c:pt idx="15">
                        <c:v>258111105.70234346</c:v>
                      </c:pt>
                      <c:pt idx="16">
                        <c:v>258640640.6580652</c:v>
                      </c:pt>
                      <c:pt idx="17">
                        <c:v>258645798.23234513</c:v>
                      </c:pt>
                      <c:pt idx="18">
                        <c:v>258640640.6580652</c:v>
                      </c:pt>
                      <c:pt idx="19">
                        <c:v>258645798.23234513</c:v>
                      </c:pt>
                      <c:pt idx="20">
                        <c:v>258105948.1280635</c:v>
                      </c:pt>
                      <c:pt idx="21">
                        <c:v>258111105.70234346</c:v>
                      </c:pt>
                      <c:pt idx="22">
                        <c:v>258640640.6580652</c:v>
                      </c:pt>
                      <c:pt idx="23">
                        <c:v>258645798.23234513</c:v>
                      </c:pt>
                      <c:pt idx="24">
                        <c:v>259424777.8635304</c:v>
                      </c:pt>
                      <c:pt idx="25">
                        <c:v>259429935.43781042</c:v>
                      </c:pt>
                      <c:pt idx="26">
                        <c:v>259424777.8635304</c:v>
                      </c:pt>
                      <c:pt idx="27">
                        <c:v>259429935.43781042</c:v>
                      </c:pt>
                      <c:pt idx="28">
                        <c:v>259959470.3935321</c:v>
                      </c:pt>
                      <c:pt idx="29">
                        <c:v>259964627.96781212</c:v>
                      </c:pt>
                      <c:pt idx="30">
                        <c:v>259959470.3935321</c:v>
                      </c:pt>
                      <c:pt idx="31">
                        <c:v>259964627.96781212</c:v>
                      </c:pt>
                      <c:pt idx="32">
                        <c:v>259424777.8635304</c:v>
                      </c:pt>
                      <c:pt idx="33">
                        <c:v>259429935.43781042</c:v>
                      </c:pt>
                      <c:pt idx="34">
                        <c:v>259959470.3935321</c:v>
                      </c:pt>
                      <c:pt idx="35">
                        <c:v>259964627.96781212</c:v>
                      </c:pt>
                      <c:pt idx="36">
                        <c:v>261397143.69296387</c:v>
                      </c:pt>
                      <c:pt idx="37">
                        <c:v>261402301.26724392</c:v>
                      </c:pt>
                      <c:pt idx="38">
                        <c:v>261397143.69296387</c:v>
                      </c:pt>
                      <c:pt idx="39">
                        <c:v>261402301.26724392</c:v>
                      </c:pt>
                      <c:pt idx="40">
                        <c:v>261931836.22296557</c:v>
                      </c:pt>
                      <c:pt idx="41">
                        <c:v>261936993.79724556</c:v>
                      </c:pt>
                      <c:pt idx="42">
                        <c:v>261931836.22296557</c:v>
                      </c:pt>
                      <c:pt idx="43">
                        <c:v>261936993.79724556</c:v>
                      </c:pt>
                      <c:pt idx="44">
                        <c:v>261397143.69296387</c:v>
                      </c:pt>
                      <c:pt idx="45">
                        <c:v>261402301.26724392</c:v>
                      </c:pt>
                      <c:pt idx="46">
                        <c:v>261931836.22296557</c:v>
                      </c:pt>
                      <c:pt idx="47">
                        <c:v>261936993.79724556</c:v>
                      </c:pt>
                      <c:pt idx="48">
                        <c:v>265895071.24869925</c:v>
                      </c:pt>
                      <c:pt idx="49">
                        <c:v>265900228.82297921</c:v>
                      </c:pt>
                      <c:pt idx="50">
                        <c:v>265895071.24869925</c:v>
                      </c:pt>
                      <c:pt idx="51">
                        <c:v>265900228.82297921</c:v>
                      </c:pt>
                      <c:pt idx="52">
                        <c:v>266535181.40537149</c:v>
                      </c:pt>
                      <c:pt idx="53">
                        <c:v>266540338.97965148</c:v>
                      </c:pt>
                      <c:pt idx="54">
                        <c:v>266429763.77870083</c:v>
                      </c:pt>
                      <c:pt idx="55">
                        <c:v>266434921.35298085</c:v>
                      </c:pt>
                      <c:pt idx="56">
                        <c:v>266429763.77870083</c:v>
                      </c:pt>
                      <c:pt idx="57">
                        <c:v>266434921.35298085</c:v>
                      </c:pt>
                      <c:pt idx="58">
                        <c:v>265895071.24869925</c:v>
                      </c:pt>
                      <c:pt idx="59">
                        <c:v>265900228.82297921</c:v>
                      </c:pt>
                      <c:pt idx="60">
                        <c:v>266535181.40537149</c:v>
                      </c:pt>
                      <c:pt idx="61">
                        <c:v>266540338.97965148</c:v>
                      </c:pt>
                      <c:pt idx="62">
                        <c:v>267069873.93537313</c:v>
                      </c:pt>
                      <c:pt idx="63">
                        <c:v>267075031.50965318</c:v>
                      </c:pt>
                      <c:pt idx="64">
                        <c:v>266429763.77870083</c:v>
                      </c:pt>
                      <c:pt idx="65">
                        <c:v>266434921.35298085</c:v>
                      </c:pt>
                      <c:pt idx="66">
                        <c:v>267069873.93537313</c:v>
                      </c:pt>
                      <c:pt idx="67">
                        <c:v>267075031.50965318</c:v>
                      </c:pt>
                      <c:pt idx="68">
                        <c:v>266535181.40537149</c:v>
                      </c:pt>
                      <c:pt idx="69">
                        <c:v>266540338.97965148</c:v>
                      </c:pt>
                      <c:pt idx="70">
                        <c:v>267069873.93537313</c:v>
                      </c:pt>
                      <c:pt idx="71">
                        <c:v>267075031.50965318</c:v>
                      </c:pt>
                      <c:pt idx="72">
                        <c:v>268169439.64133173</c:v>
                      </c:pt>
                      <c:pt idx="73">
                        <c:v>268174597.21561164</c:v>
                      </c:pt>
                      <c:pt idx="74">
                        <c:v>267867437.07813266</c:v>
                      </c:pt>
                      <c:pt idx="75">
                        <c:v>267872594.65241271</c:v>
                      </c:pt>
                      <c:pt idx="76">
                        <c:v>267867437.07813266</c:v>
                      </c:pt>
                      <c:pt idx="77">
                        <c:v>267872594.65241271</c:v>
                      </c:pt>
                      <c:pt idx="78">
                        <c:v>268169439.64133173</c:v>
                      </c:pt>
                      <c:pt idx="79">
                        <c:v>268174597.21561164</c:v>
                      </c:pt>
                      <c:pt idx="80">
                        <c:v>267867437.07813266</c:v>
                      </c:pt>
                      <c:pt idx="81">
                        <c:v>267872594.65241271</c:v>
                      </c:pt>
                      <c:pt idx="82">
                        <c:v>268704132.17133343</c:v>
                      </c:pt>
                      <c:pt idx="83">
                        <c:v>268709289.74561334</c:v>
                      </c:pt>
                      <c:pt idx="84">
                        <c:v>268402129.60813436</c:v>
                      </c:pt>
                      <c:pt idx="85">
                        <c:v>268407287.18241438</c:v>
                      </c:pt>
                      <c:pt idx="86">
                        <c:v>268704132.17133343</c:v>
                      </c:pt>
                      <c:pt idx="87">
                        <c:v>268709289.74561334</c:v>
                      </c:pt>
                      <c:pt idx="88">
                        <c:v>268169439.64133173</c:v>
                      </c:pt>
                      <c:pt idx="89">
                        <c:v>268174597.21561164</c:v>
                      </c:pt>
                      <c:pt idx="90">
                        <c:v>268402129.60813436</c:v>
                      </c:pt>
                      <c:pt idx="91">
                        <c:v>268407287.18241438</c:v>
                      </c:pt>
                      <c:pt idx="92">
                        <c:v>268704132.17133343</c:v>
                      </c:pt>
                      <c:pt idx="93">
                        <c:v>268709289.74561334</c:v>
                      </c:pt>
                      <c:pt idx="94">
                        <c:v>268402129.60813436</c:v>
                      </c:pt>
                      <c:pt idx="95">
                        <c:v>268407287.18241438</c:v>
                      </c:pt>
                      <c:pt idx="96">
                        <c:v>274324304.52600735</c:v>
                      </c:pt>
                      <c:pt idx="97">
                        <c:v>274329462.1002872</c:v>
                      </c:pt>
                      <c:pt idx="98">
                        <c:v>274324304.52600735</c:v>
                      </c:pt>
                      <c:pt idx="99">
                        <c:v>274329462.1002872</c:v>
                      </c:pt>
                      <c:pt idx="100">
                        <c:v>274639733.02650052</c:v>
                      </c:pt>
                      <c:pt idx="101">
                        <c:v>274644890.60078049</c:v>
                      </c:pt>
                      <c:pt idx="102">
                        <c:v>274639733.02650052</c:v>
                      </c:pt>
                      <c:pt idx="103">
                        <c:v>274644890.60078049</c:v>
                      </c:pt>
                      <c:pt idx="104">
                        <c:v>274858997.05600888</c:v>
                      </c:pt>
                      <c:pt idx="105">
                        <c:v>274864154.63028902</c:v>
                      </c:pt>
                      <c:pt idx="106">
                        <c:v>274858997.05600888</c:v>
                      </c:pt>
                      <c:pt idx="107">
                        <c:v>274864154.63028902</c:v>
                      </c:pt>
                      <c:pt idx="108">
                        <c:v>275174425.55650216</c:v>
                      </c:pt>
                      <c:pt idx="109">
                        <c:v>275179583.13078219</c:v>
                      </c:pt>
                      <c:pt idx="110">
                        <c:v>274324304.52600735</c:v>
                      </c:pt>
                      <c:pt idx="111">
                        <c:v>274329462.1002872</c:v>
                      </c:pt>
                      <c:pt idx="112">
                        <c:v>275174425.55650216</c:v>
                      </c:pt>
                      <c:pt idx="113">
                        <c:v>275179583.13078219</c:v>
                      </c:pt>
                      <c:pt idx="114">
                        <c:v>274639733.02650052</c:v>
                      </c:pt>
                      <c:pt idx="115">
                        <c:v>274644890.60078049</c:v>
                      </c:pt>
                      <c:pt idx="116">
                        <c:v>274858997.05600888</c:v>
                      </c:pt>
                      <c:pt idx="117">
                        <c:v>274864154.63028902</c:v>
                      </c:pt>
                      <c:pt idx="118">
                        <c:v>275174425.55650216</c:v>
                      </c:pt>
                      <c:pt idx="119">
                        <c:v>275179583.13078219</c:v>
                      </c:pt>
                      <c:pt idx="120">
                        <c:v>275958562.76196742</c:v>
                      </c:pt>
                      <c:pt idx="121">
                        <c:v>275963720.33624756</c:v>
                      </c:pt>
                      <c:pt idx="122">
                        <c:v>275958562.76196742</c:v>
                      </c:pt>
                      <c:pt idx="123">
                        <c:v>275963720.33624756</c:v>
                      </c:pt>
                      <c:pt idx="124">
                        <c:v>276296670.35544074</c:v>
                      </c:pt>
                      <c:pt idx="125">
                        <c:v>276301827.92972082</c:v>
                      </c:pt>
                      <c:pt idx="126">
                        <c:v>276493255.29196912</c:v>
                      </c:pt>
                      <c:pt idx="127">
                        <c:v>276498412.86624908</c:v>
                      </c:pt>
                      <c:pt idx="128">
                        <c:v>276296670.35544074</c:v>
                      </c:pt>
                      <c:pt idx="129">
                        <c:v>276301827.92972082</c:v>
                      </c:pt>
                      <c:pt idx="130">
                        <c:v>276493255.29196912</c:v>
                      </c:pt>
                      <c:pt idx="131">
                        <c:v>276498412.86624908</c:v>
                      </c:pt>
                      <c:pt idx="132">
                        <c:v>275958562.76196742</c:v>
                      </c:pt>
                      <c:pt idx="133">
                        <c:v>275963720.33624756</c:v>
                      </c:pt>
                      <c:pt idx="134">
                        <c:v>276296670.35544074</c:v>
                      </c:pt>
                      <c:pt idx="135">
                        <c:v>276301827.92972082</c:v>
                      </c:pt>
                      <c:pt idx="136">
                        <c:v>276493255.29196912</c:v>
                      </c:pt>
                      <c:pt idx="137">
                        <c:v>276498412.86624908</c:v>
                      </c:pt>
                      <c:pt idx="138">
                        <c:v>276831362.88544238</c:v>
                      </c:pt>
                      <c:pt idx="139">
                        <c:v>276836520.4597224</c:v>
                      </c:pt>
                      <c:pt idx="140">
                        <c:v>276831362.88544238</c:v>
                      </c:pt>
                      <c:pt idx="141">
                        <c:v>276836520.4597224</c:v>
                      </c:pt>
                      <c:pt idx="142">
                        <c:v>277443129.68585581</c:v>
                      </c:pt>
                      <c:pt idx="143">
                        <c:v>277448287.26013583</c:v>
                      </c:pt>
                      <c:pt idx="144">
                        <c:v>276831362.88544238</c:v>
                      </c:pt>
                      <c:pt idx="145">
                        <c:v>276836520.4597224</c:v>
                      </c:pt>
                      <c:pt idx="146">
                        <c:v>277930928.59140092</c:v>
                      </c:pt>
                      <c:pt idx="147">
                        <c:v>277936086.16568094</c:v>
                      </c:pt>
                      <c:pt idx="148">
                        <c:v>277930928.59140092</c:v>
                      </c:pt>
                      <c:pt idx="149">
                        <c:v>277936086.16568094</c:v>
                      </c:pt>
                      <c:pt idx="150">
                        <c:v>277443129.68585581</c:v>
                      </c:pt>
                      <c:pt idx="151">
                        <c:v>277448287.26013583</c:v>
                      </c:pt>
                      <c:pt idx="152">
                        <c:v>277977822.21585739</c:v>
                      </c:pt>
                      <c:pt idx="153">
                        <c:v>277982979.79013729</c:v>
                      </c:pt>
                      <c:pt idx="154">
                        <c:v>277977822.21585739</c:v>
                      </c:pt>
                      <c:pt idx="155">
                        <c:v>277982979.79013729</c:v>
                      </c:pt>
                      <c:pt idx="156">
                        <c:v>277930928.59140092</c:v>
                      </c:pt>
                      <c:pt idx="157">
                        <c:v>277936086.16568094</c:v>
                      </c:pt>
                      <c:pt idx="158">
                        <c:v>277443129.68585581</c:v>
                      </c:pt>
                      <c:pt idx="159">
                        <c:v>277448287.26013583</c:v>
                      </c:pt>
                      <c:pt idx="160">
                        <c:v>278465621.12140262</c:v>
                      </c:pt>
                      <c:pt idx="161">
                        <c:v>278470778.69568259</c:v>
                      </c:pt>
                      <c:pt idx="162">
                        <c:v>278465621.12140262</c:v>
                      </c:pt>
                      <c:pt idx="163">
                        <c:v>278470778.69568259</c:v>
                      </c:pt>
                      <c:pt idx="164">
                        <c:v>277977822.21585739</c:v>
                      </c:pt>
                      <c:pt idx="165">
                        <c:v>277982979.79013729</c:v>
                      </c:pt>
                      <c:pt idx="166">
                        <c:v>278465621.12140262</c:v>
                      </c:pt>
                      <c:pt idx="167">
                        <c:v>278470778.69568259</c:v>
                      </c:pt>
                      <c:pt idx="168">
                        <c:v>282428856.14713627</c:v>
                      </c:pt>
                      <c:pt idx="169">
                        <c:v>282434013.72141618</c:v>
                      </c:pt>
                      <c:pt idx="170">
                        <c:v>282428856.14713627</c:v>
                      </c:pt>
                      <c:pt idx="171">
                        <c:v>282434013.72141618</c:v>
                      </c:pt>
                      <c:pt idx="172">
                        <c:v>283068966.30380857</c:v>
                      </c:pt>
                      <c:pt idx="173">
                        <c:v>283074123.87808859</c:v>
                      </c:pt>
                      <c:pt idx="174">
                        <c:v>282963548.67713791</c:v>
                      </c:pt>
                      <c:pt idx="175">
                        <c:v>282968706.25141799</c:v>
                      </c:pt>
                      <c:pt idx="176">
                        <c:v>282963548.67713791</c:v>
                      </c:pt>
                      <c:pt idx="177">
                        <c:v>282968706.25141799</c:v>
                      </c:pt>
                      <c:pt idx="178">
                        <c:v>282428856.14713627</c:v>
                      </c:pt>
                      <c:pt idx="179">
                        <c:v>282434013.72141618</c:v>
                      </c:pt>
                      <c:pt idx="180">
                        <c:v>283068966.30380857</c:v>
                      </c:pt>
                      <c:pt idx="181">
                        <c:v>283074123.87808859</c:v>
                      </c:pt>
                      <c:pt idx="182">
                        <c:v>283603658.83381015</c:v>
                      </c:pt>
                      <c:pt idx="183">
                        <c:v>283608816.40809017</c:v>
                      </c:pt>
                      <c:pt idx="184">
                        <c:v>283811048.27208233</c:v>
                      </c:pt>
                      <c:pt idx="185">
                        <c:v>283816205.84636229</c:v>
                      </c:pt>
                      <c:pt idx="186">
                        <c:v>283811048.27208233</c:v>
                      </c:pt>
                      <c:pt idx="187">
                        <c:v>283816205.84636229</c:v>
                      </c:pt>
                      <c:pt idx="188">
                        <c:v>283456287.8610639</c:v>
                      </c:pt>
                      <c:pt idx="189">
                        <c:v>283461445.43534392</c:v>
                      </c:pt>
                      <c:pt idx="190">
                        <c:v>282963548.67713791</c:v>
                      </c:pt>
                      <c:pt idx="191">
                        <c:v>282968706.25141799</c:v>
                      </c:pt>
                      <c:pt idx="192">
                        <c:v>283603658.83381015</c:v>
                      </c:pt>
                      <c:pt idx="193">
                        <c:v>283456287.8610639</c:v>
                      </c:pt>
                      <c:pt idx="194">
                        <c:v>283608816.40809017</c:v>
                      </c:pt>
                      <c:pt idx="195">
                        <c:v>283461445.43534392</c:v>
                      </c:pt>
                      <c:pt idx="196">
                        <c:v>283068966.30380857</c:v>
                      </c:pt>
                      <c:pt idx="197">
                        <c:v>283074123.87808859</c:v>
                      </c:pt>
                      <c:pt idx="198">
                        <c:v>283811048.27208233</c:v>
                      </c:pt>
                      <c:pt idx="199">
                        <c:v>283816205.84636229</c:v>
                      </c:pt>
                      <c:pt idx="200">
                        <c:v>284345740.80208397</c:v>
                      </c:pt>
                      <c:pt idx="201">
                        <c:v>284350898.37636393</c:v>
                      </c:pt>
                      <c:pt idx="202">
                        <c:v>283603658.83381015</c:v>
                      </c:pt>
                      <c:pt idx="203">
                        <c:v>283456287.8610639</c:v>
                      </c:pt>
                      <c:pt idx="204">
                        <c:v>283608816.40809017</c:v>
                      </c:pt>
                      <c:pt idx="205">
                        <c:v>283461445.43534392</c:v>
                      </c:pt>
                      <c:pt idx="206">
                        <c:v>283990980.3910656</c:v>
                      </c:pt>
                      <c:pt idx="207">
                        <c:v>283996137.96534556</c:v>
                      </c:pt>
                      <c:pt idx="208">
                        <c:v>284345740.80208397</c:v>
                      </c:pt>
                      <c:pt idx="209">
                        <c:v>284350898.37636393</c:v>
                      </c:pt>
                      <c:pt idx="210">
                        <c:v>284401221.97656983</c:v>
                      </c:pt>
                      <c:pt idx="211">
                        <c:v>284406379.55084974</c:v>
                      </c:pt>
                      <c:pt idx="212">
                        <c:v>283990980.3910656</c:v>
                      </c:pt>
                      <c:pt idx="213">
                        <c:v>283996137.96534556</c:v>
                      </c:pt>
                      <c:pt idx="214">
                        <c:v>284401221.97656983</c:v>
                      </c:pt>
                      <c:pt idx="215">
                        <c:v>284406379.55084974</c:v>
                      </c:pt>
                      <c:pt idx="216">
                        <c:v>284345740.80208397</c:v>
                      </c:pt>
                      <c:pt idx="217">
                        <c:v>284350898.37636393</c:v>
                      </c:pt>
                      <c:pt idx="218">
                        <c:v>283990980.3910656</c:v>
                      </c:pt>
                      <c:pt idx="219">
                        <c:v>283996137.96534556</c:v>
                      </c:pt>
                      <c:pt idx="220">
                        <c:v>284401221.97656983</c:v>
                      </c:pt>
                      <c:pt idx="221">
                        <c:v>284406379.55084974</c:v>
                      </c:pt>
                      <c:pt idx="222">
                        <c:v>284935914.50657135</c:v>
                      </c:pt>
                      <c:pt idx="223">
                        <c:v>284941072.08085144</c:v>
                      </c:pt>
                      <c:pt idx="224">
                        <c:v>284935914.50657135</c:v>
                      </c:pt>
                      <c:pt idx="225">
                        <c:v>284941072.08085144</c:v>
                      </c:pt>
                      <c:pt idx="226">
                        <c:v>285232252.80649149</c:v>
                      </c:pt>
                      <c:pt idx="227">
                        <c:v>285237410.38077146</c:v>
                      </c:pt>
                      <c:pt idx="228">
                        <c:v>285232252.80649149</c:v>
                      </c:pt>
                      <c:pt idx="229">
                        <c:v>285237410.38077146</c:v>
                      </c:pt>
                      <c:pt idx="230">
                        <c:v>284935914.50657135</c:v>
                      </c:pt>
                      <c:pt idx="231">
                        <c:v>284941072.08085144</c:v>
                      </c:pt>
                      <c:pt idx="232">
                        <c:v>285766945.33649313</c:v>
                      </c:pt>
                      <c:pt idx="233">
                        <c:v>285772102.91077316</c:v>
                      </c:pt>
                      <c:pt idx="234">
                        <c:v>285766945.33649313</c:v>
                      </c:pt>
                      <c:pt idx="235">
                        <c:v>285772102.91077316</c:v>
                      </c:pt>
                      <c:pt idx="236">
                        <c:v>285232252.80649149</c:v>
                      </c:pt>
                      <c:pt idx="237">
                        <c:v>285237410.38077146</c:v>
                      </c:pt>
                      <c:pt idx="238">
                        <c:v>285766945.33649313</c:v>
                      </c:pt>
                      <c:pt idx="239">
                        <c:v>285772102.91077316</c:v>
                      </c:pt>
                      <c:pt idx="240">
                        <c:v>287204618.63592505</c:v>
                      </c:pt>
                      <c:pt idx="241">
                        <c:v>287209776.21020496</c:v>
                      </c:pt>
                      <c:pt idx="242">
                        <c:v>287204618.63592505</c:v>
                      </c:pt>
                      <c:pt idx="243">
                        <c:v>287209776.21020496</c:v>
                      </c:pt>
                      <c:pt idx="244">
                        <c:v>287739311.16592664</c:v>
                      </c:pt>
                      <c:pt idx="245">
                        <c:v>287744468.74020672</c:v>
                      </c:pt>
                      <c:pt idx="246">
                        <c:v>287739311.16592664</c:v>
                      </c:pt>
                      <c:pt idx="247">
                        <c:v>287744468.74020672</c:v>
                      </c:pt>
                      <c:pt idx="248">
                        <c:v>287204618.63592505</c:v>
                      </c:pt>
                      <c:pt idx="249">
                        <c:v>287209776.21020496</c:v>
                      </c:pt>
                      <c:pt idx="250">
                        <c:v>287739311.16592664</c:v>
                      </c:pt>
                      <c:pt idx="251">
                        <c:v>287744468.74020672</c:v>
                      </c:pt>
                      <c:pt idx="252">
                        <c:v>290281341.65725112</c:v>
                      </c:pt>
                      <c:pt idx="253">
                        <c:v>290286499.23153114</c:v>
                      </c:pt>
                      <c:pt idx="254">
                        <c:v>290281341.65725112</c:v>
                      </c:pt>
                      <c:pt idx="255">
                        <c:v>290286499.23153114</c:v>
                      </c:pt>
                      <c:pt idx="256">
                        <c:v>290816034.18725282</c:v>
                      </c:pt>
                      <c:pt idx="257">
                        <c:v>290821191.76153272</c:v>
                      </c:pt>
                      <c:pt idx="258">
                        <c:v>290816034.18725282</c:v>
                      </c:pt>
                      <c:pt idx="259">
                        <c:v>290821191.76153272</c:v>
                      </c:pt>
                      <c:pt idx="260">
                        <c:v>290281341.65725112</c:v>
                      </c:pt>
                      <c:pt idx="261">
                        <c:v>290286499.23153114</c:v>
                      </c:pt>
                      <c:pt idx="262">
                        <c:v>290858089.42444426</c:v>
                      </c:pt>
                      <c:pt idx="263">
                        <c:v>290863246.99872434</c:v>
                      </c:pt>
                      <c:pt idx="264">
                        <c:v>290858089.42444426</c:v>
                      </c:pt>
                      <c:pt idx="265">
                        <c:v>290863246.99872434</c:v>
                      </c:pt>
                      <c:pt idx="266">
                        <c:v>290816034.18725282</c:v>
                      </c:pt>
                      <c:pt idx="267">
                        <c:v>290821191.76153272</c:v>
                      </c:pt>
                      <c:pt idx="268">
                        <c:v>291392781.95444596</c:v>
                      </c:pt>
                      <c:pt idx="269">
                        <c:v>291397939.52872598</c:v>
                      </c:pt>
                      <c:pt idx="270">
                        <c:v>291600171.39271814</c:v>
                      </c:pt>
                      <c:pt idx="271">
                        <c:v>291392781.95444596</c:v>
                      </c:pt>
                      <c:pt idx="272">
                        <c:v>291605328.96699804</c:v>
                      </c:pt>
                      <c:pt idx="273">
                        <c:v>291397939.52872598</c:v>
                      </c:pt>
                      <c:pt idx="274">
                        <c:v>290858089.42444426</c:v>
                      </c:pt>
                      <c:pt idx="275">
                        <c:v>290863246.99872434</c:v>
                      </c:pt>
                      <c:pt idx="276">
                        <c:v>291245410.98169971</c:v>
                      </c:pt>
                      <c:pt idx="277">
                        <c:v>291250568.55597973</c:v>
                      </c:pt>
                      <c:pt idx="278">
                        <c:v>291600171.39271814</c:v>
                      </c:pt>
                      <c:pt idx="279">
                        <c:v>291605328.96699804</c:v>
                      </c:pt>
                      <c:pt idx="280">
                        <c:v>291245410.98169971</c:v>
                      </c:pt>
                      <c:pt idx="281">
                        <c:v>291250568.55597973</c:v>
                      </c:pt>
                      <c:pt idx="282">
                        <c:v>292134863.92271978</c:v>
                      </c:pt>
                      <c:pt idx="283">
                        <c:v>292140021.49699974</c:v>
                      </c:pt>
                      <c:pt idx="284">
                        <c:v>291392781.95444596</c:v>
                      </c:pt>
                      <c:pt idx="285">
                        <c:v>291397939.52872598</c:v>
                      </c:pt>
                      <c:pt idx="286">
                        <c:v>291780103.51170135</c:v>
                      </c:pt>
                      <c:pt idx="287">
                        <c:v>291785261.08598131</c:v>
                      </c:pt>
                      <c:pt idx="288">
                        <c:v>292134863.92271978</c:v>
                      </c:pt>
                      <c:pt idx="289">
                        <c:v>292140021.49699974</c:v>
                      </c:pt>
                      <c:pt idx="290">
                        <c:v>291600171.39271814</c:v>
                      </c:pt>
                      <c:pt idx="291">
                        <c:v>291605328.96699804</c:v>
                      </c:pt>
                      <c:pt idx="292">
                        <c:v>291780103.51170135</c:v>
                      </c:pt>
                      <c:pt idx="293">
                        <c:v>291785261.08598131</c:v>
                      </c:pt>
                      <c:pt idx="294">
                        <c:v>291245410.98169971</c:v>
                      </c:pt>
                      <c:pt idx="295">
                        <c:v>291250568.55597973</c:v>
                      </c:pt>
                      <c:pt idx="296">
                        <c:v>292134863.92271978</c:v>
                      </c:pt>
                      <c:pt idx="297">
                        <c:v>292140021.49699974</c:v>
                      </c:pt>
                      <c:pt idx="298">
                        <c:v>292830455.25387776</c:v>
                      </c:pt>
                      <c:pt idx="299">
                        <c:v>292835612.82815784</c:v>
                      </c:pt>
                      <c:pt idx="300">
                        <c:v>291780103.51170135</c:v>
                      </c:pt>
                      <c:pt idx="301">
                        <c:v>291785261.08598131</c:v>
                      </c:pt>
                      <c:pt idx="302">
                        <c:v>292830455.25387776</c:v>
                      </c:pt>
                      <c:pt idx="303">
                        <c:v>292835612.82815784</c:v>
                      </c:pt>
                      <c:pt idx="304">
                        <c:v>292830455.25387776</c:v>
                      </c:pt>
                      <c:pt idx="305">
                        <c:v>292835612.82815784</c:v>
                      </c:pt>
                      <c:pt idx="306">
                        <c:v>293365147.78387952</c:v>
                      </c:pt>
                      <c:pt idx="307">
                        <c:v>293370305.35815942</c:v>
                      </c:pt>
                      <c:pt idx="308">
                        <c:v>293572537.22215158</c:v>
                      </c:pt>
                      <c:pt idx="309">
                        <c:v>293577694.79643154</c:v>
                      </c:pt>
                      <c:pt idx="310">
                        <c:v>293572537.22215158</c:v>
                      </c:pt>
                      <c:pt idx="311">
                        <c:v>293577694.79643154</c:v>
                      </c:pt>
                      <c:pt idx="312">
                        <c:v>293217776.81113321</c:v>
                      </c:pt>
                      <c:pt idx="313">
                        <c:v>293222934.38541311</c:v>
                      </c:pt>
                      <c:pt idx="314">
                        <c:v>293365147.78387952</c:v>
                      </c:pt>
                      <c:pt idx="315">
                        <c:v>293217776.81113321</c:v>
                      </c:pt>
                      <c:pt idx="316">
                        <c:v>293370305.35815942</c:v>
                      </c:pt>
                      <c:pt idx="317">
                        <c:v>293222934.38541311</c:v>
                      </c:pt>
                      <c:pt idx="318">
                        <c:v>294107229.75215322</c:v>
                      </c:pt>
                      <c:pt idx="319">
                        <c:v>294112387.32643324</c:v>
                      </c:pt>
                      <c:pt idx="320">
                        <c:v>294107229.75215322</c:v>
                      </c:pt>
                      <c:pt idx="321">
                        <c:v>294112387.32643324</c:v>
                      </c:pt>
                      <c:pt idx="322">
                        <c:v>293752469.34113485</c:v>
                      </c:pt>
                      <c:pt idx="323">
                        <c:v>293572537.22215158</c:v>
                      </c:pt>
                      <c:pt idx="324">
                        <c:v>293757626.91541487</c:v>
                      </c:pt>
                      <c:pt idx="325">
                        <c:v>293976914.58429271</c:v>
                      </c:pt>
                      <c:pt idx="326">
                        <c:v>293577694.79643154</c:v>
                      </c:pt>
                      <c:pt idx="327">
                        <c:v>293982072.15857279</c:v>
                      </c:pt>
                      <c:pt idx="328">
                        <c:v>293752469.34113485</c:v>
                      </c:pt>
                      <c:pt idx="329">
                        <c:v>293757626.91541487</c:v>
                      </c:pt>
                      <c:pt idx="330">
                        <c:v>293365147.78387952</c:v>
                      </c:pt>
                      <c:pt idx="331">
                        <c:v>293217776.81113321</c:v>
                      </c:pt>
                      <c:pt idx="332">
                        <c:v>293370305.35815942</c:v>
                      </c:pt>
                      <c:pt idx="333">
                        <c:v>293222934.38541311</c:v>
                      </c:pt>
                      <c:pt idx="334">
                        <c:v>293976914.58429271</c:v>
                      </c:pt>
                      <c:pt idx="335">
                        <c:v>293982072.15857279</c:v>
                      </c:pt>
                      <c:pt idx="336">
                        <c:v>294107229.75215322</c:v>
                      </c:pt>
                      <c:pt idx="337">
                        <c:v>294511607.11429447</c:v>
                      </c:pt>
                      <c:pt idx="338">
                        <c:v>294112387.32643324</c:v>
                      </c:pt>
                      <c:pt idx="339">
                        <c:v>294516764.68857437</c:v>
                      </c:pt>
                      <c:pt idx="340">
                        <c:v>293752469.34113485</c:v>
                      </c:pt>
                      <c:pt idx="341">
                        <c:v>293757626.91541487</c:v>
                      </c:pt>
                      <c:pt idx="342">
                        <c:v>294511607.11429447</c:v>
                      </c:pt>
                      <c:pt idx="343">
                        <c:v>294516764.68857437</c:v>
                      </c:pt>
                      <c:pt idx="344">
                        <c:v>293976914.58429271</c:v>
                      </c:pt>
                      <c:pt idx="345">
                        <c:v>293982072.15857279</c:v>
                      </c:pt>
                      <c:pt idx="346">
                        <c:v>294511607.11429447</c:v>
                      </c:pt>
                      <c:pt idx="347">
                        <c:v>294516764.68857437</c:v>
                      </c:pt>
                      <c:pt idx="348">
                        <c:v>298070464.77788693</c:v>
                      </c:pt>
                      <c:pt idx="349">
                        <c:v>298075622.35216689</c:v>
                      </c:pt>
                      <c:pt idx="350">
                        <c:v>298070464.77788693</c:v>
                      </c:pt>
                      <c:pt idx="351">
                        <c:v>298075622.35216689</c:v>
                      </c:pt>
                      <c:pt idx="352">
                        <c:v>298710574.93455917</c:v>
                      </c:pt>
                      <c:pt idx="353">
                        <c:v>298715732.50883919</c:v>
                      </c:pt>
                      <c:pt idx="354">
                        <c:v>298070464.77788693</c:v>
                      </c:pt>
                      <c:pt idx="355">
                        <c:v>298075622.35216689</c:v>
                      </c:pt>
                      <c:pt idx="356">
                        <c:v>298710574.93455917</c:v>
                      </c:pt>
                      <c:pt idx="357">
                        <c:v>298715732.50883919</c:v>
                      </c:pt>
                      <c:pt idx="358">
                        <c:v>298605157.30788857</c:v>
                      </c:pt>
                      <c:pt idx="359">
                        <c:v>298610314.88216847</c:v>
                      </c:pt>
                      <c:pt idx="360">
                        <c:v>298605157.30788857</c:v>
                      </c:pt>
                      <c:pt idx="361">
                        <c:v>298610314.88216847</c:v>
                      </c:pt>
                      <c:pt idx="362">
                        <c:v>299245267.46456081</c:v>
                      </c:pt>
                      <c:pt idx="363">
                        <c:v>299250425.03884083</c:v>
                      </c:pt>
                      <c:pt idx="364">
                        <c:v>299245267.46456081</c:v>
                      </c:pt>
                      <c:pt idx="365">
                        <c:v>299250425.03884083</c:v>
                      </c:pt>
                      <c:pt idx="366">
                        <c:v>298710574.93455917</c:v>
                      </c:pt>
                      <c:pt idx="367">
                        <c:v>298715732.50883919</c:v>
                      </c:pt>
                      <c:pt idx="368">
                        <c:v>298605157.30788857</c:v>
                      </c:pt>
                      <c:pt idx="369">
                        <c:v>298610314.88216847</c:v>
                      </c:pt>
                      <c:pt idx="370">
                        <c:v>299245267.46456081</c:v>
                      </c:pt>
                      <c:pt idx="371">
                        <c:v>299250425.03884083</c:v>
                      </c:pt>
                      <c:pt idx="372">
                        <c:v>300042830.60732031</c:v>
                      </c:pt>
                      <c:pt idx="373">
                        <c:v>300047988.18160045</c:v>
                      </c:pt>
                      <c:pt idx="374">
                        <c:v>299990072.75950098</c:v>
                      </c:pt>
                      <c:pt idx="375">
                        <c:v>299995230.33378094</c:v>
                      </c:pt>
                      <c:pt idx="376">
                        <c:v>299990072.75950098</c:v>
                      </c:pt>
                      <c:pt idx="377">
                        <c:v>299995230.33378094</c:v>
                      </c:pt>
                      <c:pt idx="378">
                        <c:v>300042830.60732031</c:v>
                      </c:pt>
                      <c:pt idx="379">
                        <c:v>300047988.18160045</c:v>
                      </c:pt>
                      <c:pt idx="380">
                        <c:v>300524765.28950256</c:v>
                      </c:pt>
                      <c:pt idx="381">
                        <c:v>300529922.86378264</c:v>
                      </c:pt>
                      <c:pt idx="382">
                        <c:v>300524765.28950256</c:v>
                      </c:pt>
                      <c:pt idx="383">
                        <c:v>300529922.86378264</c:v>
                      </c:pt>
                      <c:pt idx="384">
                        <c:v>300577523.13732207</c:v>
                      </c:pt>
                      <c:pt idx="385">
                        <c:v>300582680.71160203</c:v>
                      </c:pt>
                      <c:pt idx="386">
                        <c:v>299990072.75950098</c:v>
                      </c:pt>
                      <c:pt idx="387">
                        <c:v>299995230.33378094</c:v>
                      </c:pt>
                      <c:pt idx="388">
                        <c:v>300577523.13732207</c:v>
                      </c:pt>
                      <c:pt idx="389">
                        <c:v>300582680.71160203</c:v>
                      </c:pt>
                      <c:pt idx="390">
                        <c:v>300042830.60732031</c:v>
                      </c:pt>
                      <c:pt idx="391">
                        <c:v>300047988.18160045</c:v>
                      </c:pt>
                      <c:pt idx="392">
                        <c:v>300524765.28950256</c:v>
                      </c:pt>
                      <c:pt idx="393">
                        <c:v>300529922.86378264</c:v>
                      </c:pt>
                      <c:pt idx="394">
                        <c:v>300577523.13732207</c:v>
                      </c:pt>
                      <c:pt idx="395">
                        <c:v>300582680.71160203</c:v>
                      </c:pt>
                      <c:pt idx="396">
                        <c:v>301766037.70492858</c:v>
                      </c:pt>
                      <c:pt idx="397">
                        <c:v>301771195.2792086</c:v>
                      </c:pt>
                      <c:pt idx="398">
                        <c:v>301766037.70492858</c:v>
                      </c:pt>
                      <c:pt idx="399">
                        <c:v>301771195.2792086</c:v>
                      </c:pt>
                      <c:pt idx="400">
                        <c:v>302300730.23493016</c:v>
                      </c:pt>
                      <c:pt idx="401">
                        <c:v>302305887.8092103</c:v>
                      </c:pt>
                      <c:pt idx="402">
                        <c:v>302300730.23493016</c:v>
                      </c:pt>
                      <c:pt idx="403">
                        <c:v>302305887.8092103</c:v>
                      </c:pt>
                      <c:pt idx="404">
                        <c:v>301766037.70492858</c:v>
                      </c:pt>
                      <c:pt idx="405">
                        <c:v>301771195.2792086</c:v>
                      </c:pt>
                      <c:pt idx="406">
                        <c:v>302300730.23493016</c:v>
                      </c:pt>
                      <c:pt idx="407">
                        <c:v>302305887.8092103</c:v>
                      </c:pt>
                      <c:pt idx="408">
                        <c:v>303738403.53436202</c:v>
                      </c:pt>
                      <c:pt idx="409">
                        <c:v>303743561.10864204</c:v>
                      </c:pt>
                      <c:pt idx="410">
                        <c:v>303738403.53436202</c:v>
                      </c:pt>
                      <c:pt idx="411">
                        <c:v>303743561.10864204</c:v>
                      </c:pt>
                      <c:pt idx="412">
                        <c:v>303738403.53436202</c:v>
                      </c:pt>
                      <c:pt idx="413">
                        <c:v>303743561.10864204</c:v>
                      </c:pt>
                      <c:pt idx="414">
                        <c:v>304273096.06436366</c:v>
                      </c:pt>
                      <c:pt idx="415">
                        <c:v>304278253.63864362</c:v>
                      </c:pt>
                      <c:pt idx="416">
                        <c:v>304273096.06436366</c:v>
                      </c:pt>
                      <c:pt idx="417">
                        <c:v>304278253.63864362</c:v>
                      </c:pt>
                      <c:pt idx="418">
                        <c:v>304273096.06436366</c:v>
                      </c:pt>
                      <c:pt idx="419">
                        <c:v>304278253.63864362</c:v>
                      </c:pt>
                      <c:pt idx="420">
                        <c:v>306499698.05519491</c:v>
                      </c:pt>
                      <c:pt idx="421">
                        <c:v>306504855.62947494</c:v>
                      </c:pt>
                      <c:pt idx="422">
                        <c:v>306499698.05519491</c:v>
                      </c:pt>
                      <c:pt idx="423">
                        <c:v>306504855.62947494</c:v>
                      </c:pt>
                      <c:pt idx="424">
                        <c:v>307034390.58519655</c:v>
                      </c:pt>
                      <c:pt idx="425">
                        <c:v>307039548.15947664</c:v>
                      </c:pt>
                      <c:pt idx="426">
                        <c:v>307034390.58519655</c:v>
                      </c:pt>
                      <c:pt idx="427">
                        <c:v>307039548.15947664</c:v>
                      </c:pt>
                      <c:pt idx="428">
                        <c:v>306499698.05519491</c:v>
                      </c:pt>
                      <c:pt idx="429">
                        <c:v>306504855.62947494</c:v>
                      </c:pt>
                      <c:pt idx="430">
                        <c:v>307034390.58519655</c:v>
                      </c:pt>
                      <c:pt idx="431">
                        <c:v>307039548.15947664</c:v>
                      </c:pt>
                      <c:pt idx="432">
                        <c:v>307779195.88013673</c:v>
                      </c:pt>
                      <c:pt idx="433">
                        <c:v>307784353.45441669</c:v>
                      </c:pt>
                      <c:pt idx="434">
                        <c:v>308472063.88462836</c:v>
                      </c:pt>
                      <c:pt idx="435">
                        <c:v>307779195.88013673</c:v>
                      </c:pt>
                      <c:pt idx="436">
                        <c:v>308477221.45890838</c:v>
                      </c:pt>
                      <c:pt idx="437">
                        <c:v>307784353.45441669</c:v>
                      </c:pt>
                      <c:pt idx="438">
                        <c:v>308313888.41013837</c:v>
                      </c:pt>
                      <c:pt idx="439">
                        <c:v>308319045.98441833</c:v>
                      </c:pt>
                      <c:pt idx="440">
                        <c:v>308472063.88462836</c:v>
                      </c:pt>
                      <c:pt idx="441">
                        <c:v>308477221.45890838</c:v>
                      </c:pt>
                      <c:pt idx="442">
                        <c:v>308313888.41013837</c:v>
                      </c:pt>
                      <c:pt idx="443">
                        <c:v>308319045.98441833</c:v>
                      </c:pt>
                      <c:pt idx="444">
                        <c:v>307779195.88013673</c:v>
                      </c:pt>
                      <c:pt idx="445">
                        <c:v>307784353.45441669</c:v>
                      </c:pt>
                      <c:pt idx="446">
                        <c:v>309006756.41463006</c:v>
                      </c:pt>
                      <c:pt idx="447">
                        <c:v>309011913.98890996</c:v>
                      </c:pt>
                      <c:pt idx="448">
                        <c:v>309006756.41463006</c:v>
                      </c:pt>
                      <c:pt idx="449">
                        <c:v>309011913.98890996</c:v>
                      </c:pt>
                      <c:pt idx="450">
                        <c:v>308472063.88462836</c:v>
                      </c:pt>
                      <c:pt idx="451">
                        <c:v>308477221.45890838</c:v>
                      </c:pt>
                      <c:pt idx="452">
                        <c:v>308313888.41013837</c:v>
                      </c:pt>
                      <c:pt idx="453">
                        <c:v>308319045.98441833</c:v>
                      </c:pt>
                      <c:pt idx="454">
                        <c:v>309006756.41463006</c:v>
                      </c:pt>
                      <c:pt idx="455">
                        <c:v>309011913.98890996</c:v>
                      </c:pt>
                      <c:pt idx="456">
                        <c:v>309618523.21504337</c:v>
                      </c:pt>
                      <c:pt idx="457">
                        <c:v>309623680.78932339</c:v>
                      </c:pt>
                      <c:pt idx="458">
                        <c:v>309618523.21504337</c:v>
                      </c:pt>
                      <c:pt idx="459">
                        <c:v>309623680.78932339</c:v>
                      </c:pt>
                      <c:pt idx="460">
                        <c:v>309751561.70957023</c:v>
                      </c:pt>
                      <c:pt idx="461">
                        <c:v>309756719.28385019</c:v>
                      </c:pt>
                      <c:pt idx="462">
                        <c:v>309751561.70957023</c:v>
                      </c:pt>
                      <c:pt idx="463">
                        <c:v>309756719.28385019</c:v>
                      </c:pt>
                      <c:pt idx="464">
                        <c:v>309618523.21504337</c:v>
                      </c:pt>
                      <c:pt idx="465">
                        <c:v>309623680.78932339</c:v>
                      </c:pt>
                      <c:pt idx="466">
                        <c:v>310153215.74504513</c:v>
                      </c:pt>
                      <c:pt idx="467">
                        <c:v>310158373.31932497</c:v>
                      </c:pt>
                      <c:pt idx="468">
                        <c:v>310153215.74504513</c:v>
                      </c:pt>
                      <c:pt idx="469">
                        <c:v>310158373.31932497</c:v>
                      </c:pt>
                      <c:pt idx="470">
                        <c:v>310286254.23957187</c:v>
                      </c:pt>
                      <c:pt idx="471">
                        <c:v>310291411.81385195</c:v>
                      </c:pt>
                      <c:pt idx="472">
                        <c:v>310286254.23957187</c:v>
                      </c:pt>
                      <c:pt idx="473">
                        <c:v>310291411.81385195</c:v>
                      </c:pt>
                      <c:pt idx="474">
                        <c:v>309751561.70957023</c:v>
                      </c:pt>
                      <c:pt idx="475">
                        <c:v>309756719.28385019</c:v>
                      </c:pt>
                      <c:pt idx="476">
                        <c:v>310153215.74504513</c:v>
                      </c:pt>
                      <c:pt idx="477">
                        <c:v>310158373.31932497</c:v>
                      </c:pt>
                      <c:pt idx="478">
                        <c:v>310286254.23957187</c:v>
                      </c:pt>
                      <c:pt idx="479">
                        <c:v>310291411.81385195</c:v>
                      </c:pt>
                      <c:pt idx="480">
                        <c:v>315631681.39025164</c:v>
                      </c:pt>
                      <c:pt idx="481">
                        <c:v>315636838.96453166</c:v>
                      </c:pt>
                      <c:pt idx="482">
                        <c:v>315631681.39025164</c:v>
                      </c:pt>
                      <c:pt idx="483">
                        <c:v>315636838.96453166</c:v>
                      </c:pt>
                      <c:pt idx="484">
                        <c:v>316166373.92025322</c:v>
                      </c:pt>
                      <c:pt idx="485">
                        <c:v>316171531.49453324</c:v>
                      </c:pt>
                      <c:pt idx="486">
                        <c:v>316166373.92025322</c:v>
                      </c:pt>
                      <c:pt idx="487">
                        <c:v>316171531.49453324</c:v>
                      </c:pt>
                      <c:pt idx="488">
                        <c:v>315631681.39025164</c:v>
                      </c:pt>
                      <c:pt idx="489">
                        <c:v>315636838.96453166</c:v>
                      </c:pt>
                      <c:pt idx="490">
                        <c:v>316166373.92025322</c:v>
                      </c:pt>
                      <c:pt idx="491">
                        <c:v>316171531.49453324</c:v>
                      </c:pt>
                      <c:pt idx="492">
                        <c:v>317407646.33567911</c:v>
                      </c:pt>
                      <c:pt idx="493">
                        <c:v>317412803.90995914</c:v>
                      </c:pt>
                      <c:pt idx="494">
                        <c:v>317407646.33567911</c:v>
                      </c:pt>
                      <c:pt idx="495">
                        <c:v>317412803.90995914</c:v>
                      </c:pt>
                      <c:pt idx="496">
                        <c:v>317942338.86568081</c:v>
                      </c:pt>
                      <c:pt idx="497">
                        <c:v>317947496.43996078</c:v>
                      </c:pt>
                      <c:pt idx="498">
                        <c:v>317942338.86568081</c:v>
                      </c:pt>
                      <c:pt idx="499">
                        <c:v>317947496.43996078</c:v>
                      </c:pt>
                      <c:pt idx="500">
                        <c:v>317407646.33567911</c:v>
                      </c:pt>
                      <c:pt idx="501">
                        <c:v>317412803.90995914</c:v>
                      </c:pt>
                      <c:pt idx="502">
                        <c:v>317942338.86568081</c:v>
                      </c:pt>
                      <c:pt idx="503">
                        <c:v>317947496.43996078</c:v>
                      </c:pt>
                      <c:pt idx="504">
                        <c:v>319380012.16511261</c:v>
                      </c:pt>
                      <c:pt idx="505">
                        <c:v>319385169.7393927</c:v>
                      </c:pt>
                      <c:pt idx="506">
                        <c:v>319380012.16511261</c:v>
                      </c:pt>
                      <c:pt idx="507">
                        <c:v>319385169.7393927</c:v>
                      </c:pt>
                      <c:pt idx="508">
                        <c:v>319914704.69511431</c:v>
                      </c:pt>
                      <c:pt idx="509">
                        <c:v>319919862.26939428</c:v>
                      </c:pt>
                      <c:pt idx="510">
                        <c:v>319914704.69511431</c:v>
                      </c:pt>
                      <c:pt idx="511">
                        <c:v>319919862.26939428</c:v>
                      </c:pt>
                      <c:pt idx="512">
                        <c:v>319380012.16511261</c:v>
                      </c:pt>
                      <c:pt idx="513">
                        <c:v>319385169.7393927</c:v>
                      </c:pt>
                      <c:pt idx="514">
                        <c:v>319914704.69511431</c:v>
                      </c:pt>
                      <c:pt idx="515">
                        <c:v>319919862.26939428</c:v>
                      </c:pt>
                      <c:pt idx="516">
                        <c:v>323420804.51088732</c:v>
                      </c:pt>
                      <c:pt idx="517">
                        <c:v>323425962.08516747</c:v>
                      </c:pt>
                      <c:pt idx="518">
                        <c:v>323420804.51088732</c:v>
                      </c:pt>
                      <c:pt idx="519">
                        <c:v>323425962.08516747</c:v>
                      </c:pt>
                      <c:pt idx="520">
                        <c:v>323955497.04088897</c:v>
                      </c:pt>
                      <c:pt idx="521">
                        <c:v>323960654.61516911</c:v>
                      </c:pt>
                      <c:pt idx="522">
                        <c:v>323955497.04088897</c:v>
                      </c:pt>
                      <c:pt idx="523">
                        <c:v>323960654.61516911</c:v>
                      </c:pt>
                      <c:pt idx="524">
                        <c:v>323420804.51088732</c:v>
                      </c:pt>
                      <c:pt idx="525">
                        <c:v>323425962.08516747</c:v>
                      </c:pt>
                      <c:pt idx="526">
                        <c:v>323955497.04088897</c:v>
                      </c:pt>
                      <c:pt idx="527">
                        <c:v>323960654.61516911</c:v>
                      </c:pt>
                      <c:pt idx="528">
                        <c:v>325393170.34032089</c:v>
                      </c:pt>
                      <c:pt idx="529">
                        <c:v>325398327.91460085</c:v>
                      </c:pt>
                      <c:pt idx="530">
                        <c:v>325393170.34032089</c:v>
                      </c:pt>
                      <c:pt idx="531">
                        <c:v>325398327.91460085</c:v>
                      </c:pt>
                      <c:pt idx="532">
                        <c:v>325927862.87032253</c:v>
                      </c:pt>
                      <c:pt idx="533">
                        <c:v>325933020.44460249</c:v>
                      </c:pt>
                      <c:pt idx="534">
                        <c:v>325393170.34032089</c:v>
                      </c:pt>
                      <c:pt idx="535">
                        <c:v>325398327.91460085</c:v>
                      </c:pt>
                      <c:pt idx="536">
                        <c:v>325927862.87032253</c:v>
                      </c:pt>
                      <c:pt idx="537">
                        <c:v>325933020.44460249</c:v>
                      </c:pt>
                      <c:pt idx="538">
                        <c:v>325927862.87032253</c:v>
                      </c:pt>
                      <c:pt idx="539">
                        <c:v>325933020.44460249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A8F-4A25-AA74-C962FE594BA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2201.4532913871776</c:v>
                      </c:pt>
                      <c:pt idx="1">
                        <c:v>2201.4926885686777</c:v>
                      </c:pt>
                      <c:pt idx="2">
                        <c:v>2203.8086913871775</c:v>
                      </c:pt>
                      <c:pt idx="3">
                        <c:v>2203.8480885686781</c:v>
                      </c:pt>
                      <c:pt idx="4">
                        <c:v>2207.1486830868444</c:v>
                      </c:pt>
                      <c:pt idx="5">
                        <c:v>2207.1880802683445</c:v>
                      </c:pt>
                      <c:pt idx="6">
                        <c:v>2207.6400830868442</c:v>
                      </c:pt>
                      <c:pt idx="7">
                        <c:v>2207.6794802683444</c:v>
                      </c:pt>
                      <c:pt idx="8">
                        <c:v>2207.9612913871774</c:v>
                      </c:pt>
                      <c:pt idx="9">
                        <c:v>2208.000688568678</c:v>
                      </c:pt>
                      <c:pt idx="10">
                        <c:v>2211.7926830868446</c:v>
                      </c:pt>
                      <c:pt idx="11">
                        <c:v>2211.8320802683443</c:v>
                      </c:pt>
                      <c:pt idx="12">
                        <c:v>2259.8455629302512</c:v>
                      </c:pt>
                      <c:pt idx="13">
                        <c:v>2259.8849601117513</c:v>
                      </c:pt>
                      <c:pt idx="14">
                        <c:v>2262.2191629302511</c:v>
                      </c:pt>
                      <c:pt idx="15">
                        <c:v>2262.2585601117512</c:v>
                      </c:pt>
                      <c:pt idx="16">
                        <c:v>2263.6769546299179</c:v>
                      </c:pt>
                      <c:pt idx="17">
                        <c:v>2263.7163518114176</c:v>
                      </c:pt>
                      <c:pt idx="18">
                        <c:v>2266.0505546299182</c:v>
                      </c:pt>
                      <c:pt idx="19">
                        <c:v>2266.0899518114174</c:v>
                      </c:pt>
                      <c:pt idx="20">
                        <c:v>2266.525562930251</c:v>
                      </c:pt>
                      <c:pt idx="21">
                        <c:v>2266.5649601117511</c:v>
                      </c:pt>
                      <c:pt idx="22">
                        <c:v>2270.3569546299182</c:v>
                      </c:pt>
                      <c:pt idx="23">
                        <c:v>2270.3963518114174</c:v>
                      </c:pt>
                      <c:pt idx="24">
                        <c:v>2272.0077797351837</c:v>
                      </c:pt>
                      <c:pt idx="25">
                        <c:v>2272.0471769166838</c:v>
                      </c:pt>
                      <c:pt idx="26">
                        <c:v>2272.5173797351836</c:v>
                      </c:pt>
                      <c:pt idx="27">
                        <c:v>2272.5567769166837</c:v>
                      </c:pt>
                      <c:pt idx="28">
                        <c:v>2275.8391714348509</c:v>
                      </c:pt>
                      <c:pt idx="29">
                        <c:v>2275.8785686163505</c:v>
                      </c:pt>
                      <c:pt idx="30">
                        <c:v>2276.3487714348507</c:v>
                      </c:pt>
                      <c:pt idx="31">
                        <c:v>2276.3881686163509</c:v>
                      </c:pt>
                      <c:pt idx="32">
                        <c:v>2276.8237797351835</c:v>
                      </c:pt>
                      <c:pt idx="33">
                        <c:v>2276.8631769166836</c:v>
                      </c:pt>
                      <c:pt idx="34">
                        <c:v>2280.6551714348507</c:v>
                      </c:pt>
                      <c:pt idx="35">
                        <c:v>2280.6945686163508</c:v>
                      </c:pt>
                      <c:pt idx="36">
                        <c:v>2290.2877274127541</c:v>
                      </c:pt>
                      <c:pt idx="37">
                        <c:v>2290.3271245942547</c:v>
                      </c:pt>
                      <c:pt idx="38">
                        <c:v>2292.6795274127539</c:v>
                      </c:pt>
                      <c:pt idx="39">
                        <c:v>2292.7189245942545</c:v>
                      </c:pt>
                      <c:pt idx="40">
                        <c:v>2294.1191191124217</c:v>
                      </c:pt>
                      <c:pt idx="41">
                        <c:v>2294.1585162939214</c:v>
                      </c:pt>
                      <c:pt idx="42">
                        <c:v>2296.5109191124216</c:v>
                      </c:pt>
                      <c:pt idx="43">
                        <c:v>2296.5503162939217</c:v>
                      </c:pt>
                      <c:pt idx="44">
                        <c:v>2297.1397274127539</c:v>
                      </c:pt>
                      <c:pt idx="45">
                        <c:v>2297.1791245942545</c:v>
                      </c:pt>
                      <c:pt idx="46">
                        <c:v>2300.9711191124215</c:v>
                      </c:pt>
                      <c:pt idx="47">
                        <c:v>2301.0105162939217</c:v>
                      </c:pt>
                      <c:pt idx="48">
                        <c:v>2330.4000512782577</c:v>
                      </c:pt>
                      <c:pt idx="49">
                        <c:v>2330.4394484597574</c:v>
                      </c:pt>
                      <c:pt idx="50">
                        <c:v>2330.927851278258</c:v>
                      </c:pt>
                      <c:pt idx="51">
                        <c:v>2330.9672484597572</c:v>
                      </c:pt>
                      <c:pt idx="52">
                        <c:v>2333.3586135744849</c:v>
                      </c:pt>
                      <c:pt idx="53">
                        <c:v>2333.3980107559846</c:v>
                      </c:pt>
                      <c:pt idx="54">
                        <c:v>2334.2314429779235</c:v>
                      </c:pt>
                      <c:pt idx="55">
                        <c:v>2334.2708401594232</c:v>
                      </c:pt>
                      <c:pt idx="56">
                        <c:v>2334.7592429779233</c:v>
                      </c:pt>
                      <c:pt idx="57">
                        <c:v>2334.7986401594235</c:v>
                      </c:pt>
                      <c:pt idx="58">
                        <c:v>2335.388051278258</c:v>
                      </c:pt>
                      <c:pt idx="59">
                        <c:v>2335.4274484597572</c:v>
                      </c:pt>
                      <c:pt idx="60">
                        <c:v>2335.7504135744848</c:v>
                      </c:pt>
                      <c:pt idx="61">
                        <c:v>2335.7898107559849</c:v>
                      </c:pt>
                      <c:pt idx="62">
                        <c:v>2337.1900052741507</c:v>
                      </c:pt>
                      <c:pt idx="63">
                        <c:v>2337.2294024556513</c:v>
                      </c:pt>
                      <c:pt idx="64">
                        <c:v>2339.2194429779233</c:v>
                      </c:pt>
                      <c:pt idx="65">
                        <c:v>2339.2588401594235</c:v>
                      </c:pt>
                      <c:pt idx="66">
                        <c:v>2339.5818052741511</c:v>
                      </c:pt>
                      <c:pt idx="67">
                        <c:v>2339.6212024556512</c:v>
                      </c:pt>
                      <c:pt idx="68">
                        <c:v>2340.2106135744848</c:v>
                      </c:pt>
                      <c:pt idx="69">
                        <c:v>2340.2500107559849</c:v>
                      </c:pt>
                      <c:pt idx="70">
                        <c:v>2344.0420052741511</c:v>
                      </c:pt>
                      <c:pt idx="71">
                        <c:v>2344.0814024556512</c:v>
                      </c:pt>
                      <c:pt idx="72">
                        <c:v>2346.2171208974869</c:v>
                      </c:pt>
                      <c:pt idx="73">
                        <c:v>2346.2565180789857</c:v>
                      </c:pt>
                      <c:pt idx="74">
                        <c:v>2346.8159989558276</c:v>
                      </c:pt>
                      <c:pt idx="75">
                        <c:v>2346.8553961373282</c:v>
                      </c:pt>
                      <c:pt idx="76">
                        <c:v>2347.3437989558279</c:v>
                      </c:pt>
                      <c:pt idx="77">
                        <c:v>2347.383196137328</c:v>
                      </c:pt>
                      <c:pt idx="78">
                        <c:v>2348.6089208974868</c:v>
                      </c:pt>
                      <c:pt idx="79">
                        <c:v>2348.6483180789855</c:v>
                      </c:pt>
                      <c:pt idx="80">
                        <c:v>2351.8039989558279</c:v>
                      </c:pt>
                      <c:pt idx="81">
                        <c:v>2351.843396137328</c:v>
                      </c:pt>
                      <c:pt idx="82">
                        <c:v>2351.9125125971532</c:v>
                      </c:pt>
                      <c:pt idx="83">
                        <c:v>2351.9519097786529</c:v>
                      </c:pt>
                      <c:pt idx="84">
                        <c:v>2352.5113906554948</c:v>
                      </c:pt>
                      <c:pt idx="85">
                        <c:v>2352.5507878369949</c:v>
                      </c:pt>
                      <c:pt idx="86">
                        <c:v>2352.440312597153</c:v>
                      </c:pt>
                      <c:pt idx="87">
                        <c:v>2352.4797097786527</c:v>
                      </c:pt>
                      <c:pt idx="88">
                        <c:v>2353.0691208974868</c:v>
                      </c:pt>
                      <c:pt idx="89">
                        <c:v>2353.1085180789855</c:v>
                      </c:pt>
                      <c:pt idx="90">
                        <c:v>2354.9213906554946</c:v>
                      </c:pt>
                      <c:pt idx="91">
                        <c:v>2354.9607878369952</c:v>
                      </c:pt>
                      <c:pt idx="92">
                        <c:v>2356.900512597153</c:v>
                      </c:pt>
                      <c:pt idx="93">
                        <c:v>2356.9399097786527</c:v>
                      </c:pt>
                      <c:pt idx="94">
                        <c:v>2359.5353906554947</c:v>
                      </c:pt>
                      <c:pt idx="95">
                        <c:v>2359.5747878369953</c:v>
                      </c:pt>
                      <c:pt idx="96">
                        <c:v>2403.9131019224915</c:v>
                      </c:pt>
                      <c:pt idx="97">
                        <c:v>2403.9524991039907</c:v>
                      </c:pt>
                      <c:pt idx="98">
                        <c:v>2404.4591019224918</c:v>
                      </c:pt>
                      <c:pt idx="99">
                        <c:v>2404.4984991039905</c:v>
                      </c:pt>
                      <c:pt idx="100">
                        <c:v>2404.6093924405595</c:v>
                      </c:pt>
                      <c:pt idx="101">
                        <c:v>2404.6487896220592</c:v>
                      </c:pt>
                      <c:pt idx="102">
                        <c:v>2407.0193924405594</c:v>
                      </c:pt>
                      <c:pt idx="103">
                        <c:v>2407.0587896220595</c:v>
                      </c:pt>
                      <c:pt idx="104">
                        <c:v>2407.7444936221577</c:v>
                      </c:pt>
                      <c:pt idx="105">
                        <c:v>2407.7838908036579</c:v>
                      </c:pt>
                      <c:pt idx="106">
                        <c:v>2408.2904936221576</c:v>
                      </c:pt>
                      <c:pt idx="107">
                        <c:v>2408.3298908036581</c:v>
                      </c:pt>
                      <c:pt idx="108">
                        <c:v>2408.4407841402262</c:v>
                      </c:pt>
                      <c:pt idx="109">
                        <c:v>2408.4801813217264</c:v>
                      </c:pt>
                      <c:pt idx="110">
                        <c:v>2409.0731019224913</c:v>
                      </c:pt>
                      <c:pt idx="111">
                        <c:v>2409.1124991039906</c:v>
                      </c:pt>
                      <c:pt idx="112">
                        <c:v>2410.8507841402266</c:v>
                      </c:pt>
                      <c:pt idx="113">
                        <c:v>2410.8901813217262</c:v>
                      </c:pt>
                      <c:pt idx="114">
                        <c:v>2411.6333924405594</c:v>
                      </c:pt>
                      <c:pt idx="115">
                        <c:v>2411.6727896220596</c:v>
                      </c:pt>
                      <c:pt idx="116">
                        <c:v>2412.9044936221576</c:v>
                      </c:pt>
                      <c:pt idx="117">
                        <c:v>2412.9438908036582</c:v>
                      </c:pt>
                      <c:pt idx="118">
                        <c:v>2415.4647841402266</c:v>
                      </c:pt>
                      <c:pt idx="119">
                        <c:v>2415.5041813217263</c:v>
                      </c:pt>
                      <c:pt idx="120">
                        <c:v>2416.7716092454925</c:v>
                      </c:pt>
                      <c:pt idx="121">
                        <c:v>2416.8110064269931</c:v>
                      </c:pt>
                      <c:pt idx="122">
                        <c:v>2417.3176092454923</c:v>
                      </c:pt>
                      <c:pt idx="123">
                        <c:v>2417.3570064269929</c:v>
                      </c:pt>
                      <c:pt idx="124">
                        <c:v>2420.3290496000614</c:v>
                      </c:pt>
                      <c:pt idx="125">
                        <c:v>2420.3684467815619</c:v>
                      </c:pt>
                      <c:pt idx="126">
                        <c:v>2420.6030009451592</c:v>
                      </c:pt>
                      <c:pt idx="127">
                        <c:v>2420.6423981266594</c:v>
                      </c:pt>
                      <c:pt idx="128">
                        <c:v>2420.8750496000616</c:v>
                      </c:pt>
                      <c:pt idx="129">
                        <c:v>2420.9144467815618</c:v>
                      </c:pt>
                      <c:pt idx="130">
                        <c:v>2421.1490009451595</c:v>
                      </c:pt>
                      <c:pt idx="131">
                        <c:v>2421.1883981266592</c:v>
                      </c:pt>
                      <c:pt idx="132">
                        <c:v>2421.9316092454924</c:v>
                      </c:pt>
                      <c:pt idx="133">
                        <c:v>2421.971006426993</c:v>
                      </c:pt>
                      <c:pt idx="134">
                        <c:v>2425.4890496000612</c:v>
                      </c:pt>
                      <c:pt idx="135">
                        <c:v>2425.5284467815618</c:v>
                      </c:pt>
                      <c:pt idx="136">
                        <c:v>2425.7630009451595</c:v>
                      </c:pt>
                      <c:pt idx="137">
                        <c:v>2425.8023981266592</c:v>
                      </c:pt>
                      <c:pt idx="138">
                        <c:v>2426.0244412997286</c:v>
                      </c:pt>
                      <c:pt idx="139">
                        <c:v>2426.0638384812287</c:v>
                      </c:pt>
                      <c:pt idx="140">
                        <c:v>2428.4526412997284</c:v>
                      </c:pt>
                      <c:pt idx="141">
                        <c:v>2428.492038481229</c:v>
                      </c:pt>
                      <c:pt idx="142">
                        <c:v>2431.7256465785208</c:v>
                      </c:pt>
                      <c:pt idx="143">
                        <c:v>2431.7650437600209</c:v>
                      </c:pt>
                      <c:pt idx="144">
                        <c:v>2433.2204412997285</c:v>
                      </c:pt>
                      <c:pt idx="145">
                        <c:v>2433.2598384812291</c:v>
                      </c:pt>
                      <c:pt idx="146">
                        <c:v>2433.1875569230633</c:v>
                      </c:pt>
                      <c:pt idx="147">
                        <c:v>2433.2269541045639</c:v>
                      </c:pt>
                      <c:pt idx="148">
                        <c:v>2433.7335569230631</c:v>
                      </c:pt>
                      <c:pt idx="149">
                        <c:v>2433.7729541045637</c:v>
                      </c:pt>
                      <c:pt idx="150">
                        <c:v>2434.1538465785206</c:v>
                      </c:pt>
                      <c:pt idx="151">
                        <c:v>2434.1932437600208</c:v>
                      </c:pt>
                      <c:pt idx="152">
                        <c:v>2437.4210382781862</c:v>
                      </c:pt>
                      <c:pt idx="153">
                        <c:v>2437.4604354596859</c:v>
                      </c:pt>
                      <c:pt idx="154">
                        <c:v>2437.9852382781864</c:v>
                      </c:pt>
                      <c:pt idx="155">
                        <c:v>2438.0246354596857</c:v>
                      </c:pt>
                      <c:pt idx="156">
                        <c:v>2438.3475569230632</c:v>
                      </c:pt>
                      <c:pt idx="157">
                        <c:v>2438.3869541045638</c:v>
                      </c:pt>
                      <c:pt idx="158">
                        <c:v>2438.9216465785207</c:v>
                      </c:pt>
                      <c:pt idx="159">
                        <c:v>2438.9610437600209</c:v>
                      </c:pt>
                      <c:pt idx="160">
                        <c:v>2438.8829486227296</c:v>
                      </c:pt>
                      <c:pt idx="161">
                        <c:v>2438.9223458042297</c:v>
                      </c:pt>
                      <c:pt idx="162">
                        <c:v>2441.3111486227299</c:v>
                      </c:pt>
                      <c:pt idx="163">
                        <c:v>2441.3505458042296</c:v>
                      </c:pt>
                      <c:pt idx="164">
                        <c:v>2442.7530382781865</c:v>
                      </c:pt>
                      <c:pt idx="165">
                        <c:v>2442.7924354596857</c:v>
                      </c:pt>
                      <c:pt idx="166">
                        <c:v>2446.07894862273</c:v>
                      </c:pt>
                      <c:pt idx="167">
                        <c:v>2446.1183458042296</c:v>
                      </c:pt>
                      <c:pt idx="168">
                        <c:v>2473.299880788566</c:v>
                      </c:pt>
                      <c:pt idx="169">
                        <c:v>2473.3392779700657</c:v>
                      </c:pt>
                      <c:pt idx="170">
                        <c:v>2475.7280807885663</c:v>
                      </c:pt>
                      <c:pt idx="171">
                        <c:v>2475.7674779700656</c:v>
                      </c:pt>
                      <c:pt idx="172">
                        <c:v>2478.1224430847938</c:v>
                      </c:pt>
                      <c:pt idx="173">
                        <c:v>2478.1618402662939</c:v>
                      </c:pt>
                      <c:pt idx="174">
                        <c:v>2478.9952724882328</c:v>
                      </c:pt>
                      <c:pt idx="175">
                        <c:v>2479.0346696697329</c:v>
                      </c:pt>
                      <c:pt idx="176">
                        <c:v>2479.5594724882326</c:v>
                      </c:pt>
                      <c:pt idx="177">
                        <c:v>2479.5988696697332</c:v>
                      </c:pt>
                      <c:pt idx="178">
                        <c:v>2480.495880788566</c:v>
                      </c:pt>
                      <c:pt idx="179">
                        <c:v>2480.5352779700656</c:v>
                      </c:pt>
                      <c:pt idx="180">
                        <c:v>2480.5506430847936</c:v>
                      </c:pt>
                      <c:pt idx="181">
                        <c:v>2480.5900402662942</c:v>
                      </c:pt>
                      <c:pt idx="182">
                        <c:v>2481.9538347844591</c:v>
                      </c:pt>
                      <c:pt idx="183">
                        <c:v>2481.9932319659597</c:v>
                      </c:pt>
                      <c:pt idx="184">
                        <c:v>2482.3952619770744</c:v>
                      </c:pt>
                      <c:pt idx="185">
                        <c:v>2482.434659158574</c:v>
                      </c:pt>
                      <c:pt idx="186">
                        <c:v>2482.9412619770742</c:v>
                      </c:pt>
                      <c:pt idx="187">
                        <c:v>2482.9806591585743</c:v>
                      </c:pt>
                      <c:pt idx="188">
                        <c:v>2483.9171140385879</c:v>
                      </c:pt>
                      <c:pt idx="189">
                        <c:v>2483.9565112200885</c:v>
                      </c:pt>
                      <c:pt idx="190">
                        <c:v>2484.3272724882327</c:v>
                      </c:pt>
                      <c:pt idx="191">
                        <c:v>2484.3666696697333</c:v>
                      </c:pt>
                      <c:pt idx="192">
                        <c:v>2484.3820347844589</c:v>
                      </c:pt>
                      <c:pt idx="193">
                        <c:v>2484.4813140385882</c:v>
                      </c:pt>
                      <c:pt idx="194">
                        <c:v>2484.4214319659595</c:v>
                      </c:pt>
                      <c:pt idx="195">
                        <c:v>2484.5207112200883</c:v>
                      </c:pt>
                      <c:pt idx="196">
                        <c:v>2485.3184430847937</c:v>
                      </c:pt>
                      <c:pt idx="197">
                        <c:v>2485.3578402662938</c:v>
                      </c:pt>
                      <c:pt idx="198">
                        <c:v>2487.5552619770742</c:v>
                      </c:pt>
                      <c:pt idx="199">
                        <c:v>2487.5946591585739</c:v>
                      </c:pt>
                      <c:pt idx="200">
                        <c:v>2488.0906536767416</c:v>
                      </c:pt>
                      <c:pt idx="201">
                        <c:v>2488.1300508582412</c:v>
                      </c:pt>
                      <c:pt idx="202">
                        <c:v>2489.149834784459</c:v>
                      </c:pt>
                      <c:pt idx="203">
                        <c:v>2489.2491140385882</c:v>
                      </c:pt>
                      <c:pt idx="204">
                        <c:v>2489.1892319659596</c:v>
                      </c:pt>
                      <c:pt idx="205">
                        <c:v>2489.2885112200884</c:v>
                      </c:pt>
                      <c:pt idx="206">
                        <c:v>2489.6125057382546</c:v>
                      </c:pt>
                      <c:pt idx="207">
                        <c:v>2489.6519029197543</c:v>
                      </c:pt>
                      <c:pt idx="208">
                        <c:v>2490.5188536767414</c:v>
                      </c:pt>
                      <c:pt idx="209">
                        <c:v>2490.5582508582411</c:v>
                      </c:pt>
                      <c:pt idx="210">
                        <c:v>2491.5798284661373</c:v>
                      </c:pt>
                      <c:pt idx="211">
                        <c:v>2491.619225647637</c:v>
                      </c:pt>
                      <c:pt idx="212">
                        <c:v>2492.0589057382545</c:v>
                      </c:pt>
                      <c:pt idx="213">
                        <c:v>2492.0983029197546</c:v>
                      </c:pt>
                      <c:pt idx="214">
                        <c:v>2492.1440284661376</c:v>
                      </c:pt>
                      <c:pt idx="215">
                        <c:v>2492.1834256476368</c:v>
                      </c:pt>
                      <c:pt idx="216">
                        <c:v>2495.2866536767415</c:v>
                      </c:pt>
                      <c:pt idx="217">
                        <c:v>2495.3260508582412</c:v>
                      </c:pt>
                      <c:pt idx="218">
                        <c:v>2496.9805057382546</c:v>
                      </c:pt>
                      <c:pt idx="219">
                        <c:v>2497.0199029197547</c:v>
                      </c:pt>
                      <c:pt idx="220">
                        <c:v>2496.9118284661372</c:v>
                      </c:pt>
                      <c:pt idx="221">
                        <c:v>2496.9512256476369</c:v>
                      </c:pt>
                      <c:pt idx="222">
                        <c:v>2497.2752201658031</c:v>
                      </c:pt>
                      <c:pt idx="223">
                        <c:v>2497.3146173473033</c:v>
                      </c:pt>
                      <c:pt idx="224">
                        <c:v>2499.721620165803</c:v>
                      </c:pt>
                      <c:pt idx="225">
                        <c:v>2499.7610173473036</c:v>
                      </c:pt>
                      <c:pt idx="226">
                        <c:v>2502.2801349265264</c:v>
                      </c:pt>
                      <c:pt idx="227">
                        <c:v>2502.3195321080261</c:v>
                      </c:pt>
                      <c:pt idx="228">
                        <c:v>2502.8625349265267</c:v>
                      </c:pt>
                      <c:pt idx="229">
                        <c:v>2502.9019321080259</c:v>
                      </c:pt>
                      <c:pt idx="230">
                        <c:v>2504.6432201658031</c:v>
                      </c:pt>
                      <c:pt idx="231">
                        <c:v>2504.6826173473032</c:v>
                      </c:pt>
                      <c:pt idx="232">
                        <c:v>2506.1115266261932</c:v>
                      </c:pt>
                      <c:pt idx="233">
                        <c:v>2506.1509238076928</c:v>
                      </c:pt>
                      <c:pt idx="234">
                        <c:v>2506.6939266261929</c:v>
                      </c:pt>
                      <c:pt idx="235">
                        <c:v>2506.7333238076931</c:v>
                      </c:pt>
                      <c:pt idx="236">
                        <c:v>2507.7841349265263</c:v>
                      </c:pt>
                      <c:pt idx="237">
                        <c:v>2507.823532108026</c:v>
                      </c:pt>
                      <c:pt idx="238">
                        <c:v>2511.6155266261931</c:v>
                      </c:pt>
                      <c:pt idx="239">
                        <c:v>2511.6549238076932</c:v>
                      </c:pt>
                      <c:pt idx="240">
                        <c:v>2520.5600826040973</c:v>
                      </c:pt>
                      <c:pt idx="241">
                        <c:v>2520.5994797855969</c:v>
                      </c:pt>
                      <c:pt idx="242">
                        <c:v>2523.0246826040975</c:v>
                      </c:pt>
                      <c:pt idx="243">
                        <c:v>2523.0640797855967</c:v>
                      </c:pt>
                      <c:pt idx="244">
                        <c:v>2524.391474303764</c:v>
                      </c:pt>
                      <c:pt idx="245">
                        <c:v>2524.4308714852641</c:v>
                      </c:pt>
                      <c:pt idx="246">
                        <c:v>2526.8560743037638</c:v>
                      </c:pt>
                      <c:pt idx="247">
                        <c:v>2526.8954714852644</c:v>
                      </c:pt>
                      <c:pt idx="248">
                        <c:v>2528.1000826040972</c:v>
                      </c:pt>
                      <c:pt idx="249">
                        <c:v>2528.1394797855969</c:v>
                      </c:pt>
                      <c:pt idx="250">
                        <c:v>2531.9314743037639</c:v>
                      </c:pt>
                      <c:pt idx="251">
                        <c:v>2531.9708714852645</c:v>
                      </c:pt>
                      <c:pt idx="252">
                        <c:v>2540.7875335201484</c:v>
                      </c:pt>
                      <c:pt idx="253">
                        <c:v>2540.8269307016481</c:v>
                      </c:pt>
                      <c:pt idx="254">
                        <c:v>2541.3517335201482</c:v>
                      </c:pt>
                      <c:pt idx="255">
                        <c:v>2541.3911307016483</c:v>
                      </c:pt>
                      <c:pt idx="256">
                        <c:v>2544.6189252198146</c:v>
                      </c:pt>
                      <c:pt idx="257">
                        <c:v>2544.6583224013148</c:v>
                      </c:pt>
                      <c:pt idx="258">
                        <c:v>2545.1831252198149</c:v>
                      </c:pt>
                      <c:pt idx="259">
                        <c:v>2545.2225224013146</c:v>
                      </c:pt>
                      <c:pt idx="260">
                        <c:v>2546.1195335201483</c:v>
                      </c:pt>
                      <c:pt idx="261">
                        <c:v>2546.1589307016484</c:v>
                      </c:pt>
                      <c:pt idx="262">
                        <c:v>2546.8129314327994</c:v>
                      </c:pt>
                      <c:pt idx="263">
                        <c:v>2546.8523286142999</c:v>
                      </c:pt>
                      <c:pt idx="264">
                        <c:v>2549.2593314327992</c:v>
                      </c:pt>
                      <c:pt idx="265">
                        <c:v>2549.2987286142998</c:v>
                      </c:pt>
                      <c:pt idx="266">
                        <c:v>2549.950925219815</c:v>
                      </c:pt>
                      <c:pt idx="267">
                        <c:v>2549.9903224013146</c:v>
                      </c:pt>
                      <c:pt idx="268">
                        <c:v>2552.508323132467</c:v>
                      </c:pt>
                      <c:pt idx="269">
                        <c:v>2552.5477203139667</c:v>
                      </c:pt>
                      <c:pt idx="270">
                        <c:v>2552.9497503250814</c:v>
                      </c:pt>
                      <c:pt idx="271">
                        <c:v>2553.0907231324668</c:v>
                      </c:pt>
                      <c:pt idx="272">
                        <c:v>2552.9891475065815</c:v>
                      </c:pt>
                      <c:pt idx="273">
                        <c:v>2553.1301203139669</c:v>
                      </c:pt>
                      <c:pt idx="274">
                        <c:v>2554.1809314327993</c:v>
                      </c:pt>
                      <c:pt idx="275">
                        <c:v>2554.2203286142999</c:v>
                      </c:pt>
                      <c:pt idx="276">
                        <c:v>2554.4716023865949</c:v>
                      </c:pt>
                      <c:pt idx="277">
                        <c:v>2554.5109995680946</c:v>
                      </c:pt>
                      <c:pt idx="278">
                        <c:v>2555.3961503250812</c:v>
                      </c:pt>
                      <c:pt idx="279">
                        <c:v>2555.4355475065813</c:v>
                      </c:pt>
                      <c:pt idx="280">
                        <c:v>2556.9362023865947</c:v>
                      </c:pt>
                      <c:pt idx="281">
                        <c:v>2556.9755995680948</c:v>
                      </c:pt>
                      <c:pt idx="282">
                        <c:v>2556.7811420247476</c:v>
                      </c:pt>
                      <c:pt idx="283">
                        <c:v>2556.8205392062473</c:v>
                      </c:pt>
                      <c:pt idx="284">
                        <c:v>2558.0123231324669</c:v>
                      </c:pt>
                      <c:pt idx="285">
                        <c:v>2558.0517203139666</c:v>
                      </c:pt>
                      <c:pt idx="286">
                        <c:v>2558.3029940862607</c:v>
                      </c:pt>
                      <c:pt idx="287">
                        <c:v>2558.3423912677608</c:v>
                      </c:pt>
                      <c:pt idx="288">
                        <c:v>2559.2275420247479</c:v>
                      </c:pt>
                      <c:pt idx="289">
                        <c:v>2559.2669392062471</c:v>
                      </c:pt>
                      <c:pt idx="290">
                        <c:v>2560.3177503250813</c:v>
                      </c:pt>
                      <c:pt idx="291">
                        <c:v>2560.3571475065814</c:v>
                      </c:pt>
                      <c:pt idx="292">
                        <c:v>2560.7675940862609</c:v>
                      </c:pt>
                      <c:pt idx="293">
                        <c:v>2560.8069912677606</c:v>
                      </c:pt>
                      <c:pt idx="294">
                        <c:v>2562.0116023865949</c:v>
                      </c:pt>
                      <c:pt idx="295">
                        <c:v>2562.0509995680945</c:v>
                      </c:pt>
                      <c:pt idx="296">
                        <c:v>2564.149142024748</c:v>
                      </c:pt>
                      <c:pt idx="297">
                        <c:v>2564.1885392062472</c:v>
                      </c:pt>
                      <c:pt idx="298">
                        <c:v>2565.0928791103706</c:v>
                      </c:pt>
                      <c:pt idx="299">
                        <c:v>2565.1322762918708</c:v>
                      </c:pt>
                      <c:pt idx="300">
                        <c:v>2565.8429940862607</c:v>
                      </c:pt>
                      <c:pt idx="301">
                        <c:v>2565.8823912677608</c:v>
                      </c:pt>
                      <c:pt idx="302">
                        <c:v>2565.6752791103704</c:v>
                      </c:pt>
                      <c:pt idx="303">
                        <c:v>2565.7146762918705</c:v>
                      </c:pt>
                      <c:pt idx="304">
                        <c:v>2570.5968791103705</c:v>
                      </c:pt>
                      <c:pt idx="305">
                        <c:v>2570.6362762918707</c:v>
                      </c:pt>
                      <c:pt idx="306">
                        <c:v>2570.7882708100378</c:v>
                      </c:pt>
                      <c:pt idx="307">
                        <c:v>2570.8276679915371</c:v>
                      </c:pt>
                      <c:pt idx="308">
                        <c:v>2571.2296980026522</c:v>
                      </c:pt>
                      <c:pt idx="309">
                        <c:v>2571.2690951841519</c:v>
                      </c:pt>
                      <c:pt idx="310">
                        <c:v>2571.812098002652</c:v>
                      </c:pt>
                      <c:pt idx="311">
                        <c:v>2571.8514951841516</c:v>
                      </c:pt>
                      <c:pt idx="312">
                        <c:v>2572.7515500641657</c:v>
                      </c:pt>
                      <c:pt idx="313">
                        <c:v>2572.7909472456649</c:v>
                      </c:pt>
                      <c:pt idx="314">
                        <c:v>2573.2528708100376</c:v>
                      </c:pt>
                      <c:pt idx="315">
                        <c:v>2573.3521500641655</c:v>
                      </c:pt>
                      <c:pt idx="316">
                        <c:v>2573.2922679915373</c:v>
                      </c:pt>
                      <c:pt idx="317">
                        <c:v>2573.3915472456652</c:v>
                      </c:pt>
                      <c:pt idx="318">
                        <c:v>2575.061089702318</c:v>
                      </c:pt>
                      <c:pt idx="319">
                        <c:v>2575.1004868838181</c:v>
                      </c:pt>
                      <c:pt idx="320">
                        <c:v>2575.6434897023182</c:v>
                      </c:pt>
                      <c:pt idx="321">
                        <c:v>2575.6828868838184</c:v>
                      </c:pt>
                      <c:pt idx="322">
                        <c:v>2576.582941763832</c:v>
                      </c:pt>
                      <c:pt idx="323">
                        <c:v>2576.7336980026521</c:v>
                      </c:pt>
                      <c:pt idx="324">
                        <c:v>2576.6223389453321</c:v>
                      </c:pt>
                      <c:pt idx="325">
                        <c:v>2576.4894760888287</c:v>
                      </c:pt>
                      <c:pt idx="326">
                        <c:v>2576.7730951841518</c:v>
                      </c:pt>
                      <c:pt idx="327">
                        <c:v>2576.5288732703284</c:v>
                      </c:pt>
                      <c:pt idx="328">
                        <c:v>2577.1835417638322</c:v>
                      </c:pt>
                      <c:pt idx="329">
                        <c:v>2577.2229389453319</c:v>
                      </c:pt>
                      <c:pt idx="330">
                        <c:v>2578.3282708100378</c:v>
                      </c:pt>
                      <c:pt idx="331">
                        <c:v>2578.4275500641656</c:v>
                      </c:pt>
                      <c:pt idx="332">
                        <c:v>2578.367667991537</c:v>
                      </c:pt>
                      <c:pt idx="333">
                        <c:v>2578.4669472456649</c:v>
                      </c:pt>
                      <c:pt idx="334">
                        <c:v>2578.9540760888285</c:v>
                      </c:pt>
                      <c:pt idx="335">
                        <c:v>2578.9934732703286</c:v>
                      </c:pt>
                      <c:pt idx="336">
                        <c:v>2580.5650897023183</c:v>
                      </c:pt>
                      <c:pt idx="337">
                        <c:v>2580.320867788495</c:v>
                      </c:pt>
                      <c:pt idx="338">
                        <c:v>2580.604486883818</c:v>
                      </c:pt>
                      <c:pt idx="339">
                        <c:v>2580.3602649699947</c:v>
                      </c:pt>
                      <c:pt idx="340">
                        <c:v>2582.2589417638319</c:v>
                      </c:pt>
                      <c:pt idx="341">
                        <c:v>2582.298338945332</c:v>
                      </c:pt>
                      <c:pt idx="342">
                        <c:v>2582.7854677884952</c:v>
                      </c:pt>
                      <c:pt idx="343">
                        <c:v>2582.8248649699945</c:v>
                      </c:pt>
                      <c:pt idx="344">
                        <c:v>2584.0294760888287</c:v>
                      </c:pt>
                      <c:pt idx="345">
                        <c:v>2584.0688732703284</c:v>
                      </c:pt>
                      <c:pt idx="346">
                        <c:v>2587.8608677884949</c:v>
                      </c:pt>
                      <c:pt idx="347">
                        <c:v>2587.9002649699946</c:v>
                      </c:pt>
                      <c:pt idx="348">
                        <c:v>2609.4780218681549</c:v>
                      </c:pt>
                      <c:pt idx="349">
                        <c:v>2609.517419049655</c:v>
                      </c:pt>
                      <c:pt idx="350">
                        <c:v>2610.0604218681551</c:v>
                      </c:pt>
                      <c:pt idx="351">
                        <c:v>2610.0998190496548</c:v>
                      </c:pt>
                      <c:pt idx="352">
                        <c:v>2614.3005841643817</c:v>
                      </c:pt>
                      <c:pt idx="353">
                        <c:v>2614.3399813458818</c:v>
                      </c:pt>
                      <c:pt idx="354">
                        <c:v>2614.9820218681548</c:v>
                      </c:pt>
                      <c:pt idx="355">
                        <c:v>2615.0214190496549</c:v>
                      </c:pt>
                      <c:pt idx="356">
                        <c:v>2614.8829841643815</c:v>
                      </c:pt>
                      <c:pt idx="357">
                        <c:v>2614.9223813458821</c:v>
                      </c:pt>
                      <c:pt idx="358">
                        <c:v>2615.1734135678216</c:v>
                      </c:pt>
                      <c:pt idx="359">
                        <c:v>2615.2128107493209</c:v>
                      </c:pt>
                      <c:pt idx="360">
                        <c:v>2617.6380135678214</c:v>
                      </c:pt>
                      <c:pt idx="361">
                        <c:v>2617.6774107493211</c:v>
                      </c:pt>
                      <c:pt idx="362">
                        <c:v>2618.1319758640484</c:v>
                      </c:pt>
                      <c:pt idx="363">
                        <c:v>2618.1713730455485</c:v>
                      </c:pt>
                      <c:pt idx="364">
                        <c:v>2618.7143758640486</c:v>
                      </c:pt>
                      <c:pt idx="365">
                        <c:v>2618.7537730455483</c:v>
                      </c:pt>
                      <c:pt idx="366">
                        <c:v>2619.8045841643816</c:v>
                      </c:pt>
                      <c:pt idx="367">
                        <c:v>2619.8439813458817</c:v>
                      </c:pt>
                      <c:pt idx="368">
                        <c:v>2622.7134135678216</c:v>
                      </c:pt>
                      <c:pt idx="369">
                        <c:v>2622.7528107493208</c:v>
                      </c:pt>
                      <c:pt idx="370">
                        <c:v>2623.6359758640483</c:v>
                      </c:pt>
                      <c:pt idx="371">
                        <c:v>2623.6753730455484</c:v>
                      </c:pt>
                      <c:pt idx="372">
                        <c:v>2627.7579695457248</c:v>
                      </c:pt>
                      <c:pt idx="373">
                        <c:v>2627.7973667272258</c:v>
                      </c:pt>
                      <c:pt idx="374">
                        <c:v>2628.6809435488967</c:v>
                      </c:pt>
                      <c:pt idx="375">
                        <c:v>2628.7203407303969</c:v>
                      </c:pt>
                      <c:pt idx="376">
                        <c:v>2629.2815435488969</c:v>
                      </c:pt>
                      <c:pt idx="377">
                        <c:v>2629.3209407303966</c:v>
                      </c:pt>
                      <c:pt idx="378">
                        <c:v>2630.222569545725</c:v>
                      </c:pt>
                      <c:pt idx="379">
                        <c:v>2630.2619667272256</c:v>
                      </c:pt>
                      <c:pt idx="380">
                        <c:v>2632.512335248563</c:v>
                      </c:pt>
                      <c:pt idx="381">
                        <c:v>2632.5517324300631</c:v>
                      </c:pt>
                      <c:pt idx="382">
                        <c:v>2633.1129352485627</c:v>
                      </c:pt>
                      <c:pt idx="383">
                        <c:v>2633.1523324300633</c:v>
                      </c:pt>
                      <c:pt idx="384">
                        <c:v>2633.4533612453924</c:v>
                      </c:pt>
                      <c:pt idx="385">
                        <c:v>2633.4927584268917</c:v>
                      </c:pt>
                      <c:pt idx="386">
                        <c:v>2634.3569435488967</c:v>
                      </c:pt>
                      <c:pt idx="387">
                        <c:v>2634.3963407303968</c:v>
                      </c:pt>
                      <c:pt idx="388">
                        <c:v>2634.0539612453922</c:v>
                      </c:pt>
                      <c:pt idx="389">
                        <c:v>2634.0933584268919</c:v>
                      </c:pt>
                      <c:pt idx="390">
                        <c:v>2635.2979695457248</c:v>
                      </c:pt>
                      <c:pt idx="391">
                        <c:v>2635.3373667272258</c:v>
                      </c:pt>
                      <c:pt idx="392">
                        <c:v>2638.1883352485629</c:v>
                      </c:pt>
                      <c:pt idx="393">
                        <c:v>2638.227732430063</c:v>
                      </c:pt>
                      <c:pt idx="394">
                        <c:v>2639.1293612453924</c:v>
                      </c:pt>
                      <c:pt idx="395">
                        <c:v>2639.1687584268916</c:v>
                      </c:pt>
                      <c:pt idx="396">
                        <c:v>2647.0439644368353</c:v>
                      </c:pt>
                      <c:pt idx="397">
                        <c:v>2647.0833616183354</c:v>
                      </c:pt>
                      <c:pt idx="398">
                        <c:v>2647.6627644368355</c:v>
                      </c:pt>
                      <c:pt idx="399">
                        <c:v>2647.7021616183351</c:v>
                      </c:pt>
                      <c:pt idx="400">
                        <c:v>2650.875356136502</c:v>
                      </c:pt>
                      <c:pt idx="401">
                        <c:v>2650.9147533180026</c:v>
                      </c:pt>
                      <c:pt idx="402">
                        <c:v>2651.4941561365017</c:v>
                      </c:pt>
                      <c:pt idx="403">
                        <c:v>2651.5335533180028</c:v>
                      </c:pt>
                      <c:pt idx="404">
                        <c:v>2652.8919644368352</c:v>
                      </c:pt>
                      <c:pt idx="405">
                        <c:v>2652.9313616183354</c:v>
                      </c:pt>
                      <c:pt idx="406">
                        <c:v>2656.7233561365019</c:v>
                      </c:pt>
                      <c:pt idx="407">
                        <c:v>2656.7627533180025</c:v>
                      </c:pt>
                      <c:pt idx="408">
                        <c:v>2663.4599121144056</c:v>
                      </c:pt>
                      <c:pt idx="409">
                        <c:v>2663.4993092959062</c:v>
                      </c:pt>
                      <c:pt idx="410">
                        <c:v>2664.0787121144058</c:v>
                      </c:pt>
                      <c:pt idx="411">
                        <c:v>2664.1181092959059</c:v>
                      </c:pt>
                      <c:pt idx="412">
                        <c:v>2669.3079121144056</c:v>
                      </c:pt>
                      <c:pt idx="413">
                        <c:v>2669.3473092959061</c:v>
                      </c:pt>
                      <c:pt idx="414">
                        <c:v>2669.1553038140723</c:v>
                      </c:pt>
                      <c:pt idx="415">
                        <c:v>2669.194700995572</c:v>
                      </c:pt>
                      <c:pt idx="416">
                        <c:v>2671.6563038140721</c:v>
                      </c:pt>
                      <c:pt idx="417">
                        <c:v>2671.6957009955722</c:v>
                      </c:pt>
                      <c:pt idx="418">
                        <c:v>2677.0393038140724</c:v>
                      </c:pt>
                      <c:pt idx="419">
                        <c:v>2677.078700995572</c:v>
                      </c:pt>
                      <c:pt idx="420">
                        <c:v>2684.8550725123882</c:v>
                      </c:pt>
                      <c:pt idx="421">
                        <c:v>2684.8944696938888</c:v>
                      </c:pt>
                      <c:pt idx="422">
                        <c:v>2687.337872512388</c:v>
                      </c:pt>
                      <c:pt idx="423">
                        <c:v>2687.3772696938886</c:v>
                      </c:pt>
                      <c:pt idx="424">
                        <c:v>2688.6864642120549</c:v>
                      </c:pt>
                      <c:pt idx="425">
                        <c:v>2688.7258613935551</c:v>
                      </c:pt>
                      <c:pt idx="426">
                        <c:v>2691.1692642120547</c:v>
                      </c:pt>
                      <c:pt idx="427">
                        <c:v>2691.2086613935553</c:v>
                      </c:pt>
                      <c:pt idx="428">
                        <c:v>2692.5670725123882</c:v>
                      </c:pt>
                      <c:pt idx="429">
                        <c:v>2692.6064696938888</c:v>
                      </c:pt>
                      <c:pt idx="430">
                        <c:v>2696.3984642120549</c:v>
                      </c:pt>
                      <c:pt idx="431">
                        <c:v>2696.4378613935551</c:v>
                      </c:pt>
                      <c:pt idx="432">
                        <c:v>2699.2354318969033</c:v>
                      </c:pt>
                      <c:pt idx="433">
                        <c:v>2699.2748290784029</c:v>
                      </c:pt>
                      <c:pt idx="434">
                        <c:v>2701.2710201899586</c:v>
                      </c:pt>
                      <c:pt idx="435">
                        <c:v>2701.736431896903</c:v>
                      </c:pt>
                      <c:pt idx="436">
                        <c:v>2701.3104173714587</c:v>
                      </c:pt>
                      <c:pt idx="437">
                        <c:v>2701.7758290784031</c:v>
                      </c:pt>
                      <c:pt idx="438">
                        <c:v>2703.0668235965695</c:v>
                      </c:pt>
                      <c:pt idx="439">
                        <c:v>2703.1062207780697</c:v>
                      </c:pt>
                      <c:pt idx="440">
                        <c:v>2703.7538201899588</c:v>
                      </c:pt>
                      <c:pt idx="441">
                        <c:v>2703.7932173714585</c:v>
                      </c:pt>
                      <c:pt idx="442">
                        <c:v>2705.5678235965697</c:v>
                      </c:pt>
                      <c:pt idx="443">
                        <c:v>2705.6072207780694</c:v>
                      </c:pt>
                      <c:pt idx="444">
                        <c:v>2707.1194318969028</c:v>
                      </c:pt>
                      <c:pt idx="445">
                        <c:v>2707.158829078403</c:v>
                      </c:pt>
                      <c:pt idx="446">
                        <c:v>2706.9664118896249</c:v>
                      </c:pt>
                      <c:pt idx="447">
                        <c:v>2707.0058090711245</c:v>
                      </c:pt>
                      <c:pt idx="448">
                        <c:v>2707.585211889625</c:v>
                      </c:pt>
                      <c:pt idx="449">
                        <c:v>2707.6246090711247</c:v>
                      </c:pt>
                      <c:pt idx="450">
                        <c:v>2708.9830201899586</c:v>
                      </c:pt>
                      <c:pt idx="451">
                        <c:v>2709.0224173714587</c:v>
                      </c:pt>
                      <c:pt idx="452">
                        <c:v>2710.9508235965695</c:v>
                      </c:pt>
                      <c:pt idx="453">
                        <c:v>2710.9902207780697</c:v>
                      </c:pt>
                      <c:pt idx="454">
                        <c:v>2712.8144118896253</c:v>
                      </c:pt>
                      <c:pt idx="455">
                        <c:v>2712.8538090711245</c:v>
                      </c:pt>
                      <c:pt idx="456">
                        <c:v>2712.6676171684167</c:v>
                      </c:pt>
                      <c:pt idx="457">
                        <c:v>2712.7070143499168</c:v>
                      </c:pt>
                      <c:pt idx="458">
                        <c:v>2713.2864171684164</c:v>
                      </c:pt>
                      <c:pt idx="459">
                        <c:v>2713.325814349917</c:v>
                      </c:pt>
                      <c:pt idx="460">
                        <c:v>2715.6513795744745</c:v>
                      </c:pt>
                      <c:pt idx="461">
                        <c:v>2715.6907767559742</c:v>
                      </c:pt>
                      <c:pt idx="462">
                        <c:v>2718.1523795744743</c:v>
                      </c:pt>
                      <c:pt idx="463">
                        <c:v>2718.1917767559744</c:v>
                      </c:pt>
                      <c:pt idx="464">
                        <c:v>2718.5156171684166</c:v>
                      </c:pt>
                      <c:pt idx="465">
                        <c:v>2718.5550143499167</c:v>
                      </c:pt>
                      <c:pt idx="466">
                        <c:v>2718.3630088680843</c:v>
                      </c:pt>
                      <c:pt idx="467">
                        <c:v>2718.4024060495835</c:v>
                      </c:pt>
                      <c:pt idx="468">
                        <c:v>2720.8640088680845</c:v>
                      </c:pt>
                      <c:pt idx="469">
                        <c:v>2720.9034060495833</c:v>
                      </c:pt>
                      <c:pt idx="470">
                        <c:v>2721.3467712741403</c:v>
                      </c:pt>
                      <c:pt idx="471">
                        <c:v>2721.3861684556409</c:v>
                      </c:pt>
                      <c:pt idx="472">
                        <c:v>2721.9837712741405</c:v>
                      </c:pt>
                      <c:pt idx="473">
                        <c:v>2722.0231684556406</c:v>
                      </c:pt>
                      <c:pt idx="474">
                        <c:v>2723.5353795744745</c:v>
                      </c:pt>
                      <c:pt idx="475">
                        <c:v>2723.5747767559742</c:v>
                      </c:pt>
                      <c:pt idx="476">
                        <c:v>2726.2470088680843</c:v>
                      </c:pt>
                      <c:pt idx="477">
                        <c:v>2726.2864060495835</c:v>
                      </c:pt>
                      <c:pt idx="478">
                        <c:v>2727.3667712741403</c:v>
                      </c:pt>
                      <c:pt idx="479">
                        <c:v>2727.4061684556409</c:v>
                      </c:pt>
                      <c:pt idx="480">
                        <c:v>2764.8590846284856</c:v>
                      </c:pt>
                      <c:pt idx="481">
                        <c:v>2764.8984818099857</c:v>
                      </c:pt>
                      <c:pt idx="482">
                        <c:v>2767.3600846284858</c:v>
                      </c:pt>
                      <c:pt idx="483">
                        <c:v>2767.3994818099854</c:v>
                      </c:pt>
                      <c:pt idx="484">
                        <c:v>2768.6904763281518</c:v>
                      </c:pt>
                      <c:pt idx="485">
                        <c:v>2768.729873509652</c:v>
                      </c:pt>
                      <c:pt idx="486">
                        <c:v>2771.1914763281516</c:v>
                      </c:pt>
                      <c:pt idx="487">
                        <c:v>2771.2308735096522</c:v>
                      </c:pt>
                      <c:pt idx="488">
                        <c:v>2772.7430846284856</c:v>
                      </c:pt>
                      <c:pt idx="489">
                        <c:v>2772.7824818099857</c:v>
                      </c:pt>
                      <c:pt idx="490">
                        <c:v>2776.5744763281518</c:v>
                      </c:pt>
                      <c:pt idx="491">
                        <c:v>2776.613873509652</c:v>
                      </c:pt>
                      <c:pt idx="492">
                        <c:v>2783.2221055164232</c:v>
                      </c:pt>
                      <c:pt idx="493">
                        <c:v>2783.2615026979233</c:v>
                      </c:pt>
                      <c:pt idx="494">
                        <c:v>2785.7413055164234</c:v>
                      </c:pt>
                      <c:pt idx="495">
                        <c:v>2785.7807026979231</c:v>
                      </c:pt>
                      <c:pt idx="496">
                        <c:v>2787.0534972160904</c:v>
                      </c:pt>
                      <c:pt idx="497">
                        <c:v>2787.09289439759</c:v>
                      </c:pt>
                      <c:pt idx="498">
                        <c:v>2789.5726972160901</c:v>
                      </c:pt>
                      <c:pt idx="499">
                        <c:v>2789.6120943975902</c:v>
                      </c:pt>
                      <c:pt idx="500">
                        <c:v>2791.2781055164232</c:v>
                      </c:pt>
                      <c:pt idx="501">
                        <c:v>2791.3175026979234</c:v>
                      </c:pt>
                      <c:pt idx="502">
                        <c:v>2795.1094972160904</c:v>
                      </c:pt>
                      <c:pt idx="503">
                        <c:v>2795.1488943975901</c:v>
                      </c:pt>
                      <c:pt idx="504">
                        <c:v>2799.638053193994</c:v>
                      </c:pt>
                      <c:pt idx="505">
                        <c:v>2799.6774503754946</c:v>
                      </c:pt>
                      <c:pt idx="506">
                        <c:v>2802.1572531939942</c:v>
                      </c:pt>
                      <c:pt idx="507">
                        <c:v>2802.1966503754943</c:v>
                      </c:pt>
                      <c:pt idx="508">
                        <c:v>2805.3334448936607</c:v>
                      </c:pt>
                      <c:pt idx="509">
                        <c:v>2805.3728420751604</c:v>
                      </c:pt>
                      <c:pt idx="510">
                        <c:v>2805.9886448936604</c:v>
                      </c:pt>
                      <c:pt idx="511">
                        <c:v>2806.0280420751606</c:v>
                      </c:pt>
                      <c:pt idx="512">
                        <c:v>2807.694053193994</c:v>
                      </c:pt>
                      <c:pt idx="513">
                        <c:v>2807.7334503754946</c:v>
                      </c:pt>
                      <c:pt idx="514">
                        <c:v>2811.5254448936607</c:v>
                      </c:pt>
                      <c:pt idx="515">
                        <c:v>2811.5648420751604</c:v>
                      </c:pt>
                      <c:pt idx="516">
                        <c:v>2835.4135729764917</c:v>
                      </c:pt>
                      <c:pt idx="517">
                        <c:v>2835.4529701579927</c:v>
                      </c:pt>
                      <c:pt idx="518">
                        <c:v>2836.0687729764913</c:v>
                      </c:pt>
                      <c:pt idx="519">
                        <c:v>2836.1081701579928</c:v>
                      </c:pt>
                      <c:pt idx="520">
                        <c:v>2839.2449646761584</c:v>
                      </c:pt>
                      <c:pt idx="521">
                        <c:v>2839.2843618576594</c:v>
                      </c:pt>
                      <c:pt idx="522">
                        <c:v>2839.9001646761585</c:v>
                      </c:pt>
                      <c:pt idx="523">
                        <c:v>2839.9395618576596</c:v>
                      </c:pt>
                      <c:pt idx="524">
                        <c:v>2841.6055729764917</c:v>
                      </c:pt>
                      <c:pt idx="525">
                        <c:v>2841.6449701579927</c:v>
                      </c:pt>
                      <c:pt idx="526">
                        <c:v>2845.4369646761584</c:v>
                      </c:pt>
                      <c:pt idx="527">
                        <c:v>2845.4763618576594</c:v>
                      </c:pt>
                      <c:pt idx="528">
                        <c:v>2851.8295206540629</c:v>
                      </c:pt>
                      <c:pt idx="529">
                        <c:v>2851.8689178355626</c:v>
                      </c:pt>
                      <c:pt idx="530">
                        <c:v>2852.4847206540626</c:v>
                      </c:pt>
                      <c:pt idx="531">
                        <c:v>2852.5241178355627</c:v>
                      </c:pt>
                      <c:pt idx="532">
                        <c:v>2857.5249123537296</c:v>
                      </c:pt>
                      <c:pt idx="533">
                        <c:v>2857.5643095352289</c:v>
                      </c:pt>
                      <c:pt idx="534">
                        <c:v>2858.0215206540629</c:v>
                      </c:pt>
                      <c:pt idx="535">
                        <c:v>2858.0609178355626</c:v>
                      </c:pt>
                      <c:pt idx="536">
                        <c:v>2860.0623123537298</c:v>
                      </c:pt>
                      <c:pt idx="537">
                        <c:v>2860.1017095352286</c:v>
                      </c:pt>
                      <c:pt idx="538">
                        <c:v>2865.7529123537297</c:v>
                      </c:pt>
                      <c:pt idx="539">
                        <c:v>2865.7923095352289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6A8F-4A25-AA74-C962FE594BA3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20920.01029755026</c:v>
                      </c:pt>
                      <c:pt idx="1">
                        <c:v>20920.381317196712</c:v>
                      </c:pt>
                      <c:pt idx="2">
                        <c:v>20920.01029755026</c:v>
                      </c:pt>
                      <c:pt idx="3">
                        <c:v>20920.381317196712</c:v>
                      </c:pt>
                      <c:pt idx="4">
                        <c:v>20967.167584474995</c:v>
                      </c:pt>
                      <c:pt idx="5">
                        <c:v>20967.538604121441</c:v>
                      </c:pt>
                      <c:pt idx="6">
                        <c:v>20967.167584474995</c:v>
                      </c:pt>
                      <c:pt idx="7">
                        <c:v>20967.538604121441</c:v>
                      </c:pt>
                      <c:pt idx="8">
                        <c:v>20920.01029755026</c:v>
                      </c:pt>
                      <c:pt idx="9">
                        <c:v>20920.381317196712</c:v>
                      </c:pt>
                      <c:pt idx="10">
                        <c:v>20967.167584474995</c:v>
                      </c:pt>
                      <c:pt idx="11">
                        <c:v>20967.538604121441</c:v>
                      </c:pt>
                      <c:pt idx="12">
                        <c:v>21458.663238596222</c:v>
                      </c:pt>
                      <c:pt idx="13">
                        <c:v>21459.034258242675</c:v>
                      </c:pt>
                      <c:pt idx="14">
                        <c:v>21458.663238596222</c:v>
                      </c:pt>
                      <c:pt idx="15">
                        <c:v>21459.034258242675</c:v>
                      </c:pt>
                      <c:pt idx="16">
                        <c:v>21505.820525520961</c:v>
                      </c:pt>
                      <c:pt idx="17">
                        <c:v>21506.191545167407</c:v>
                      </c:pt>
                      <c:pt idx="18">
                        <c:v>21505.820525520961</c:v>
                      </c:pt>
                      <c:pt idx="19">
                        <c:v>21506.191545167407</c:v>
                      </c:pt>
                      <c:pt idx="20">
                        <c:v>21458.663238596222</c:v>
                      </c:pt>
                      <c:pt idx="21">
                        <c:v>21459.034258242675</c:v>
                      </c:pt>
                      <c:pt idx="22">
                        <c:v>21505.820525520961</c:v>
                      </c:pt>
                      <c:pt idx="23">
                        <c:v>21506.191545167407</c:v>
                      </c:pt>
                      <c:pt idx="24">
                        <c:v>21567.471399490805</c:v>
                      </c:pt>
                      <c:pt idx="25">
                        <c:v>21567.842419137254</c:v>
                      </c:pt>
                      <c:pt idx="26">
                        <c:v>21567.471399490805</c:v>
                      </c:pt>
                      <c:pt idx="27">
                        <c:v>21567.842419137254</c:v>
                      </c:pt>
                      <c:pt idx="28">
                        <c:v>21614.628686415537</c:v>
                      </c:pt>
                      <c:pt idx="29">
                        <c:v>21614.99970606199</c:v>
                      </c:pt>
                      <c:pt idx="30">
                        <c:v>21614.628686415537</c:v>
                      </c:pt>
                      <c:pt idx="31">
                        <c:v>21614.99970606199</c:v>
                      </c:pt>
                      <c:pt idx="32">
                        <c:v>21567.471399490805</c:v>
                      </c:pt>
                      <c:pt idx="33">
                        <c:v>21567.842419137254</c:v>
                      </c:pt>
                      <c:pt idx="34">
                        <c:v>21614.628686415537</c:v>
                      </c:pt>
                      <c:pt idx="35">
                        <c:v>21614.99970606199</c:v>
                      </c:pt>
                      <c:pt idx="36">
                        <c:v>21731.627682739061</c:v>
                      </c:pt>
                      <c:pt idx="37">
                        <c:v>21731.998702385517</c:v>
                      </c:pt>
                      <c:pt idx="38">
                        <c:v>21731.627682739061</c:v>
                      </c:pt>
                      <c:pt idx="39">
                        <c:v>21731.998702385517</c:v>
                      </c:pt>
                      <c:pt idx="40">
                        <c:v>21778.7849696638</c:v>
                      </c:pt>
                      <c:pt idx="41">
                        <c:v>21779.155989310249</c:v>
                      </c:pt>
                      <c:pt idx="42">
                        <c:v>21778.7849696638</c:v>
                      </c:pt>
                      <c:pt idx="43">
                        <c:v>21779.155989310249</c:v>
                      </c:pt>
                      <c:pt idx="44">
                        <c:v>21731.627682739061</c:v>
                      </c:pt>
                      <c:pt idx="45">
                        <c:v>21731.998702385517</c:v>
                      </c:pt>
                      <c:pt idx="46">
                        <c:v>21778.7849696638</c:v>
                      </c:pt>
                      <c:pt idx="47">
                        <c:v>21779.155989310249</c:v>
                      </c:pt>
                      <c:pt idx="48">
                        <c:v>22106.124340536771</c:v>
                      </c:pt>
                      <c:pt idx="49">
                        <c:v>22106.49536018322</c:v>
                      </c:pt>
                      <c:pt idx="50">
                        <c:v>22106.124340536771</c:v>
                      </c:pt>
                      <c:pt idx="51">
                        <c:v>22106.49536018322</c:v>
                      </c:pt>
                      <c:pt idx="52">
                        <c:v>22156.577820683753</c:v>
                      </c:pt>
                      <c:pt idx="53">
                        <c:v>22156.948840330198</c:v>
                      </c:pt>
                      <c:pt idx="54">
                        <c:v>22153.2816274615</c:v>
                      </c:pt>
                      <c:pt idx="55">
                        <c:v>22153.652647107949</c:v>
                      </c:pt>
                      <c:pt idx="56">
                        <c:v>22153.2816274615</c:v>
                      </c:pt>
                      <c:pt idx="57">
                        <c:v>22153.652647107949</c:v>
                      </c:pt>
                      <c:pt idx="58">
                        <c:v>22106.124340536771</c:v>
                      </c:pt>
                      <c:pt idx="59">
                        <c:v>22106.49536018322</c:v>
                      </c:pt>
                      <c:pt idx="60">
                        <c:v>22156.577820683753</c:v>
                      </c:pt>
                      <c:pt idx="61">
                        <c:v>22156.948840330198</c:v>
                      </c:pt>
                      <c:pt idx="62">
                        <c:v>22203.735107608481</c:v>
                      </c:pt>
                      <c:pt idx="63">
                        <c:v>22204.106127254938</c:v>
                      </c:pt>
                      <c:pt idx="64">
                        <c:v>22153.2816274615</c:v>
                      </c:pt>
                      <c:pt idx="65">
                        <c:v>22153.652647107949</c:v>
                      </c:pt>
                      <c:pt idx="66">
                        <c:v>22203.735107608481</c:v>
                      </c:pt>
                      <c:pt idx="67">
                        <c:v>22204.106127254938</c:v>
                      </c:pt>
                      <c:pt idx="68">
                        <c:v>22156.577820683753</c:v>
                      </c:pt>
                      <c:pt idx="69">
                        <c:v>22156.948840330198</c:v>
                      </c:pt>
                      <c:pt idx="70">
                        <c:v>22203.735107608481</c:v>
                      </c:pt>
                      <c:pt idx="71">
                        <c:v>22204.106127254938</c:v>
                      </c:pt>
                      <c:pt idx="72">
                        <c:v>22290.940326859007</c:v>
                      </c:pt>
                      <c:pt idx="73">
                        <c:v>22291.311346505448</c:v>
                      </c:pt>
                      <c:pt idx="74">
                        <c:v>22270.280623785024</c:v>
                      </c:pt>
                      <c:pt idx="75">
                        <c:v>22270.651643431484</c:v>
                      </c:pt>
                      <c:pt idx="76">
                        <c:v>22270.280623785024</c:v>
                      </c:pt>
                      <c:pt idx="77">
                        <c:v>22270.651643431484</c:v>
                      </c:pt>
                      <c:pt idx="78">
                        <c:v>22290.940326859007</c:v>
                      </c:pt>
                      <c:pt idx="79">
                        <c:v>22291.311346505448</c:v>
                      </c:pt>
                      <c:pt idx="80">
                        <c:v>22270.280623785024</c:v>
                      </c:pt>
                      <c:pt idx="81">
                        <c:v>22270.651643431484</c:v>
                      </c:pt>
                      <c:pt idx="82">
                        <c:v>22338.097613783739</c:v>
                      </c:pt>
                      <c:pt idx="83">
                        <c:v>22338.468633430184</c:v>
                      </c:pt>
                      <c:pt idx="84">
                        <c:v>22317.437910709763</c:v>
                      </c:pt>
                      <c:pt idx="85">
                        <c:v>22317.808930356208</c:v>
                      </c:pt>
                      <c:pt idx="86">
                        <c:v>22338.097613783739</c:v>
                      </c:pt>
                      <c:pt idx="87">
                        <c:v>22338.468633430184</c:v>
                      </c:pt>
                      <c:pt idx="88">
                        <c:v>22290.940326859007</c:v>
                      </c:pt>
                      <c:pt idx="89">
                        <c:v>22291.311346505448</c:v>
                      </c:pt>
                      <c:pt idx="90">
                        <c:v>22317.437910709763</c:v>
                      </c:pt>
                      <c:pt idx="91">
                        <c:v>22317.808930356208</c:v>
                      </c:pt>
                      <c:pt idx="92">
                        <c:v>22338.097613783739</c:v>
                      </c:pt>
                      <c:pt idx="93">
                        <c:v>22338.468633430184</c:v>
                      </c:pt>
                      <c:pt idx="94">
                        <c:v>22317.437910709763</c:v>
                      </c:pt>
                      <c:pt idx="95">
                        <c:v>22317.808930356208</c:v>
                      </c:pt>
                      <c:pt idx="96">
                        <c:v>22804.038922624302</c:v>
                      </c:pt>
                      <c:pt idx="97">
                        <c:v>22804.40994227074</c:v>
                      </c:pt>
                      <c:pt idx="98">
                        <c:v>22804.038922624302</c:v>
                      </c:pt>
                      <c:pt idx="99">
                        <c:v>22804.40994227074</c:v>
                      </c:pt>
                      <c:pt idx="100">
                        <c:v>22829.593267904966</c:v>
                      </c:pt>
                      <c:pt idx="101">
                        <c:v>22829.964287551411</c:v>
                      </c:pt>
                      <c:pt idx="102">
                        <c:v>22829.593267904966</c:v>
                      </c:pt>
                      <c:pt idx="103">
                        <c:v>22829.964287551411</c:v>
                      </c:pt>
                      <c:pt idx="104">
                        <c:v>22851.196209549027</c:v>
                      </c:pt>
                      <c:pt idx="105">
                        <c:v>22851.567229195487</c:v>
                      </c:pt>
                      <c:pt idx="106">
                        <c:v>22851.196209549027</c:v>
                      </c:pt>
                      <c:pt idx="107">
                        <c:v>22851.567229195487</c:v>
                      </c:pt>
                      <c:pt idx="108">
                        <c:v>22876.750554829701</c:v>
                      </c:pt>
                      <c:pt idx="109">
                        <c:v>22877.12157447615</c:v>
                      </c:pt>
                      <c:pt idx="110">
                        <c:v>22804.038922624302</c:v>
                      </c:pt>
                      <c:pt idx="111">
                        <c:v>22804.40994227074</c:v>
                      </c:pt>
                      <c:pt idx="112">
                        <c:v>22876.750554829701</c:v>
                      </c:pt>
                      <c:pt idx="113">
                        <c:v>22877.12157447615</c:v>
                      </c:pt>
                      <c:pt idx="114">
                        <c:v>22829.593267904966</c:v>
                      </c:pt>
                      <c:pt idx="115">
                        <c:v>22829.964287551411</c:v>
                      </c:pt>
                      <c:pt idx="116">
                        <c:v>22851.196209549027</c:v>
                      </c:pt>
                      <c:pt idx="117">
                        <c:v>22851.567229195487</c:v>
                      </c:pt>
                      <c:pt idx="118">
                        <c:v>22876.750554829701</c:v>
                      </c:pt>
                      <c:pt idx="119">
                        <c:v>22877.12157447615</c:v>
                      </c:pt>
                      <c:pt idx="120">
                        <c:v>22938.401428799549</c:v>
                      </c:pt>
                      <c:pt idx="121">
                        <c:v>22938.772448446001</c:v>
                      </c:pt>
                      <c:pt idx="122">
                        <c:v>22938.401428799549</c:v>
                      </c:pt>
                      <c:pt idx="123">
                        <c:v>22938.772448446001</c:v>
                      </c:pt>
                      <c:pt idx="124">
                        <c:v>22968.195205872558</c:v>
                      </c:pt>
                      <c:pt idx="125">
                        <c:v>22968.566225519011</c:v>
                      </c:pt>
                      <c:pt idx="126">
                        <c:v>22985.558715724281</c:v>
                      </c:pt>
                      <c:pt idx="127">
                        <c:v>22985.929735370733</c:v>
                      </c:pt>
                      <c:pt idx="128">
                        <c:v>22968.195205872558</c:v>
                      </c:pt>
                      <c:pt idx="129">
                        <c:v>22968.566225519011</c:v>
                      </c:pt>
                      <c:pt idx="130">
                        <c:v>22985.558715724281</c:v>
                      </c:pt>
                      <c:pt idx="131">
                        <c:v>22985.929735370733</c:v>
                      </c:pt>
                      <c:pt idx="132">
                        <c:v>22938.401428799549</c:v>
                      </c:pt>
                      <c:pt idx="133">
                        <c:v>22938.772448446001</c:v>
                      </c:pt>
                      <c:pt idx="134">
                        <c:v>22968.195205872558</c:v>
                      </c:pt>
                      <c:pt idx="135">
                        <c:v>22968.566225519011</c:v>
                      </c:pt>
                      <c:pt idx="136">
                        <c:v>22985.558715724281</c:v>
                      </c:pt>
                      <c:pt idx="137">
                        <c:v>22985.929735370733</c:v>
                      </c:pt>
                      <c:pt idx="138">
                        <c:v>23015.35249279729</c:v>
                      </c:pt>
                      <c:pt idx="139">
                        <c:v>23015.723512443743</c:v>
                      </c:pt>
                      <c:pt idx="140">
                        <c:v>23015.35249279729</c:v>
                      </c:pt>
                      <c:pt idx="141">
                        <c:v>23015.723512443743</c:v>
                      </c:pt>
                      <c:pt idx="142">
                        <c:v>23066.437463757306</c:v>
                      </c:pt>
                      <c:pt idx="143">
                        <c:v>23066.808483403758</c:v>
                      </c:pt>
                      <c:pt idx="144">
                        <c:v>23015.35249279729</c:v>
                      </c:pt>
                      <c:pt idx="145">
                        <c:v>23015.723512443743</c:v>
                      </c:pt>
                      <c:pt idx="146">
                        <c:v>23102.557712047808</c:v>
                      </c:pt>
                      <c:pt idx="147">
                        <c:v>23102.928731694261</c:v>
                      </c:pt>
                      <c:pt idx="148">
                        <c:v>23102.557712047808</c:v>
                      </c:pt>
                      <c:pt idx="149">
                        <c:v>23102.928731694261</c:v>
                      </c:pt>
                      <c:pt idx="150">
                        <c:v>23066.437463757306</c:v>
                      </c:pt>
                      <c:pt idx="151">
                        <c:v>23066.808483403758</c:v>
                      </c:pt>
                      <c:pt idx="152">
                        <c:v>23113.594750682038</c:v>
                      </c:pt>
                      <c:pt idx="153">
                        <c:v>23113.965770328479</c:v>
                      </c:pt>
                      <c:pt idx="154">
                        <c:v>23113.594750682038</c:v>
                      </c:pt>
                      <c:pt idx="155">
                        <c:v>23113.965770328479</c:v>
                      </c:pt>
                      <c:pt idx="156">
                        <c:v>23102.557712047808</c:v>
                      </c:pt>
                      <c:pt idx="157">
                        <c:v>23102.928731694261</c:v>
                      </c:pt>
                      <c:pt idx="158">
                        <c:v>23066.437463757306</c:v>
                      </c:pt>
                      <c:pt idx="159">
                        <c:v>23066.808483403758</c:v>
                      </c:pt>
                      <c:pt idx="160">
                        <c:v>23149.71499897254</c:v>
                      </c:pt>
                      <c:pt idx="161">
                        <c:v>23150.086018618993</c:v>
                      </c:pt>
                      <c:pt idx="162">
                        <c:v>23149.71499897254</c:v>
                      </c:pt>
                      <c:pt idx="163">
                        <c:v>23150.086018618993</c:v>
                      </c:pt>
                      <c:pt idx="164">
                        <c:v>23113.594750682038</c:v>
                      </c:pt>
                      <c:pt idx="165">
                        <c:v>23113.965770328479</c:v>
                      </c:pt>
                      <c:pt idx="166">
                        <c:v>23149.71499897254</c:v>
                      </c:pt>
                      <c:pt idx="167">
                        <c:v>23150.086018618993</c:v>
                      </c:pt>
                      <c:pt idx="168">
                        <c:v>23477.054369845511</c:v>
                      </c:pt>
                      <c:pt idx="169">
                        <c:v>23477.425389491957</c:v>
                      </c:pt>
                      <c:pt idx="170">
                        <c:v>23477.054369845511</c:v>
                      </c:pt>
                      <c:pt idx="171">
                        <c:v>23477.425389491957</c:v>
                      </c:pt>
                      <c:pt idx="172">
                        <c:v>23527.507849992497</c:v>
                      </c:pt>
                      <c:pt idx="173">
                        <c:v>23527.878869638949</c:v>
                      </c:pt>
                      <c:pt idx="174">
                        <c:v>23524.211656770243</c:v>
                      </c:pt>
                      <c:pt idx="175">
                        <c:v>23524.5826764167</c:v>
                      </c:pt>
                      <c:pt idx="176">
                        <c:v>23524.211656770243</c:v>
                      </c:pt>
                      <c:pt idx="177">
                        <c:v>23524.5826764167</c:v>
                      </c:pt>
                      <c:pt idx="178">
                        <c:v>23477.054369845511</c:v>
                      </c:pt>
                      <c:pt idx="179">
                        <c:v>23477.425389491957</c:v>
                      </c:pt>
                      <c:pt idx="180">
                        <c:v>23527.507849992497</c:v>
                      </c:pt>
                      <c:pt idx="181">
                        <c:v>23527.878869638949</c:v>
                      </c:pt>
                      <c:pt idx="182">
                        <c:v>23574.665136917225</c:v>
                      </c:pt>
                      <c:pt idx="183">
                        <c:v>23575.036156563678</c:v>
                      </c:pt>
                      <c:pt idx="184">
                        <c:v>23591.234535357566</c:v>
                      </c:pt>
                      <c:pt idx="185">
                        <c:v>23591.605555004011</c:v>
                      </c:pt>
                      <c:pt idx="186">
                        <c:v>23591.234535357566</c:v>
                      </c:pt>
                      <c:pt idx="187">
                        <c:v>23591.605555004011</c:v>
                      </c:pt>
                      <c:pt idx="188">
                        <c:v>23563.916687309316</c:v>
                      </c:pt>
                      <c:pt idx="189">
                        <c:v>23564.287706955769</c:v>
                      </c:pt>
                      <c:pt idx="190">
                        <c:v>23524.211656770243</c:v>
                      </c:pt>
                      <c:pt idx="191">
                        <c:v>23524.5826764167</c:v>
                      </c:pt>
                      <c:pt idx="192">
                        <c:v>23574.665136917225</c:v>
                      </c:pt>
                      <c:pt idx="193">
                        <c:v>23563.916687309316</c:v>
                      </c:pt>
                      <c:pt idx="194">
                        <c:v>23575.036156563678</c:v>
                      </c:pt>
                      <c:pt idx="195">
                        <c:v>23564.287706955769</c:v>
                      </c:pt>
                      <c:pt idx="196">
                        <c:v>23527.507849992497</c:v>
                      </c:pt>
                      <c:pt idx="197">
                        <c:v>23527.878869638949</c:v>
                      </c:pt>
                      <c:pt idx="198">
                        <c:v>23591.234535357566</c:v>
                      </c:pt>
                      <c:pt idx="199">
                        <c:v>23591.605555004011</c:v>
                      </c:pt>
                      <c:pt idx="200">
                        <c:v>23638.391822282301</c:v>
                      </c:pt>
                      <c:pt idx="201">
                        <c:v>23638.762841928747</c:v>
                      </c:pt>
                      <c:pt idx="202">
                        <c:v>23574.665136917225</c:v>
                      </c:pt>
                      <c:pt idx="203">
                        <c:v>23563.916687309316</c:v>
                      </c:pt>
                      <c:pt idx="204">
                        <c:v>23575.036156563678</c:v>
                      </c:pt>
                      <c:pt idx="205">
                        <c:v>23564.287706955769</c:v>
                      </c:pt>
                      <c:pt idx="206">
                        <c:v>23611.073974234045</c:v>
                      </c:pt>
                      <c:pt idx="207">
                        <c:v>23611.444993880501</c:v>
                      </c:pt>
                      <c:pt idx="208">
                        <c:v>23638.391822282301</c:v>
                      </c:pt>
                      <c:pt idx="209">
                        <c:v>23638.762841928747</c:v>
                      </c:pt>
                      <c:pt idx="210">
                        <c:v>23641.210653093778</c:v>
                      </c:pt>
                      <c:pt idx="211">
                        <c:v>23641.581672740223</c:v>
                      </c:pt>
                      <c:pt idx="212">
                        <c:v>23611.073974234045</c:v>
                      </c:pt>
                      <c:pt idx="213">
                        <c:v>23611.444993880501</c:v>
                      </c:pt>
                      <c:pt idx="214">
                        <c:v>23641.210653093778</c:v>
                      </c:pt>
                      <c:pt idx="215">
                        <c:v>23641.581672740223</c:v>
                      </c:pt>
                      <c:pt idx="216">
                        <c:v>23638.391822282301</c:v>
                      </c:pt>
                      <c:pt idx="217">
                        <c:v>23638.762841928747</c:v>
                      </c:pt>
                      <c:pt idx="218">
                        <c:v>23611.073974234045</c:v>
                      </c:pt>
                      <c:pt idx="219">
                        <c:v>23611.444993880501</c:v>
                      </c:pt>
                      <c:pt idx="220">
                        <c:v>23641.210653093778</c:v>
                      </c:pt>
                      <c:pt idx="221">
                        <c:v>23641.581672740223</c:v>
                      </c:pt>
                      <c:pt idx="222">
                        <c:v>23688.367940018503</c:v>
                      </c:pt>
                      <c:pt idx="223">
                        <c:v>23688.738959664955</c:v>
                      </c:pt>
                      <c:pt idx="224">
                        <c:v>23688.367940018503</c:v>
                      </c:pt>
                      <c:pt idx="225">
                        <c:v>23688.738959664955</c:v>
                      </c:pt>
                      <c:pt idx="226">
                        <c:v>23713.898565697848</c:v>
                      </c:pt>
                      <c:pt idx="227">
                        <c:v>23714.269585344297</c:v>
                      </c:pt>
                      <c:pt idx="228">
                        <c:v>23713.898565697848</c:v>
                      </c:pt>
                      <c:pt idx="229">
                        <c:v>23714.269585344297</c:v>
                      </c:pt>
                      <c:pt idx="230">
                        <c:v>23688.367940018503</c:v>
                      </c:pt>
                      <c:pt idx="231">
                        <c:v>23688.738959664955</c:v>
                      </c:pt>
                      <c:pt idx="232">
                        <c:v>23761.055852622583</c:v>
                      </c:pt>
                      <c:pt idx="233">
                        <c:v>23761.426872269032</c:v>
                      </c:pt>
                      <c:pt idx="234">
                        <c:v>23761.055852622583</c:v>
                      </c:pt>
                      <c:pt idx="235">
                        <c:v>23761.426872269032</c:v>
                      </c:pt>
                      <c:pt idx="236">
                        <c:v>23713.898565697848</c:v>
                      </c:pt>
                      <c:pt idx="237">
                        <c:v>23714.269585344297</c:v>
                      </c:pt>
                      <c:pt idx="238">
                        <c:v>23761.055852622583</c:v>
                      </c:pt>
                      <c:pt idx="239">
                        <c:v>23761.426872269032</c:v>
                      </c:pt>
                      <c:pt idx="240">
                        <c:v>23878.054848946111</c:v>
                      </c:pt>
                      <c:pt idx="241">
                        <c:v>23878.425868592563</c:v>
                      </c:pt>
                      <c:pt idx="242">
                        <c:v>23878.054848946111</c:v>
                      </c:pt>
                      <c:pt idx="243">
                        <c:v>23878.425868592563</c:v>
                      </c:pt>
                      <c:pt idx="244">
                        <c:v>23925.212135870843</c:v>
                      </c:pt>
                      <c:pt idx="245">
                        <c:v>23925.583155517295</c:v>
                      </c:pt>
                      <c:pt idx="246">
                        <c:v>23925.212135870843</c:v>
                      </c:pt>
                      <c:pt idx="247">
                        <c:v>23925.583155517295</c:v>
                      </c:pt>
                      <c:pt idx="248">
                        <c:v>23878.054848946111</c:v>
                      </c:pt>
                      <c:pt idx="249">
                        <c:v>23878.425868592563</c:v>
                      </c:pt>
                      <c:pt idx="250">
                        <c:v>23925.212135870843</c:v>
                      </c:pt>
                      <c:pt idx="251">
                        <c:v>23925.583155517295</c:v>
                      </c:pt>
                      <c:pt idx="252">
                        <c:v>24129.887476403535</c:v>
                      </c:pt>
                      <c:pt idx="253">
                        <c:v>24130.258496049984</c:v>
                      </c:pt>
                      <c:pt idx="254">
                        <c:v>24129.887476403535</c:v>
                      </c:pt>
                      <c:pt idx="255">
                        <c:v>24130.258496049984</c:v>
                      </c:pt>
                      <c:pt idx="256">
                        <c:v>24177.044763328264</c:v>
                      </c:pt>
                      <c:pt idx="257">
                        <c:v>24177.415782974709</c:v>
                      </c:pt>
                      <c:pt idx="258">
                        <c:v>24177.044763328264</c:v>
                      </c:pt>
                      <c:pt idx="259">
                        <c:v>24177.415782974709</c:v>
                      </c:pt>
                      <c:pt idx="260">
                        <c:v>24129.887476403535</c:v>
                      </c:pt>
                      <c:pt idx="261">
                        <c:v>24130.258496049984</c:v>
                      </c:pt>
                      <c:pt idx="262">
                        <c:v>24174.968951933039</c:v>
                      </c:pt>
                      <c:pt idx="263">
                        <c:v>24175.339971579491</c:v>
                      </c:pt>
                      <c:pt idx="264">
                        <c:v>24174.968951933039</c:v>
                      </c:pt>
                      <c:pt idx="265">
                        <c:v>24175.339971579491</c:v>
                      </c:pt>
                      <c:pt idx="266">
                        <c:v>24177.044763328264</c:v>
                      </c:pt>
                      <c:pt idx="267">
                        <c:v>24177.415782974709</c:v>
                      </c:pt>
                      <c:pt idx="268">
                        <c:v>24222.126238857778</c:v>
                      </c:pt>
                      <c:pt idx="269">
                        <c:v>24222.497258504227</c:v>
                      </c:pt>
                      <c:pt idx="270">
                        <c:v>24238.695637298115</c:v>
                      </c:pt>
                      <c:pt idx="271">
                        <c:v>24222.126238857778</c:v>
                      </c:pt>
                      <c:pt idx="272">
                        <c:v>24239.06665694456</c:v>
                      </c:pt>
                      <c:pt idx="273">
                        <c:v>24222.497258504227</c:v>
                      </c:pt>
                      <c:pt idx="274">
                        <c:v>24174.968951933039</c:v>
                      </c:pt>
                      <c:pt idx="275">
                        <c:v>24175.339971579491</c:v>
                      </c:pt>
                      <c:pt idx="276">
                        <c:v>24211.377789249869</c:v>
                      </c:pt>
                      <c:pt idx="277">
                        <c:v>24211.748808896311</c:v>
                      </c:pt>
                      <c:pt idx="278">
                        <c:v>24238.695637298115</c:v>
                      </c:pt>
                      <c:pt idx="279">
                        <c:v>24239.06665694456</c:v>
                      </c:pt>
                      <c:pt idx="280">
                        <c:v>24211.377789249869</c:v>
                      </c:pt>
                      <c:pt idx="281">
                        <c:v>24211.748808896311</c:v>
                      </c:pt>
                      <c:pt idx="282">
                        <c:v>24285.852924222847</c:v>
                      </c:pt>
                      <c:pt idx="283">
                        <c:v>24286.223943869296</c:v>
                      </c:pt>
                      <c:pt idx="284">
                        <c:v>24222.126238857778</c:v>
                      </c:pt>
                      <c:pt idx="285">
                        <c:v>24222.497258504227</c:v>
                      </c:pt>
                      <c:pt idx="286">
                        <c:v>24258.535076174598</c:v>
                      </c:pt>
                      <c:pt idx="287">
                        <c:v>24258.906095821047</c:v>
                      </c:pt>
                      <c:pt idx="288">
                        <c:v>24285.852924222847</c:v>
                      </c:pt>
                      <c:pt idx="289">
                        <c:v>24286.223943869296</c:v>
                      </c:pt>
                      <c:pt idx="290">
                        <c:v>24238.695637298115</c:v>
                      </c:pt>
                      <c:pt idx="291">
                        <c:v>24239.06665694456</c:v>
                      </c:pt>
                      <c:pt idx="292">
                        <c:v>24258.535076174598</c:v>
                      </c:pt>
                      <c:pt idx="293">
                        <c:v>24258.906095821047</c:v>
                      </c:pt>
                      <c:pt idx="294">
                        <c:v>24211.377789249869</c:v>
                      </c:pt>
                      <c:pt idx="295">
                        <c:v>24211.748808896311</c:v>
                      </c:pt>
                      <c:pt idx="296">
                        <c:v>24285.852924222847</c:v>
                      </c:pt>
                      <c:pt idx="297">
                        <c:v>24286.223943869296</c:v>
                      </c:pt>
                      <c:pt idx="298">
                        <c:v>24339.125235181302</c:v>
                      </c:pt>
                      <c:pt idx="299">
                        <c:v>24339.496254827751</c:v>
                      </c:pt>
                      <c:pt idx="300">
                        <c:v>24258.535076174598</c:v>
                      </c:pt>
                      <c:pt idx="301">
                        <c:v>24258.906095821047</c:v>
                      </c:pt>
                      <c:pt idx="302">
                        <c:v>24339.125235181302</c:v>
                      </c:pt>
                      <c:pt idx="303">
                        <c:v>24339.496254827751</c:v>
                      </c:pt>
                      <c:pt idx="304">
                        <c:v>24339.125235181302</c:v>
                      </c:pt>
                      <c:pt idx="305">
                        <c:v>24339.496254827751</c:v>
                      </c:pt>
                      <c:pt idx="306">
                        <c:v>24386.282522106041</c:v>
                      </c:pt>
                      <c:pt idx="307">
                        <c:v>24386.653541752486</c:v>
                      </c:pt>
                      <c:pt idx="308">
                        <c:v>24402.851920546374</c:v>
                      </c:pt>
                      <c:pt idx="309">
                        <c:v>24403.222940192816</c:v>
                      </c:pt>
                      <c:pt idx="310">
                        <c:v>24402.851920546374</c:v>
                      </c:pt>
                      <c:pt idx="311">
                        <c:v>24403.222940192816</c:v>
                      </c:pt>
                      <c:pt idx="312">
                        <c:v>24375.534072498129</c:v>
                      </c:pt>
                      <c:pt idx="313">
                        <c:v>24375.905092144571</c:v>
                      </c:pt>
                      <c:pt idx="314">
                        <c:v>24386.282522106041</c:v>
                      </c:pt>
                      <c:pt idx="315">
                        <c:v>24375.534072498129</c:v>
                      </c:pt>
                      <c:pt idx="316">
                        <c:v>24386.653541752486</c:v>
                      </c:pt>
                      <c:pt idx="317">
                        <c:v>24375.905092144571</c:v>
                      </c:pt>
                      <c:pt idx="318">
                        <c:v>24450.009207471106</c:v>
                      </c:pt>
                      <c:pt idx="319">
                        <c:v>24450.380227117555</c:v>
                      </c:pt>
                      <c:pt idx="320">
                        <c:v>24450.009207471106</c:v>
                      </c:pt>
                      <c:pt idx="321">
                        <c:v>24450.380227117555</c:v>
                      </c:pt>
                      <c:pt idx="322">
                        <c:v>24422.691359422861</c:v>
                      </c:pt>
                      <c:pt idx="323">
                        <c:v>24402.851920546374</c:v>
                      </c:pt>
                      <c:pt idx="324">
                        <c:v>24423.06237906931</c:v>
                      </c:pt>
                      <c:pt idx="325">
                        <c:v>24437.367493066045</c:v>
                      </c:pt>
                      <c:pt idx="326">
                        <c:v>24403.222940192816</c:v>
                      </c:pt>
                      <c:pt idx="327">
                        <c:v>24437.738512712491</c:v>
                      </c:pt>
                      <c:pt idx="328">
                        <c:v>24422.691359422861</c:v>
                      </c:pt>
                      <c:pt idx="329">
                        <c:v>24423.06237906931</c:v>
                      </c:pt>
                      <c:pt idx="330">
                        <c:v>24386.282522106041</c:v>
                      </c:pt>
                      <c:pt idx="331">
                        <c:v>24375.534072498129</c:v>
                      </c:pt>
                      <c:pt idx="332">
                        <c:v>24386.653541752486</c:v>
                      </c:pt>
                      <c:pt idx="333">
                        <c:v>24375.905092144571</c:v>
                      </c:pt>
                      <c:pt idx="334">
                        <c:v>24437.367493066045</c:v>
                      </c:pt>
                      <c:pt idx="335">
                        <c:v>24437.738512712491</c:v>
                      </c:pt>
                      <c:pt idx="336">
                        <c:v>24450.009207471106</c:v>
                      </c:pt>
                      <c:pt idx="337">
                        <c:v>24484.524779990781</c:v>
                      </c:pt>
                      <c:pt idx="338">
                        <c:v>24450.380227117555</c:v>
                      </c:pt>
                      <c:pt idx="339">
                        <c:v>24484.895799637226</c:v>
                      </c:pt>
                      <c:pt idx="340">
                        <c:v>24422.691359422861</c:v>
                      </c:pt>
                      <c:pt idx="341">
                        <c:v>24423.06237906931</c:v>
                      </c:pt>
                      <c:pt idx="342">
                        <c:v>24484.524779990781</c:v>
                      </c:pt>
                      <c:pt idx="343">
                        <c:v>24484.895799637226</c:v>
                      </c:pt>
                      <c:pt idx="344">
                        <c:v>24437.367493066045</c:v>
                      </c:pt>
                      <c:pt idx="345">
                        <c:v>24437.738512712491</c:v>
                      </c:pt>
                      <c:pt idx="346">
                        <c:v>24484.524779990781</c:v>
                      </c:pt>
                      <c:pt idx="347">
                        <c:v>24484.895799637226</c:v>
                      </c:pt>
                      <c:pt idx="348">
                        <c:v>24777.348578344081</c:v>
                      </c:pt>
                      <c:pt idx="349">
                        <c:v>24777.71959799053</c:v>
                      </c:pt>
                      <c:pt idx="350">
                        <c:v>24777.348578344081</c:v>
                      </c:pt>
                      <c:pt idx="351">
                        <c:v>24777.71959799053</c:v>
                      </c:pt>
                      <c:pt idx="352">
                        <c:v>24827.802058491059</c:v>
                      </c:pt>
                      <c:pt idx="353">
                        <c:v>24828.173078137512</c:v>
                      </c:pt>
                      <c:pt idx="354">
                        <c:v>24777.348578344081</c:v>
                      </c:pt>
                      <c:pt idx="355">
                        <c:v>24777.71959799053</c:v>
                      </c:pt>
                      <c:pt idx="356">
                        <c:v>24827.802058491059</c:v>
                      </c:pt>
                      <c:pt idx="357">
                        <c:v>24828.173078137512</c:v>
                      </c:pt>
                      <c:pt idx="358">
                        <c:v>24824.505865268813</c:v>
                      </c:pt>
                      <c:pt idx="359">
                        <c:v>24824.876884915258</c:v>
                      </c:pt>
                      <c:pt idx="360">
                        <c:v>24824.505865268813</c:v>
                      </c:pt>
                      <c:pt idx="361">
                        <c:v>24824.876884915258</c:v>
                      </c:pt>
                      <c:pt idx="362">
                        <c:v>24874.959345415791</c:v>
                      </c:pt>
                      <c:pt idx="363">
                        <c:v>24875.330365062244</c:v>
                      </c:pt>
                      <c:pt idx="364">
                        <c:v>24874.959345415791</c:v>
                      </c:pt>
                      <c:pt idx="365">
                        <c:v>24875.330365062244</c:v>
                      </c:pt>
                      <c:pt idx="366">
                        <c:v>24827.802058491059</c:v>
                      </c:pt>
                      <c:pt idx="367">
                        <c:v>24828.173078137512</c:v>
                      </c:pt>
                      <c:pt idx="368">
                        <c:v>24824.505865268813</c:v>
                      </c:pt>
                      <c:pt idx="369">
                        <c:v>24824.876884915258</c:v>
                      </c:pt>
                      <c:pt idx="370">
                        <c:v>24874.959345415791</c:v>
                      </c:pt>
                      <c:pt idx="371">
                        <c:v>24875.330365062244</c:v>
                      </c:pt>
                      <c:pt idx="372">
                        <c:v>24941.504861592333</c:v>
                      </c:pt>
                      <c:pt idx="373">
                        <c:v>24941.875881238793</c:v>
                      </c:pt>
                      <c:pt idx="374">
                        <c:v>24934.84671661806</c:v>
                      </c:pt>
                      <c:pt idx="375">
                        <c:v>24935.217736264512</c:v>
                      </c:pt>
                      <c:pt idx="376">
                        <c:v>24934.84671661806</c:v>
                      </c:pt>
                      <c:pt idx="377">
                        <c:v>24935.217736264512</c:v>
                      </c:pt>
                      <c:pt idx="378">
                        <c:v>24941.504861592333</c:v>
                      </c:pt>
                      <c:pt idx="379">
                        <c:v>24941.875881238793</c:v>
                      </c:pt>
                      <c:pt idx="380">
                        <c:v>24982.004003542788</c:v>
                      </c:pt>
                      <c:pt idx="381">
                        <c:v>24982.375023189245</c:v>
                      </c:pt>
                      <c:pt idx="382">
                        <c:v>24982.004003542788</c:v>
                      </c:pt>
                      <c:pt idx="383">
                        <c:v>24982.375023189245</c:v>
                      </c:pt>
                      <c:pt idx="384">
                        <c:v>24988.66214851708</c:v>
                      </c:pt>
                      <c:pt idx="385">
                        <c:v>24989.033168163522</c:v>
                      </c:pt>
                      <c:pt idx="386">
                        <c:v>24934.84671661806</c:v>
                      </c:pt>
                      <c:pt idx="387">
                        <c:v>24935.217736264512</c:v>
                      </c:pt>
                      <c:pt idx="388">
                        <c:v>24988.66214851708</c:v>
                      </c:pt>
                      <c:pt idx="389">
                        <c:v>24989.033168163522</c:v>
                      </c:pt>
                      <c:pt idx="390">
                        <c:v>24941.504861592333</c:v>
                      </c:pt>
                      <c:pt idx="391">
                        <c:v>24941.875881238793</c:v>
                      </c:pt>
                      <c:pt idx="392">
                        <c:v>24982.004003542788</c:v>
                      </c:pt>
                      <c:pt idx="393">
                        <c:v>24982.375023189245</c:v>
                      </c:pt>
                      <c:pt idx="394">
                        <c:v>24988.66214851708</c:v>
                      </c:pt>
                      <c:pt idx="395">
                        <c:v>24989.033168163522</c:v>
                      </c:pt>
                      <c:pt idx="396">
                        <c:v>25084.828595006595</c:v>
                      </c:pt>
                      <c:pt idx="397">
                        <c:v>25085.199614653047</c:v>
                      </c:pt>
                      <c:pt idx="398">
                        <c:v>25084.828595006595</c:v>
                      </c:pt>
                      <c:pt idx="399">
                        <c:v>25085.199614653047</c:v>
                      </c:pt>
                      <c:pt idx="400">
                        <c:v>25131.985881931323</c:v>
                      </c:pt>
                      <c:pt idx="401">
                        <c:v>25132.356901577783</c:v>
                      </c:pt>
                      <c:pt idx="402">
                        <c:v>25131.985881931323</c:v>
                      </c:pt>
                      <c:pt idx="403">
                        <c:v>25132.356901577783</c:v>
                      </c:pt>
                      <c:pt idx="404">
                        <c:v>25084.828595006595</c:v>
                      </c:pt>
                      <c:pt idx="405">
                        <c:v>25085.199614653047</c:v>
                      </c:pt>
                      <c:pt idx="406">
                        <c:v>25131.985881931323</c:v>
                      </c:pt>
                      <c:pt idx="407">
                        <c:v>25132.356901577783</c:v>
                      </c:pt>
                      <c:pt idx="408">
                        <c:v>25248.984878254851</c:v>
                      </c:pt>
                      <c:pt idx="409">
                        <c:v>25249.355897901307</c:v>
                      </c:pt>
                      <c:pt idx="410">
                        <c:v>25248.984878254851</c:v>
                      </c:pt>
                      <c:pt idx="411">
                        <c:v>25249.355897901307</c:v>
                      </c:pt>
                      <c:pt idx="412">
                        <c:v>25248.984878254851</c:v>
                      </c:pt>
                      <c:pt idx="413">
                        <c:v>25249.355897901307</c:v>
                      </c:pt>
                      <c:pt idx="414">
                        <c:v>25296.142165179583</c:v>
                      </c:pt>
                      <c:pt idx="415">
                        <c:v>25296.513184826032</c:v>
                      </c:pt>
                      <c:pt idx="416">
                        <c:v>25296.142165179583</c:v>
                      </c:pt>
                      <c:pt idx="417">
                        <c:v>25296.513184826032</c:v>
                      </c:pt>
                      <c:pt idx="418">
                        <c:v>25296.142165179583</c:v>
                      </c:pt>
                      <c:pt idx="419">
                        <c:v>25296.513184826032</c:v>
                      </c:pt>
                      <c:pt idx="420">
                        <c:v>25475.263160431608</c:v>
                      </c:pt>
                      <c:pt idx="421">
                        <c:v>25475.634180078057</c:v>
                      </c:pt>
                      <c:pt idx="422">
                        <c:v>25475.263160431608</c:v>
                      </c:pt>
                      <c:pt idx="423">
                        <c:v>25475.634180078057</c:v>
                      </c:pt>
                      <c:pt idx="424">
                        <c:v>25522.420447356337</c:v>
                      </c:pt>
                      <c:pt idx="425">
                        <c:v>25522.791467002793</c:v>
                      </c:pt>
                      <c:pt idx="426">
                        <c:v>25522.420447356337</c:v>
                      </c:pt>
                      <c:pt idx="427">
                        <c:v>25522.791467002793</c:v>
                      </c:pt>
                      <c:pt idx="428">
                        <c:v>25475.263160431608</c:v>
                      </c:pt>
                      <c:pt idx="429">
                        <c:v>25475.634180078057</c:v>
                      </c:pt>
                      <c:pt idx="430">
                        <c:v>25522.420447356337</c:v>
                      </c:pt>
                      <c:pt idx="431">
                        <c:v>25522.791467002793</c:v>
                      </c:pt>
                      <c:pt idx="432">
                        <c:v>25582.307818558609</c:v>
                      </c:pt>
                      <c:pt idx="433">
                        <c:v>25582.678838205054</c:v>
                      </c:pt>
                      <c:pt idx="434">
                        <c:v>25639.419443679864</c:v>
                      </c:pt>
                      <c:pt idx="435">
                        <c:v>25582.307818558609</c:v>
                      </c:pt>
                      <c:pt idx="436">
                        <c:v>25639.790463326317</c:v>
                      </c:pt>
                      <c:pt idx="437">
                        <c:v>25582.678838205054</c:v>
                      </c:pt>
                      <c:pt idx="438">
                        <c:v>25629.465105483338</c:v>
                      </c:pt>
                      <c:pt idx="439">
                        <c:v>25629.836125129787</c:v>
                      </c:pt>
                      <c:pt idx="440">
                        <c:v>25639.419443679864</c:v>
                      </c:pt>
                      <c:pt idx="441">
                        <c:v>25639.790463326317</c:v>
                      </c:pt>
                      <c:pt idx="442">
                        <c:v>25629.465105483338</c:v>
                      </c:pt>
                      <c:pt idx="443">
                        <c:v>25629.836125129787</c:v>
                      </c:pt>
                      <c:pt idx="444">
                        <c:v>25582.307818558609</c:v>
                      </c:pt>
                      <c:pt idx="445">
                        <c:v>25582.678838205054</c:v>
                      </c:pt>
                      <c:pt idx="446">
                        <c:v>25686.576730604596</c:v>
                      </c:pt>
                      <c:pt idx="447">
                        <c:v>25686.947750251042</c:v>
                      </c:pt>
                      <c:pt idx="448">
                        <c:v>25686.576730604596</c:v>
                      </c:pt>
                      <c:pt idx="449">
                        <c:v>25686.947750251042</c:v>
                      </c:pt>
                      <c:pt idx="450">
                        <c:v>25639.419443679864</c:v>
                      </c:pt>
                      <c:pt idx="451">
                        <c:v>25639.790463326317</c:v>
                      </c:pt>
                      <c:pt idx="452">
                        <c:v>25629.465105483338</c:v>
                      </c:pt>
                      <c:pt idx="453">
                        <c:v>25629.836125129787</c:v>
                      </c:pt>
                      <c:pt idx="454">
                        <c:v>25686.576730604596</c:v>
                      </c:pt>
                      <c:pt idx="455">
                        <c:v>25686.947750251042</c:v>
                      </c:pt>
                      <c:pt idx="456">
                        <c:v>25737.661701564608</c:v>
                      </c:pt>
                      <c:pt idx="457">
                        <c:v>25738.032721211064</c:v>
                      </c:pt>
                      <c:pt idx="458">
                        <c:v>25737.661701564608</c:v>
                      </c:pt>
                      <c:pt idx="459">
                        <c:v>25738.032721211064</c:v>
                      </c:pt>
                      <c:pt idx="460">
                        <c:v>25746.464101806865</c:v>
                      </c:pt>
                      <c:pt idx="461">
                        <c:v>25746.835121453318</c:v>
                      </c:pt>
                      <c:pt idx="462">
                        <c:v>25746.464101806865</c:v>
                      </c:pt>
                      <c:pt idx="463">
                        <c:v>25746.835121453318</c:v>
                      </c:pt>
                      <c:pt idx="464">
                        <c:v>25737.661701564608</c:v>
                      </c:pt>
                      <c:pt idx="465">
                        <c:v>25738.032721211064</c:v>
                      </c:pt>
                      <c:pt idx="466">
                        <c:v>25784.818988489347</c:v>
                      </c:pt>
                      <c:pt idx="467">
                        <c:v>25785.190008135789</c:v>
                      </c:pt>
                      <c:pt idx="468">
                        <c:v>25784.818988489347</c:v>
                      </c:pt>
                      <c:pt idx="469">
                        <c:v>25785.190008135789</c:v>
                      </c:pt>
                      <c:pt idx="470">
                        <c:v>25793.621388731601</c:v>
                      </c:pt>
                      <c:pt idx="471">
                        <c:v>25793.992408378053</c:v>
                      </c:pt>
                      <c:pt idx="472">
                        <c:v>25793.621388731601</c:v>
                      </c:pt>
                      <c:pt idx="473">
                        <c:v>25793.992408378053</c:v>
                      </c:pt>
                      <c:pt idx="474">
                        <c:v>25746.464101806865</c:v>
                      </c:pt>
                      <c:pt idx="475">
                        <c:v>25746.835121453318</c:v>
                      </c:pt>
                      <c:pt idx="476">
                        <c:v>25784.818988489347</c:v>
                      </c:pt>
                      <c:pt idx="477">
                        <c:v>25785.190008135789</c:v>
                      </c:pt>
                      <c:pt idx="478">
                        <c:v>25793.621388731601</c:v>
                      </c:pt>
                      <c:pt idx="479">
                        <c:v>25793.992408378053</c:v>
                      </c:pt>
                      <c:pt idx="480">
                        <c:v>26235.140925116626</c:v>
                      </c:pt>
                      <c:pt idx="481">
                        <c:v>26235.511944763079</c:v>
                      </c:pt>
                      <c:pt idx="482">
                        <c:v>26235.140925116626</c:v>
                      </c:pt>
                      <c:pt idx="483">
                        <c:v>26235.511944763079</c:v>
                      </c:pt>
                      <c:pt idx="484">
                        <c:v>26282.298212041358</c:v>
                      </c:pt>
                      <c:pt idx="485">
                        <c:v>26282.669231687811</c:v>
                      </c:pt>
                      <c:pt idx="486">
                        <c:v>26282.298212041358</c:v>
                      </c:pt>
                      <c:pt idx="487">
                        <c:v>26282.669231687811</c:v>
                      </c:pt>
                      <c:pt idx="488">
                        <c:v>26235.140925116626</c:v>
                      </c:pt>
                      <c:pt idx="489">
                        <c:v>26235.511944763079</c:v>
                      </c:pt>
                      <c:pt idx="490">
                        <c:v>26282.298212041358</c:v>
                      </c:pt>
                      <c:pt idx="491">
                        <c:v>26282.669231687811</c:v>
                      </c:pt>
                      <c:pt idx="492">
                        <c:v>26385.122803505157</c:v>
                      </c:pt>
                      <c:pt idx="493">
                        <c:v>26385.493823151606</c:v>
                      </c:pt>
                      <c:pt idx="494">
                        <c:v>26385.122803505157</c:v>
                      </c:pt>
                      <c:pt idx="495">
                        <c:v>26385.493823151606</c:v>
                      </c:pt>
                      <c:pt idx="496">
                        <c:v>26432.280090429893</c:v>
                      </c:pt>
                      <c:pt idx="497">
                        <c:v>26432.651110076338</c:v>
                      </c:pt>
                      <c:pt idx="498">
                        <c:v>26432.280090429893</c:v>
                      </c:pt>
                      <c:pt idx="499">
                        <c:v>26432.651110076338</c:v>
                      </c:pt>
                      <c:pt idx="500">
                        <c:v>26385.122803505157</c:v>
                      </c:pt>
                      <c:pt idx="501">
                        <c:v>26385.493823151606</c:v>
                      </c:pt>
                      <c:pt idx="502">
                        <c:v>26432.280090429893</c:v>
                      </c:pt>
                      <c:pt idx="503">
                        <c:v>26432.651110076338</c:v>
                      </c:pt>
                      <c:pt idx="504">
                        <c:v>26549.27908675342</c:v>
                      </c:pt>
                      <c:pt idx="505">
                        <c:v>26549.650106399873</c:v>
                      </c:pt>
                      <c:pt idx="506">
                        <c:v>26549.27908675342</c:v>
                      </c:pt>
                      <c:pt idx="507">
                        <c:v>26549.650106399873</c:v>
                      </c:pt>
                      <c:pt idx="508">
                        <c:v>26596.436373678149</c:v>
                      </c:pt>
                      <c:pt idx="509">
                        <c:v>26596.807393324601</c:v>
                      </c:pt>
                      <c:pt idx="510">
                        <c:v>26596.436373678149</c:v>
                      </c:pt>
                      <c:pt idx="511">
                        <c:v>26596.807393324601</c:v>
                      </c:pt>
                      <c:pt idx="512">
                        <c:v>26549.27908675342</c:v>
                      </c:pt>
                      <c:pt idx="513">
                        <c:v>26549.650106399873</c:v>
                      </c:pt>
                      <c:pt idx="514">
                        <c:v>26596.436373678149</c:v>
                      </c:pt>
                      <c:pt idx="515">
                        <c:v>26596.807393324601</c:v>
                      </c:pt>
                      <c:pt idx="516">
                        <c:v>26882.602027057164</c:v>
                      </c:pt>
                      <c:pt idx="517">
                        <c:v>26882.973046703632</c:v>
                      </c:pt>
                      <c:pt idx="518">
                        <c:v>26882.602027057164</c:v>
                      </c:pt>
                      <c:pt idx="519">
                        <c:v>26882.973046703632</c:v>
                      </c:pt>
                      <c:pt idx="520">
                        <c:v>26929.759313981904</c:v>
                      </c:pt>
                      <c:pt idx="521">
                        <c:v>26930.13033362836</c:v>
                      </c:pt>
                      <c:pt idx="522">
                        <c:v>26929.759313981904</c:v>
                      </c:pt>
                      <c:pt idx="523">
                        <c:v>26930.13033362836</c:v>
                      </c:pt>
                      <c:pt idx="524">
                        <c:v>26882.602027057164</c:v>
                      </c:pt>
                      <c:pt idx="525">
                        <c:v>26882.973046703632</c:v>
                      </c:pt>
                      <c:pt idx="526">
                        <c:v>26929.759313981904</c:v>
                      </c:pt>
                      <c:pt idx="527">
                        <c:v>26930.13033362836</c:v>
                      </c:pt>
                      <c:pt idx="528">
                        <c:v>27046.758310305431</c:v>
                      </c:pt>
                      <c:pt idx="529">
                        <c:v>27047.129329951884</c:v>
                      </c:pt>
                      <c:pt idx="530">
                        <c:v>27046.758310305431</c:v>
                      </c:pt>
                      <c:pt idx="531">
                        <c:v>27047.129329951884</c:v>
                      </c:pt>
                      <c:pt idx="532">
                        <c:v>27093.915597230171</c:v>
                      </c:pt>
                      <c:pt idx="533">
                        <c:v>27094.286616876609</c:v>
                      </c:pt>
                      <c:pt idx="534">
                        <c:v>27046.758310305431</c:v>
                      </c:pt>
                      <c:pt idx="535">
                        <c:v>27047.129329951884</c:v>
                      </c:pt>
                      <c:pt idx="536">
                        <c:v>27093.915597230171</c:v>
                      </c:pt>
                      <c:pt idx="537">
                        <c:v>27094.286616876609</c:v>
                      </c:pt>
                      <c:pt idx="538">
                        <c:v>27093.915597230171</c:v>
                      </c:pt>
                      <c:pt idx="539">
                        <c:v>27094.286616876609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6A8F-4A25-AA74-C962FE594BA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0.99994003945903942</c:v>
                      </c:pt>
                      <c:pt idx="2">
                        <c:v>0.99658203537090084</c:v>
                      </c:pt>
                      <c:pt idx="3">
                        <c:v>0.99652480913884656</c:v>
                      </c:pt>
                      <c:pt idx="4">
                        <c:v>0.99151241098795417</c:v>
                      </c:pt>
                      <c:pt idx="5">
                        <c:v>0.99145263521993332</c:v>
                      </c:pt>
                      <c:pt idx="6">
                        <c:v>0.99081654486799131</c:v>
                      </c:pt>
                      <c:pt idx="7">
                        <c:v>0.99075685777207934</c:v>
                      </c:pt>
                      <c:pt idx="8">
                        <c:v>0.99055818603507928</c:v>
                      </c:pt>
                      <c:pt idx="9">
                        <c:v>0.99050098554004795</c:v>
                      </c:pt>
                      <c:pt idx="10">
                        <c:v>0.98487338278489478</c:v>
                      </c:pt>
                      <c:pt idx="11">
                        <c:v>0.98481436798113697</c:v>
                      </c:pt>
                      <c:pt idx="12">
                        <c:v>0.91215975168085928</c:v>
                      </c:pt>
                      <c:pt idx="13">
                        <c:v>0.9120998436768607</c:v>
                      </c:pt>
                      <c:pt idx="14">
                        <c:v>0.90883251293861922</c:v>
                      </c:pt>
                      <c:pt idx="15">
                        <c:v>0.90877262908667211</c:v>
                      </c:pt>
                      <c:pt idx="16">
                        <c:v>0.90628708544750036</c:v>
                      </c:pt>
                      <c:pt idx="17">
                        <c:v>0.90622716932518832</c:v>
                      </c:pt>
                      <c:pt idx="18">
                        <c:v>0.90296347052691028</c:v>
                      </c:pt>
                      <c:pt idx="19">
                        <c:v>0.90290357476424687</c:v>
                      </c:pt>
                      <c:pt idx="20">
                        <c:v>0.9027775199818846</c:v>
                      </c:pt>
                      <c:pt idx="21">
                        <c:v>0.90271768824891763</c:v>
                      </c:pt>
                      <c:pt idx="22">
                        <c:v>0.89691558217080236</c:v>
                      </c:pt>
                      <c:pt idx="23">
                        <c:v>0.89685573150749542</c:v>
                      </c:pt>
                      <c:pt idx="24">
                        <c:v>0.89389279892845164</c:v>
                      </c:pt>
                      <c:pt idx="25">
                        <c:v>0.89383289281264255</c:v>
                      </c:pt>
                      <c:pt idx="26">
                        <c:v>0.89317901152295232</c:v>
                      </c:pt>
                      <c:pt idx="27">
                        <c:v>0.89311910940264772</c:v>
                      </c:pt>
                      <c:pt idx="28">
                        <c:v>0.88802059020559621</c:v>
                      </c:pt>
                      <c:pt idx="29">
                        <c:v>0.88796067705544757</c:v>
                      </c:pt>
                      <c:pt idx="30">
                        <c:v>0.88730742504207416</c:v>
                      </c:pt>
                      <c:pt idx="31">
                        <c:v>0.88724751532107748</c:v>
                      </c:pt>
                      <c:pt idx="32">
                        <c:v>0.88713564182979276</c:v>
                      </c:pt>
                      <c:pt idx="33">
                        <c:v>0.88707577830391759</c:v>
                      </c:pt>
                      <c:pt idx="34">
                        <c:v>0.88126963340921838</c:v>
                      </c:pt>
                      <c:pt idx="35">
                        <c:v>0.88120975737644802</c:v>
                      </c:pt>
                      <c:pt idx="36">
                        <c:v>0.86644398104214992</c:v>
                      </c:pt>
                      <c:pt idx="37">
                        <c:v>0.86638407716496613</c:v>
                      </c:pt>
                      <c:pt idx="38">
                        <c:v>0.8630912615389621</c:v>
                      </c:pt>
                      <c:pt idx="39">
                        <c:v>0.86303137310801237</c:v>
                      </c:pt>
                      <c:pt idx="40">
                        <c:v>0.86057225957329686</c:v>
                      </c:pt>
                      <c:pt idx="41">
                        <c:v>0.86051234986202818</c:v>
                      </c:pt>
                      <c:pt idx="42">
                        <c:v>0.85722187114956561</c:v>
                      </c:pt>
                      <c:pt idx="43">
                        <c:v>0.85716197512650005</c:v>
                      </c:pt>
                      <c:pt idx="44">
                        <c:v>0.85682687453053608</c:v>
                      </c:pt>
                      <c:pt idx="45">
                        <c:v>0.85676701906613006</c:v>
                      </c:pt>
                      <c:pt idx="46">
                        <c:v>0.850962100005624</c:v>
                      </c:pt>
                      <c:pt idx="47">
                        <c:v>0.85090223361885131</c:v>
                      </c:pt>
                      <c:pt idx="48">
                        <c:v>0.80605267206980613</c:v>
                      </c:pt>
                      <c:pt idx="49">
                        <c:v>0.80599276429134348</c:v>
                      </c:pt>
                      <c:pt idx="50">
                        <c:v>0.8053136240647647</c:v>
                      </c:pt>
                      <c:pt idx="51">
                        <c:v>0.80525371823412328</c:v>
                      </c:pt>
                      <c:pt idx="52">
                        <c:v>0.80131121377484416</c:v>
                      </c:pt>
                      <c:pt idx="53">
                        <c:v>0.80125129685597252</c:v>
                      </c:pt>
                      <c:pt idx="54">
                        <c:v>0.80018050473720481</c:v>
                      </c:pt>
                      <c:pt idx="55">
                        <c:v>0.80012059348645148</c:v>
                      </c:pt>
                      <c:pt idx="56">
                        <c:v>0.79944176597143501</c:v>
                      </c:pt>
                      <c:pt idx="57">
                        <c:v>0.79938185648041338</c:v>
                      </c:pt>
                      <c:pt idx="58">
                        <c:v>0.79906232790757858</c:v>
                      </c:pt>
                      <c:pt idx="59">
                        <c:v>0.79900244030540246</c:v>
                      </c:pt>
                      <c:pt idx="60">
                        <c:v>0.79796457261234599</c:v>
                      </c:pt>
                      <c:pt idx="61">
                        <c:v>0.7979046632767598</c:v>
                      </c:pt>
                      <c:pt idx="62">
                        <c:v>0.79543757387302372</c:v>
                      </c:pt>
                      <c:pt idx="63">
                        <c:v>0.79537765457500775</c:v>
                      </c:pt>
                      <c:pt idx="64">
                        <c:v>0.79319320277308558</c:v>
                      </c:pt>
                      <c:pt idx="65">
                        <c:v>0.79313330989405062</c:v>
                      </c:pt>
                      <c:pt idx="66">
                        <c:v>0.79209220138673442</c:v>
                      </c:pt>
                      <c:pt idx="67">
                        <c:v>0.79203228889921717</c:v>
                      </c:pt>
                      <c:pt idx="68">
                        <c:v>0.79171576196329463</c:v>
                      </c:pt>
                      <c:pt idx="69">
                        <c:v>0.79165586918940101</c:v>
                      </c:pt>
                      <c:pt idx="70">
                        <c:v>0.78584592340169401</c:v>
                      </c:pt>
                      <c:pt idx="71">
                        <c:v>0.78578602599155567</c:v>
                      </c:pt>
                      <c:pt idx="72">
                        <c:v>0.78177073310591805</c:v>
                      </c:pt>
                      <c:pt idx="73">
                        <c:v>0.78171081250834473</c:v>
                      </c:pt>
                      <c:pt idx="74">
                        <c:v>0.78121329426469166</c:v>
                      </c:pt>
                      <c:pt idx="75">
                        <c:v>0.78115338204237472</c:v>
                      </c:pt>
                      <c:pt idx="76">
                        <c:v>0.78047463903286829</c:v>
                      </c:pt>
                      <c:pt idx="77">
                        <c:v>0.7804147283306434</c:v>
                      </c:pt>
                      <c:pt idx="78">
                        <c:v>0.77842609675293828</c:v>
                      </c:pt>
                      <c:pt idx="79">
                        <c:v>0.77836618205988239</c:v>
                      </c:pt>
                      <c:pt idx="80">
                        <c:v>0.77422746736854631</c:v>
                      </c:pt>
                      <c:pt idx="81">
                        <c:v>0.7741675710124658</c:v>
                      </c:pt>
                      <c:pt idx="82">
                        <c:v>0.77329095884458965</c:v>
                      </c:pt>
                      <c:pt idx="83">
                        <c:v>0.77323104067864934</c:v>
                      </c:pt>
                      <c:pt idx="84">
                        <c:v>0.77273209106895213</c:v>
                      </c:pt>
                      <c:pt idx="85">
                        <c:v>0.77267218133763738</c:v>
                      </c:pt>
                      <c:pt idx="86">
                        <c:v>0.77255288729567428</c:v>
                      </c:pt>
                      <c:pt idx="87">
                        <c:v>0.77249297036670295</c:v>
                      </c:pt>
                      <c:pt idx="88">
                        <c:v>0.77218179404157339</c:v>
                      </c:pt>
                      <c:pt idx="89">
                        <c:v>0.77212189252719432</c:v>
                      </c:pt>
                      <c:pt idx="90">
                        <c:v>0.76935738164824918</c:v>
                      </c:pt>
                      <c:pt idx="91">
                        <c:v>0.76929747908683666</c:v>
                      </c:pt>
                      <c:pt idx="92">
                        <c:v>0.76631069054191336</c:v>
                      </c:pt>
                      <c:pt idx="93">
                        <c:v>0.76625078557677617</c:v>
                      </c:pt>
                      <c:pt idx="94">
                        <c:v>0.76288974421607558</c:v>
                      </c:pt>
                      <c:pt idx="95">
                        <c:v>0.76282985727901997</c:v>
                      </c:pt>
                      <c:pt idx="96">
                        <c:v>0.69520496599873682</c:v>
                      </c:pt>
                      <c:pt idx="97">
                        <c:v>0.69514505250764147</c:v>
                      </c:pt>
                      <c:pt idx="98">
                        <c:v>0.6944409805202072</c:v>
                      </c:pt>
                      <c:pt idx="99">
                        <c:v>0.69438106787912068</c:v>
                      </c:pt>
                      <c:pt idx="100">
                        <c:v>0.69393208748396107</c:v>
                      </c:pt>
                      <c:pt idx="101">
                        <c:v>0.69387217103556642</c:v>
                      </c:pt>
                      <c:pt idx="102">
                        <c:v>0.69056068733139941</c:v>
                      </c:pt>
                      <c:pt idx="103">
                        <c:v>0.69050077428864598</c:v>
                      </c:pt>
                      <c:pt idx="104">
                        <c:v>0.68933203584177016</c:v>
                      </c:pt>
                      <c:pt idx="105">
                        <c:v>0.68927212104032742</c:v>
                      </c:pt>
                      <c:pt idx="106">
                        <c:v>0.6885681926288022</c:v>
                      </c:pt>
                      <c:pt idx="107">
                        <c:v>0.68850827859039287</c:v>
                      </c:pt>
                      <c:pt idx="108">
                        <c:v>0.68805864710016129</c:v>
                      </c:pt>
                      <c:pt idx="109">
                        <c:v>0.68799872970859832</c:v>
                      </c:pt>
                      <c:pt idx="110">
                        <c:v>0.68798178430549883</c:v>
                      </c:pt>
                      <c:pt idx="111">
                        <c:v>0.68792187980080277</c:v>
                      </c:pt>
                      <c:pt idx="112">
                        <c:v>0.68468783960618196</c:v>
                      </c:pt>
                      <c:pt idx="113">
                        <c:v>0.68462792524696858</c:v>
                      </c:pt>
                      <c:pt idx="114">
                        <c:v>0.68410186174227317</c:v>
                      </c:pt>
                      <c:pt idx="115">
                        <c:v>0.68404195651932409</c:v>
                      </c:pt>
                      <c:pt idx="116">
                        <c:v>0.68211026511333372</c:v>
                      </c:pt>
                      <c:pt idx="117">
                        <c:v>0.68205035846661688</c:v>
                      </c:pt>
                      <c:pt idx="118">
                        <c:v>0.67823023974536378</c:v>
                      </c:pt>
                      <c:pt idx="119">
                        <c:v>0.67817033247734704</c:v>
                      </c:pt>
                      <c:pt idx="120">
                        <c:v>0.67566574319222905</c:v>
                      </c:pt>
                      <c:pt idx="121">
                        <c:v>0.67560582761232135</c:v>
                      </c:pt>
                      <c:pt idx="122">
                        <c:v>0.67490198168856097</c:v>
                      </c:pt>
                      <c:pt idx="123">
                        <c:v>0.67484206676267333</c:v>
                      </c:pt>
                      <c:pt idx="124">
                        <c:v>0.67036473137620289</c:v>
                      </c:pt>
                      <c:pt idx="125">
                        <c:v>0.6703048165099561</c:v>
                      </c:pt>
                      <c:pt idx="126">
                        <c:v>0.66979247469426273</c:v>
                      </c:pt>
                      <c:pt idx="127">
                        <c:v>0.66973255825178568</c:v>
                      </c:pt>
                      <c:pt idx="128">
                        <c:v>0.66960089664970646</c:v>
                      </c:pt>
                      <c:pt idx="129">
                        <c:v>0.66954098243536886</c:v>
                      </c:pt>
                      <c:pt idx="130">
                        <c:v>0.66902882938598318</c:v>
                      </c:pt>
                      <c:pt idx="131">
                        <c:v>0.66896891351962984</c:v>
                      </c:pt>
                      <c:pt idx="132">
                        <c:v>0.6684449885769046</c:v>
                      </c:pt>
                      <c:pt idx="133">
                        <c:v>0.66838508007517072</c:v>
                      </c:pt>
                      <c:pt idx="134">
                        <c:v>0.66314342027631268</c:v>
                      </c:pt>
                      <c:pt idx="135">
                        <c:v>0.66308351244121277</c:v>
                      </c:pt>
                      <c:pt idx="136">
                        <c:v>0.66257288135450898</c:v>
                      </c:pt>
                      <c:pt idx="137">
                        <c:v>0.66251297124485153</c:v>
                      </c:pt>
                      <c:pt idx="138">
                        <c:v>0.66188402561389259</c:v>
                      </c:pt>
                      <c:pt idx="139">
                        <c:v>0.66182411190307733</c:v>
                      </c:pt>
                      <c:pt idx="140">
                        <c:v>0.65848607522802105</c:v>
                      </c:pt>
                      <c:pt idx="141">
                        <c:v>0.65842616457002268</c:v>
                      </c:pt>
                      <c:pt idx="142">
                        <c:v>0.65332633494149039</c:v>
                      </c:pt>
                      <c:pt idx="143">
                        <c:v>0.65326642154028713</c:v>
                      </c:pt>
                      <c:pt idx="144">
                        <c:v>0.65181079107077122</c:v>
                      </c:pt>
                      <c:pt idx="145">
                        <c:v>0.65175088757315314</c:v>
                      </c:pt>
                      <c:pt idx="146">
                        <c:v>0.65082521938627347</c:v>
                      </c:pt>
                      <c:pt idx="147">
                        <c:v>0.65076530322630088</c:v>
                      </c:pt>
                      <c:pt idx="148">
                        <c:v>0.6500615512732153</c:v>
                      </c:pt>
                      <c:pt idx="149">
                        <c:v>0.65000163559273749</c:v>
                      </c:pt>
                      <c:pt idx="150">
                        <c:v>0.64992829153314147</c:v>
                      </c:pt>
                      <c:pt idx="151">
                        <c:v>0.64986838103530464</c:v>
                      </c:pt>
                      <c:pt idx="152">
                        <c:v>0.64484540393451018</c:v>
                      </c:pt>
                      <c:pt idx="153">
                        <c:v>0.64478549155060783</c:v>
                      </c:pt>
                      <c:pt idx="154">
                        <c:v>0.64405586786555824</c:v>
                      </c:pt>
                      <c:pt idx="155">
                        <c:v>0.64399595611634852</c:v>
                      </c:pt>
                      <c:pt idx="156">
                        <c:v>0.64360576701290484</c:v>
                      </c:pt>
                      <c:pt idx="157">
                        <c:v>0.64354585620903015</c:v>
                      </c:pt>
                      <c:pt idx="158">
                        <c:v>0.64325306762048828</c:v>
                      </c:pt>
                      <c:pt idx="159">
                        <c:v>0.64319316395094051</c:v>
                      </c:pt>
                      <c:pt idx="160">
                        <c:v>0.64234481432948953</c:v>
                      </c:pt>
                      <c:pt idx="161">
                        <c:v>0.6422848991438338</c:v>
                      </c:pt>
                      <c:pt idx="162">
                        <c:v>0.63894766324521612</c:v>
                      </c:pt>
                      <c:pt idx="163">
                        <c:v>0.63888775034958922</c:v>
                      </c:pt>
                      <c:pt idx="164">
                        <c:v>0.63738164735536251</c:v>
                      </c:pt>
                      <c:pt idx="165">
                        <c:v>0.63732174179021195</c:v>
                      </c:pt>
                      <c:pt idx="166">
                        <c:v>0.6322743310895621</c:v>
                      </c:pt>
                      <c:pt idx="167">
                        <c:v>0.63221442380456094</c:v>
                      </c:pt>
                      <c:pt idx="168">
                        <c:v>0.59043381804250272</c:v>
                      </c:pt>
                      <c:pt idx="169">
                        <c:v>0.5903739034363592</c:v>
                      </c:pt>
                      <c:pt idx="170">
                        <c:v>0.58703671213238318</c:v>
                      </c:pt>
                      <c:pt idx="171">
                        <c:v>0.58697679867409103</c:v>
                      </c:pt>
                      <c:pt idx="172">
                        <c:v>0.58308371434481188</c:v>
                      </c:pt>
                      <c:pt idx="173">
                        <c:v>0.58302379965701234</c:v>
                      </c:pt>
                      <c:pt idx="174">
                        <c:v>0.58195320329392397</c:v>
                      </c:pt>
                      <c:pt idx="175">
                        <c:v>0.58189328922293793</c:v>
                      </c:pt>
                      <c:pt idx="176">
                        <c:v>0.58116386606174708</c:v>
                      </c:pt>
                      <c:pt idx="177">
                        <c:v>0.58110395222601396</c:v>
                      </c:pt>
                      <c:pt idx="178">
                        <c:v>0.58036463485200951</c:v>
                      </c:pt>
                      <c:pt idx="179">
                        <c:v>0.58030472462440374</c:v>
                      </c:pt>
                      <c:pt idx="180">
                        <c:v>0.57968677228621202</c:v>
                      </c:pt>
                      <c:pt idx="181">
                        <c:v>0.57962685848055429</c:v>
                      </c:pt>
                      <c:pt idx="182">
                        <c:v>0.57721063670287376</c:v>
                      </c:pt>
                      <c:pt idx="183">
                        <c:v>0.57715072204922846</c:v>
                      </c:pt>
                      <c:pt idx="184">
                        <c:v>0.57639683736891134</c:v>
                      </c:pt>
                      <c:pt idx="185">
                        <c:v>0.57633692263456937</c:v>
                      </c:pt>
                      <c:pt idx="186">
                        <c:v>0.57563317939345526</c:v>
                      </c:pt>
                      <c:pt idx="187">
                        <c:v>0.57557326471503367</c:v>
                      </c:pt>
                      <c:pt idx="188">
                        <c:v>0.57460160573133634</c:v>
                      </c:pt>
                      <c:pt idx="189">
                        <c:v>0.57454169197037641</c:v>
                      </c:pt>
                      <c:pt idx="190">
                        <c:v>0.57449227875598941</c:v>
                      </c:pt>
                      <c:pt idx="191">
                        <c:v>0.57443236762403549</c:v>
                      </c:pt>
                      <c:pt idx="192">
                        <c:v>0.57381387478510948</c:v>
                      </c:pt>
                      <c:pt idx="193">
                        <c:v>0.57381222786497621</c:v>
                      </c:pt>
                      <c:pt idx="194">
                        <c:v>0.57375396075245444</c:v>
                      </c:pt>
                      <c:pt idx="195">
                        <c:v>0.57375231433017693</c:v>
                      </c:pt>
                      <c:pt idx="196">
                        <c:v>0.57301512681492739</c:v>
                      </c:pt>
                      <c:pt idx="197">
                        <c:v>0.57295521570951347</c:v>
                      </c:pt>
                      <c:pt idx="198">
                        <c:v>0.56917858155872336</c:v>
                      </c:pt>
                      <c:pt idx="199">
                        <c:v>0.56911866803449063</c:v>
                      </c:pt>
                      <c:pt idx="200">
                        <c:v>0.56791658343753593</c:v>
                      </c:pt>
                      <c:pt idx="201">
                        <c:v>0.56785666911557298</c:v>
                      </c:pt>
                      <c:pt idx="202">
                        <c:v>0.56714265134273667</c:v>
                      </c:pt>
                      <c:pt idx="203">
                        <c:v>0.56714044046422452</c:v>
                      </c:pt>
                      <c:pt idx="204">
                        <c:v>0.56708273949275945</c:v>
                      </c:pt>
                      <c:pt idx="205">
                        <c:v>0.56708052954413979</c:v>
                      </c:pt>
                      <c:pt idx="206">
                        <c:v>0.56612079670835269</c:v>
                      </c:pt>
                      <c:pt idx="207">
                        <c:v>0.56606088338623717</c:v>
                      </c:pt>
                      <c:pt idx="208">
                        <c:v>0.56451981768416326</c:v>
                      </c:pt>
                      <c:pt idx="209">
                        <c:v>0.56445990374468813</c:v>
                      </c:pt>
                      <c:pt idx="210">
                        <c:v>0.56298597853964094</c:v>
                      </c:pt>
                      <c:pt idx="211">
                        <c:v>0.56292606474547102</c:v>
                      </c:pt>
                      <c:pt idx="212">
                        <c:v>0.56269761267256468</c:v>
                      </c:pt>
                      <c:pt idx="213">
                        <c:v>0.56263770044806161</c:v>
                      </c:pt>
                      <c:pt idx="214">
                        <c:v>0.56219662026772388</c:v>
                      </c:pt>
                      <c:pt idx="215">
                        <c:v>0.56213670662574455</c:v>
                      </c:pt>
                      <c:pt idx="216">
                        <c:v>0.55784875682426416</c:v>
                      </c:pt>
                      <c:pt idx="217">
                        <c:v>0.55778884458576583</c:v>
                      </c:pt>
                      <c:pt idx="218">
                        <c:v>0.55580973203429107</c:v>
                      </c:pt>
                      <c:pt idx="219">
                        <c:v>0.55574982299369369</c:v>
                      </c:pt>
                      <c:pt idx="220">
                        <c:v>0.5555251494193264</c:v>
                      </c:pt>
                      <c:pt idx="221">
                        <c:v>0.55546523775677159</c:v>
                      </c:pt>
                      <c:pt idx="222">
                        <c:v>0.5545052124010158</c:v>
                      </c:pt>
                      <c:pt idx="223">
                        <c:v>0.55444529896626715</c:v>
                      </c:pt>
                      <c:pt idx="224">
                        <c:v>0.55108214934533661</c:v>
                      </c:pt>
                      <c:pt idx="225">
                        <c:v>0.55102223668712536</c:v>
                      </c:pt>
                      <c:pt idx="226">
                        <c:v>0.54721966056364024</c:v>
                      </c:pt>
                      <c:pt idx="227">
                        <c:v>0.54715974785863952</c:v>
                      </c:pt>
                      <c:pt idx="228">
                        <c:v>0.54640470235807037</c:v>
                      </c:pt>
                      <c:pt idx="229">
                        <c:v>0.54634478986538837</c:v>
                      </c:pt>
                      <c:pt idx="230">
                        <c:v>0.54419472212474462</c:v>
                      </c:pt>
                      <c:pt idx="231">
                        <c:v>0.54413481199459235</c:v>
                      </c:pt>
                      <c:pt idx="232">
                        <c:v>0.54134695525925258</c:v>
                      </c:pt>
                      <c:pt idx="233">
                        <c:v>0.5412870422764342</c:v>
                      </c:pt>
                      <c:pt idx="234">
                        <c:v>0.5405320280456144</c:v>
                      </c:pt>
                      <c:pt idx="235">
                        <c:v>0.54047211521443328</c:v>
                      </c:pt>
                      <c:pt idx="236">
                        <c:v>0.53951724990935879</c:v>
                      </c:pt>
                      <c:pt idx="237">
                        <c:v>0.53945733992524447</c:v>
                      </c:pt>
                      <c:pt idx="238">
                        <c:v>0.53364488770442964</c:v>
                      </c:pt>
                      <c:pt idx="239">
                        <c:v>0.53358497686805173</c:v>
                      </c:pt>
                      <c:pt idx="240">
                        <c:v>0.51977145052859597</c:v>
                      </c:pt>
                      <c:pt idx="241">
                        <c:v>0.51971153786373103</c:v>
                      </c:pt>
                      <c:pt idx="242">
                        <c:v>0.51632269752715421</c:v>
                      </c:pt>
                      <c:pt idx="243">
                        <c:v>0.51626278550807037</c:v>
                      </c:pt>
                      <c:pt idx="244">
                        <c:v>0.51389876298942339</c:v>
                      </c:pt>
                      <c:pt idx="245">
                        <c:v>0.51383885015563868</c:v>
                      </c:pt>
                      <c:pt idx="246">
                        <c:v>0.51045007717819468</c:v>
                      </c:pt>
                      <c:pt idx="247">
                        <c:v>0.51039016473835974</c:v>
                      </c:pt>
                      <c:pt idx="248">
                        <c:v>0.50922054596331257</c:v>
                      </c:pt>
                      <c:pt idx="249">
                        <c:v>0.5091606362665152</c:v>
                      </c:pt>
                      <c:pt idx="250">
                        <c:v>0.50334813389615063</c:v>
                      </c:pt>
                      <c:pt idx="251">
                        <c:v>0.50328822326108524</c:v>
                      </c:pt>
                      <c:pt idx="252">
                        <c:v>0.48855915040830994</c:v>
                      </c:pt>
                      <c:pt idx="253">
                        <c:v>0.48849923941729551</c:v>
                      </c:pt>
                      <c:pt idx="254">
                        <c:v>0.48776965037508946</c:v>
                      </c:pt>
                      <c:pt idx="255">
                        <c:v>0.48770973913314736</c:v>
                      </c:pt>
                      <c:pt idx="256">
                        <c:v>0.48268672161025911</c:v>
                      </c:pt>
                      <c:pt idx="257">
                        <c:v>0.48262681146001468</c:v>
                      </c:pt>
                      <c:pt idx="258">
                        <c:v>0.48189719249958762</c:v>
                      </c:pt>
                      <c:pt idx="259">
                        <c:v>0.48183728204068688</c:v>
                      </c:pt>
                      <c:pt idx="260">
                        <c:v>0.48109797674708749</c:v>
                      </c:pt>
                      <c:pt idx="261">
                        <c:v>0.48103806404392085</c:v>
                      </c:pt>
                      <c:pt idx="262">
                        <c:v>0.4795865457637381</c:v>
                      </c:pt>
                      <c:pt idx="263">
                        <c:v>0.47952663466396006</c:v>
                      </c:pt>
                      <c:pt idx="264">
                        <c:v>0.47616314109586622</c:v>
                      </c:pt>
                      <c:pt idx="265">
                        <c:v>0.47610322901395724</c:v>
                      </c:pt>
                      <c:pt idx="266">
                        <c:v>0.47522531949888724</c:v>
                      </c:pt>
                      <c:pt idx="267">
                        <c:v>0.47516540709010724</c:v>
                      </c:pt>
                      <c:pt idx="268">
                        <c:v>0.47110559805959734</c:v>
                      </c:pt>
                      <c:pt idx="269">
                        <c:v>0.47104568679296693</c:v>
                      </c:pt>
                      <c:pt idx="270">
                        <c:v>0.47029282951551926</c:v>
                      </c:pt>
                      <c:pt idx="271">
                        <c:v>0.47029058637073462</c:v>
                      </c:pt>
                      <c:pt idx="272">
                        <c:v>0.47023291907703713</c:v>
                      </c:pt>
                      <c:pt idx="273">
                        <c:v>0.47023067483841763</c:v>
                      </c:pt>
                      <c:pt idx="274">
                        <c:v>0.46927644756990461</c:v>
                      </c:pt>
                      <c:pt idx="275">
                        <c:v>0.46921653445793393</c:v>
                      </c:pt>
                      <c:pt idx="276">
                        <c:v>0.46849512466383686</c:v>
                      </c:pt>
                      <c:pt idx="277">
                        <c:v>0.46843521211731387</c:v>
                      </c:pt>
                      <c:pt idx="278">
                        <c:v>0.46686927537573703</c:v>
                      </c:pt>
                      <c:pt idx="279">
                        <c:v>0.46680936371378434</c:v>
                      </c:pt>
                      <c:pt idx="280">
                        <c:v>0.46504648834840645</c:v>
                      </c:pt>
                      <c:pt idx="281">
                        <c:v>0.46498657525175385</c:v>
                      </c:pt>
                      <c:pt idx="282">
                        <c:v>0.46442051512020255</c:v>
                      </c:pt>
                      <c:pt idx="283">
                        <c:v>0.46436060561029702</c:v>
                      </c:pt>
                      <c:pt idx="284">
                        <c:v>0.46340369363263878</c:v>
                      </c:pt>
                      <c:pt idx="285">
                        <c:v>0.46334378056323483</c:v>
                      </c:pt>
                      <c:pt idx="286">
                        <c:v>0.46262250313053588</c:v>
                      </c:pt>
                      <c:pt idx="287">
                        <c:v>0.46256259099488822</c:v>
                      </c:pt>
                      <c:pt idx="288">
                        <c:v>0.46099679446483971</c:v>
                      </c:pt>
                      <c:pt idx="289">
                        <c:v>0.460936883476735</c:v>
                      </c:pt>
                      <c:pt idx="290">
                        <c:v>0.45998244996736731</c:v>
                      </c:pt>
                      <c:pt idx="291">
                        <c:v>0.45992253679312162</c:v>
                      </c:pt>
                      <c:pt idx="292">
                        <c:v>0.45917375548812372</c:v>
                      </c:pt>
                      <c:pt idx="293">
                        <c:v>0.45911384254733839</c:v>
                      </c:pt>
                      <c:pt idx="294">
                        <c:v>0.45794560937735157</c:v>
                      </c:pt>
                      <c:pt idx="295">
                        <c:v>0.45788569616549502</c:v>
                      </c:pt>
                      <c:pt idx="296">
                        <c:v>0.45410970077809343</c:v>
                      </c:pt>
                      <c:pt idx="297">
                        <c:v>0.45404978776582994</c:v>
                      </c:pt>
                      <c:pt idx="298">
                        <c:v>0.45213862268291266</c:v>
                      </c:pt>
                      <c:pt idx="299">
                        <c:v>0.45207871217998319</c:v>
                      </c:pt>
                      <c:pt idx="300">
                        <c:v>0.45207271923902964</c:v>
                      </c:pt>
                      <c:pt idx="301">
                        <c:v>0.45201280566087387</c:v>
                      </c:pt>
                      <c:pt idx="302">
                        <c:v>0.45132354944570657</c:v>
                      </c:pt>
                      <c:pt idx="303">
                        <c:v>0.45126363858969082</c:v>
                      </c:pt>
                      <c:pt idx="304">
                        <c:v>0.44443643521297632</c:v>
                      </c:pt>
                      <c:pt idx="305">
                        <c:v>0.44437652209120809</c:v>
                      </c:pt>
                      <c:pt idx="306">
                        <c:v>0.44365754271711499</c:v>
                      </c:pt>
                      <c:pt idx="307">
                        <c:v>0.44359763187759282</c:v>
                      </c:pt>
                      <c:pt idx="308">
                        <c:v>0.44284494903975724</c:v>
                      </c:pt>
                      <c:pt idx="309">
                        <c:v>0.44278503924533735</c:v>
                      </c:pt>
                      <c:pt idx="310">
                        <c:v>0.4420298280257744</c:v>
                      </c:pt>
                      <c:pt idx="311">
                        <c:v>0.44196991781840672</c:v>
                      </c:pt>
                      <c:pt idx="312">
                        <c:v>0.44104690709818911</c:v>
                      </c:pt>
                      <c:pt idx="313">
                        <c:v>0.44098699447369105</c:v>
                      </c:pt>
                      <c:pt idx="314">
                        <c:v>0.44020847584960643</c:v>
                      </c:pt>
                      <c:pt idx="315">
                        <c:v>0.44020649492362607</c:v>
                      </c:pt>
                      <c:pt idx="316">
                        <c:v>0.44014856361998239</c:v>
                      </c:pt>
                      <c:pt idx="317">
                        <c:v>0.44014658204372203</c:v>
                      </c:pt>
                      <c:pt idx="318">
                        <c:v>0.43697277499166798</c:v>
                      </c:pt>
                      <c:pt idx="319">
                        <c:v>0.43691286626035897</c:v>
                      </c:pt>
                      <c:pt idx="320">
                        <c:v>0.43615759448632802</c:v>
                      </c:pt>
                      <c:pt idx="321">
                        <c:v>0.43609768527903203</c:v>
                      </c:pt>
                      <c:pt idx="322">
                        <c:v>0.43517428750385173</c:v>
                      </c:pt>
                      <c:pt idx="323">
                        <c:v>0.43514243859202612</c:v>
                      </c:pt>
                      <c:pt idx="324">
                        <c:v>0.43511437540518033</c:v>
                      </c:pt>
                      <c:pt idx="325">
                        <c:v>0.43509982995248409</c:v>
                      </c:pt>
                      <c:pt idx="326">
                        <c:v>0.43508252561846739</c:v>
                      </c:pt>
                      <c:pt idx="327">
                        <c:v>0.43503991918528323</c:v>
                      </c:pt>
                      <c:pt idx="328">
                        <c:v>0.43433382807639653</c:v>
                      </c:pt>
                      <c:pt idx="329">
                        <c:v>0.43427391565810247</c:v>
                      </c:pt>
                      <c:pt idx="330">
                        <c:v>0.43310712113907424</c:v>
                      </c:pt>
                      <c:pt idx="331">
                        <c:v>0.43310570360902473</c:v>
                      </c:pt>
                      <c:pt idx="332">
                        <c:v>0.43304720708487104</c:v>
                      </c:pt>
                      <c:pt idx="333">
                        <c:v>0.43304578936168858</c:v>
                      </c:pt>
                      <c:pt idx="334">
                        <c:v>0.43165073942101162</c:v>
                      </c:pt>
                      <c:pt idx="335">
                        <c:v>0.43159082714377139</c:v>
                      </c:pt>
                      <c:pt idx="336">
                        <c:v>0.42926975302567155</c:v>
                      </c:pt>
                      <c:pt idx="337">
                        <c:v>0.42922752094545757</c:v>
                      </c:pt>
                      <c:pt idx="338">
                        <c:v>0.42920984052067046</c:v>
                      </c:pt>
                      <c:pt idx="339">
                        <c:v>0.42916761110672075</c:v>
                      </c:pt>
                      <c:pt idx="340">
                        <c:v>0.42723269342239117</c:v>
                      </c:pt>
                      <c:pt idx="341">
                        <c:v>0.4271727790972043</c:v>
                      </c:pt>
                      <c:pt idx="342">
                        <c:v>0.42577818520060862</c:v>
                      </c:pt>
                      <c:pt idx="343">
                        <c:v>0.42571827358294034</c:v>
                      </c:pt>
                      <c:pt idx="344">
                        <c:v>0.42454955545217721</c:v>
                      </c:pt>
                      <c:pt idx="345">
                        <c:v>0.42448964111858928</c:v>
                      </c:pt>
                      <c:pt idx="346">
                        <c:v>0.4186765705358258</c:v>
                      </c:pt>
                      <c:pt idx="347">
                        <c:v>0.41861665631191253</c:v>
                      </c:pt>
                      <c:pt idx="348">
                        <c:v>0.38506411972934751</c:v>
                      </c:pt>
                      <c:pt idx="349">
                        <c:v>0.38500421497158005</c:v>
                      </c:pt>
                      <c:pt idx="350">
                        <c:v>0.38424863258203207</c:v>
                      </c:pt>
                      <c:pt idx="351">
                        <c:v>0.3841887270553932</c:v>
                      </c:pt>
                      <c:pt idx="352">
                        <c:v>0.37771556429199932</c:v>
                      </c:pt>
                      <c:pt idx="353">
                        <c:v>0.37765566136110734</c:v>
                      </c:pt>
                      <c:pt idx="354">
                        <c:v>0.37735905090621197</c:v>
                      </c:pt>
                      <c:pt idx="355">
                        <c:v>0.37729913967175388</c:v>
                      </c:pt>
                      <c:pt idx="356">
                        <c:v>0.37689996646932811</c:v>
                      </c:pt>
                      <c:pt idx="357">
                        <c:v>0.37684006269385645</c:v>
                      </c:pt>
                      <c:pt idx="358">
                        <c:v>0.37658257157923442</c:v>
                      </c:pt>
                      <c:pt idx="359">
                        <c:v>0.3765226660499647</c:v>
                      </c:pt>
                      <c:pt idx="360">
                        <c:v>0.37313201913534161</c:v>
                      </c:pt>
                      <c:pt idx="361">
                        <c:v>0.37307211044341049</c:v>
                      </c:pt>
                      <c:pt idx="362">
                        <c:v>0.37184451037465255</c:v>
                      </c:pt>
                      <c:pt idx="363">
                        <c:v>0.37178460950986558</c:v>
                      </c:pt>
                      <c:pt idx="364">
                        <c:v>0.37102879026143981</c:v>
                      </c:pt>
                      <c:pt idx="365">
                        <c:v>0.37096888847613441</c:v>
                      </c:pt>
                      <c:pt idx="366">
                        <c:v>0.37000953886245369</c:v>
                      </c:pt>
                      <c:pt idx="367">
                        <c:v>0.36994962874626031</c:v>
                      </c:pt>
                      <c:pt idx="368">
                        <c:v>0.36602911262630877</c:v>
                      </c:pt>
                      <c:pt idx="369">
                        <c:v>0.36596919859569871</c:v>
                      </c:pt>
                      <c:pt idx="370">
                        <c:v>0.36413738404898149</c:v>
                      </c:pt>
                      <c:pt idx="371">
                        <c:v>0.36407747528369577</c:v>
                      </c:pt>
                      <c:pt idx="372">
                        <c:v>0.35761613404005943</c:v>
                      </c:pt>
                      <c:pt idx="373">
                        <c:v>0.35755623004508613</c:v>
                      </c:pt>
                      <c:pt idx="374">
                        <c:v>0.35637717198784397</c:v>
                      </c:pt>
                      <c:pt idx="375">
                        <c:v>0.35631726582153184</c:v>
                      </c:pt>
                      <c:pt idx="376">
                        <c:v>0.35553624858952909</c:v>
                      </c:pt>
                      <c:pt idx="377">
                        <c:v>0.35547634155483504</c:v>
                      </c:pt>
                      <c:pt idx="378">
                        <c:v>0.35416513741022476</c:v>
                      </c:pt>
                      <c:pt idx="379">
                        <c:v>0.3541052297547207</c:v>
                      </c:pt>
                      <c:pt idx="380">
                        <c:v>0.35050566860360372</c:v>
                      </c:pt>
                      <c:pt idx="381">
                        <c:v>0.35044576431452168</c:v>
                      </c:pt>
                      <c:pt idx="382">
                        <c:v>0.34966460956557671</c:v>
                      </c:pt>
                      <c:pt idx="383">
                        <c:v>0.34960470432488316</c:v>
                      </c:pt>
                      <c:pt idx="384">
                        <c:v>0.34913442790907095</c:v>
                      </c:pt>
                      <c:pt idx="385">
                        <c:v>0.34907452293577573</c:v>
                      </c:pt>
                      <c:pt idx="386">
                        <c:v>0.34843253923618389</c:v>
                      </c:pt>
                      <c:pt idx="387">
                        <c:v>0.34837262579878758</c:v>
                      </c:pt>
                      <c:pt idx="388">
                        <c:v>0.34829340954669247</c:v>
                      </c:pt>
                      <c:pt idx="389">
                        <c:v>0.34823350363305794</c:v>
                      </c:pt>
                      <c:pt idx="390">
                        <c:v>0.34706182498494786</c:v>
                      </c:pt>
                      <c:pt idx="391">
                        <c:v>0.34700191103328187</c:v>
                      </c:pt>
                      <c:pt idx="392">
                        <c:v>0.34255981909116334</c:v>
                      </c:pt>
                      <c:pt idx="393">
                        <c:v>0.34249990675017927</c:v>
                      </c:pt>
                      <c:pt idx="394">
                        <c:v>0.34118902000317558</c:v>
                      </c:pt>
                      <c:pt idx="395">
                        <c:v>0.34112910709469574</c:v>
                      </c:pt>
                      <c:pt idx="396">
                        <c:v>0.32899344055198593</c:v>
                      </c:pt>
                      <c:pt idx="397">
                        <c:v>0.32893353157906585</c:v>
                      </c:pt>
                      <c:pt idx="398">
                        <c:v>0.32812724268341892</c:v>
                      </c:pt>
                      <c:pt idx="399">
                        <c:v>0.32806733276322914</c:v>
                      </c:pt>
                      <c:pt idx="400">
                        <c:v>0.32312152469509703</c:v>
                      </c:pt>
                      <c:pt idx="401">
                        <c:v>0.32306161752541301</c:v>
                      </c:pt>
                      <c:pt idx="402">
                        <c:v>0.32225516841724883</c:v>
                      </c:pt>
                      <c:pt idx="403">
                        <c:v>0.32219526020590639</c:v>
                      </c:pt>
                      <c:pt idx="404">
                        <c:v>0.32081095235745455</c:v>
                      </c:pt>
                      <c:pt idx="405">
                        <c:v>0.32075103557769791</c:v>
                      </c:pt>
                      <c:pt idx="406">
                        <c:v>0.31493762014615589</c:v>
                      </c:pt>
                      <c:pt idx="407">
                        <c:v>0.31487770428853568</c:v>
                      </c:pt>
                      <c:pt idx="408">
                        <c:v>0.30415473011596172</c:v>
                      </c:pt>
                      <c:pt idx="409">
                        <c:v>0.30409482425481676</c:v>
                      </c:pt>
                      <c:pt idx="410">
                        <c:v>0.30328826562610195</c:v>
                      </c:pt>
                      <c:pt idx="411">
                        <c:v>0.30322835856932501</c:v>
                      </c:pt>
                      <c:pt idx="412">
                        <c:v>0.29597031020517506</c:v>
                      </c:pt>
                      <c:pt idx="413">
                        <c:v>0.29591039430348515</c:v>
                      </c:pt>
                      <c:pt idx="414">
                        <c:v>0.29567304383823961</c:v>
                      </c:pt>
                      <c:pt idx="415">
                        <c:v>0.29561313649902199</c:v>
                      </c:pt>
                      <c:pt idx="416">
                        <c:v>0.29217219568750402</c:v>
                      </c:pt>
                      <c:pt idx="417">
                        <c:v>0.29211228365553454</c:v>
                      </c:pt>
                      <c:pt idx="418">
                        <c:v>0.28464362724116204</c:v>
                      </c:pt>
                      <c:pt idx="419">
                        <c:v>0.28458370703283953</c:v>
                      </c:pt>
                      <c:pt idx="420">
                        <c:v>0.27161256063396821</c:v>
                      </c:pt>
                      <c:pt idx="421">
                        <c:v>0.27155266539492195</c:v>
                      </c:pt>
                      <c:pt idx="422">
                        <c:v>0.26813354910181098</c:v>
                      </c:pt>
                      <c:pt idx="423">
                        <c:v>0.26807364722062438</c:v>
                      </c:pt>
                      <c:pt idx="424">
                        <c:v>0.2657428960092304</c:v>
                      </c:pt>
                      <c:pt idx="425">
                        <c:v>0.2656830044883855</c:v>
                      </c:pt>
                      <c:pt idx="426">
                        <c:v>0.26226285109329306</c:v>
                      </c:pt>
                      <c:pt idx="427">
                        <c:v>0.26220295238138952</c:v>
                      </c:pt>
                      <c:pt idx="428">
                        <c:v>0.26081279965511878</c:v>
                      </c:pt>
                      <c:pt idx="429">
                        <c:v>0.2607528856981684</c:v>
                      </c:pt>
                      <c:pt idx="430">
                        <c:v>0.25494005611145582</c:v>
                      </c:pt>
                      <c:pt idx="431">
                        <c:v>0.25488014418610594</c:v>
                      </c:pt>
                      <c:pt idx="432">
                        <c:v>0.25027152175695944</c:v>
                      </c:pt>
                      <c:pt idx="433">
                        <c:v>0.25021161991256502</c:v>
                      </c:pt>
                      <c:pt idx="434">
                        <c:v>0.24677797598671947</c:v>
                      </c:pt>
                      <c:pt idx="435">
                        <c:v>0.24676906581226818</c:v>
                      </c:pt>
                      <c:pt idx="436">
                        <c:v>0.24671808827490771</c:v>
                      </c:pt>
                      <c:pt idx="437">
                        <c:v>0.24670915722805187</c:v>
                      </c:pt>
                      <c:pt idx="438">
                        <c:v>0.24440086557924967</c:v>
                      </c:pt>
                      <c:pt idx="439">
                        <c:v>0.24434096718740803</c:v>
                      </c:pt>
                      <c:pt idx="440">
                        <c:v>0.2432969150238348</c:v>
                      </c:pt>
                      <c:pt idx="441">
                        <c:v>0.24323701908619685</c:v>
                      </c:pt>
                      <c:pt idx="442">
                        <c:v>0.24089729394581474</c:v>
                      </c:pt>
                      <c:pt idx="443">
                        <c:v>0.24083738819618469</c:v>
                      </c:pt>
                      <c:pt idx="444">
                        <c:v>0.23923913590527227</c:v>
                      </c:pt>
                      <c:pt idx="445">
                        <c:v>0.23917921530419747</c:v>
                      </c:pt>
                      <c:pt idx="446">
                        <c:v>0.23829491290982527</c:v>
                      </c:pt>
                      <c:pt idx="447">
                        <c:v>0.23823502326391463</c:v>
                      </c:pt>
                      <c:pt idx="448">
                        <c:v>0.23742720934215214</c:v>
                      </c:pt>
                      <c:pt idx="449">
                        <c:v>0.23736731753715928</c:v>
                      </c:pt>
                      <c:pt idx="450">
                        <c:v>0.23597285635600398</c:v>
                      </c:pt>
                      <c:pt idx="451">
                        <c:v>0.23591294525142611</c:v>
                      </c:pt>
                      <c:pt idx="452">
                        <c:v>0.23336513768373784</c:v>
                      </c:pt>
                      <c:pt idx="453">
                        <c:v>0.23330521862458981</c:v>
                      </c:pt>
                      <c:pt idx="454">
                        <c:v>0.23010065607738672</c:v>
                      </c:pt>
                      <c:pt idx="455">
                        <c:v>0.23004074771737423</c:v>
                      </c:pt>
                      <c:pt idx="456">
                        <c:v>0.22973713969618531</c:v>
                      </c:pt>
                      <c:pt idx="457">
                        <c:v>0.22967725055510643</c:v>
                      </c:pt>
                      <c:pt idx="458">
                        <c:v>0.22886938745902097</c:v>
                      </c:pt>
                      <c:pt idx="459">
                        <c:v>0.22880949604758391</c:v>
                      </c:pt>
                      <c:pt idx="460">
                        <c:v>0.22543492272029544</c:v>
                      </c:pt>
                      <c:pt idx="461">
                        <c:v>0.225375027290179</c:v>
                      </c:pt>
                      <c:pt idx="462">
                        <c:v>0.22193054876095156</c:v>
                      </c:pt>
                      <c:pt idx="463">
                        <c:v>0.22187064486034822</c:v>
                      </c:pt>
                      <c:pt idx="464">
                        <c:v>0.22154280508104515</c:v>
                      </c:pt>
                      <c:pt idx="465">
                        <c:v>0.22148289628836043</c:v>
                      </c:pt>
                      <c:pt idx="466">
                        <c:v>0.22125406520025614</c:v>
                      </c:pt>
                      <c:pt idx="467">
                        <c:v>0.22119417383410306</c:v>
                      </c:pt>
                      <c:pt idx="468">
                        <c:v>0.21774843520387194</c:v>
                      </c:pt>
                      <c:pt idx="469">
                        <c:v>0.21768853471934352</c:v>
                      </c:pt>
                      <c:pt idx="470">
                        <c:v>0.21695224852384531</c:v>
                      </c:pt>
                      <c:pt idx="471">
                        <c:v>0.21689235068801258</c:v>
                      </c:pt>
                      <c:pt idx="472">
                        <c:v>0.21605960867180571</c:v>
                      </c:pt>
                      <c:pt idx="473">
                        <c:v>0.21599970855778777</c:v>
                      </c:pt>
                      <c:pt idx="474">
                        <c:v>0.21439780797898311</c:v>
                      </c:pt>
                      <c:pt idx="475">
                        <c:v>0.21433788874056942</c:v>
                      </c:pt>
                      <c:pt idx="476">
                        <c:v>0.21021308297847613</c:v>
                      </c:pt>
                      <c:pt idx="477">
                        <c:v>0.21015316576885004</c:v>
                      </c:pt>
                      <c:pt idx="478">
                        <c:v>0.2085241335046282</c:v>
                      </c:pt>
                      <c:pt idx="479">
                        <c:v>0.20846421644113533</c:v>
                      </c:pt>
                      <c:pt idx="480">
                        <c:v>0.15103178557752106</c:v>
                      </c:pt>
                      <c:pt idx="481">
                        <c:v>0.15097192921640032</c:v>
                      </c:pt>
                      <c:pt idx="482">
                        <c:v>0.14751749423177216</c:v>
                      </c:pt>
                      <c:pt idx="483">
                        <c:v>0.1474576199318027</c:v>
                      </c:pt>
                      <c:pt idx="484">
                        <c:v>0.14516847623581458</c:v>
                      </c:pt>
                      <c:pt idx="485">
                        <c:v>0.14510863182143302</c:v>
                      </c:pt>
                      <c:pt idx="486">
                        <c:v>0.14165151829297645</c:v>
                      </c:pt>
                      <c:pt idx="487">
                        <c:v>0.14159165407477051</c:v>
                      </c:pt>
                      <c:pt idx="488">
                        <c:v>0.13996921750444327</c:v>
                      </c:pt>
                      <c:pt idx="489">
                        <c:v>0.13990930965165771</c:v>
                      </c:pt>
                      <c:pt idx="490">
                        <c:v>0.13409781763099707</c:v>
                      </c:pt>
                      <c:pt idx="491">
                        <c:v>0.13403791586254168</c:v>
                      </c:pt>
                      <c:pt idx="492">
                        <c:v>0.12363922387425166</c:v>
                      </c:pt>
                      <c:pt idx="493">
                        <c:v>0.12357936053396892</c:v>
                      </c:pt>
                      <c:pt idx="494">
                        <c:v>0.12010128191712374</c:v>
                      </c:pt>
                      <c:pt idx="495">
                        <c:v>0.12004139710353698</c:v>
                      </c:pt>
                      <c:pt idx="496">
                        <c:v>0.11777515910760344</c:v>
                      </c:pt>
                      <c:pt idx="497">
                        <c:v>0.11771530958175616</c:v>
                      </c:pt>
                      <c:pt idx="498">
                        <c:v>0.11423390060393636</c:v>
                      </c:pt>
                      <c:pt idx="499">
                        <c:v>0.1141740268429951</c:v>
                      </c:pt>
                      <c:pt idx="500">
                        <c:v>0.11234777627695092</c:v>
                      </c:pt>
                      <c:pt idx="501">
                        <c:v>0.11228785312301923</c:v>
                      </c:pt>
                      <c:pt idx="502">
                        <c:v>0.10647368843815198</c:v>
                      </c:pt>
                      <c:pt idx="503">
                        <c:v>0.10641377041931223</c:v>
                      </c:pt>
                      <c:pt idx="504">
                        <c:v>9.8816750877279702E-2</c:v>
                      </c:pt>
                      <c:pt idx="505">
                        <c:v>9.8756922511554143E-2</c:v>
                      </c:pt>
                      <c:pt idx="506">
                        <c:v>9.5271231503891843E-2</c:v>
                      </c:pt>
                      <c:pt idx="507">
                        <c:v>9.5211371661137398E-2</c:v>
                      </c:pt>
                      <c:pt idx="508">
                        <c:v>9.0330732340760611E-2</c:v>
                      </c:pt>
                      <c:pt idx="509">
                        <c:v>9.0270900712030575E-2</c:v>
                      </c:pt>
                      <c:pt idx="510">
                        <c:v>8.940808011307172E-2</c:v>
                      </c:pt>
                      <c:pt idx="511">
                        <c:v>8.934823932341561E-2</c:v>
                      </c:pt>
                      <c:pt idx="512">
                        <c:v>8.7506291294248736E-2</c:v>
                      </c:pt>
                      <c:pt idx="513">
                        <c:v>8.7446374245728264E-2</c:v>
                      </c:pt>
                      <c:pt idx="514">
                        <c:v>8.1633604178513536E-2</c:v>
                      </c:pt>
                      <c:pt idx="515">
                        <c:v>8.1573695863904019E-2</c:v>
                      </c:pt>
                      <c:pt idx="516">
                        <c:v>4.4991337541378018E-2</c:v>
                      </c:pt>
                      <c:pt idx="517">
                        <c:v>4.4931704445351696E-2</c:v>
                      </c:pt>
                      <c:pt idx="518">
                        <c:v>4.4060809301741305E-2</c:v>
                      </c:pt>
                      <c:pt idx="519">
                        <c:v>4.4001150373006899E-2</c:v>
                      </c:pt>
                      <c:pt idx="520">
                        <c:v>3.9164205790561644E-2</c:v>
                      </c:pt>
                      <c:pt idx="521">
                        <c:v>3.9104707102819172E-2</c:v>
                      </c:pt>
                      <c:pt idx="522">
                        <c:v>3.8230160746490466E-2</c:v>
                      </c:pt>
                      <c:pt idx="523">
                        <c:v>3.817062985832452E-2</c:v>
                      </c:pt>
                      <c:pt idx="524">
                        <c:v>3.6235284482484441E-2</c:v>
                      </c:pt>
                      <c:pt idx="525">
                        <c:v>3.6175420393648024E-2</c:v>
                      </c:pt>
                      <c:pt idx="526">
                        <c:v>3.0373895150022985E-2</c:v>
                      </c:pt>
                      <c:pt idx="527">
                        <c:v>3.0314089741776538E-2</c:v>
                      </c:pt>
                      <c:pt idx="528">
                        <c:v>2.0351104929225417E-2</c:v>
                      </c:pt>
                      <c:pt idx="529">
                        <c:v>2.0292463725425942E-2</c:v>
                      </c:pt>
                      <c:pt idx="530">
                        <c:v>1.940566630589589E-2</c:v>
                      </c:pt>
                      <c:pt idx="531">
                        <c:v>1.9346967969126543E-2</c:v>
                      </c:pt>
                      <c:pt idx="532">
                        <c:v>1.1993300039127542E-2</c:v>
                      </c:pt>
                      <c:pt idx="533">
                        <c:v>1.1936101486216041E-2</c:v>
                      </c:pt>
                      <c:pt idx="534">
                        <c:v>1.1443801428766503E-2</c:v>
                      </c:pt>
                      <c:pt idx="535">
                        <c:v>1.1384394572330344E-2</c:v>
                      </c:pt>
                      <c:pt idx="536">
                        <c:v>8.313488414244884E-3</c:v>
                      </c:pt>
                      <c:pt idx="537">
                        <c:v>8.2562862523246159E-3</c:v>
                      </c:pt>
                      <c:pt idx="538">
                        <c:v>5.996054095855678E-5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6A8F-4A25-AA74-C962FE594BA3}"/>
                  </c:ext>
                </c:extLst>
              </c15:ser>
            </c15:filteredLineSeries>
          </c:ext>
        </c:extLst>
      </c:lineChart>
      <c:catAx>
        <c:axId val="521981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86744"/>
        <c:crosses val="autoZero"/>
        <c:auto val="1"/>
        <c:lblAlgn val="ctr"/>
        <c:lblOffset val="100"/>
        <c:noMultiLvlLbl val="0"/>
      </c:catAx>
      <c:valAx>
        <c:axId val="521986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8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0.77251136132436315</c:v>
                </c:pt>
                <c:pt idx="1">
                  <c:v>0.7717176954701086</c:v>
                </c:pt>
                <c:pt idx="2">
                  <c:v>0.77053977644064775</c:v>
                </c:pt>
                <c:pt idx="3">
                  <c:v>0.76985630523239357</c:v>
                </c:pt>
                <c:pt idx="4">
                  <c:v>0.76975025687599063</c:v>
                </c:pt>
                <c:pt idx="5">
                  <c:v>0.76790150832879422</c:v>
                </c:pt>
                <c:pt idx="6">
                  <c:v>0.75846264591197488</c:v>
                </c:pt>
                <c:pt idx="7">
                  <c:v>0.75820376556344127</c:v>
                </c:pt>
                <c:pt idx="8">
                  <c:v>0.75751130716612369</c:v>
                </c:pt>
                <c:pt idx="9">
                  <c:v>0.75592001246810347</c:v>
                </c:pt>
                <c:pt idx="10">
                  <c:v>0.75566013578488833</c:v>
                </c:pt>
                <c:pt idx="11">
                  <c:v>0.75497085197242941</c:v>
                </c:pt>
                <c:pt idx="12">
                  <c:v>0.75316345253685202</c:v>
                </c:pt>
                <c:pt idx="13">
                  <c:v>0.75243526371254754</c:v>
                </c:pt>
                <c:pt idx="14">
                  <c:v>0.75109064126501124</c:v>
                </c:pt>
                <c:pt idx="15">
                  <c:v>0.75075427215901469</c:v>
                </c:pt>
                <c:pt idx="16">
                  <c:v>0.75036605400946899</c:v>
                </c:pt>
                <c:pt idx="17">
                  <c:v>0.74869634528422235</c:v>
                </c:pt>
                <c:pt idx="18">
                  <c:v>0.71073768441812191</c:v>
                </c:pt>
                <c:pt idx="19">
                  <c:v>0.71063258571495569</c:v>
                </c:pt>
                <c:pt idx="20">
                  <c:v>0.70960034249990933</c:v>
                </c:pt>
                <c:pt idx="21">
                  <c:v>0.70826764810662202</c:v>
                </c:pt>
                <c:pt idx="22">
                  <c:v>0.70816291814187782</c:v>
                </c:pt>
                <c:pt idx="23">
                  <c:v>0.70713674527585124</c:v>
                </c:pt>
                <c:pt idx="24">
                  <c:v>0.69164847283348896</c:v>
                </c:pt>
                <c:pt idx="25">
                  <c:v>0.69128373615716232</c:v>
                </c:pt>
                <c:pt idx="26">
                  <c:v>0.69121493232332887</c:v>
                </c:pt>
                <c:pt idx="27">
                  <c:v>0.69069792978942646</c:v>
                </c:pt>
                <c:pt idx="28">
                  <c:v>0.69026537198634685</c:v>
                </c:pt>
                <c:pt idx="29">
                  <c:v>0.68941934878704025</c:v>
                </c:pt>
                <c:pt idx="30">
                  <c:v>0.68941498573734517</c:v>
                </c:pt>
                <c:pt idx="31">
                  <c:v>0.68898208334684219</c:v>
                </c:pt>
                <c:pt idx="32">
                  <c:v>0.68887544450124893</c:v>
                </c:pt>
                <c:pt idx="33">
                  <c:v>0.68829264271227375</c:v>
                </c:pt>
                <c:pt idx="34">
                  <c:v>0.68803681498782643</c:v>
                </c:pt>
                <c:pt idx="35">
                  <c:v>0.68702349334878021</c:v>
                </c:pt>
                <c:pt idx="36">
                  <c:v>0.68370845207779651</c:v>
                </c:pt>
                <c:pt idx="37">
                  <c:v>0.68351151005719224</c:v>
                </c:pt>
                <c:pt idx="38">
                  <c:v>0.68187659557371472</c:v>
                </c:pt>
                <c:pt idx="39">
                  <c:v>0.68168442454681533</c:v>
                </c:pt>
                <c:pt idx="40">
                  <c:v>0.68168007553761734</c:v>
                </c:pt>
                <c:pt idx="41">
                  <c:v>0.67985852265011937</c:v>
                </c:pt>
                <c:pt idx="42">
                  <c:v>0.67495257850755808</c:v>
                </c:pt>
                <c:pt idx="43">
                  <c:v>0.67414120711744063</c:v>
                </c:pt>
                <c:pt idx="44">
                  <c:v>0.67307224362892892</c:v>
                </c:pt>
                <c:pt idx="45">
                  <c:v>0.67238353684486496</c:v>
                </c:pt>
                <c:pt idx="46">
                  <c:v>0.6722624393153378</c:v>
                </c:pt>
                <c:pt idx="47">
                  <c:v>0.67131177000984243</c:v>
                </c:pt>
                <c:pt idx="48">
                  <c:v>0.67124884192657219</c:v>
                </c:pt>
                <c:pt idx="49">
                  <c:v>0.67116594293452525</c:v>
                </c:pt>
                <c:pt idx="50">
                  <c:v>0.67105949764103268</c:v>
                </c:pt>
                <c:pt idx="51">
                  <c:v>0.67051046926726054</c:v>
                </c:pt>
                <c:pt idx="52">
                  <c:v>0.66980547965144865</c:v>
                </c:pt>
                <c:pt idx="53">
                  <c:v>0.66932143765812513</c:v>
                </c:pt>
                <c:pt idx="54">
                  <c:v>0.66931350714644822</c:v>
                </c:pt>
                <c:pt idx="55">
                  <c:v>0.66913257613102717</c:v>
                </c:pt>
                <c:pt idx="56">
                  <c:v>0.66899799135039961</c:v>
                </c:pt>
                <c:pt idx="57">
                  <c:v>0.66885273678965984</c:v>
                </c:pt>
                <c:pt idx="58">
                  <c:v>0.66749965392339905</c:v>
                </c:pt>
                <c:pt idx="59">
                  <c:v>0.66739270454977451</c:v>
                </c:pt>
                <c:pt idx="60">
                  <c:v>0.66463036171913659</c:v>
                </c:pt>
                <c:pt idx="61">
                  <c:v>0.66381958504673</c:v>
                </c:pt>
                <c:pt idx="62">
                  <c:v>0.66376042266069213</c:v>
                </c:pt>
                <c:pt idx="63">
                  <c:v>0.66294684454389052</c:v>
                </c:pt>
                <c:pt idx="64">
                  <c:v>0.66223715613062317</c:v>
                </c:pt>
                <c:pt idx="65">
                  <c:v>0.66217163922345013</c:v>
                </c:pt>
                <c:pt idx="66">
                  <c:v>0.66205356722935038</c:v>
                </c:pt>
                <c:pt idx="67">
                  <c:v>0.66154588486309518</c:v>
                </c:pt>
                <c:pt idx="68">
                  <c:v>0.66117562452560275</c:v>
                </c:pt>
                <c:pt idx="69">
                  <c:v>0.66073273395830445</c:v>
                </c:pt>
                <c:pt idx="70">
                  <c:v>0.66021991313074579</c:v>
                </c:pt>
                <c:pt idx="71">
                  <c:v>0.66015433104530907</c:v>
                </c:pt>
                <c:pt idx="72">
                  <c:v>0.66010995150775242</c:v>
                </c:pt>
                <c:pt idx="73">
                  <c:v>0.65952946988071837</c:v>
                </c:pt>
                <c:pt idx="74">
                  <c:v>0.65878901472375584</c:v>
                </c:pt>
                <c:pt idx="75">
                  <c:v>0.65840127612437349</c:v>
                </c:pt>
                <c:pt idx="76">
                  <c:v>0.65818134417434415</c:v>
                </c:pt>
                <c:pt idx="77">
                  <c:v>0.65799025862586602</c:v>
                </c:pt>
                <c:pt idx="78">
                  <c:v>0.65778056719192335</c:v>
                </c:pt>
                <c:pt idx="79">
                  <c:v>0.65646686765894735</c:v>
                </c:pt>
                <c:pt idx="80">
                  <c:v>0.65632499662871491</c:v>
                </c:pt>
                <c:pt idx="81">
                  <c:v>0.65623978513203651</c:v>
                </c:pt>
                <c:pt idx="82">
                  <c:v>0.65613415159362354</c:v>
                </c:pt>
                <c:pt idx="83">
                  <c:v>0.65438752593787752</c:v>
                </c:pt>
                <c:pt idx="84">
                  <c:v>0.64698845217159373</c:v>
                </c:pt>
                <c:pt idx="85">
                  <c:v>0.64680248761476855</c:v>
                </c:pt>
                <c:pt idx="86">
                  <c:v>0.64510857900717855</c:v>
                </c:pt>
                <c:pt idx="87">
                  <c:v>0.64504913333716452</c:v>
                </c:pt>
                <c:pt idx="88">
                  <c:v>0.6448634805111183</c:v>
                </c:pt>
                <c:pt idx="89">
                  <c:v>0.64317409423784022</c:v>
                </c:pt>
                <c:pt idx="90">
                  <c:v>0.63332565383867945</c:v>
                </c:pt>
                <c:pt idx="91">
                  <c:v>0.63319299164644027</c:v>
                </c:pt>
                <c:pt idx="92">
                  <c:v>0.63198529401955761</c:v>
                </c:pt>
                <c:pt idx="93">
                  <c:v>0.63124017075708039</c:v>
                </c:pt>
                <c:pt idx="94">
                  <c:v>0.63110788919264293</c:v>
                </c:pt>
                <c:pt idx="95">
                  <c:v>0.62990524420911909</c:v>
                </c:pt>
                <c:pt idx="96">
                  <c:v>0.61725719751901353</c:v>
                </c:pt>
                <c:pt idx="97">
                  <c:v>0.61716170103029466</c:v>
                </c:pt>
                <c:pt idx="98">
                  <c:v>0.61629664597777511</c:v>
                </c:pt>
                <c:pt idx="99">
                  <c:v>0.61534713756443837</c:v>
                </c:pt>
                <c:pt idx="100">
                  <c:v>0.61525181202171075</c:v>
                </c:pt>
                <c:pt idx="101">
                  <c:v>0.61438952228472909</c:v>
                </c:pt>
                <c:pt idx="102">
                  <c:v>0.61347154690073558</c:v>
                </c:pt>
                <c:pt idx="103">
                  <c:v>0.61333593737698</c:v>
                </c:pt>
                <c:pt idx="104">
                  <c:v>0.61211655713224256</c:v>
                </c:pt>
                <c:pt idx="105">
                  <c:v>0.61144265623719585</c:v>
                </c:pt>
                <c:pt idx="106">
                  <c:v>0.61130735673064029</c:v>
                </c:pt>
                <c:pt idx="107">
                  <c:v>0.61009227304808733</c:v>
                </c:pt>
                <c:pt idx="108">
                  <c:v>0.60933140134847719</c:v>
                </c:pt>
                <c:pt idx="109">
                  <c:v>0.60890849833965421</c:v>
                </c:pt>
                <c:pt idx="110">
                  <c:v>0.60806953849749501</c:v>
                </c:pt>
                <c:pt idx="111">
                  <c:v>0.60751247514450901</c:v>
                </c:pt>
                <c:pt idx="112">
                  <c:v>0.60709010894338222</c:v>
                </c:pt>
                <c:pt idx="113">
                  <c:v>0.60667774665120622</c:v>
                </c:pt>
                <c:pt idx="114">
                  <c:v>0.60625376270179054</c:v>
                </c:pt>
                <c:pt idx="115">
                  <c:v>0.60581366189896457</c:v>
                </c:pt>
                <c:pt idx="116">
                  <c:v>0.60490687889338879</c:v>
                </c:pt>
                <c:pt idx="117">
                  <c:v>0.60404263571016814</c:v>
                </c:pt>
                <c:pt idx="118">
                  <c:v>0.60399644357351756</c:v>
                </c:pt>
                <c:pt idx="119">
                  <c:v>0.60222710759538522</c:v>
                </c:pt>
                <c:pt idx="120">
                  <c:v>0.60020571634207975</c:v>
                </c:pt>
                <c:pt idx="121">
                  <c:v>0.5997084823447989</c:v>
                </c:pt>
                <c:pt idx="122">
                  <c:v>0.59870929476862922</c:v>
                </c:pt>
                <c:pt idx="123">
                  <c:v>0.59837526095854443</c:v>
                </c:pt>
                <c:pt idx="124">
                  <c:v>0.59787956771118522</c:v>
                </c:pt>
                <c:pt idx="125">
                  <c:v>0.59688500574981096</c:v>
                </c:pt>
                <c:pt idx="126">
                  <c:v>0.59436278864783865</c:v>
                </c:pt>
                <c:pt idx="127">
                  <c:v>0.59418987049518401</c:v>
                </c:pt>
                <c:pt idx="128">
                  <c:v>0.59265720760408946</c:v>
                </c:pt>
                <c:pt idx="129">
                  <c:v>0.5923190155413609</c:v>
                </c:pt>
                <c:pt idx="130">
                  <c:v>0.59214649908606565</c:v>
                </c:pt>
                <c:pt idx="131">
                  <c:v>0.59061901364137637</c:v>
                </c:pt>
                <c:pt idx="132">
                  <c:v>0.58989618624143414</c:v>
                </c:pt>
                <c:pt idx="133">
                  <c:v>0.58917796112586407</c:v>
                </c:pt>
                <c:pt idx="134">
                  <c:v>0.58914368867724531</c:v>
                </c:pt>
                <c:pt idx="135">
                  <c:v>0.58831693043241851</c:v>
                </c:pt>
                <c:pt idx="136">
                  <c:v>0.5878231641193038</c:v>
                </c:pt>
                <c:pt idx="137">
                  <c:v>0.58761036828149904</c:v>
                </c:pt>
                <c:pt idx="138">
                  <c:v>0.58733085832349841</c:v>
                </c:pt>
                <c:pt idx="139">
                  <c:v>0.58707230787559739</c:v>
                </c:pt>
                <c:pt idx="140">
                  <c:v>0.58686915067077006</c:v>
                </c:pt>
                <c:pt idx="141">
                  <c:v>0.58652607018120029</c:v>
                </c:pt>
                <c:pt idx="142">
                  <c:v>0.58646971518656044</c:v>
                </c:pt>
                <c:pt idx="143">
                  <c:v>0.58622340224169422</c:v>
                </c:pt>
                <c:pt idx="144">
                  <c:v>0.58607446533976759</c:v>
                </c:pt>
                <c:pt idx="145">
                  <c:v>0.58603643911000924</c:v>
                </c:pt>
                <c:pt idx="146">
                  <c:v>0.58563805394951141</c:v>
                </c:pt>
                <c:pt idx="147">
                  <c:v>0.58561164089108131</c:v>
                </c:pt>
                <c:pt idx="148">
                  <c:v>0.58554459855694097</c:v>
                </c:pt>
                <c:pt idx="149">
                  <c:v>0.585439981645001</c:v>
                </c:pt>
                <c:pt idx="150">
                  <c:v>0.58484045722386602</c:v>
                </c:pt>
                <c:pt idx="151">
                  <c:v>0.58468072770924495</c:v>
                </c:pt>
                <c:pt idx="152">
                  <c:v>0.58438932222977591</c:v>
                </c:pt>
                <c:pt idx="153">
                  <c:v>0.58438618762719463</c:v>
                </c:pt>
                <c:pt idx="154">
                  <c:v>0.58436437977788525</c:v>
                </c:pt>
                <c:pt idx="155">
                  <c:v>0.58417714615993677</c:v>
                </c:pt>
                <c:pt idx="156">
                  <c:v>0.58392533806277036</c:v>
                </c:pt>
                <c:pt idx="157">
                  <c:v>0.58355617394049475</c:v>
                </c:pt>
                <c:pt idx="158">
                  <c:v>0.58338497330201333</c:v>
                </c:pt>
                <c:pt idx="159">
                  <c:v>0.58315036962972555</c:v>
                </c:pt>
                <c:pt idx="160">
                  <c:v>0.5825260797829428</c:v>
                </c:pt>
                <c:pt idx="161">
                  <c:v>0.58187597310744821</c:v>
                </c:pt>
                <c:pt idx="162">
                  <c:v>0.57874530250748968</c:v>
                </c:pt>
                <c:pt idx="163">
                  <c:v>0.57791051431703688</c:v>
                </c:pt>
                <c:pt idx="164">
                  <c:v>0.57671438880856651</c:v>
                </c:pt>
                <c:pt idx="165">
                  <c:v>0.5761857030864197</c:v>
                </c:pt>
                <c:pt idx="166">
                  <c:v>0.57588175311136436</c:v>
                </c:pt>
                <c:pt idx="167">
                  <c:v>0.57416362144607802</c:v>
                </c:pt>
                <c:pt idx="168">
                  <c:v>0.56976594851337969</c:v>
                </c:pt>
                <c:pt idx="169">
                  <c:v>0.56896205064815508</c:v>
                </c:pt>
                <c:pt idx="170">
                  <c:v>0.56780019665717674</c:v>
                </c:pt>
                <c:pt idx="171">
                  <c:v>0.567310549982044</c:v>
                </c:pt>
                <c:pt idx="172">
                  <c:v>0.56699843361678204</c:v>
                </c:pt>
                <c:pt idx="173">
                  <c:v>0.56535339408732876</c:v>
                </c:pt>
                <c:pt idx="174">
                  <c:v>0.56483146868328038</c:v>
                </c:pt>
                <c:pt idx="175">
                  <c:v>0.56464224478707858</c:v>
                </c:pt>
                <c:pt idx="176">
                  <c:v>0.56356325199836277</c:v>
                </c:pt>
                <c:pt idx="177">
                  <c:v>0.56347922893168523</c:v>
                </c:pt>
                <c:pt idx="178">
                  <c:v>0.56336030582759511</c:v>
                </c:pt>
                <c:pt idx="179">
                  <c:v>0.56328930537280264</c:v>
                </c:pt>
                <c:pt idx="180">
                  <c:v>0.5629954840251824</c:v>
                </c:pt>
                <c:pt idx="181">
                  <c:v>0.56169118173390942</c:v>
                </c:pt>
                <c:pt idx="182">
                  <c:v>0.56163745905349027</c:v>
                </c:pt>
                <c:pt idx="183">
                  <c:v>0.56159244631214345</c:v>
                </c:pt>
                <c:pt idx="184">
                  <c:v>0.56151323261103203</c:v>
                </c:pt>
                <c:pt idx="185">
                  <c:v>0.56148812836382567</c:v>
                </c:pt>
                <c:pt idx="186">
                  <c:v>0.56075333409902706</c:v>
                </c:pt>
                <c:pt idx="187">
                  <c:v>0.560713562937873</c:v>
                </c:pt>
                <c:pt idx="188">
                  <c:v>0.56055112447491284</c:v>
                </c:pt>
                <c:pt idx="189">
                  <c:v>0.55972088544129217</c:v>
                </c:pt>
                <c:pt idx="190">
                  <c:v>0.55954296422937733</c:v>
                </c:pt>
                <c:pt idx="191">
                  <c:v>0.55907942715911407</c:v>
                </c:pt>
                <c:pt idx="192">
                  <c:v>0.55885625994940746</c:v>
                </c:pt>
                <c:pt idx="193">
                  <c:v>0.55879199512791666</c:v>
                </c:pt>
                <c:pt idx="194">
                  <c:v>0.55874573604816169</c:v>
                </c:pt>
                <c:pt idx="195">
                  <c:v>0.55865403095386168</c:v>
                </c:pt>
                <c:pt idx="196">
                  <c:v>0.5571186463379163</c:v>
                </c:pt>
                <c:pt idx="197">
                  <c:v>0.55689629568645604</c:v>
                </c:pt>
                <c:pt idx="198">
                  <c:v>0.55606103516747785</c:v>
                </c:pt>
                <c:pt idx="199">
                  <c:v>0.55593979417146056</c:v>
                </c:pt>
                <c:pt idx="200">
                  <c:v>0.55488504024206142</c:v>
                </c:pt>
                <c:pt idx="201">
                  <c:v>0.55443929715377249</c:v>
                </c:pt>
                <c:pt idx="202">
                  <c:v>0.55431840715078973</c:v>
                </c:pt>
                <c:pt idx="203">
                  <c:v>0.55326761102915689</c:v>
                </c:pt>
                <c:pt idx="204">
                  <c:v>0.53817867926671081</c:v>
                </c:pt>
                <c:pt idx="205">
                  <c:v>0.5375937779344413</c:v>
                </c:pt>
                <c:pt idx="206">
                  <c:v>0.53665070033169671</c:v>
                </c:pt>
                <c:pt idx="207">
                  <c:v>0.53644420085725186</c:v>
                </c:pt>
                <c:pt idx="208">
                  <c:v>0.53606794135159697</c:v>
                </c:pt>
                <c:pt idx="209">
                  <c:v>0.53492373973616147</c:v>
                </c:pt>
                <c:pt idx="210">
                  <c:v>0.51917151200088252</c:v>
                </c:pt>
                <c:pt idx="211">
                  <c:v>0.51896046251789163</c:v>
                </c:pt>
                <c:pt idx="212">
                  <c:v>0.51733651060921337</c:v>
                </c:pt>
                <c:pt idx="213">
                  <c:v>0.51716165219297605</c:v>
                </c:pt>
                <c:pt idx="214">
                  <c:v>0.51712510422248825</c:v>
                </c:pt>
                <c:pt idx="215">
                  <c:v>0.515324772461769</c:v>
                </c:pt>
                <c:pt idx="216">
                  <c:v>0.50818444545161345</c:v>
                </c:pt>
                <c:pt idx="217">
                  <c:v>0.50782606528351415</c:v>
                </c:pt>
                <c:pt idx="218">
                  <c:v>0.50762667705519293</c:v>
                </c:pt>
                <c:pt idx="219">
                  <c:v>0.507304161440295</c:v>
                </c:pt>
                <c:pt idx="220">
                  <c:v>0.50637573732236718</c:v>
                </c:pt>
                <c:pt idx="221">
                  <c:v>0.50598609261674954</c:v>
                </c:pt>
                <c:pt idx="222">
                  <c:v>0.50593407322091166</c:v>
                </c:pt>
                <c:pt idx="223">
                  <c:v>0.50578694543729674</c:v>
                </c:pt>
                <c:pt idx="224">
                  <c:v>0.50549343282458203</c:v>
                </c:pt>
                <c:pt idx="225">
                  <c:v>0.50548593111431561</c:v>
                </c:pt>
                <c:pt idx="226">
                  <c:v>0.50409779341999839</c:v>
                </c:pt>
                <c:pt idx="227">
                  <c:v>0.5039016353968353</c:v>
                </c:pt>
                <c:pt idx="228">
                  <c:v>0.50367310247148211</c:v>
                </c:pt>
                <c:pt idx="229">
                  <c:v>0.50355166111792515</c:v>
                </c:pt>
                <c:pt idx="230">
                  <c:v>0.50336760417542192</c:v>
                </c:pt>
                <c:pt idx="231">
                  <c:v>0.50305087545897131</c:v>
                </c:pt>
                <c:pt idx="232">
                  <c:v>0.50209557244989478</c:v>
                </c:pt>
                <c:pt idx="233">
                  <c:v>0.50194043087678286</c:v>
                </c:pt>
                <c:pt idx="234">
                  <c:v>0.501810019116112</c:v>
                </c:pt>
                <c:pt idx="235">
                  <c:v>0.50175543782310272</c:v>
                </c:pt>
                <c:pt idx="236">
                  <c:v>0.50137413931138441</c:v>
                </c:pt>
                <c:pt idx="237">
                  <c:v>0.50124535125261138</c:v>
                </c:pt>
                <c:pt idx="238">
                  <c:v>0.50019110050156579</c:v>
                </c:pt>
                <c:pt idx="239">
                  <c:v>0.50004026196226781</c:v>
                </c:pt>
                <c:pt idx="240">
                  <c:v>0.49986903661676135</c:v>
                </c:pt>
                <c:pt idx="241">
                  <c:v>0.49957151293250346</c:v>
                </c:pt>
                <c:pt idx="242">
                  <c:v>0.49849382823156502</c:v>
                </c:pt>
                <c:pt idx="243">
                  <c:v>0.49842079724285698</c:v>
                </c:pt>
                <c:pt idx="244">
                  <c:v>0.4983231818555463</c:v>
                </c:pt>
                <c:pt idx="245">
                  <c:v>0.49760505647839276</c:v>
                </c:pt>
                <c:pt idx="246">
                  <c:v>0.49688084699417762</c:v>
                </c:pt>
                <c:pt idx="247">
                  <c:v>0.49669272437456624</c:v>
                </c:pt>
                <c:pt idx="248">
                  <c:v>0.49569332937659322</c:v>
                </c:pt>
                <c:pt idx="249">
                  <c:v>0.49486064641603433</c:v>
                </c:pt>
                <c:pt idx="250">
                  <c:v>0.49477886644482244</c:v>
                </c:pt>
                <c:pt idx="251">
                  <c:v>0.49374751913553983</c:v>
                </c:pt>
                <c:pt idx="252">
                  <c:v>0.49362547604222051</c:v>
                </c:pt>
                <c:pt idx="253">
                  <c:v>0.49341152874941846</c:v>
                </c:pt>
                <c:pt idx="254">
                  <c:v>0.4929446635603939</c:v>
                </c:pt>
                <c:pt idx="255">
                  <c:v>0.49285477150948898</c:v>
                </c:pt>
                <c:pt idx="256">
                  <c:v>0.49281123643764468</c:v>
                </c:pt>
                <c:pt idx="257">
                  <c:v>0.49260160237428136</c:v>
                </c:pt>
                <c:pt idx="258">
                  <c:v>0.49187884309633984</c:v>
                </c:pt>
                <c:pt idx="259">
                  <c:v>0.49176552650286137</c:v>
                </c:pt>
                <c:pt idx="260">
                  <c:v>0.49160931556823217</c:v>
                </c:pt>
                <c:pt idx="261">
                  <c:v>0.49155181939255882</c:v>
                </c:pt>
                <c:pt idx="262">
                  <c:v>0.49102755682788934</c:v>
                </c:pt>
                <c:pt idx="263">
                  <c:v>0.4909847616692356</c:v>
                </c:pt>
                <c:pt idx="264">
                  <c:v>0.49091651897502625</c:v>
                </c:pt>
                <c:pt idx="265">
                  <c:v>0.49083382087666677</c:v>
                </c:pt>
                <c:pt idx="266">
                  <c:v>0.49070628040177622</c:v>
                </c:pt>
                <c:pt idx="267">
                  <c:v>0.48983741784814078</c:v>
                </c:pt>
                <c:pt idx="268">
                  <c:v>0.48975316394446766</c:v>
                </c:pt>
                <c:pt idx="269">
                  <c:v>0.48964780655348067</c:v>
                </c:pt>
                <c:pt idx="270">
                  <c:v>0.48915699180216876</c:v>
                </c:pt>
                <c:pt idx="271">
                  <c:v>0.48893487227987104</c:v>
                </c:pt>
                <c:pt idx="272">
                  <c:v>0.48816280011844282</c:v>
                </c:pt>
                <c:pt idx="273">
                  <c:v>0.48805558605936417</c:v>
                </c:pt>
                <c:pt idx="274">
                  <c:v>0.48797236208996853</c:v>
                </c:pt>
                <c:pt idx="275">
                  <c:v>0.48637450119401698</c:v>
                </c:pt>
                <c:pt idx="276">
                  <c:v>0.4829657615475883</c:v>
                </c:pt>
                <c:pt idx="277">
                  <c:v>0.48208703575788125</c:v>
                </c:pt>
                <c:pt idx="278">
                  <c:v>0.48120232436552152</c:v>
                </c:pt>
                <c:pt idx="279">
                  <c:v>0.48084715507097864</c:v>
                </c:pt>
                <c:pt idx="280">
                  <c:v>0.48033818832428282</c:v>
                </c:pt>
                <c:pt idx="281">
                  <c:v>0.48032492047691272</c:v>
                </c:pt>
                <c:pt idx="282">
                  <c:v>0.47998279172531438</c:v>
                </c:pt>
                <c:pt idx="283">
                  <c:v>0.47913168894032426</c:v>
                </c:pt>
                <c:pt idx="284">
                  <c:v>0.47858058033941459</c:v>
                </c:pt>
                <c:pt idx="285">
                  <c:v>0.47826899049491117</c:v>
                </c:pt>
                <c:pt idx="286">
                  <c:v>0.47826475664690687</c:v>
                </c:pt>
                <c:pt idx="287">
                  <c:v>0.47655605597657757</c:v>
                </c:pt>
                <c:pt idx="288">
                  <c:v>0.4730833545042144</c:v>
                </c:pt>
                <c:pt idx="289">
                  <c:v>0.472166051839016</c:v>
                </c:pt>
                <c:pt idx="290">
                  <c:v>0.47154980231891774</c:v>
                </c:pt>
                <c:pt idx="291">
                  <c:v>0.47132933634900509</c:v>
                </c:pt>
                <c:pt idx="292">
                  <c:v>0.47116618391305065</c:v>
                </c:pt>
                <c:pt idx="293">
                  <c:v>0.47031325917434375</c:v>
                </c:pt>
                <c:pt idx="294">
                  <c:v>0.47024786180878592</c:v>
                </c:pt>
                <c:pt idx="295">
                  <c:v>0.46960601969693028</c:v>
                </c:pt>
                <c:pt idx="296">
                  <c:v>0.46949078986398307</c:v>
                </c:pt>
                <c:pt idx="297">
                  <c:v>0.46938493906883377</c:v>
                </c:pt>
                <c:pt idx="298">
                  <c:v>0.46839529114404987</c:v>
                </c:pt>
                <c:pt idx="299">
                  <c:v>0.46797589761994879</c:v>
                </c:pt>
                <c:pt idx="300">
                  <c:v>0.46754288098395447</c:v>
                </c:pt>
                <c:pt idx="301">
                  <c:v>0.46706910709840738</c:v>
                </c:pt>
                <c:pt idx="302">
                  <c:v>0.46616757985443585</c:v>
                </c:pt>
                <c:pt idx="303">
                  <c:v>0.46526199414344571</c:v>
                </c:pt>
                <c:pt idx="304">
                  <c:v>0.46524351370322292</c:v>
                </c:pt>
                <c:pt idx="305">
                  <c:v>0.46344093998207925</c:v>
                </c:pt>
                <c:pt idx="306">
                  <c:v>0.44692164889616826</c:v>
                </c:pt>
                <c:pt idx="307">
                  <c:v>0.44669645328233171</c:v>
                </c:pt>
                <c:pt idx="308">
                  <c:v>0.444986239398525</c:v>
                </c:pt>
                <c:pt idx="309">
                  <c:v>0.44484476505306181</c:v>
                </c:pt>
                <c:pt idx="310">
                  <c:v>0.44476068888675463</c:v>
                </c:pt>
                <c:pt idx="311">
                  <c:v>0.44290782885974628</c:v>
                </c:pt>
                <c:pt idx="312">
                  <c:v>0.43130972773985321</c:v>
                </c:pt>
                <c:pt idx="313">
                  <c:v>0.4305665654077897</c:v>
                </c:pt>
                <c:pt idx="314">
                  <c:v>0.43000517824403289</c:v>
                </c:pt>
                <c:pt idx="315">
                  <c:v>0.42941337997869156</c:v>
                </c:pt>
                <c:pt idx="316">
                  <c:v>0.42909046006336249</c:v>
                </c:pt>
                <c:pt idx="317">
                  <c:v>0.42907939096518327</c:v>
                </c:pt>
                <c:pt idx="318">
                  <c:v>0.42866621555615114</c:v>
                </c:pt>
                <c:pt idx="319">
                  <c:v>0.42821011730562036</c:v>
                </c:pt>
                <c:pt idx="320">
                  <c:v>0.42729438796444158</c:v>
                </c:pt>
                <c:pt idx="321">
                  <c:v>0.42729315713998683</c:v>
                </c:pt>
                <c:pt idx="322">
                  <c:v>0.42717310117557222</c:v>
                </c:pt>
                <c:pt idx="323">
                  <c:v>0.42697422642573807</c:v>
                </c:pt>
                <c:pt idx="324">
                  <c:v>0.42678033337419657</c:v>
                </c:pt>
                <c:pt idx="325">
                  <c:v>0.42574667065918442</c:v>
                </c:pt>
                <c:pt idx="326">
                  <c:v>0.42572077376258033</c:v>
                </c:pt>
                <c:pt idx="327">
                  <c:v>0.42560618524356836</c:v>
                </c:pt>
                <c:pt idx="328">
                  <c:v>0.42555337538568749</c:v>
                </c:pt>
                <c:pt idx="329">
                  <c:v>0.42551177159593223</c:v>
                </c:pt>
                <c:pt idx="330">
                  <c:v>0.42549714576534481</c:v>
                </c:pt>
                <c:pt idx="331">
                  <c:v>0.42538074041713475</c:v>
                </c:pt>
                <c:pt idx="332">
                  <c:v>0.42519504278482251</c:v>
                </c:pt>
                <c:pt idx="333">
                  <c:v>0.42397380544358992</c:v>
                </c:pt>
                <c:pt idx="334">
                  <c:v>0.42381870509941161</c:v>
                </c:pt>
                <c:pt idx="335">
                  <c:v>0.42369710829379797</c:v>
                </c:pt>
                <c:pt idx="336">
                  <c:v>0.42361976795570361</c:v>
                </c:pt>
                <c:pt idx="337">
                  <c:v>0.42353814130758766</c:v>
                </c:pt>
                <c:pt idx="338">
                  <c:v>0.42348733913331676</c:v>
                </c:pt>
                <c:pt idx="339">
                  <c:v>0.42339323381970745</c:v>
                </c:pt>
                <c:pt idx="340">
                  <c:v>0.42178998108612098</c:v>
                </c:pt>
                <c:pt idx="341">
                  <c:v>0.4215432655185789</c:v>
                </c:pt>
                <c:pt idx="342">
                  <c:v>0.42070059534737597</c:v>
                </c:pt>
                <c:pt idx="343">
                  <c:v>0.41975123531767777</c:v>
                </c:pt>
                <c:pt idx="344">
                  <c:v>0.41907148752764783</c:v>
                </c:pt>
                <c:pt idx="345">
                  <c:v>0.41831657898568519</c:v>
                </c:pt>
                <c:pt idx="346">
                  <c:v>0.418121615097032</c:v>
                </c:pt>
                <c:pt idx="347">
                  <c:v>0.41792922114977882</c:v>
                </c:pt>
                <c:pt idx="348">
                  <c:v>0.41760822701229355</c:v>
                </c:pt>
                <c:pt idx="349">
                  <c:v>0.41636183047333997</c:v>
                </c:pt>
                <c:pt idx="350">
                  <c:v>0.41630025077910393</c:v>
                </c:pt>
                <c:pt idx="351">
                  <c:v>0.41618306613866629</c:v>
                </c:pt>
                <c:pt idx="352">
                  <c:v>0.41565036408313877</c:v>
                </c:pt>
                <c:pt idx="353">
                  <c:v>0.41526810043462253</c:v>
                </c:pt>
                <c:pt idx="354">
                  <c:v>0.41503644992053029</c:v>
                </c:pt>
                <c:pt idx="355">
                  <c:v>0.41422133544911893</c:v>
                </c:pt>
                <c:pt idx="356">
                  <c:v>0.41367733880183366</c:v>
                </c:pt>
                <c:pt idx="357">
                  <c:v>0.41344552003021012</c:v>
                </c:pt>
                <c:pt idx="358">
                  <c:v>0.41314272224638199</c:v>
                </c:pt>
                <c:pt idx="359">
                  <c:v>0.41155149241675371</c:v>
                </c:pt>
                <c:pt idx="360">
                  <c:v>0.41063850966958748</c:v>
                </c:pt>
                <c:pt idx="361">
                  <c:v>0.41044661962185952</c:v>
                </c:pt>
                <c:pt idx="362">
                  <c:v>0.41022278769641973</c:v>
                </c:pt>
                <c:pt idx="363">
                  <c:v>0.40988867699346548</c:v>
                </c:pt>
                <c:pt idx="364">
                  <c:v>0.40864844220608537</c:v>
                </c:pt>
                <c:pt idx="365">
                  <c:v>0.40844157697614519</c:v>
                </c:pt>
                <c:pt idx="366">
                  <c:v>0.40841441969842474</c:v>
                </c:pt>
                <c:pt idx="367">
                  <c:v>0.40841061590387007</c:v>
                </c:pt>
                <c:pt idx="368">
                  <c:v>0.40821681631704659</c:v>
                </c:pt>
                <c:pt idx="369">
                  <c:v>0.40789405026030207</c:v>
                </c:pt>
                <c:pt idx="370">
                  <c:v>0.40663166667949391</c:v>
                </c:pt>
                <c:pt idx="371">
                  <c:v>0.40640917423202982</c:v>
                </c:pt>
                <c:pt idx="372">
                  <c:v>0.40640266910012962</c:v>
                </c:pt>
                <c:pt idx="373">
                  <c:v>0.40639511699317832</c:v>
                </c:pt>
                <c:pt idx="374">
                  <c:v>0.40596394649382572</c:v>
                </c:pt>
                <c:pt idx="375">
                  <c:v>0.40515757099419847</c:v>
                </c:pt>
                <c:pt idx="376">
                  <c:v>0.40486467757695094</c:v>
                </c:pt>
                <c:pt idx="377">
                  <c:v>0.40462639946314083</c:v>
                </c:pt>
                <c:pt idx="378">
                  <c:v>0.40447667296018547</c:v>
                </c:pt>
                <c:pt idx="379">
                  <c:v>0.40438867653919991</c:v>
                </c:pt>
                <c:pt idx="380">
                  <c:v>0.404061141780096</c:v>
                </c:pt>
                <c:pt idx="381">
                  <c:v>0.40359704799867396</c:v>
                </c:pt>
                <c:pt idx="382">
                  <c:v>0.4025071822824649</c:v>
                </c:pt>
                <c:pt idx="383">
                  <c:v>0.40246225111273143</c:v>
                </c:pt>
                <c:pt idx="384">
                  <c:v>0.40223881576985099</c:v>
                </c:pt>
                <c:pt idx="385">
                  <c:v>0.40202818396420464</c:v>
                </c:pt>
                <c:pt idx="386">
                  <c:v>0.40034421655992131</c:v>
                </c:pt>
                <c:pt idx="387">
                  <c:v>0.40014603267440563</c:v>
                </c:pt>
                <c:pt idx="388">
                  <c:v>0.39993445117937443</c:v>
                </c:pt>
                <c:pt idx="389">
                  <c:v>0.39824488442879169</c:v>
                </c:pt>
                <c:pt idx="390">
                  <c:v>0.39780678586311669</c:v>
                </c:pt>
                <c:pt idx="391">
                  <c:v>0.39726194292745387</c:v>
                </c:pt>
                <c:pt idx="392">
                  <c:v>0.39710029802894253</c:v>
                </c:pt>
                <c:pt idx="393">
                  <c:v>0.39662709126186146</c:v>
                </c:pt>
                <c:pt idx="394">
                  <c:v>0.39639601476534908</c:v>
                </c:pt>
                <c:pt idx="395">
                  <c:v>0.39632372356906509</c:v>
                </c:pt>
                <c:pt idx="396">
                  <c:v>0.39576713530686303</c:v>
                </c:pt>
                <c:pt idx="397">
                  <c:v>0.39576053662850741</c:v>
                </c:pt>
                <c:pt idx="398">
                  <c:v>0.39570388333068862</c:v>
                </c:pt>
                <c:pt idx="399">
                  <c:v>0.39507582605564417</c:v>
                </c:pt>
                <c:pt idx="400">
                  <c:v>0.39505046731741172</c:v>
                </c:pt>
                <c:pt idx="401">
                  <c:v>0.39484459905831837</c:v>
                </c:pt>
                <c:pt idx="402">
                  <c:v>0.39482965005608822</c:v>
                </c:pt>
                <c:pt idx="403">
                  <c:v>0.39452951412287712</c:v>
                </c:pt>
                <c:pt idx="404">
                  <c:v>0.39451747529520209</c:v>
                </c:pt>
                <c:pt idx="405">
                  <c:v>0.393649519260451</c:v>
                </c:pt>
                <c:pt idx="406">
                  <c:v>0.39302645926514768</c:v>
                </c:pt>
                <c:pt idx="407">
                  <c:v>0.39297801731341708</c:v>
                </c:pt>
                <c:pt idx="408">
                  <c:v>0.38053239365901148</c:v>
                </c:pt>
                <c:pt idx="409">
                  <c:v>0.37953002003618042</c:v>
                </c:pt>
                <c:pt idx="410">
                  <c:v>0.378486706308229</c:v>
                </c:pt>
                <c:pt idx="411">
                  <c:v>0.37761931733055243</c:v>
                </c:pt>
                <c:pt idx="412">
                  <c:v>0.37747927448132934</c:v>
                </c:pt>
                <c:pt idx="413">
                  <c:v>0.3755612168505984</c:v>
                </c:pt>
                <c:pt idx="414">
                  <c:v>0.37302724009304578</c:v>
                </c:pt>
                <c:pt idx="415">
                  <c:v>0.37279488212653905</c:v>
                </c:pt>
                <c:pt idx="416">
                  <c:v>0.37163114950242959</c:v>
                </c:pt>
                <c:pt idx="417">
                  <c:v>0.37139895640841925</c:v>
                </c:pt>
                <c:pt idx="418">
                  <c:v>0.37094977378831329</c:v>
                </c:pt>
                <c:pt idx="419">
                  <c:v>0.36955630810065609</c:v>
                </c:pt>
                <c:pt idx="420">
                  <c:v>0.34646801042593389</c:v>
                </c:pt>
                <c:pt idx="421">
                  <c:v>0.3462377831328784</c:v>
                </c:pt>
                <c:pt idx="422">
                  <c:v>0.34567532146746865</c:v>
                </c:pt>
                <c:pt idx="423">
                  <c:v>0.34497175560326865</c:v>
                </c:pt>
                <c:pt idx="424">
                  <c:v>0.34468032852739877</c:v>
                </c:pt>
                <c:pt idx="425">
                  <c:v>0.34445322133259226</c:v>
                </c:pt>
                <c:pt idx="426">
                  <c:v>0.34444947622348943</c:v>
                </c:pt>
                <c:pt idx="427">
                  <c:v>0.34430573299110062</c:v>
                </c:pt>
                <c:pt idx="428">
                  <c:v>0.34364506820972496</c:v>
                </c:pt>
                <c:pt idx="429">
                  <c:v>0.34342280179074114</c:v>
                </c:pt>
                <c:pt idx="430">
                  <c:v>0.34336505495001846</c:v>
                </c:pt>
                <c:pt idx="431">
                  <c:v>0.34271401996485396</c:v>
                </c:pt>
                <c:pt idx="432">
                  <c:v>0.34266178812602932</c:v>
                </c:pt>
                <c:pt idx="433">
                  <c:v>0.3421313758721195</c:v>
                </c:pt>
                <c:pt idx="434">
                  <c:v>0.34159698373631447</c:v>
                </c:pt>
                <c:pt idx="435">
                  <c:v>0.34138025993852844</c:v>
                </c:pt>
                <c:pt idx="436">
                  <c:v>0.34118463254152775</c:v>
                </c:pt>
                <c:pt idx="437">
                  <c:v>0.33940780377999452</c:v>
                </c:pt>
                <c:pt idx="438">
                  <c:v>0.33907295511000235</c:v>
                </c:pt>
                <c:pt idx="439">
                  <c:v>0.33885004452662015</c:v>
                </c:pt>
                <c:pt idx="440">
                  <c:v>0.33712909352131587</c:v>
                </c:pt>
                <c:pt idx="441">
                  <c:v>0.33675809636064469</c:v>
                </c:pt>
                <c:pt idx="442">
                  <c:v>0.33653347159649177</c:v>
                </c:pt>
                <c:pt idx="443">
                  <c:v>0.33480141106761691</c:v>
                </c:pt>
                <c:pt idx="444">
                  <c:v>0.33047325847896825</c:v>
                </c:pt>
                <c:pt idx="445">
                  <c:v>0.32961802517951466</c:v>
                </c:pt>
                <c:pt idx="446">
                  <c:v>0.3285016409187364</c:v>
                </c:pt>
                <c:pt idx="447">
                  <c:v>0.32827833475766194</c:v>
                </c:pt>
                <c:pt idx="448">
                  <c:v>0.32802779987915559</c:v>
                </c:pt>
                <c:pt idx="449">
                  <c:v>0.32741833696084038</c:v>
                </c:pt>
                <c:pt idx="450">
                  <c:v>0.32739395173426789</c:v>
                </c:pt>
                <c:pt idx="451">
                  <c:v>0.32708628244599974</c:v>
                </c:pt>
                <c:pt idx="452">
                  <c:v>0.32597717192996223</c:v>
                </c:pt>
                <c:pt idx="453">
                  <c:v>0.32582243278917195</c:v>
                </c:pt>
                <c:pt idx="454">
                  <c:v>0.3253413965322719</c:v>
                </c:pt>
                <c:pt idx="455">
                  <c:v>0.32392343794361256</c:v>
                </c:pt>
                <c:pt idx="456">
                  <c:v>0.32329151484826329</c:v>
                </c:pt>
                <c:pt idx="457">
                  <c:v>0.32241720905120103</c:v>
                </c:pt>
                <c:pt idx="458">
                  <c:v>0.32154388409269263</c:v>
                </c:pt>
                <c:pt idx="459">
                  <c:v>0.32087173550444859</c:v>
                </c:pt>
                <c:pt idx="460">
                  <c:v>0.32080205746321616</c:v>
                </c:pt>
                <c:pt idx="461">
                  <c:v>0.32066743432578221</c:v>
                </c:pt>
                <c:pt idx="462">
                  <c:v>0.32063479699173941</c:v>
                </c:pt>
                <c:pt idx="463">
                  <c:v>0.31905087047631614</c:v>
                </c:pt>
                <c:pt idx="464">
                  <c:v>0.31882277458860553</c:v>
                </c:pt>
                <c:pt idx="465">
                  <c:v>0.31865583323410523</c:v>
                </c:pt>
                <c:pt idx="466">
                  <c:v>0.31841719920304862</c:v>
                </c:pt>
                <c:pt idx="467">
                  <c:v>0.31659425876634673</c:v>
                </c:pt>
                <c:pt idx="468">
                  <c:v>0.30762469004268689</c:v>
                </c:pt>
                <c:pt idx="469">
                  <c:v>0.30740855866988259</c:v>
                </c:pt>
                <c:pt idx="470">
                  <c:v>0.30580453660512724</c:v>
                </c:pt>
                <c:pt idx="471">
                  <c:v>0.3053934573311517</c:v>
                </c:pt>
                <c:pt idx="472">
                  <c:v>0.30517597693074661</c:v>
                </c:pt>
                <c:pt idx="473">
                  <c:v>0.30408352744546141</c:v>
                </c:pt>
                <c:pt idx="474">
                  <c:v>0.30380386966981038</c:v>
                </c:pt>
                <c:pt idx="475">
                  <c:v>0.30356447856138352</c:v>
                </c:pt>
                <c:pt idx="476">
                  <c:v>0.30277166680228063</c:v>
                </c:pt>
                <c:pt idx="477">
                  <c:v>0.30249165948009921</c:v>
                </c:pt>
                <c:pt idx="478">
                  <c:v>0.30164315137843428</c:v>
                </c:pt>
                <c:pt idx="479">
                  <c:v>0.30032923677518192</c:v>
                </c:pt>
                <c:pt idx="480">
                  <c:v>0.29339899809601516</c:v>
                </c:pt>
                <c:pt idx="481">
                  <c:v>0.29324965531307173</c:v>
                </c:pt>
                <c:pt idx="482">
                  <c:v>0.29219192816786921</c:v>
                </c:pt>
                <c:pt idx="483">
                  <c:v>0.29099741174377264</c:v>
                </c:pt>
                <c:pt idx="484">
                  <c:v>0.29084693368863707</c:v>
                </c:pt>
                <c:pt idx="485">
                  <c:v>0.28978393832456645</c:v>
                </c:pt>
                <c:pt idx="486">
                  <c:v>0.27807464262175813</c:v>
                </c:pt>
                <c:pt idx="487">
                  <c:v>0.2779244254937106</c:v>
                </c:pt>
                <c:pt idx="488">
                  <c:v>0.27687806173336843</c:v>
                </c:pt>
                <c:pt idx="489">
                  <c:v>0.27563679860101409</c:v>
                </c:pt>
                <c:pt idx="490">
                  <c:v>0.27548530376868291</c:v>
                </c:pt>
                <c:pt idx="491">
                  <c:v>0.27443284690296826</c:v>
                </c:pt>
                <c:pt idx="492">
                  <c:v>0.27090466597382173</c:v>
                </c:pt>
                <c:pt idx="493">
                  <c:v>0.27015786761362104</c:v>
                </c:pt>
                <c:pt idx="494">
                  <c:v>0.26888563955514799</c:v>
                </c:pt>
                <c:pt idx="495">
                  <c:v>0.26831423653933506</c:v>
                </c:pt>
                <c:pt idx="496">
                  <c:v>0.26756056586666904</c:v>
                </c:pt>
                <c:pt idx="497">
                  <c:v>0.26628107254349115</c:v>
                </c:pt>
                <c:pt idx="498">
                  <c:v>0.25614524219523044</c:v>
                </c:pt>
                <c:pt idx="499">
                  <c:v>0.25512345861017599</c:v>
                </c:pt>
                <c:pt idx="500">
                  <c:v>0.25436768621111816</c:v>
                </c:pt>
                <c:pt idx="501">
                  <c:v>0.25334090729871339</c:v>
                </c:pt>
                <c:pt idx="502">
                  <c:v>0.25334026597344284</c:v>
                </c:pt>
                <c:pt idx="503">
                  <c:v>0.2515503518977889</c:v>
                </c:pt>
                <c:pt idx="504">
                  <c:v>0.25150485421213836</c:v>
                </c:pt>
                <c:pt idx="505">
                  <c:v>0.25073354252497704</c:v>
                </c:pt>
                <c:pt idx="506">
                  <c:v>0.249452984483194</c:v>
                </c:pt>
                <c:pt idx="507">
                  <c:v>0.24885300547090261</c:v>
                </c:pt>
                <c:pt idx="508">
                  <c:v>0.24807338510506699</c:v>
                </c:pt>
                <c:pt idx="509">
                  <c:v>0.24725358583802826</c:v>
                </c:pt>
                <c:pt idx="510">
                  <c:v>0.24678353918096954</c:v>
                </c:pt>
                <c:pt idx="511">
                  <c:v>0.24624141833177049</c:v>
                </c:pt>
                <c:pt idx="512">
                  <c:v>0.24480408191133379</c:v>
                </c:pt>
                <c:pt idx="513">
                  <c:v>0.24448784262390766</c:v>
                </c:pt>
                <c:pt idx="514">
                  <c:v>0.24378057783703061</c:v>
                </c:pt>
                <c:pt idx="515">
                  <c:v>0.24201059590030766</c:v>
                </c:pt>
                <c:pt idx="516">
                  <c:v>0.19150941435738109</c:v>
                </c:pt>
                <c:pt idx="517">
                  <c:v>0.19128437883288069</c:v>
                </c:pt>
                <c:pt idx="518">
                  <c:v>0.18985176998462311</c:v>
                </c:pt>
                <c:pt idx="519">
                  <c:v>0.1889071943846552</c:v>
                </c:pt>
                <c:pt idx="520">
                  <c:v>0.18867888697853316</c:v>
                </c:pt>
                <c:pt idx="521">
                  <c:v>0.18722890632738323</c:v>
                </c:pt>
                <c:pt idx="522">
                  <c:v>0.18710266860982325</c:v>
                </c:pt>
                <c:pt idx="523">
                  <c:v>0.1860809608785737</c:v>
                </c:pt>
                <c:pt idx="524">
                  <c:v>0.18529377619154408</c:v>
                </c:pt>
                <c:pt idx="525">
                  <c:v>0.18451256905002553</c:v>
                </c:pt>
                <c:pt idx="526">
                  <c:v>0.18426305405016724</c:v>
                </c:pt>
                <c:pt idx="527">
                  <c:v>0.18268387247140952</c:v>
                </c:pt>
                <c:pt idx="528">
                  <c:v>0.17785141079301456</c:v>
                </c:pt>
                <c:pt idx="529">
                  <c:v>0.17715830993778417</c:v>
                </c:pt>
                <c:pt idx="530">
                  <c:v>0.17630078757071876</c:v>
                </c:pt>
                <c:pt idx="531">
                  <c:v>0.17531634681699129</c:v>
                </c:pt>
                <c:pt idx="532">
                  <c:v>0.17461388996803606</c:v>
                </c:pt>
                <c:pt idx="533">
                  <c:v>0.1737508785778811</c:v>
                </c:pt>
                <c:pt idx="534">
                  <c:v>0.17144759955416486</c:v>
                </c:pt>
                <c:pt idx="535">
                  <c:v>0.17118819580393008</c:v>
                </c:pt>
                <c:pt idx="536">
                  <c:v>0.16977320226733833</c:v>
                </c:pt>
                <c:pt idx="537">
                  <c:v>0.16956532106848213</c:v>
                </c:pt>
                <c:pt idx="538">
                  <c:v>0.16951154921978245</c:v>
                </c:pt>
                <c:pt idx="539">
                  <c:v>0.16787684405777181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A-42E8-913E-98AD49103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728488"/>
        <c:axId val="52773570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BBA-42E8-913E-98AD49103386}"/>
                  </c:ext>
                </c:extLst>
              </c15:ser>
            </c15:filteredLineSeries>
          </c:ext>
        </c:extLst>
      </c:lineChart>
      <c:catAx>
        <c:axId val="527728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35704"/>
        <c:crosses val="autoZero"/>
        <c:auto val="1"/>
        <c:lblAlgn val="ctr"/>
        <c:lblOffset val="100"/>
        <c:noMultiLvlLbl val="0"/>
      </c:catAx>
      <c:valAx>
        <c:axId val="527735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2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1397594.6454303404</c:v>
                </c:pt>
                <c:pt idx="1">
                  <c:v>1397594.6454303404</c:v>
                </c:pt>
                <c:pt idx="2">
                  <c:v>1397594.6454303404</c:v>
                </c:pt>
                <c:pt idx="3">
                  <c:v>1397594.6454303404</c:v>
                </c:pt>
                <c:pt idx="4">
                  <c:v>1397594.6454303404</c:v>
                </c:pt>
                <c:pt idx="5">
                  <c:v>1397594.6454303404</c:v>
                </c:pt>
                <c:pt idx="6">
                  <c:v>1397594.6454303404</c:v>
                </c:pt>
                <c:pt idx="7">
                  <c:v>1397594.6454303404</c:v>
                </c:pt>
                <c:pt idx="8">
                  <c:v>1397594.6454303404</c:v>
                </c:pt>
                <c:pt idx="9">
                  <c:v>1397594.6454303404</c:v>
                </c:pt>
                <c:pt idx="10">
                  <c:v>1397594.6454303404</c:v>
                </c:pt>
                <c:pt idx="11">
                  <c:v>1397594.6454303404</c:v>
                </c:pt>
                <c:pt idx="12">
                  <c:v>1397594.6454303404</c:v>
                </c:pt>
                <c:pt idx="13">
                  <c:v>1397594.6454303404</c:v>
                </c:pt>
                <c:pt idx="14">
                  <c:v>1397594.6454303404</c:v>
                </c:pt>
                <c:pt idx="15">
                  <c:v>1397594.6454303404</c:v>
                </c:pt>
                <c:pt idx="16">
                  <c:v>1397594.6454303404</c:v>
                </c:pt>
                <c:pt idx="17">
                  <c:v>1397594.6454303404</c:v>
                </c:pt>
                <c:pt idx="18">
                  <c:v>1397594.6454303404</c:v>
                </c:pt>
                <c:pt idx="19">
                  <c:v>1397594.6454303404</c:v>
                </c:pt>
                <c:pt idx="20">
                  <c:v>1397594.6454303404</c:v>
                </c:pt>
                <c:pt idx="21">
                  <c:v>1397594.6454303404</c:v>
                </c:pt>
                <c:pt idx="22">
                  <c:v>1397594.6454303404</c:v>
                </c:pt>
                <c:pt idx="23">
                  <c:v>1559631.1245138615</c:v>
                </c:pt>
                <c:pt idx="24">
                  <c:v>1559631.1245138615</c:v>
                </c:pt>
                <c:pt idx="25">
                  <c:v>1559631.1245138615</c:v>
                </c:pt>
                <c:pt idx="26">
                  <c:v>1559631.1245138615</c:v>
                </c:pt>
                <c:pt idx="27">
                  <c:v>1559631.1245138615</c:v>
                </c:pt>
                <c:pt idx="28">
                  <c:v>1559631.1245138615</c:v>
                </c:pt>
                <c:pt idx="29">
                  <c:v>1559631.1245138615</c:v>
                </c:pt>
                <c:pt idx="30">
                  <c:v>1559631.1245138615</c:v>
                </c:pt>
                <c:pt idx="31">
                  <c:v>1559631.1245138615</c:v>
                </c:pt>
                <c:pt idx="32">
                  <c:v>1559631.1245138615</c:v>
                </c:pt>
                <c:pt idx="33">
                  <c:v>1559631.1245138615</c:v>
                </c:pt>
                <c:pt idx="34">
                  <c:v>1559631.1245138615</c:v>
                </c:pt>
                <c:pt idx="35">
                  <c:v>1559631.1245138615</c:v>
                </c:pt>
                <c:pt idx="36">
                  <c:v>1559631.1245138615</c:v>
                </c:pt>
                <c:pt idx="37">
                  <c:v>1559631.1245138615</c:v>
                </c:pt>
                <c:pt idx="38">
                  <c:v>1559631.1245138615</c:v>
                </c:pt>
                <c:pt idx="39">
                  <c:v>1559631.1245138615</c:v>
                </c:pt>
                <c:pt idx="40">
                  <c:v>1559631.1245138615</c:v>
                </c:pt>
                <c:pt idx="41">
                  <c:v>1559631.1245138615</c:v>
                </c:pt>
                <c:pt idx="42">
                  <c:v>1559631.1245138615</c:v>
                </c:pt>
                <c:pt idx="43">
                  <c:v>1559631.1245138615</c:v>
                </c:pt>
                <c:pt idx="44">
                  <c:v>1559631.1245138615</c:v>
                </c:pt>
                <c:pt idx="45">
                  <c:v>1559631.1245138615</c:v>
                </c:pt>
                <c:pt idx="46">
                  <c:v>1559631.1245138615</c:v>
                </c:pt>
                <c:pt idx="47">
                  <c:v>1559631.1245138615</c:v>
                </c:pt>
                <c:pt idx="48">
                  <c:v>1559631.1245138615</c:v>
                </c:pt>
                <c:pt idx="49">
                  <c:v>1559631.1245138615</c:v>
                </c:pt>
                <c:pt idx="50">
                  <c:v>1559631.1245138615</c:v>
                </c:pt>
                <c:pt idx="51">
                  <c:v>1559631.1245138615</c:v>
                </c:pt>
                <c:pt idx="52">
                  <c:v>1559631.1245138615</c:v>
                </c:pt>
                <c:pt idx="53">
                  <c:v>1559631.1245138615</c:v>
                </c:pt>
                <c:pt idx="54">
                  <c:v>1559631.1245138615</c:v>
                </c:pt>
                <c:pt idx="55">
                  <c:v>1559631.1245138615</c:v>
                </c:pt>
                <c:pt idx="56">
                  <c:v>1559631.1245138615</c:v>
                </c:pt>
                <c:pt idx="57">
                  <c:v>1559631.1245138615</c:v>
                </c:pt>
                <c:pt idx="58">
                  <c:v>1559631.1245138615</c:v>
                </c:pt>
                <c:pt idx="59">
                  <c:v>1559631.1245138615</c:v>
                </c:pt>
                <c:pt idx="60">
                  <c:v>1559631.1245138615</c:v>
                </c:pt>
                <c:pt idx="61">
                  <c:v>1559631.1245138615</c:v>
                </c:pt>
                <c:pt idx="62">
                  <c:v>1559631.1245138615</c:v>
                </c:pt>
                <c:pt idx="63">
                  <c:v>1559631.1245138615</c:v>
                </c:pt>
                <c:pt idx="64">
                  <c:v>1559631.1245138615</c:v>
                </c:pt>
                <c:pt idx="65">
                  <c:v>1559631.1245138615</c:v>
                </c:pt>
                <c:pt idx="66">
                  <c:v>1559631.1245138615</c:v>
                </c:pt>
                <c:pt idx="67">
                  <c:v>1559631.1245138615</c:v>
                </c:pt>
                <c:pt idx="68">
                  <c:v>1682544.2119383053</c:v>
                </c:pt>
                <c:pt idx="69">
                  <c:v>1682544.2119383053</c:v>
                </c:pt>
                <c:pt idx="70">
                  <c:v>1682544.2119383053</c:v>
                </c:pt>
                <c:pt idx="71">
                  <c:v>1682544.2119383053</c:v>
                </c:pt>
                <c:pt idx="72">
                  <c:v>1682544.2119383053</c:v>
                </c:pt>
                <c:pt idx="73">
                  <c:v>1682544.2119383053</c:v>
                </c:pt>
                <c:pt idx="74">
                  <c:v>1682544.2119383053</c:v>
                </c:pt>
                <c:pt idx="75">
                  <c:v>1682544.2119383053</c:v>
                </c:pt>
                <c:pt idx="76">
                  <c:v>1682544.2119383053</c:v>
                </c:pt>
                <c:pt idx="77">
                  <c:v>1682544.2119383053</c:v>
                </c:pt>
                <c:pt idx="78">
                  <c:v>1682544.2119383053</c:v>
                </c:pt>
                <c:pt idx="79">
                  <c:v>1682544.2119383053</c:v>
                </c:pt>
                <c:pt idx="80">
                  <c:v>1682544.2119383053</c:v>
                </c:pt>
                <c:pt idx="81">
                  <c:v>1682544.2119383053</c:v>
                </c:pt>
                <c:pt idx="82">
                  <c:v>1682544.2119383053</c:v>
                </c:pt>
                <c:pt idx="83">
                  <c:v>1682544.2119383053</c:v>
                </c:pt>
                <c:pt idx="84">
                  <c:v>1682544.2119383053</c:v>
                </c:pt>
                <c:pt idx="85">
                  <c:v>1682544.2119383053</c:v>
                </c:pt>
                <c:pt idx="86">
                  <c:v>1682544.2119383053</c:v>
                </c:pt>
                <c:pt idx="87">
                  <c:v>1682544.2119383053</c:v>
                </c:pt>
                <c:pt idx="88">
                  <c:v>1682544.2119383053</c:v>
                </c:pt>
                <c:pt idx="89">
                  <c:v>1682544.2119383053</c:v>
                </c:pt>
                <c:pt idx="90">
                  <c:v>1682544.2119383053</c:v>
                </c:pt>
                <c:pt idx="91">
                  <c:v>1682544.2119383053</c:v>
                </c:pt>
                <c:pt idx="92">
                  <c:v>1682544.2119383053</c:v>
                </c:pt>
                <c:pt idx="93">
                  <c:v>1682544.2119383053</c:v>
                </c:pt>
                <c:pt idx="94">
                  <c:v>1682544.2119383053</c:v>
                </c:pt>
                <c:pt idx="95">
                  <c:v>1682544.2119383053</c:v>
                </c:pt>
                <c:pt idx="96">
                  <c:v>1682544.2119383053</c:v>
                </c:pt>
                <c:pt idx="97">
                  <c:v>1682544.2119383053</c:v>
                </c:pt>
                <c:pt idx="98">
                  <c:v>1682544.2119383053</c:v>
                </c:pt>
                <c:pt idx="99">
                  <c:v>1682544.2119383053</c:v>
                </c:pt>
                <c:pt idx="100">
                  <c:v>1682544.2119383053</c:v>
                </c:pt>
                <c:pt idx="101">
                  <c:v>1682544.2119383053</c:v>
                </c:pt>
                <c:pt idx="102">
                  <c:v>1682544.2119383053</c:v>
                </c:pt>
                <c:pt idx="103">
                  <c:v>1682544.2119383053</c:v>
                </c:pt>
                <c:pt idx="104">
                  <c:v>1682544.2119383053</c:v>
                </c:pt>
                <c:pt idx="105">
                  <c:v>1682544.2119383053</c:v>
                </c:pt>
                <c:pt idx="106">
                  <c:v>1682544.2119383053</c:v>
                </c:pt>
                <c:pt idx="107">
                  <c:v>1682544.2119383053</c:v>
                </c:pt>
                <c:pt idx="108">
                  <c:v>1682544.2119383053</c:v>
                </c:pt>
                <c:pt idx="109">
                  <c:v>1682544.2119383053</c:v>
                </c:pt>
                <c:pt idx="110">
                  <c:v>1682544.2119383053</c:v>
                </c:pt>
                <c:pt idx="111">
                  <c:v>1682544.2119383053</c:v>
                </c:pt>
                <c:pt idx="112">
                  <c:v>1682544.2119383053</c:v>
                </c:pt>
                <c:pt idx="113">
                  <c:v>1563270.7042951351</c:v>
                </c:pt>
                <c:pt idx="114">
                  <c:v>1563270.7042951351</c:v>
                </c:pt>
                <c:pt idx="115">
                  <c:v>1563270.7042951351</c:v>
                </c:pt>
                <c:pt idx="116">
                  <c:v>1563270.7042951351</c:v>
                </c:pt>
                <c:pt idx="117">
                  <c:v>1563270.7042951351</c:v>
                </c:pt>
                <c:pt idx="118">
                  <c:v>1563270.7042951351</c:v>
                </c:pt>
                <c:pt idx="119">
                  <c:v>1563270.7042951351</c:v>
                </c:pt>
                <c:pt idx="120">
                  <c:v>1563270.7042951351</c:v>
                </c:pt>
                <c:pt idx="121">
                  <c:v>1563270.7042951351</c:v>
                </c:pt>
                <c:pt idx="122">
                  <c:v>1563270.7042951351</c:v>
                </c:pt>
                <c:pt idx="123">
                  <c:v>1563270.7042951351</c:v>
                </c:pt>
                <c:pt idx="124">
                  <c:v>1563270.7042951351</c:v>
                </c:pt>
                <c:pt idx="125">
                  <c:v>1563270.7042951351</c:v>
                </c:pt>
                <c:pt idx="126">
                  <c:v>1563270.7042951351</c:v>
                </c:pt>
                <c:pt idx="127">
                  <c:v>1563270.7042951351</c:v>
                </c:pt>
                <c:pt idx="128">
                  <c:v>1563270.7042951351</c:v>
                </c:pt>
                <c:pt idx="129">
                  <c:v>1563270.7042951351</c:v>
                </c:pt>
                <c:pt idx="130">
                  <c:v>1563270.7042951351</c:v>
                </c:pt>
                <c:pt idx="131">
                  <c:v>1563270.7042951351</c:v>
                </c:pt>
                <c:pt idx="132">
                  <c:v>1563270.7042951351</c:v>
                </c:pt>
                <c:pt idx="133">
                  <c:v>1563270.7042951351</c:v>
                </c:pt>
                <c:pt idx="134">
                  <c:v>1563270.7042951351</c:v>
                </c:pt>
                <c:pt idx="135">
                  <c:v>1563270.7042951351</c:v>
                </c:pt>
                <c:pt idx="136">
                  <c:v>1563270.7042951351</c:v>
                </c:pt>
                <c:pt idx="137">
                  <c:v>1563270.7042951351</c:v>
                </c:pt>
                <c:pt idx="138">
                  <c:v>1563270.7042951351</c:v>
                </c:pt>
                <c:pt idx="139">
                  <c:v>1563270.7042951351</c:v>
                </c:pt>
                <c:pt idx="140">
                  <c:v>1563270.7042951351</c:v>
                </c:pt>
                <c:pt idx="141">
                  <c:v>1563270.7042951351</c:v>
                </c:pt>
                <c:pt idx="142">
                  <c:v>1563270.7042951351</c:v>
                </c:pt>
                <c:pt idx="143">
                  <c:v>1563270.7042951351</c:v>
                </c:pt>
                <c:pt idx="144">
                  <c:v>1563270.7042951351</c:v>
                </c:pt>
                <c:pt idx="145">
                  <c:v>1563270.7042951351</c:v>
                </c:pt>
                <c:pt idx="146">
                  <c:v>1563270.7042951351</c:v>
                </c:pt>
                <c:pt idx="147">
                  <c:v>1563270.7042951351</c:v>
                </c:pt>
                <c:pt idx="148">
                  <c:v>1563270.7042951351</c:v>
                </c:pt>
                <c:pt idx="149">
                  <c:v>1563270.7042951351</c:v>
                </c:pt>
                <c:pt idx="150">
                  <c:v>1563270.7042951351</c:v>
                </c:pt>
                <c:pt idx="151">
                  <c:v>1563270.7042951351</c:v>
                </c:pt>
                <c:pt idx="152">
                  <c:v>1563270.7042951351</c:v>
                </c:pt>
                <c:pt idx="153">
                  <c:v>1563270.7042951351</c:v>
                </c:pt>
                <c:pt idx="154">
                  <c:v>1563270.7042951351</c:v>
                </c:pt>
                <c:pt idx="155">
                  <c:v>1563270.7042951351</c:v>
                </c:pt>
                <c:pt idx="156">
                  <c:v>1563270.7042951351</c:v>
                </c:pt>
                <c:pt idx="157">
                  <c:v>1563270.7042951351</c:v>
                </c:pt>
                <c:pt idx="158">
                  <c:v>1392859.4543391138</c:v>
                </c:pt>
                <c:pt idx="159">
                  <c:v>1392859.4543391138</c:v>
                </c:pt>
                <c:pt idx="160">
                  <c:v>1392859.4543391138</c:v>
                </c:pt>
                <c:pt idx="161">
                  <c:v>1392859.4543391138</c:v>
                </c:pt>
                <c:pt idx="162">
                  <c:v>1392859.4543391138</c:v>
                </c:pt>
                <c:pt idx="163">
                  <c:v>1392859.4543391138</c:v>
                </c:pt>
                <c:pt idx="164">
                  <c:v>1392859.4543391138</c:v>
                </c:pt>
                <c:pt idx="165">
                  <c:v>1392859.4543391138</c:v>
                </c:pt>
                <c:pt idx="166">
                  <c:v>1392859.4543391138</c:v>
                </c:pt>
                <c:pt idx="167">
                  <c:v>1392859.4543391138</c:v>
                </c:pt>
                <c:pt idx="168">
                  <c:v>1392859.4543391138</c:v>
                </c:pt>
                <c:pt idx="169">
                  <c:v>1392859.4543391138</c:v>
                </c:pt>
                <c:pt idx="170">
                  <c:v>1392859.4543391138</c:v>
                </c:pt>
                <c:pt idx="171">
                  <c:v>1392859.4543391138</c:v>
                </c:pt>
                <c:pt idx="172">
                  <c:v>1392859.4543391138</c:v>
                </c:pt>
                <c:pt idx="173">
                  <c:v>1392859.4543391138</c:v>
                </c:pt>
                <c:pt idx="174">
                  <c:v>1392859.4543391138</c:v>
                </c:pt>
                <c:pt idx="175">
                  <c:v>1392859.4543391138</c:v>
                </c:pt>
                <c:pt idx="176">
                  <c:v>1392859.4543391138</c:v>
                </c:pt>
                <c:pt idx="177">
                  <c:v>1392859.4543391138</c:v>
                </c:pt>
                <c:pt idx="178">
                  <c:v>1392859.4543391138</c:v>
                </c:pt>
                <c:pt idx="179">
                  <c:v>1392859.4543391138</c:v>
                </c:pt>
                <c:pt idx="180">
                  <c:v>1392859.4543391138</c:v>
                </c:pt>
                <c:pt idx="181">
                  <c:v>1392859.4543391138</c:v>
                </c:pt>
                <c:pt idx="182">
                  <c:v>1392859.4543391138</c:v>
                </c:pt>
                <c:pt idx="183">
                  <c:v>1392859.4543391138</c:v>
                </c:pt>
                <c:pt idx="184">
                  <c:v>1392859.4543391138</c:v>
                </c:pt>
                <c:pt idx="185">
                  <c:v>1392859.4543391138</c:v>
                </c:pt>
                <c:pt idx="186">
                  <c:v>1392859.4543391138</c:v>
                </c:pt>
                <c:pt idx="187">
                  <c:v>1392859.4543391138</c:v>
                </c:pt>
                <c:pt idx="188">
                  <c:v>1392859.4543391138</c:v>
                </c:pt>
                <c:pt idx="189">
                  <c:v>1392859.4543391138</c:v>
                </c:pt>
                <c:pt idx="190">
                  <c:v>1392859.4543391138</c:v>
                </c:pt>
                <c:pt idx="191">
                  <c:v>1392859.4543391138</c:v>
                </c:pt>
                <c:pt idx="192">
                  <c:v>1392859.4543391138</c:v>
                </c:pt>
                <c:pt idx="193">
                  <c:v>1392859.4543391138</c:v>
                </c:pt>
                <c:pt idx="194">
                  <c:v>1392859.4543391138</c:v>
                </c:pt>
                <c:pt idx="195">
                  <c:v>1392859.4543391138</c:v>
                </c:pt>
                <c:pt idx="196">
                  <c:v>1392859.4543391138</c:v>
                </c:pt>
                <c:pt idx="197">
                  <c:v>1392859.4543391138</c:v>
                </c:pt>
                <c:pt idx="198">
                  <c:v>1392859.4543391138</c:v>
                </c:pt>
                <c:pt idx="199">
                  <c:v>1392859.4543391138</c:v>
                </c:pt>
                <c:pt idx="200">
                  <c:v>1392859.4543391138</c:v>
                </c:pt>
                <c:pt idx="201">
                  <c:v>1392859.4543391138</c:v>
                </c:pt>
                <c:pt idx="202">
                  <c:v>1392859.4543391138</c:v>
                </c:pt>
                <c:pt idx="203">
                  <c:v>1541680.7297669984</c:v>
                </c:pt>
                <c:pt idx="204">
                  <c:v>1541680.7297669984</c:v>
                </c:pt>
                <c:pt idx="205">
                  <c:v>1541680.7297669984</c:v>
                </c:pt>
                <c:pt idx="206">
                  <c:v>1541680.7297669984</c:v>
                </c:pt>
                <c:pt idx="207">
                  <c:v>1541680.7297669984</c:v>
                </c:pt>
                <c:pt idx="208">
                  <c:v>1541680.7297669984</c:v>
                </c:pt>
                <c:pt idx="209">
                  <c:v>1541680.7297669984</c:v>
                </c:pt>
                <c:pt idx="210">
                  <c:v>1541680.7297669984</c:v>
                </c:pt>
                <c:pt idx="211">
                  <c:v>1541680.7297669984</c:v>
                </c:pt>
                <c:pt idx="212">
                  <c:v>1541680.7297669984</c:v>
                </c:pt>
                <c:pt idx="213">
                  <c:v>1541680.7297669984</c:v>
                </c:pt>
                <c:pt idx="214">
                  <c:v>1541680.7297669984</c:v>
                </c:pt>
                <c:pt idx="215">
                  <c:v>1541680.7297669984</c:v>
                </c:pt>
                <c:pt idx="216">
                  <c:v>1541680.7297669984</c:v>
                </c:pt>
                <c:pt idx="217">
                  <c:v>1541680.7297669984</c:v>
                </c:pt>
                <c:pt idx="218">
                  <c:v>1541680.7297669984</c:v>
                </c:pt>
                <c:pt idx="219">
                  <c:v>1541680.7297669984</c:v>
                </c:pt>
                <c:pt idx="220">
                  <c:v>1541680.7297669984</c:v>
                </c:pt>
                <c:pt idx="221">
                  <c:v>1541680.7297669984</c:v>
                </c:pt>
                <c:pt idx="222">
                  <c:v>1541680.7297669984</c:v>
                </c:pt>
                <c:pt idx="223">
                  <c:v>1541680.7297669984</c:v>
                </c:pt>
                <c:pt idx="224">
                  <c:v>1541680.7297669984</c:v>
                </c:pt>
                <c:pt idx="225">
                  <c:v>1541680.7297669984</c:v>
                </c:pt>
                <c:pt idx="226">
                  <c:v>1541680.7297669984</c:v>
                </c:pt>
                <c:pt idx="227">
                  <c:v>1541680.7297669984</c:v>
                </c:pt>
                <c:pt idx="228">
                  <c:v>1541680.7297669984</c:v>
                </c:pt>
                <c:pt idx="229">
                  <c:v>1541680.7297669984</c:v>
                </c:pt>
                <c:pt idx="230">
                  <c:v>1541680.7297669984</c:v>
                </c:pt>
                <c:pt idx="231">
                  <c:v>1541680.7297669984</c:v>
                </c:pt>
                <c:pt idx="232">
                  <c:v>1541680.7297669984</c:v>
                </c:pt>
                <c:pt idx="233">
                  <c:v>1541680.7297669984</c:v>
                </c:pt>
                <c:pt idx="234">
                  <c:v>1541680.7297669984</c:v>
                </c:pt>
                <c:pt idx="235">
                  <c:v>1541680.7297669984</c:v>
                </c:pt>
                <c:pt idx="236">
                  <c:v>1541680.7297669984</c:v>
                </c:pt>
                <c:pt idx="237">
                  <c:v>1541680.7297669984</c:v>
                </c:pt>
                <c:pt idx="238">
                  <c:v>1541680.7297669984</c:v>
                </c:pt>
                <c:pt idx="239">
                  <c:v>1541680.7297669984</c:v>
                </c:pt>
                <c:pt idx="240">
                  <c:v>1541680.7297669984</c:v>
                </c:pt>
                <c:pt idx="241">
                  <c:v>1541680.7297669984</c:v>
                </c:pt>
                <c:pt idx="242">
                  <c:v>1541680.7297669984</c:v>
                </c:pt>
                <c:pt idx="243">
                  <c:v>1541680.7297669984</c:v>
                </c:pt>
                <c:pt idx="244">
                  <c:v>1541680.7297669984</c:v>
                </c:pt>
                <c:pt idx="245">
                  <c:v>1541680.7297669984</c:v>
                </c:pt>
                <c:pt idx="246">
                  <c:v>1541680.7297669984</c:v>
                </c:pt>
                <c:pt idx="247">
                  <c:v>1541680.7297669984</c:v>
                </c:pt>
                <c:pt idx="248">
                  <c:v>1679617.4808691645</c:v>
                </c:pt>
                <c:pt idx="249">
                  <c:v>1679617.4808691645</c:v>
                </c:pt>
                <c:pt idx="250">
                  <c:v>1679617.4808691645</c:v>
                </c:pt>
                <c:pt idx="251">
                  <c:v>1679617.4808691645</c:v>
                </c:pt>
                <c:pt idx="252">
                  <c:v>1679617.4808691645</c:v>
                </c:pt>
                <c:pt idx="253">
                  <c:v>1679617.4808691645</c:v>
                </c:pt>
                <c:pt idx="254">
                  <c:v>1679617.4808691645</c:v>
                </c:pt>
                <c:pt idx="255">
                  <c:v>1679617.4808691645</c:v>
                </c:pt>
                <c:pt idx="256">
                  <c:v>1679617.4808691645</c:v>
                </c:pt>
                <c:pt idx="257">
                  <c:v>1679617.4808691645</c:v>
                </c:pt>
                <c:pt idx="258">
                  <c:v>1679617.4808691645</c:v>
                </c:pt>
                <c:pt idx="259">
                  <c:v>1679617.4808691645</c:v>
                </c:pt>
                <c:pt idx="260">
                  <c:v>1679617.4808691645</c:v>
                </c:pt>
                <c:pt idx="261">
                  <c:v>1679617.4808691645</c:v>
                </c:pt>
                <c:pt idx="262">
                  <c:v>1679617.4808691645</c:v>
                </c:pt>
                <c:pt idx="263">
                  <c:v>1679617.4808691645</c:v>
                </c:pt>
                <c:pt idx="264">
                  <c:v>1679617.4808691645</c:v>
                </c:pt>
                <c:pt idx="265">
                  <c:v>1679617.4808691645</c:v>
                </c:pt>
                <c:pt idx="266">
                  <c:v>1679617.4808691645</c:v>
                </c:pt>
                <c:pt idx="267">
                  <c:v>1679617.4808691645</c:v>
                </c:pt>
                <c:pt idx="268">
                  <c:v>1679617.4808691645</c:v>
                </c:pt>
                <c:pt idx="269">
                  <c:v>1679617.4808691645</c:v>
                </c:pt>
                <c:pt idx="270">
                  <c:v>1679617.4808691645</c:v>
                </c:pt>
                <c:pt idx="271">
                  <c:v>1679617.4808691645</c:v>
                </c:pt>
                <c:pt idx="272">
                  <c:v>1679617.4808691645</c:v>
                </c:pt>
                <c:pt idx="273">
                  <c:v>1679617.4808691645</c:v>
                </c:pt>
                <c:pt idx="274">
                  <c:v>1679617.4808691645</c:v>
                </c:pt>
                <c:pt idx="275">
                  <c:v>1679617.4808691645</c:v>
                </c:pt>
                <c:pt idx="276">
                  <c:v>1679617.4808691645</c:v>
                </c:pt>
                <c:pt idx="277">
                  <c:v>1679617.4808691645</c:v>
                </c:pt>
                <c:pt idx="278">
                  <c:v>1679617.4808691645</c:v>
                </c:pt>
                <c:pt idx="279">
                  <c:v>1679617.4808691645</c:v>
                </c:pt>
                <c:pt idx="280">
                  <c:v>1679617.4808691645</c:v>
                </c:pt>
                <c:pt idx="281">
                  <c:v>1679617.4808691645</c:v>
                </c:pt>
                <c:pt idx="282">
                  <c:v>1679617.4808691645</c:v>
                </c:pt>
                <c:pt idx="283">
                  <c:v>1679617.4808691645</c:v>
                </c:pt>
                <c:pt idx="284">
                  <c:v>1679617.4808691645</c:v>
                </c:pt>
                <c:pt idx="285">
                  <c:v>1679617.4808691645</c:v>
                </c:pt>
                <c:pt idx="286">
                  <c:v>1679617.4808691645</c:v>
                </c:pt>
                <c:pt idx="287">
                  <c:v>1679617.4808691645</c:v>
                </c:pt>
                <c:pt idx="288">
                  <c:v>1679617.4808691645</c:v>
                </c:pt>
                <c:pt idx="289">
                  <c:v>1679617.4808691645</c:v>
                </c:pt>
                <c:pt idx="290">
                  <c:v>1679617.4808691645</c:v>
                </c:pt>
                <c:pt idx="291">
                  <c:v>1679617.4808691645</c:v>
                </c:pt>
                <c:pt idx="292">
                  <c:v>1679617.4808691645</c:v>
                </c:pt>
                <c:pt idx="293">
                  <c:v>1539676.8356420586</c:v>
                </c:pt>
                <c:pt idx="294">
                  <c:v>1539676.8356420586</c:v>
                </c:pt>
                <c:pt idx="295">
                  <c:v>1539676.8356420586</c:v>
                </c:pt>
                <c:pt idx="296">
                  <c:v>1539676.8356420586</c:v>
                </c:pt>
                <c:pt idx="297">
                  <c:v>1539676.8356420586</c:v>
                </c:pt>
                <c:pt idx="298">
                  <c:v>1539676.8356420586</c:v>
                </c:pt>
                <c:pt idx="299">
                  <c:v>1539676.8356420586</c:v>
                </c:pt>
                <c:pt idx="300">
                  <c:v>1539676.8356420586</c:v>
                </c:pt>
                <c:pt idx="301">
                  <c:v>1539676.8356420586</c:v>
                </c:pt>
                <c:pt idx="302">
                  <c:v>1539676.8356420586</c:v>
                </c:pt>
                <c:pt idx="303">
                  <c:v>1539676.8356420586</c:v>
                </c:pt>
                <c:pt idx="304">
                  <c:v>1539676.8356420586</c:v>
                </c:pt>
                <c:pt idx="305">
                  <c:v>1539676.8356420586</c:v>
                </c:pt>
                <c:pt idx="306">
                  <c:v>1539676.8356420586</c:v>
                </c:pt>
                <c:pt idx="307">
                  <c:v>1539676.8356420586</c:v>
                </c:pt>
                <c:pt idx="308">
                  <c:v>1539676.8356420586</c:v>
                </c:pt>
                <c:pt idx="309">
                  <c:v>1539676.8356420586</c:v>
                </c:pt>
                <c:pt idx="310">
                  <c:v>1539676.8356420586</c:v>
                </c:pt>
                <c:pt idx="311">
                  <c:v>1539676.8356420586</c:v>
                </c:pt>
                <c:pt idx="312">
                  <c:v>1539676.8356420586</c:v>
                </c:pt>
                <c:pt idx="313">
                  <c:v>1539676.8356420586</c:v>
                </c:pt>
                <c:pt idx="314">
                  <c:v>1539676.8356420586</c:v>
                </c:pt>
                <c:pt idx="315">
                  <c:v>1539676.8356420586</c:v>
                </c:pt>
                <c:pt idx="316">
                  <c:v>1539676.8356420586</c:v>
                </c:pt>
                <c:pt idx="317">
                  <c:v>1539676.8356420586</c:v>
                </c:pt>
                <c:pt idx="318">
                  <c:v>1539676.8356420586</c:v>
                </c:pt>
                <c:pt idx="319">
                  <c:v>1539676.8356420586</c:v>
                </c:pt>
                <c:pt idx="320">
                  <c:v>1539676.8356420586</c:v>
                </c:pt>
                <c:pt idx="321">
                  <c:v>1539676.8356420586</c:v>
                </c:pt>
                <c:pt idx="322">
                  <c:v>1539676.8356420586</c:v>
                </c:pt>
                <c:pt idx="323">
                  <c:v>1539676.8356420586</c:v>
                </c:pt>
                <c:pt idx="324">
                  <c:v>1539676.8356420586</c:v>
                </c:pt>
                <c:pt idx="325">
                  <c:v>1539676.8356420586</c:v>
                </c:pt>
                <c:pt idx="326">
                  <c:v>1539676.8356420586</c:v>
                </c:pt>
                <c:pt idx="327">
                  <c:v>1539676.8356420586</c:v>
                </c:pt>
                <c:pt idx="328">
                  <c:v>1539676.8356420586</c:v>
                </c:pt>
                <c:pt idx="329">
                  <c:v>1539676.8356420586</c:v>
                </c:pt>
                <c:pt idx="330">
                  <c:v>1539676.8356420586</c:v>
                </c:pt>
                <c:pt idx="331">
                  <c:v>1539676.8356420586</c:v>
                </c:pt>
                <c:pt idx="332">
                  <c:v>1539676.8356420586</c:v>
                </c:pt>
                <c:pt idx="333">
                  <c:v>1539676.8356420586</c:v>
                </c:pt>
                <c:pt idx="334">
                  <c:v>1539676.8356420586</c:v>
                </c:pt>
                <c:pt idx="335">
                  <c:v>1539676.8356420586</c:v>
                </c:pt>
                <c:pt idx="336">
                  <c:v>1539676.8356420586</c:v>
                </c:pt>
                <c:pt idx="337">
                  <c:v>1539676.8356420586</c:v>
                </c:pt>
                <c:pt idx="338">
                  <c:v>1397594.6454303404</c:v>
                </c:pt>
                <c:pt idx="339">
                  <c:v>1397594.6454303404</c:v>
                </c:pt>
                <c:pt idx="340">
                  <c:v>1397594.6454303404</c:v>
                </c:pt>
                <c:pt idx="341">
                  <c:v>1397594.6454303404</c:v>
                </c:pt>
                <c:pt idx="342">
                  <c:v>1397594.6454303404</c:v>
                </c:pt>
                <c:pt idx="343">
                  <c:v>1397594.6454303404</c:v>
                </c:pt>
                <c:pt idx="344">
                  <c:v>1397594.6454303404</c:v>
                </c:pt>
                <c:pt idx="345">
                  <c:v>1397594.6454303404</c:v>
                </c:pt>
                <c:pt idx="346">
                  <c:v>1397594.6454303404</c:v>
                </c:pt>
                <c:pt idx="347">
                  <c:v>1397594.6454303404</c:v>
                </c:pt>
                <c:pt idx="348">
                  <c:v>1397594.6454303404</c:v>
                </c:pt>
                <c:pt idx="349">
                  <c:v>1397594.6454303404</c:v>
                </c:pt>
                <c:pt idx="350">
                  <c:v>1397594.6454303404</c:v>
                </c:pt>
                <c:pt idx="351">
                  <c:v>1397594.6454303404</c:v>
                </c:pt>
                <c:pt idx="352">
                  <c:v>1397594.6454303404</c:v>
                </c:pt>
                <c:pt idx="353">
                  <c:v>1397594.6454303404</c:v>
                </c:pt>
                <c:pt idx="354">
                  <c:v>1397594.6454303404</c:v>
                </c:pt>
                <c:pt idx="355">
                  <c:v>1397594.6454303404</c:v>
                </c:pt>
                <c:pt idx="356">
                  <c:v>1397594.6454303404</c:v>
                </c:pt>
                <c:pt idx="357">
                  <c:v>1397594.6454303404</c:v>
                </c:pt>
                <c:pt idx="358">
                  <c:v>1397594.6454303404</c:v>
                </c:pt>
                <c:pt idx="359">
                  <c:v>1397594.6454303404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2-4CFD-89D3-89FC4B4B3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732096"/>
        <c:axId val="52773603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7F2-4CFD-89D3-89FC4B4B3AA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7F2-4CFD-89D3-89FC4B4B3AA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1397594.6454303404</c:v>
                      </c:pt>
                      <c:pt idx="1">
                        <c:v>1397594.6454303404</c:v>
                      </c:pt>
                      <c:pt idx="2">
                        <c:v>1397594.6454303404</c:v>
                      </c:pt>
                      <c:pt idx="3">
                        <c:v>1397594.6454303404</c:v>
                      </c:pt>
                      <c:pt idx="4">
                        <c:v>1397594.6454303404</c:v>
                      </c:pt>
                      <c:pt idx="5">
                        <c:v>1397594.6454303404</c:v>
                      </c:pt>
                      <c:pt idx="6">
                        <c:v>1397594.6454303404</c:v>
                      </c:pt>
                      <c:pt idx="7">
                        <c:v>1397594.6454303404</c:v>
                      </c:pt>
                      <c:pt idx="8">
                        <c:v>1397594.6454303404</c:v>
                      </c:pt>
                      <c:pt idx="9">
                        <c:v>1397594.6454303404</c:v>
                      </c:pt>
                      <c:pt idx="10">
                        <c:v>1397594.6454303404</c:v>
                      </c:pt>
                      <c:pt idx="11">
                        <c:v>1397594.6454303404</c:v>
                      </c:pt>
                      <c:pt idx="12">
                        <c:v>1397594.6454303404</c:v>
                      </c:pt>
                      <c:pt idx="13">
                        <c:v>1397594.6454303404</c:v>
                      </c:pt>
                      <c:pt idx="14">
                        <c:v>1397594.6454303404</c:v>
                      </c:pt>
                      <c:pt idx="15">
                        <c:v>1397594.6454303404</c:v>
                      </c:pt>
                      <c:pt idx="16">
                        <c:v>1397594.6454303404</c:v>
                      </c:pt>
                      <c:pt idx="17">
                        <c:v>1397594.6454303404</c:v>
                      </c:pt>
                      <c:pt idx="18">
                        <c:v>1397594.6454303404</c:v>
                      </c:pt>
                      <c:pt idx="19">
                        <c:v>1397594.6454303404</c:v>
                      </c:pt>
                      <c:pt idx="20">
                        <c:v>1397594.6454303404</c:v>
                      </c:pt>
                      <c:pt idx="21">
                        <c:v>1397594.6454303404</c:v>
                      </c:pt>
                      <c:pt idx="22">
                        <c:v>1397594.6454303404</c:v>
                      </c:pt>
                      <c:pt idx="23">
                        <c:v>1559631.1245138615</c:v>
                      </c:pt>
                      <c:pt idx="24">
                        <c:v>1559631.1245138615</c:v>
                      </c:pt>
                      <c:pt idx="25">
                        <c:v>1559631.1245138615</c:v>
                      </c:pt>
                      <c:pt idx="26">
                        <c:v>1559631.1245138615</c:v>
                      </c:pt>
                      <c:pt idx="27">
                        <c:v>1559631.1245138615</c:v>
                      </c:pt>
                      <c:pt idx="28">
                        <c:v>1559631.1245138615</c:v>
                      </c:pt>
                      <c:pt idx="29">
                        <c:v>1559631.1245138615</c:v>
                      </c:pt>
                      <c:pt idx="30">
                        <c:v>1559631.1245138615</c:v>
                      </c:pt>
                      <c:pt idx="31">
                        <c:v>1559631.1245138615</c:v>
                      </c:pt>
                      <c:pt idx="32">
                        <c:v>1559631.1245138615</c:v>
                      </c:pt>
                      <c:pt idx="33">
                        <c:v>1559631.1245138615</c:v>
                      </c:pt>
                      <c:pt idx="34">
                        <c:v>1559631.1245138615</c:v>
                      </c:pt>
                      <c:pt idx="35">
                        <c:v>1559631.1245138615</c:v>
                      </c:pt>
                      <c:pt idx="36">
                        <c:v>1559631.1245138615</c:v>
                      </c:pt>
                      <c:pt idx="37">
                        <c:v>1559631.1245138615</c:v>
                      </c:pt>
                      <c:pt idx="38">
                        <c:v>1559631.1245138615</c:v>
                      </c:pt>
                      <c:pt idx="39">
                        <c:v>1559631.1245138615</c:v>
                      </c:pt>
                      <c:pt idx="40">
                        <c:v>1559631.1245138615</c:v>
                      </c:pt>
                      <c:pt idx="41">
                        <c:v>1559631.1245138615</c:v>
                      </c:pt>
                      <c:pt idx="42">
                        <c:v>1559631.1245138615</c:v>
                      </c:pt>
                      <c:pt idx="43">
                        <c:v>1559631.1245138615</c:v>
                      </c:pt>
                      <c:pt idx="44">
                        <c:v>1559631.1245138615</c:v>
                      </c:pt>
                      <c:pt idx="45">
                        <c:v>1559631.1245138615</c:v>
                      </c:pt>
                      <c:pt idx="46">
                        <c:v>1559631.1245138615</c:v>
                      </c:pt>
                      <c:pt idx="47">
                        <c:v>1559631.1245138615</c:v>
                      </c:pt>
                      <c:pt idx="48">
                        <c:v>1559631.1245138615</c:v>
                      </c:pt>
                      <c:pt idx="49">
                        <c:v>1559631.1245138615</c:v>
                      </c:pt>
                      <c:pt idx="50">
                        <c:v>1559631.1245138615</c:v>
                      </c:pt>
                      <c:pt idx="51">
                        <c:v>1559631.1245138615</c:v>
                      </c:pt>
                      <c:pt idx="52">
                        <c:v>1559631.1245138615</c:v>
                      </c:pt>
                      <c:pt idx="53">
                        <c:v>1559631.1245138615</c:v>
                      </c:pt>
                      <c:pt idx="54">
                        <c:v>1559631.1245138615</c:v>
                      </c:pt>
                      <c:pt idx="55">
                        <c:v>1559631.1245138615</c:v>
                      </c:pt>
                      <c:pt idx="56">
                        <c:v>1559631.1245138615</c:v>
                      </c:pt>
                      <c:pt idx="57">
                        <c:v>1559631.1245138615</c:v>
                      </c:pt>
                      <c:pt idx="58">
                        <c:v>1559631.1245138615</c:v>
                      </c:pt>
                      <c:pt idx="59">
                        <c:v>1559631.1245138615</c:v>
                      </c:pt>
                      <c:pt idx="60">
                        <c:v>1559631.1245138615</c:v>
                      </c:pt>
                      <c:pt idx="61">
                        <c:v>1559631.1245138615</c:v>
                      </c:pt>
                      <c:pt idx="62">
                        <c:v>1559631.1245138615</c:v>
                      </c:pt>
                      <c:pt idx="63">
                        <c:v>1559631.1245138615</c:v>
                      </c:pt>
                      <c:pt idx="64">
                        <c:v>1559631.1245138615</c:v>
                      </c:pt>
                      <c:pt idx="65">
                        <c:v>1559631.1245138615</c:v>
                      </c:pt>
                      <c:pt idx="66">
                        <c:v>1559631.1245138615</c:v>
                      </c:pt>
                      <c:pt idx="67">
                        <c:v>1559631.1245138615</c:v>
                      </c:pt>
                      <c:pt idx="68">
                        <c:v>1682544.2119383053</c:v>
                      </c:pt>
                      <c:pt idx="69">
                        <c:v>1682544.2119383053</c:v>
                      </c:pt>
                      <c:pt idx="70">
                        <c:v>1682544.2119383053</c:v>
                      </c:pt>
                      <c:pt idx="71">
                        <c:v>1682544.2119383053</c:v>
                      </c:pt>
                      <c:pt idx="72">
                        <c:v>1682544.2119383053</c:v>
                      </c:pt>
                      <c:pt idx="73">
                        <c:v>1682544.2119383053</c:v>
                      </c:pt>
                      <c:pt idx="74">
                        <c:v>1682544.2119383053</c:v>
                      </c:pt>
                      <c:pt idx="75">
                        <c:v>1682544.2119383053</c:v>
                      </c:pt>
                      <c:pt idx="76">
                        <c:v>1682544.2119383053</c:v>
                      </c:pt>
                      <c:pt idx="77">
                        <c:v>1682544.2119383053</c:v>
                      </c:pt>
                      <c:pt idx="78">
                        <c:v>1682544.2119383053</c:v>
                      </c:pt>
                      <c:pt idx="79">
                        <c:v>1682544.2119383053</c:v>
                      </c:pt>
                      <c:pt idx="80">
                        <c:v>1682544.2119383053</c:v>
                      </c:pt>
                      <c:pt idx="81">
                        <c:v>1682544.2119383053</c:v>
                      </c:pt>
                      <c:pt idx="82">
                        <c:v>1682544.2119383053</c:v>
                      </c:pt>
                      <c:pt idx="83">
                        <c:v>1682544.2119383053</c:v>
                      </c:pt>
                      <c:pt idx="84">
                        <c:v>1682544.2119383053</c:v>
                      </c:pt>
                      <c:pt idx="85">
                        <c:v>1682544.2119383053</c:v>
                      </c:pt>
                      <c:pt idx="86">
                        <c:v>1682544.2119383053</c:v>
                      </c:pt>
                      <c:pt idx="87">
                        <c:v>1682544.2119383053</c:v>
                      </c:pt>
                      <c:pt idx="88">
                        <c:v>1682544.2119383053</c:v>
                      </c:pt>
                      <c:pt idx="89">
                        <c:v>1682544.2119383053</c:v>
                      </c:pt>
                      <c:pt idx="90">
                        <c:v>1682544.2119383053</c:v>
                      </c:pt>
                      <c:pt idx="91">
                        <c:v>1682544.2119383053</c:v>
                      </c:pt>
                      <c:pt idx="92">
                        <c:v>1682544.2119383053</c:v>
                      </c:pt>
                      <c:pt idx="93">
                        <c:v>1682544.2119383053</c:v>
                      </c:pt>
                      <c:pt idx="94">
                        <c:v>1682544.2119383053</c:v>
                      </c:pt>
                      <c:pt idx="95">
                        <c:v>1682544.2119383053</c:v>
                      </c:pt>
                      <c:pt idx="96">
                        <c:v>1682544.2119383053</c:v>
                      </c:pt>
                      <c:pt idx="97">
                        <c:v>1682544.2119383053</c:v>
                      </c:pt>
                      <c:pt idx="98">
                        <c:v>1682544.2119383053</c:v>
                      </c:pt>
                      <c:pt idx="99">
                        <c:v>1682544.2119383053</c:v>
                      </c:pt>
                      <c:pt idx="100">
                        <c:v>1682544.2119383053</c:v>
                      </c:pt>
                      <c:pt idx="101">
                        <c:v>1682544.2119383053</c:v>
                      </c:pt>
                      <c:pt idx="102">
                        <c:v>1682544.2119383053</c:v>
                      </c:pt>
                      <c:pt idx="103">
                        <c:v>1682544.2119383053</c:v>
                      </c:pt>
                      <c:pt idx="104">
                        <c:v>1682544.2119383053</c:v>
                      </c:pt>
                      <c:pt idx="105">
                        <c:v>1682544.2119383053</c:v>
                      </c:pt>
                      <c:pt idx="106">
                        <c:v>1682544.2119383053</c:v>
                      </c:pt>
                      <c:pt idx="107">
                        <c:v>1682544.2119383053</c:v>
                      </c:pt>
                      <c:pt idx="108">
                        <c:v>1682544.2119383053</c:v>
                      </c:pt>
                      <c:pt idx="109">
                        <c:v>1682544.2119383053</c:v>
                      </c:pt>
                      <c:pt idx="110">
                        <c:v>1682544.2119383053</c:v>
                      </c:pt>
                      <c:pt idx="111">
                        <c:v>1682544.2119383053</c:v>
                      </c:pt>
                      <c:pt idx="112">
                        <c:v>1682544.2119383053</c:v>
                      </c:pt>
                      <c:pt idx="113">
                        <c:v>1563270.7042951351</c:v>
                      </c:pt>
                      <c:pt idx="114">
                        <c:v>1563270.7042951351</c:v>
                      </c:pt>
                      <c:pt idx="115">
                        <c:v>1563270.7042951351</c:v>
                      </c:pt>
                      <c:pt idx="116">
                        <c:v>1563270.7042951351</c:v>
                      </c:pt>
                      <c:pt idx="117">
                        <c:v>1563270.7042951351</c:v>
                      </c:pt>
                      <c:pt idx="118">
                        <c:v>1563270.7042951351</c:v>
                      </c:pt>
                      <c:pt idx="119">
                        <c:v>1563270.7042951351</c:v>
                      </c:pt>
                      <c:pt idx="120">
                        <c:v>1563270.7042951351</c:v>
                      </c:pt>
                      <c:pt idx="121">
                        <c:v>1563270.7042951351</c:v>
                      </c:pt>
                      <c:pt idx="122">
                        <c:v>1563270.7042951351</c:v>
                      </c:pt>
                      <c:pt idx="123">
                        <c:v>1563270.7042951351</c:v>
                      </c:pt>
                      <c:pt idx="124">
                        <c:v>1563270.7042951351</c:v>
                      </c:pt>
                      <c:pt idx="125">
                        <c:v>1563270.7042951351</c:v>
                      </c:pt>
                      <c:pt idx="126">
                        <c:v>1563270.7042951351</c:v>
                      </c:pt>
                      <c:pt idx="127">
                        <c:v>1563270.7042951351</c:v>
                      </c:pt>
                      <c:pt idx="128">
                        <c:v>1563270.7042951351</c:v>
                      </c:pt>
                      <c:pt idx="129">
                        <c:v>1563270.7042951351</c:v>
                      </c:pt>
                      <c:pt idx="130">
                        <c:v>1563270.7042951351</c:v>
                      </c:pt>
                      <c:pt idx="131">
                        <c:v>1563270.7042951351</c:v>
                      </c:pt>
                      <c:pt idx="132">
                        <c:v>1563270.7042951351</c:v>
                      </c:pt>
                      <c:pt idx="133">
                        <c:v>1563270.7042951351</c:v>
                      </c:pt>
                      <c:pt idx="134">
                        <c:v>1563270.7042951351</c:v>
                      </c:pt>
                      <c:pt idx="135">
                        <c:v>1563270.7042951351</c:v>
                      </c:pt>
                      <c:pt idx="136">
                        <c:v>1563270.7042951351</c:v>
                      </c:pt>
                      <c:pt idx="137">
                        <c:v>1563270.7042951351</c:v>
                      </c:pt>
                      <c:pt idx="138">
                        <c:v>1563270.7042951351</c:v>
                      </c:pt>
                      <c:pt idx="139">
                        <c:v>1563270.7042951351</c:v>
                      </c:pt>
                      <c:pt idx="140">
                        <c:v>1563270.7042951351</c:v>
                      </c:pt>
                      <c:pt idx="141">
                        <c:v>1563270.7042951351</c:v>
                      </c:pt>
                      <c:pt idx="142">
                        <c:v>1563270.7042951351</c:v>
                      </c:pt>
                      <c:pt idx="143">
                        <c:v>1563270.7042951351</c:v>
                      </c:pt>
                      <c:pt idx="144">
                        <c:v>1563270.7042951351</c:v>
                      </c:pt>
                      <c:pt idx="145">
                        <c:v>1563270.7042951351</c:v>
                      </c:pt>
                      <c:pt idx="146">
                        <c:v>1563270.7042951351</c:v>
                      </c:pt>
                      <c:pt idx="147">
                        <c:v>1563270.7042951351</c:v>
                      </c:pt>
                      <c:pt idx="148">
                        <c:v>1563270.7042951351</c:v>
                      </c:pt>
                      <c:pt idx="149">
                        <c:v>1563270.7042951351</c:v>
                      </c:pt>
                      <c:pt idx="150">
                        <c:v>1563270.7042951351</c:v>
                      </c:pt>
                      <c:pt idx="151">
                        <c:v>1563270.7042951351</c:v>
                      </c:pt>
                      <c:pt idx="152">
                        <c:v>1563270.7042951351</c:v>
                      </c:pt>
                      <c:pt idx="153">
                        <c:v>1563270.7042951351</c:v>
                      </c:pt>
                      <c:pt idx="154">
                        <c:v>1563270.7042951351</c:v>
                      </c:pt>
                      <c:pt idx="155">
                        <c:v>1563270.7042951351</c:v>
                      </c:pt>
                      <c:pt idx="156">
                        <c:v>1563270.7042951351</c:v>
                      </c:pt>
                      <c:pt idx="157">
                        <c:v>1563270.7042951351</c:v>
                      </c:pt>
                      <c:pt idx="158">
                        <c:v>1392859.4543391138</c:v>
                      </c:pt>
                      <c:pt idx="159">
                        <c:v>1392859.4543391138</c:v>
                      </c:pt>
                      <c:pt idx="160">
                        <c:v>1392859.4543391138</c:v>
                      </c:pt>
                      <c:pt idx="161">
                        <c:v>1392859.4543391138</c:v>
                      </c:pt>
                      <c:pt idx="162">
                        <c:v>1392859.4543391138</c:v>
                      </c:pt>
                      <c:pt idx="163">
                        <c:v>1392859.4543391138</c:v>
                      </c:pt>
                      <c:pt idx="164">
                        <c:v>1392859.4543391138</c:v>
                      </c:pt>
                      <c:pt idx="165">
                        <c:v>1392859.4543391138</c:v>
                      </c:pt>
                      <c:pt idx="166">
                        <c:v>1392859.4543391138</c:v>
                      </c:pt>
                      <c:pt idx="167">
                        <c:v>1392859.4543391138</c:v>
                      </c:pt>
                      <c:pt idx="168">
                        <c:v>1392859.4543391138</c:v>
                      </c:pt>
                      <c:pt idx="169">
                        <c:v>1392859.4543391138</c:v>
                      </c:pt>
                      <c:pt idx="170">
                        <c:v>1392859.4543391138</c:v>
                      </c:pt>
                      <c:pt idx="171">
                        <c:v>1392859.4543391138</c:v>
                      </c:pt>
                      <c:pt idx="172">
                        <c:v>1392859.4543391138</c:v>
                      </c:pt>
                      <c:pt idx="173">
                        <c:v>1392859.4543391138</c:v>
                      </c:pt>
                      <c:pt idx="174">
                        <c:v>1392859.4543391138</c:v>
                      </c:pt>
                      <c:pt idx="175">
                        <c:v>1392859.4543391138</c:v>
                      </c:pt>
                      <c:pt idx="176">
                        <c:v>1392859.4543391138</c:v>
                      </c:pt>
                      <c:pt idx="177">
                        <c:v>1392859.4543391138</c:v>
                      </c:pt>
                      <c:pt idx="178">
                        <c:v>1392859.4543391138</c:v>
                      </c:pt>
                      <c:pt idx="179">
                        <c:v>1392859.4543391138</c:v>
                      </c:pt>
                      <c:pt idx="180">
                        <c:v>1392859.4543391138</c:v>
                      </c:pt>
                      <c:pt idx="181">
                        <c:v>1392859.4543391138</c:v>
                      </c:pt>
                      <c:pt idx="182">
                        <c:v>1392859.4543391138</c:v>
                      </c:pt>
                      <c:pt idx="183">
                        <c:v>1392859.4543391138</c:v>
                      </c:pt>
                      <c:pt idx="184">
                        <c:v>1392859.4543391138</c:v>
                      </c:pt>
                      <c:pt idx="185">
                        <c:v>1392859.4543391138</c:v>
                      </c:pt>
                      <c:pt idx="186">
                        <c:v>1392859.4543391138</c:v>
                      </c:pt>
                      <c:pt idx="187">
                        <c:v>1392859.4543391138</c:v>
                      </c:pt>
                      <c:pt idx="188">
                        <c:v>1392859.4543391138</c:v>
                      </c:pt>
                      <c:pt idx="189">
                        <c:v>1392859.4543391138</c:v>
                      </c:pt>
                      <c:pt idx="190">
                        <c:v>1392859.4543391138</c:v>
                      </c:pt>
                      <c:pt idx="191">
                        <c:v>1392859.4543391138</c:v>
                      </c:pt>
                      <c:pt idx="192">
                        <c:v>1392859.4543391138</c:v>
                      </c:pt>
                      <c:pt idx="193">
                        <c:v>1392859.4543391138</c:v>
                      </c:pt>
                      <c:pt idx="194">
                        <c:v>1392859.4543391138</c:v>
                      </c:pt>
                      <c:pt idx="195">
                        <c:v>1392859.4543391138</c:v>
                      </c:pt>
                      <c:pt idx="196">
                        <c:v>1392859.4543391138</c:v>
                      </c:pt>
                      <c:pt idx="197">
                        <c:v>1392859.4543391138</c:v>
                      </c:pt>
                      <c:pt idx="198">
                        <c:v>1392859.4543391138</c:v>
                      </c:pt>
                      <c:pt idx="199">
                        <c:v>1392859.4543391138</c:v>
                      </c:pt>
                      <c:pt idx="200">
                        <c:v>1392859.4543391138</c:v>
                      </c:pt>
                      <c:pt idx="201">
                        <c:v>1392859.4543391138</c:v>
                      </c:pt>
                      <c:pt idx="202">
                        <c:v>1392859.4543391138</c:v>
                      </c:pt>
                      <c:pt idx="203">
                        <c:v>1541680.7297669984</c:v>
                      </c:pt>
                      <c:pt idx="204">
                        <c:v>1541680.7297669984</c:v>
                      </c:pt>
                      <c:pt idx="205">
                        <c:v>1541680.7297669984</c:v>
                      </c:pt>
                      <c:pt idx="206">
                        <c:v>1541680.7297669984</c:v>
                      </c:pt>
                      <c:pt idx="207">
                        <c:v>1541680.7297669984</c:v>
                      </c:pt>
                      <c:pt idx="208">
                        <c:v>1541680.7297669984</c:v>
                      </c:pt>
                      <c:pt idx="209">
                        <c:v>1541680.7297669984</c:v>
                      </c:pt>
                      <c:pt idx="210">
                        <c:v>1541680.7297669984</c:v>
                      </c:pt>
                      <c:pt idx="211">
                        <c:v>1541680.7297669984</c:v>
                      </c:pt>
                      <c:pt idx="212">
                        <c:v>1541680.7297669984</c:v>
                      </c:pt>
                      <c:pt idx="213">
                        <c:v>1541680.7297669984</c:v>
                      </c:pt>
                      <c:pt idx="214">
                        <c:v>1541680.7297669984</c:v>
                      </c:pt>
                      <c:pt idx="215">
                        <c:v>1541680.7297669984</c:v>
                      </c:pt>
                      <c:pt idx="216">
                        <c:v>1541680.7297669984</c:v>
                      </c:pt>
                      <c:pt idx="217">
                        <c:v>1541680.7297669984</c:v>
                      </c:pt>
                      <c:pt idx="218">
                        <c:v>1541680.7297669984</c:v>
                      </c:pt>
                      <c:pt idx="219">
                        <c:v>1541680.7297669984</c:v>
                      </c:pt>
                      <c:pt idx="220">
                        <c:v>1541680.7297669984</c:v>
                      </c:pt>
                      <c:pt idx="221">
                        <c:v>1541680.7297669984</c:v>
                      </c:pt>
                      <c:pt idx="222">
                        <c:v>1541680.7297669984</c:v>
                      </c:pt>
                      <c:pt idx="223">
                        <c:v>1541680.7297669984</c:v>
                      </c:pt>
                      <c:pt idx="224">
                        <c:v>1541680.7297669984</c:v>
                      </c:pt>
                      <c:pt idx="225">
                        <c:v>1541680.7297669984</c:v>
                      </c:pt>
                      <c:pt idx="226">
                        <c:v>1541680.7297669984</c:v>
                      </c:pt>
                      <c:pt idx="227">
                        <c:v>1541680.7297669984</c:v>
                      </c:pt>
                      <c:pt idx="228">
                        <c:v>1541680.7297669984</c:v>
                      </c:pt>
                      <c:pt idx="229">
                        <c:v>1541680.7297669984</c:v>
                      </c:pt>
                      <c:pt idx="230">
                        <c:v>1541680.7297669984</c:v>
                      </c:pt>
                      <c:pt idx="231">
                        <c:v>1541680.7297669984</c:v>
                      </c:pt>
                      <c:pt idx="232">
                        <c:v>1541680.7297669984</c:v>
                      </c:pt>
                      <c:pt idx="233">
                        <c:v>1541680.7297669984</c:v>
                      </c:pt>
                      <c:pt idx="234">
                        <c:v>1541680.7297669984</c:v>
                      </c:pt>
                      <c:pt idx="235">
                        <c:v>1541680.7297669984</c:v>
                      </c:pt>
                      <c:pt idx="236">
                        <c:v>1541680.7297669984</c:v>
                      </c:pt>
                      <c:pt idx="237">
                        <c:v>1541680.7297669984</c:v>
                      </c:pt>
                      <c:pt idx="238">
                        <c:v>1541680.7297669984</c:v>
                      </c:pt>
                      <c:pt idx="239">
                        <c:v>1541680.7297669984</c:v>
                      </c:pt>
                      <c:pt idx="240">
                        <c:v>1541680.7297669984</c:v>
                      </c:pt>
                      <c:pt idx="241">
                        <c:v>1541680.7297669984</c:v>
                      </c:pt>
                      <c:pt idx="242">
                        <c:v>1541680.7297669984</c:v>
                      </c:pt>
                      <c:pt idx="243">
                        <c:v>1541680.7297669984</c:v>
                      </c:pt>
                      <c:pt idx="244">
                        <c:v>1541680.7297669984</c:v>
                      </c:pt>
                      <c:pt idx="245">
                        <c:v>1541680.7297669984</c:v>
                      </c:pt>
                      <c:pt idx="246">
                        <c:v>1541680.7297669984</c:v>
                      </c:pt>
                      <c:pt idx="247">
                        <c:v>1541680.7297669984</c:v>
                      </c:pt>
                      <c:pt idx="248">
                        <c:v>1679617.4808691645</c:v>
                      </c:pt>
                      <c:pt idx="249">
                        <c:v>1679617.4808691645</c:v>
                      </c:pt>
                      <c:pt idx="250">
                        <c:v>1679617.4808691645</c:v>
                      </c:pt>
                      <c:pt idx="251">
                        <c:v>1679617.4808691645</c:v>
                      </c:pt>
                      <c:pt idx="252">
                        <c:v>1679617.4808691645</c:v>
                      </c:pt>
                      <c:pt idx="253">
                        <c:v>1679617.4808691645</c:v>
                      </c:pt>
                      <c:pt idx="254">
                        <c:v>1679617.4808691645</c:v>
                      </c:pt>
                      <c:pt idx="255">
                        <c:v>1679617.4808691645</c:v>
                      </c:pt>
                      <c:pt idx="256">
                        <c:v>1679617.4808691645</c:v>
                      </c:pt>
                      <c:pt idx="257">
                        <c:v>1679617.4808691645</c:v>
                      </c:pt>
                      <c:pt idx="258">
                        <c:v>1679617.4808691645</c:v>
                      </c:pt>
                      <c:pt idx="259">
                        <c:v>1679617.4808691645</c:v>
                      </c:pt>
                      <c:pt idx="260">
                        <c:v>1679617.4808691645</c:v>
                      </c:pt>
                      <c:pt idx="261">
                        <c:v>1679617.4808691645</c:v>
                      </c:pt>
                      <c:pt idx="262">
                        <c:v>1679617.4808691645</c:v>
                      </c:pt>
                      <c:pt idx="263">
                        <c:v>1679617.4808691645</c:v>
                      </c:pt>
                      <c:pt idx="264">
                        <c:v>1679617.4808691645</c:v>
                      </c:pt>
                      <c:pt idx="265">
                        <c:v>1679617.4808691645</c:v>
                      </c:pt>
                      <c:pt idx="266">
                        <c:v>1679617.4808691645</c:v>
                      </c:pt>
                      <c:pt idx="267">
                        <c:v>1679617.4808691645</c:v>
                      </c:pt>
                      <c:pt idx="268">
                        <c:v>1679617.4808691645</c:v>
                      </c:pt>
                      <c:pt idx="269">
                        <c:v>1679617.4808691645</c:v>
                      </c:pt>
                      <c:pt idx="270">
                        <c:v>1679617.4808691645</c:v>
                      </c:pt>
                      <c:pt idx="271">
                        <c:v>1679617.4808691645</c:v>
                      </c:pt>
                      <c:pt idx="272">
                        <c:v>1679617.4808691645</c:v>
                      </c:pt>
                      <c:pt idx="273">
                        <c:v>1679617.4808691645</c:v>
                      </c:pt>
                      <c:pt idx="274">
                        <c:v>1679617.4808691645</c:v>
                      </c:pt>
                      <c:pt idx="275">
                        <c:v>1679617.4808691645</c:v>
                      </c:pt>
                      <c:pt idx="276">
                        <c:v>1679617.4808691645</c:v>
                      </c:pt>
                      <c:pt idx="277">
                        <c:v>1679617.4808691645</c:v>
                      </c:pt>
                      <c:pt idx="278">
                        <c:v>1679617.4808691645</c:v>
                      </c:pt>
                      <c:pt idx="279">
                        <c:v>1679617.4808691645</c:v>
                      </c:pt>
                      <c:pt idx="280">
                        <c:v>1679617.4808691645</c:v>
                      </c:pt>
                      <c:pt idx="281">
                        <c:v>1679617.4808691645</c:v>
                      </c:pt>
                      <c:pt idx="282">
                        <c:v>1679617.4808691645</c:v>
                      </c:pt>
                      <c:pt idx="283">
                        <c:v>1679617.4808691645</c:v>
                      </c:pt>
                      <c:pt idx="284">
                        <c:v>1679617.4808691645</c:v>
                      </c:pt>
                      <c:pt idx="285">
                        <c:v>1679617.4808691645</c:v>
                      </c:pt>
                      <c:pt idx="286">
                        <c:v>1679617.4808691645</c:v>
                      </c:pt>
                      <c:pt idx="287">
                        <c:v>1679617.4808691645</c:v>
                      </c:pt>
                      <c:pt idx="288">
                        <c:v>1679617.4808691645</c:v>
                      </c:pt>
                      <c:pt idx="289">
                        <c:v>1679617.4808691645</c:v>
                      </c:pt>
                      <c:pt idx="290">
                        <c:v>1679617.4808691645</c:v>
                      </c:pt>
                      <c:pt idx="291">
                        <c:v>1679617.4808691645</c:v>
                      </c:pt>
                      <c:pt idx="292">
                        <c:v>1679617.4808691645</c:v>
                      </c:pt>
                      <c:pt idx="293">
                        <c:v>1539676.8356420586</c:v>
                      </c:pt>
                      <c:pt idx="294">
                        <c:v>1539676.8356420586</c:v>
                      </c:pt>
                      <c:pt idx="295">
                        <c:v>1539676.8356420586</c:v>
                      </c:pt>
                      <c:pt idx="296">
                        <c:v>1539676.8356420586</c:v>
                      </c:pt>
                      <c:pt idx="297">
                        <c:v>1539676.8356420586</c:v>
                      </c:pt>
                      <c:pt idx="298">
                        <c:v>1539676.8356420586</c:v>
                      </c:pt>
                      <c:pt idx="299">
                        <c:v>1539676.8356420586</c:v>
                      </c:pt>
                      <c:pt idx="300">
                        <c:v>1539676.8356420586</c:v>
                      </c:pt>
                      <c:pt idx="301">
                        <c:v>1539676.8356420586</c:v>
                      </c:pt>
                      <c:pt idx="302">
                        <c:v>1539676.8356420586</c:v>
                      </c:pt>
                      <c:pt idx="303">
                        <c:v>1539676.8356420586</c:v>
                      </c:pt>
                      <c:pt idx="304">
                        <c:v>1539676.8356420586</c:v>
                      </c:pt>
                      <c:pt idx="305">
                        <c:v>1539676.8356420586</c:v>
                      </c:pt>
                      <c:pt idx="306">
                        <c:v>1539676.8356420586</c:v>
                      </c:pt>
                      <c:pt idx="307">
                        <c:v>1539676.8356420586</c:v>
                      </c:pt>
                      <c:pt idx="308">
                        <c:v>1539676.8356420586</c:v>
                      </c:pt>
                      <c:pt idx="309">
                        <c:v>1539676.8356420586</c:v>
                      </c:pt>
                      <c:pt idx="310">
                        <c:v>1539676.8356420586</c:v>
                      </c:pt>
                      <c:pt idx="311">
                        <c:v>1539676.8356420586</c:v>
                      </c:pt>
                      <c:pt idx="312">
                        <c:v>1539676.8356420586</c:v>
                      </c:pt>
                      <c:pt idx="313">
                        <c:v>1539676.8356420586</c:v>
                      </c:pt>
                      <c:pt idx="314">
                        <c:v>1539676.8356420586</c:v>
                      </c:pt>
                      <c:pt idx="315">
                        <c:v>1539676.8356420586</c:v>
                      </c:pt>
                      <c:pt idx="316">
                        <c:v>1539676.8356420586</c:v>
                      </c:pt>
                      <c:pt idx="317">
                        <c:v>1539676.8356420586</c:v>
                      </c:pt>
                      <c:pt idx="318">
                        <c:v>1539676.8356420586</c:v>
                      </c:pt>
                      <c:pt idx="319">
                        <c:v>1539676.8356420586</c:v>
                      </c:pt>
                      <c:pt idx="320">
                        <c:v>1539676.8356420586</c:v>
                      </c:pt>
                      <c:pt idx="321">
                        <c:v>1539676.8356420586</c:v>
                      </c:pt>
                      <c:pt idx="322">
                        <c:v>1539676.8356420586</c:v>
                      </c:pt>
                      <c:pt idx="323">
                        <c:v>1539676.8356420586</c:v>
                      </c:pt>
                      <c:pt idx="324">
                        <c:v>1539676.8356420586</c:v>
                      </c:pt>
                      <c:pt idx="325">
                        <c:v>1539676.8356420586</c:v>
                      </c:pt>
                      <c:pt idx="326">
                        <c:v>1539676.8356420586</c:v>
                      </c:pt>
                      <c:pt idx="327">
                        <c:v>1539676.8356420586</c:v>
                      </c:pt>
                      <c:pt idx="328">
                        <c:v>1539676.8356420586</c:v>
                      </c:pt>
                      <c:pt idx="329">
                        <c:v>1539676.8356420586</c:v>
                      </c:pt>
                      <c:pt idx="330">
                        <c:v>1539676.8356420586</c:v>
                      </c:pt>
                      <c:pt idx="331">
                        <c:v>1539676.8356420586</c:v>
                      </c:pt>
                      <c:pt idx="332">
                        <c:v>1539676.8356420586</c:v>
                      </c:pt>
                      <c:pt idx="333">
                        <c:v>1539676.8356420586</c:v>
                      </c:pt>
                      <c:pt idx="334">
                        <c:v>1539676.8356420586</c:v>
                      </c:pt>
                      <c:pt idx="335">
                        <c:v>1539676.8356420586</c:v>
                      </c:pt>
                      <c:pt idx="336">
                        <c:v>1539676.8356420586</c:v>
                      </c:pt>
                      <c:pt idx="337">
                        <c:v>1539676.8356420586</c:v>
                      </c:pt>
                      <c:pt idx="338">
                        <c:v>1397594.6454303404</c:v>
                      </c:pt>
                      <c:pt idx="339">
                        <c:v>1397594.6454303404</c:v>
                      </c:pt>
                      <c:pt idx="340">
                        <c:v>1397594.6454303404</c:v>
                      </c:pt>
                      <c:pt idx="341">
                        <c:v>1397594.6454303404</c:v>
                      </c:pt>
                      <c:pt idx="342">
                        <c:v>1397594.6454303404</c:v>
                      </c:pt>
                      <c:pt idx="343">
                        <c:v>1397594.6454303404</c:v>
                      </c:pt>
                      <c:pt idx="344">
                        <c:v>1397594.6454303404</c:v>
                      </c:pt>
                      <c:pt idx="345">
                        <c:v>1397594.6454303404</c:v>
                      </c:pt>
                      <c:pt idx="346">
                        <c:v>1397594.6454303404</c:v>
                      </c:pt>
                      <c:pt idx="347">
                        <c:v>1397594.6454303404</c:v>
                      </c:pt>
                      <c:pt idx="348">
                        <c:v>1397594.6454303404</c:v>
                      </c:pt>
                      <c:pt idx="349">
                        <c:v>1397594.6454303404</c:v>
                      </c:pt>
                      <c:pt idx="350">
                        <c:v>1397594.6454303404</c:v>
                      </c:pt>
                      <c:pt idx="351">
                        <c:v>1397594.6454303404</c:v>
                      </c:pt>
                      <c:pt idx="352">
                        <c:v>1397594.6454303404</c:v>
                      </c:pt>
                      <c:pt idx="353">
                        <c:v>1397594.6454303404</c:v>
                      </c:pt>
                      <c:pt idx="354">
                        <c:v>1397594.6454303404</c:v>
                      </c:pt>
                      <c:pt idx="355">
                        <c:v>1397594.6454303404</c:v>
                      </c:pt>
                      <c:pt idx="356">
                        <c:v>1397594.6454303404</c:v>
                      </c:pt>
                      <c:pt idx="357">
                        <c:v>1397594.6454303404</c:v>
                      </c:pt>
                      <c:pt idx="358">
                        <c:v>1397594.6454303404</c:v>
                      </c:pt>
                      <c:pt idx="359">
                        <c:v>1397594.6454303404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7F2-4CFD-89D3-89FC4B4B3AA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7F2-4CFD-89D3-89FC4B4B3AA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1489488.3241882129</c:v>
                      </c:pt>
                      <c:pt idx="1">
                        <c:v>1489488.3241882129</c:v>
                      </c:pt>
                      <c:pt idx="2">
                        <c:v>1489488.3241882129</c:v>
                      </c:pt>
                      <c:pt idx="3">
                        <c:v>1489488.3241882129</c:v>
                      </c:pt>
                      <c:pt idx="4">
                        <c:v>1489488.3241882129</c:v>
                      </c:pt>
                      <c:pt idx="5">
                        <c:v>1489488.3241882129</c:v>
                      </c:pt>
                      <c:pt idx="6">
                        <c:v>1489488.3241882129</c:v>
                      </c:pt>
                      <c:pt idx="7">
                        <c:v>1489488.3241882129</c:v>
                      </c:pt>
                      <c:pt idx="8">
                        <c:v>1489488.3241882129</c:v>
                      </c:pt>
                      <c:pt idx="9">
                        <c:v>1489488.3241882129</c:v>
                      </c:pt>
                      <c:pt idx="10">
                        <c:v>1489488.3241882129</c:v>
                      </c:pt>
                      <c:pt idx="11">
                        <c:v>1489488.3241882129</c:v>
                      </c:pt>
                      <c:pt idx="12">
                        <c:v>1489488.3241882129</c:v>
                      </c:pt>
                      <c:pt idx="13">
                        <c:v>1489488.3241882129</c:v>
                      </c:pt>
                      <c:pt idx="14">
                        <c:v>1489488.3241882129</c:v>
                      </c:pt>
                      <c:pt idx="15">
                        <c:v>1489488.3241882129</c:v>
                      </c:pt>
                      <c:pt idx="16">
                        <c:v>1489488.3241882129</c:v>
                      </c:pt>
                      <c:pt idx="17">
                        <c:v>1489488.3241882129</c:v>
                      </c:pt>
                      <c:pt idx="18">
                        <c:v>1489488.3241882129</c:v>
                      </c:pt>
                      <c:pt idx="19">
                        <c:v>1489488.3241882129</c:v>
                      </c:pt>
                      <c:pt idx="20">
                        <c:v>1489488.3241882129</c:v>
                      </c:pt>
                      <c:pt idx="21">
                        <c:v>1489488.3241882129</c:v>
                      </c:pt>
                      <c:pt idx="22">
                        <c:v>1489488.3241882129</c:v>
                      </c:pt>
                      <c:pt idx="23">
                        <c:v>1673825.2212028003</c:v>
                      </c:pt>
                      <c:pt idx="24">
                        <c:v>1673825.2212028003</c:v>
                      </c:pt>
                      <c:pt idx="25">
                        <c:v>1673825.2212028003</c:v>
                      </c:pt>
                      <c:pt idx="26">
                        <c:v>1673825.2212028003</c:v>
                      </c:pt>
                      <c:pt idx="27">
                        <c:v>1673825.2212028003</c:v>
                      </c:pt>
                      <c:pt idx="28">
                        <c:v>1673825.2212028003</c:v>
                      </c:pt>
                      <c:pt idx="29">
                        <c:v>1673825.2212028003</c:v>
                      </c:pt>
                      <c:pt idx="30">
                        <c:v>1673825.2212028003</c:v>
                      </c:pt>
                      <c:pt idx="31">
                        <c:v>1673825.2212028003</c:v>
                      </c:pt>
                      <c:pt idx="32">
                        <c:v>1673825.2212028003</c:v>
                      </c:pt>
                      <c:pt idx="33">
                        <c:v>1673825.2212028003</c:v>
                      </c:pt>
                      <c:pt idx="34">
                        <c:v>1673825.2212028003</c:v>
                      </c:pt>
                      <c:pt idx="35">
                        <c:v>1673825.2212028003</c:v>
                      </c:pt>
                      <c:pt idx="36">
                        <c:v>1673825.2212028003</c:v>
                      </c:pt>
                      <c:pt idx="37">
                        <c:v>1673825.2212028003</c:v>
                      </c:pt>
                      <c:pt idx="38">
                        <c:v>1673825.2212028003</c:v>
                      </c:pt>
                      <c:pt idx="39">
                        <c:v>1673825.2212028003</c:v>
                      </c:pt>
                      <c:pt idx="40">
                        <c:v>1673825.2212028003</c:v>
                      </c:pt>
                      <c:pt idx="41">
                        <c:v>1673825.2212028003</c:v>
                      </c:pt>
                      <c:pt idx="42">
                        <c:v>1673825.2212028003</c:v>
                      </c:pt>
                      <c:pt idx="43">
                        <c:v>1673825.2212028003</c:v>
                      </c:pt>
                      <c:pt idx="44">
                        <c:v>1673825.2212028003</c:v>
                      </c:pt>
                      <c:pt idx="45">
                        <c:v>1673825.2212028003</c:v>
                      </c:pt>
                      <c:pt idx="46">
                        <c:v>1673825.2212028003</c:v>
                      </c:pt>
                      <c:pt idx="47">
                        <c:v>1673825.2212028003</c:v>
                      </c:pt>
                      <c:pt idx="48">
                        <c:v>1673825.2212028003</c:v>
                      </c:pt>
                      <c:pt idx="49">
                        <c:v>1673825.2212028003</c:v>
                      </c:pt>
                      <c:pt idx="50">
                        <c:v>1673825.2212028003</c:v>
                      </c:pt>
                      <c:pt idx="51">
                        <c:v>1673825.2212028003</c:v>
                      </c:pt>
                      <c:pt idx="52">
                        <c:v>1673825.2212028003</c:v>
                      </c:pt>
                      <c:pt idx="53">
                        <c:v>1673825.2212028003</c:v>
                      </c:pt>
                      <c:pt idx="54">
                        <c:v>1673825.2212028003</c:v>
                      </c:pt>
                      <c:pt idx="55">
                        <c:v>1673825.2212028003</c:v>
                      </c:pt>
                      <c:pt idx="56">
                        <c:v>1673825.2212028003</c:v>
                      </c:pt>
                      <c:pt idx="57">
                        <c:v>1673825.2212028003</c:v>
                      </c:pt>
                      <c:pt idx="58">
                        <c:v>1673825.2212028003</c:v>
                      </c:pt>
                      <c:pt idx="59">
                        <c:v>1673825.2212028003</c:v>
                      </c:pt>
                      <c:pt idx="60">
                        <c:v>1673825.2212028003</c:v>
                      </c:pt>
                      <c:pt idx="61">
                        <c:v>1673825.2212028003</c:v>
                      </c:pt>
                      <c:pt idx="62">
                        <c:v>1673825.2212028003</c:v>
                      </c:pt>
                      <c:pt idx="63">
                        <c:v>1673825.2212028003</c:v>
                      </c:pt>
                      <c:pt idx="64">
                        <c:v>1673825.2212028003</c:v>
                      </c:pt>
                      <c:pt idx="65">
                        <c:v>1673825.2212028003</c:v>
                      </c:pt>
                      <c:pt idx="66">
                        <c:v>1673825.2212028003</c:v>
                      </c:pt>
                      <c:pt idx="67">
                        <c:v>1673825.2212028003</c:v>
                      </c:pt>
                      <c:pt idx="68">
                        <c:v>1813931.1977607785</c:v>
                      </c:pt>
                      <c:pt idx="69">
                        <c:v>1813931.1977607785</c:v>
                      </c:pt>
                      <c:pt idx="70">
                        <c:v>1813931.1977607785</c:v>
                      </c:pt>
                      <c:pt idx="71">
                        <c:v>1813931.1977607785</c:v>
                      </c:pt>
                      <c:pt idx="72">
                        <c:v>1813931.1977607785</c:v>
                      </c:pt>
                      <c:pt idx="73">
                        <c:v>1813931.1977607785</c:v>
                      </c:pt>
                      <c:pt idx="74">
                        <c:v>1813931.1977607785</c:v>
                      </c:pt>
                      <c:pt idx="75">
                        <c:v>1813931.1977607785</c:v>
                      </c:pt>
                      <c:pt idx="76">
                        <c:v>1813931.1977607785</c:v>
                      </c:pt>
                      <c:pt idx="77">
                        <c:v>1813931.1977607785</c:v>
                      </c:pt>
                      <c:pt idx="78">
                        <c:v>1813931.1977607785</c:v>
                      </c:pt>
                      <c:pt idx="79">
                        <c:v>1813931.1977607785</c:v>
                      </c:pt>
                      <c:pt idx="80">
                        <c:v>1813931.1977607785</c:v>
                      </c:pt>
                      <c:pt idx="81">
                        <c:v>1813931.1977607785</c:v>
                      </c:pt>
                      <c:pt idx="82">
                        <c:v>1813931.1977607785</c:v>
                      </c:pt>
                      <c:pt idx="83">
                        <c:v>1813931.1977607785</c:v>
                      </c:pt>
                      <c:pt idx="84">
                        <c:v>1813931.1977607785</c:v>
                      </c:pt>
                      <c:pt idx="85">
                        <c:v>1813931.1977607785</c:v>
                      </c:pt>
                      <c:pt idx="86">
                        <c:v>1813931.1977607785</c:v>
                      </c:pt>
                      <c:pt idx="87">
                        <c:v>1813931.1977607785</c:v>
                      </c:pt>
                      <c:pt idx="88">
                        <c:v>1813931.1977607785</c:v>
                      </c:pt>
                      <c:pt idx="89">
                        <c:v>1813931.1977607785</c:v>
                      </c:pt>
                      <c:pt idx="90">
                        <c:v>1813931.1977607785</c:v>
                      </c:pt>
                      <c:pt idx="91">
                        <c:v>1813931.1977607785</c:v>
                      </c:pt>
                      <c:pt idx="92">
                        <c:v>1813931.1977607785</c:v>
                      </c:pt>
                      <c:pt idx="93">
                        <c:v>1813931.1977607785</c:v>
                      </c:pt>
                      <c:pt idx="94">
                        <c:v>1813931.1977607785</c:v>
                      </c:pt>
                      <c:pt idx="95">
                        <c:v>1813931.1977607785</c:v>
                      </c:pt>
                      <c:pt idx="96">
                        <c:v>1813931.1977607785</c:v>
                      </c:pt>
                      <c:pt idx="97">
                        <c:v>1813931.1977607785</c:v>
                      </c:pt>
                      <c:pt idx="98">
                        <c:v>1813931.1977607785</c:v>
                      </c:pt>
                      <c:pt idx="99">
                        <c:v>1813931.1977607785</c:v>
                      </c:pt>
                      <c:pt idx="100">
                        <c:v>1813931.1977607785</c:v>
                      </c:pt>
                      <c:pt idx="101">
                        <c:v>1813931.1977607785</c:v>
                      </c:pt>
                      <c:pt idx="102">
                        <c:v>1813931.1977607785</c:v>
                      </c:pt>
                      <c:pt idx="103">
                        <c:v>1813931.1977607785</c:v>
                      </c:pt>
                      <c:pt idx="104">
                        <c:v>1813931.1977607785</c:v>
                      </c:pt>
                      <c:pt idx="105">
                        <c:v>1813931.1977607785</c:v>
                      </c:pt>
                      <c:pt idx="106">
                        <c:v>1813931.1977607785</c:v>
                      </c:pt>
                      <c:pt idx="107">
                        <c:v>1813931.1977607785</c:v>
                      </c:pt>
                      <c:pt idx="108">
                        <c:v>1813931.1977607785</c:v>
                      </c:pt>
                      <c:pt idx="109">
                        <c:v>1813931.1977607785</c:v>
                      </c:pt>
                      <c:pt idx="110">
                        <c:v>1813931.1977607785</c:v>
                      </c:pt>
                      <c:pt idx="111">
                        <c:v>1813931.1977607785</c:v>
                      </c:pt>
                      <c:pt idx="112">
                        <c:v>1813931.1977607785</c:v>
                      </c:pt>
                      <c:pt idx="113">
                        <c:v>1677792.9419515056</c:v>
                      </c:pt>
                      <c:pt idx="114">
                        <c:v>1677792.9419515056</c:v>
                      </c:pt>
                      <c:pt idx="115">
                        <c:v>1677792.9419515056</c:v>
                      </c:pt>
                      <c:pt idx="116">
                        <c:v>1677792.9419515056</c:v>
                      </c:pt>
                      <c:pt idx="117">
                        <c:v>1677792.9419515056</c:v>
                      </c:pt>
                      <c:pt idx="118">
                        <c:v>1677792.9419515056</c:v>
                      </c:pt>
                      <c:pt idx="119">
                        <c:v>1677792.9419515056</c:v>
                      </c:pt>
                      <c:pt idx="120">
                        <c:v>1677792.9419515056</c:v>
                      </c:pt>
                      <c:pt idx="121">
                        <c:v>1677792.9419515056</c:v>
                      </c:pt>
                      <c:pt idx="122">
                        <c:v>1677792.9419515056</c:v>
                      </c:pt>
                      <c:pt idx="123">
                        <c:v>1677792.9419515056</c:v>
                      </c:pt>
                      <c:pt idx="124">
                        <c:v>1677792.9419515056</c:v>
                      </c:pt>
                      <c:pt idx="125">
                        <c:v>1677792.9419515056</c:v>
                      </c:pt>
                      <c:pt idx="126">
                        <c:v>1677792.9419515056</c:v>
                      </c:pt>
                      <c:pt idx="127">
                        <c:v>1677792.9419515056</c:v>
                      </c:pt>
                      <c:pt idx="128">
                        <c:v>1677792.9419515056</c:v>
                      </c:pt>
                      <c:pt idx="129">
                        <c:v>1677792.9419515056</c:v>
                      </c:pt>
                      <c:pt idx="130">
                        <c:v>1677792.9419515056</c:v>
                      </c:pt>
                      <c:pt idx="131">
                        <c:v>1677792.9419515056</c:v>
                      </c:pt>
                      <c:pt idx="132">
                        <c:v>1677792.9419515056</c:v>
                      </c:pt>
                      <c:pt idx="133">
                        <c:v>1677792.9419515056</c:v>
                      </c:pt>
                      <c:pt idx="134">
                        <c:v>1677792.9419515056</c:v>
                      </c:pt>
                      <c:pt idx="135">
                        <c:v>1677792.9419515056</c:v>
                      </c:pt>
                      <c:pt idx="136">
                        <c:v>1677792.9419515056</c:v>
                      </c:pt>
                      <c:pt idx="137">
                        <c:v>1677792.9419515056</c:v>
                      </c:pt>
                      <c:pt idx="138">
                        <c:v>1677792.9419515056</c:v>
                      </c:pt>
                      <c:pt idx="139">
                        <c:v>1677792.9419515056</c:v>
                      </c:pt>
                      <c:pt idx="140">
                        <c:v>1677792.9419515056</c:v>
                      </c:pt>
                      <c:pt idx="141">
                        <c:v>1677792.9419515056</c:v>
                      </c:pt>
                      <c:pt idx="142">
                        <c:v>1677792.9419515056</c:v>
                      </c:pt>
                      <c:pt idx="143">
                        <c:v>1677792.9419515056</c:v>
                      </c:pt>
                      <c:pt idx="144">
                        <c:v>1677792.9419515056</c:v>
                      </c:pt>
                      <c:pt idx="145">
                        <c:v>1677792.9419515056</c:v>
                      </c:pt>
                      <c:pt idx="146">
                        <c:v>1677792.9419515056</c:v>
                      </c:pt>
                      <c:pt idx="147">
                        <c:v>1677792.9419515056</c:v>
                      </c:pt>
                      <c:pt idx="148">
                        <c:v>1677792.9419515056</c:v>
                      </c:pt>
                      <c:pt idx="149">
                        <c:v>1677792.9419515056</c:v>
                      </c:pt>
                      <c:pt idx="150">
                        <c:v>1677792.9419515056</c:v>
                      </c:pt>
                      <c:pt idx="151">
                        <c:v>1677792.9419515056</c:v>
                      </c:pt>
                      <c:pt idx="152">
                        <c:v>1677792.9419515056</c:v>
                      </c:pt>
                      <c:pt idx="153">
                        <c:v>1677792.9419515056</c:v>
                      </c:pt>
                      <c:pt idx="154">
                        <c:v>1677792.9419515056</c:v>
                      </c:pt>
                      <c:pt idx="155">
                        <c:v>1677792.9419515056</c:v>
                      </c:pt>
                      <c:pt idx="156">
                        <c:v>1677792.9419515056</c:v>
                      </c:pt>
                      <c:pt idx="157">
                        <c:v>1677792.9419515056</c:v>
                      </c:pt>
                      <c:pt idx="158">
                        <c:v>1483724.2602019215</c:v>
                      </c:pt>
                      <c:pt idx="159">
                        <c:v>1483724.2602019215</c:v>
                      </c:pt>
                      <c:pt idx="160">
                        <c:v>1483724.2602019215</c:v>
                      </c:pt>
                      <c:pt idx="161">
                        <c:v>1483724.2602019215</c:v>
                      </c:pt>
                      <c:pt idx="162">
                        <c:v>1483724.2602019215</c:v>
                      </c:pt>
                      <c:pt idx="163">
                        <c:v>1483724.2602019215</c:v>
                      </c:pt>
                      <c:pt idx="164">
                        <c:v>1483724.2602019215</c:v>
                      </c:pt>
                      <c:pt idx="165">
                        <c:v>1483724.2602019215</c:v>
                      </c:pt>
                      <c:pt idx="166">
                        <c:v>1483724.2602019215</c:v>
                      </c:pt>
                      <c:pt idx="167">
                        <c:v>1483724.2602019215</c:v>
                      </c:pt>
                      <c:pt idx="168">
                        <c:v>1483724.2602019215</c:v>
                      </c:pt>
                      <c:pt idx="169">
                        <c:v>1483724.2602019215</c:v>
                      </c:pt>
                      <c:pt idx="170">
                        <c:v>1483724.2602019215</c:v>
                      </c:pt>
                      <c:pt idx="171">
                        <c:v>1483724.2602019215</c:v>
                      </c:pt>
                      <c:pt idx="172">
                        <c:v>1483724.2602019215</c:v>
                      </c:pt>
                      <c:pt idx="173">
                        <c:v>1483724.2602019215</c:v>
                      </c:pt>
                      <c:pt idx="174">
                        <c:v>1483724.2602019215</c:v>
                      </c:pt>
                      <c:pt idx="175">
                        <c:v>1483724.2602019215</c:v>
                      </c:pt>
                      <c:pt idx="176">
                        <c:v>1483724.2602019215</c:v>
                      </c:pt>
                      <c:pt idx="177">
                        <c:v>1483724.2602019215</c:v>
                      </c:pt>
                      <c:pt idx="178">
                        <c:v>1483724.2602019215</c:v>
                      </c:pt>
                      <c:pt idx="179">
                        <c:v>1483724.2602019215</c:v>
                      </c:pt>
                      <c:pt idx="180">
                        <c:v>1483724.2602019215</c:v>
                      </c:pt>
                      <c:pt idx="181">
                        <c:v>1483724.2602019215</c:v>
                      </c:pt>
                      <c:pt idx="182">
                        <c:v>1483724.2602019215</c:v>
                      </c:pt>
                      <c:pt idx="183">
                        <c:v>1483724.2602019215</c:v>
                      </c:pt>
                      <c:pt idx="184">
                        <c:v>1483724.2602019215</c:v>
                      </c:pt>
                      <c:pt idx="185">
                        <c:v>1483724.2602019215</c:v>
                      </c:pt>
                      <c:pt idx="186">
                        <c:v>1483724.2602019215</c:v>
                      </c:pt>
                      <c:pt idx="187">
                        <c:v>1483724.2602019215</c:v>
                      </c:pt>
                      <c:pt idx="188">
                        <c:v>1483724.2602019215</c:v>
                      </c:pt>
                      <c:pt idx="189">
                        <c:v>1483724.2602019215</c:v>
                      </c:pt>
                      <c:pt idx="190">
                        <c:v>1483724.2602019215</c:v>
                      </c:pt>
                      <c:pt idx="191">
                        <c:v>1483724.2602019215</c:v>
                      </c:pt>
                      <c:pt idx="192">
                        <c:v>1483724.2602019215</c:v>
                      </c:pt>
                      <c:pt idx="193">
                        <c:v>1483724.2602019215</c:v>
                      </c:pt>
                      <c:pt idx="194">
                        <c:v>1483724.2602019215</c:v>
                      </c:pt>
                      <c:pt idx="195">
                        <c:v>1483724.2602019215</c:v>
                      </c:pt>
                      <c:pt idx="196">
                        <c:v>1483724.2602019215</c:v>
                      </c:pt>
                      <c:pt idx="197">
                        <c:v>1483724.2602019215</c:v>
                      </c:pt>
                      <c:pt idx="198">
                        <c:v>1483724.2602019215</c:v>
                      </c:pt>
                      <c:pt idx="199">
                        <c:v>1483724.2602019215</c:v>
                      </c:pt>
                      <c:pt idx="200">
                        <c:v>1483724.2602019215</c:v>
                      </c:pt>
                      <c:pt idx="201">
                        <c:v>1483724.2602019215</c:v>
                      </c:pt>
                      <c:pt idx="202">
                        <c:v>1483724.2602019215</c:v>
                      </c:pt>
                      <c:pt idx="203">
                        <c:v>1653209.2755984599</c:v>
                      </c:pt>
                      <c:pt idx="204">
                        <c:v>1653209.2755984599</c:v>
                      </c:pt>
                      <c:pt idx="205">
                        <c:v>1653209.2755984599</c:v>
                      </c:pt>
                      <c:pt idx="206">
                        <c:v>1653209.2755984599</c:v>
                      </c:pt>
                      <c:pt idx="207">
                        <c:v>1653209.2755984599</c:v>
                      </c:pt>
                      <c:pt idx="208">
                        <c:v>1653209.2755984599</c:v>
                      </c:pt>
                      <c:pt idx="209">
                        <c:v>1653209.2755984599</c:v>
                      </c:pt>
                      <c:pt idx="210">
                        <c:v>1653209.2755984599</c:v>
                      </c:pt>
                      <c:pt idx="211">
                        <c:v>1653209.2755984599</c:v>
                      </c:pt>
                      <c:pt idx="212">
                        <c:v>1653209.2755984599</c:v>
                      </c:pt>
                      <c:pt idx="213">
                        <c:v>1653209.2755984599</c:v>
                      </c:pt>
                      <c:pt idx="214">
                        <c:v>1653209.2755984599</c:v>
                      </c:pt>
                      <c:pt idx="215">
                        <c:v>1653209.2755984599</c:v>
                      </c:pt>
                      <c:pt idx="216">
                        <c:v>1653209.2755984599</c:v>
                      </c:pt>
                      <c:pt idx="217">
                        <c:v>1653209.2755984599</c:v>
                      </c:pt>
                      <c:pt idx="218">
                        <c:v>1653209.2755984599</c:v>
                      </c:pt>
                      <c:pt idx="219">
                        <c:v>1653209.2755984599</c:v>
                      </c:pt>
                      <c:pt idx="220">
                        <c:v>1653209.2755984599</c:v>
                      </c:pt>
                      <c:pt idx="221">
                        <c:v>1653209.2755984599</c:v>
                      </c:pt>
                      <c:pt idx="222">
                        <c:v>1653209.2755984599</c:v>
                      </c:pt>
                      <c:pt idx="223">
                        <c:v>1653209.2755984599</c:v>
                      </c:pt>
                      <c:pt idx="224">
                        <c:v>1653209.2755984599</c:v>
                      </c:pt>
                      <c:pt idx="225">
                        <c:v>1653209.2755984599</c:v>
                      </c:pt>
                      <c:pt idx="226">
                        <c:v>1653209.2755984599</c:v>
                      </c:pt>
                      <c:pt idx="227">
                        <c:v>1653209.2755984599</c:v>
                      </c:pt>
                      <c:pt idx="228">
                        <c:v>1653209.2755984599</c:v>
                      </c:pt>
                      <c:pt idx="229">
                        <c:v>1653209.2755984599</c:v>
                      </c:pt>
                      <c:pt idx="230">
                        <c:v>1653209.2755984599</c:v>
                      </c:pt>
                      <c:pt idx="231">
                        <c:v>1653209.2755984599</c:v>
                      </c:pt>
                      <c:pt idx="232">
                        <c:v>1653209.2755984599</c:v>
                      </c:pt>
                      <c:pt idx="233">
                        <c:v>1653209.2755984599</c:v>
                      </c:pt>
                      <c:pt idx="234">
                        <c:v>1653209.2755984599</c:v>
                      </c:pt>
                      <c:pt idx="235">
                        <c:v>1653209.2755984599</c:v>
                      </c:pt>
                      <c:pt idx="236">
                        <c:v>1653209.2755984599</c:v>
                      </c:pt>
                      <c:pt idx="237">
                        <c:v>1653209.2755984599</c:v>
                      </c:pt>
                      <c:pt idx="238">
                        <c:v>1653209.2755984599</c:v>
                      </c:pt>
                      <c:pt idx="239">
                        <c:v>1653209.2755984599</c:v>
                      </c:pt>
                      <c:pt idx="240">
                        <c:v>1653209.2755984599</c:v>
                      </c:pt>
                      <c:pt idx="241">
                        <c:v>1653209.2755984599</c:v>
                      </c:pt>
                      <c:pt idx="242">
                        <c:v>1653209.2755984599</c:v>
                      </c:pt>
                      <c:pt idx="243">
                        <c:v>1653209.2755984599</c:v>
                      </c:pt>
                      <c:pt idx="244">
                        <c:v>1653209.2755984599</c:v>
                      </c:pt>
                      <c:pt idx="245">
                        <c:v>1653209.2755984599</c:v>
                      </c:pt>
                      <c:pt idx="246">
                        <c:v>1653209.2755984599</c:v>
                      </c:pt>
                      <c:pt idx="247">
                        <c:v>1653209.2755984599</c:v>
                      </c:pt>
                      <c:pt idx="248">
                        <c:v>1810709.8286458419</c:v>
                      </c:pt>
                      <c:pt idx="249">
                        <c:v>1810709.8286458419</c:v>
                      </c:pt>
                      <c:pt idx="250">
                        <c:v>1810709.8286458419</c:v>
                      </c:pt>
                      <c:pt idx="251">
                        <c:v>1810709.8286458419</c:v>
                      </c:pt>
                      <c:pt idx="252">
                        <c:v>1810709.8286458419</c:v>
                      </c:pt>
                      <c:pt idx="253">
                        <c:v>1810709.8286458419</c:v>
                      </c:pt>
                      <c:pt idx="254">
                        <c:v>1810709.8286458419</c:v>
                      </c:pt>
                      <c:pt idx="255">
                        <c:v>1810709.8286458419</c:v>
                      </c:pt>
                      <c:pt idx="256">
                        <c:v>1810709.8286458419</c:v>
                      </c:pt>
                      <c:pt idx="257">
                        <c:v>1810709.8286458419</c:v>
                      </c:pt>
                      <c:pt idx="258">
                        <c:v>1810709.8286458419</c:v>
                      </c:pt>
                      <c:pt idx="259">
                        <c:v>1810709.8286458419</c:v>
                      </c:pt>
                      <c:pt idx="260">
                        <c:v>1810709.8286458419</c:v>
                      </c:pt>
                      <c:pt idx="261">
                        <c:v>1810709.8286458419</c:v>
                      </c:pt>
                      <c:pt idx="262">
                        <c:v>1810709.8286458419</c:v>
                      </c:pt>
                      <c:pt idx="263">
                        <c:v>1810709.8286458419</c:v>
                      </c:pt>
                      <c:pt idx="264">
                        <c:v>1810709.8286458419</c:v>
                      </c:pt>
                      <c:pt idx="265">
                        <c:v>1810709.8286458419</c:v>
                      </c:pt>
                      <c:pt idx="266">
                        <c:v>1810709.8286458419</c:v>
                      </c:pt>
                      <c:pt idx="267">
                        <c:v>1810709.8286458419</c:v>
                      </c:pt>
                      <c:pt idx="268">
                        <c:v>1810709.8286458419</c:v>
                      </c:pt>
                      <c:pt idx="269">
                        <c:v>1810709.8286458419</c:v>
                      </c:pt>
                      <c:pt idx="270">
                        <c:v>1810709.8286458419</c:v>
                      </c:pt>
                      <c:pt idx="271">
                        <c:v>1810709.8286458419</c:v>
                      </c:pt>
                      <c:pt idx="272">
                        <c:v>1810709.8286458419</c:v>
                      </c:pt>
                      <c:pt idx="273">
                        <c:v>1810709.8286458419</c:v>
                      </c:pt>
                      <c:pt idx="274">
                        <c:v>1810709.8286458419</c:v>
                      </c:pt>
                      <c:pt idx="275">
                        <c:v>1810709.8286458419</c:v>
                      </c:pt>
                      <c:pt idx="276">
                        <c:v>1810709.8286458419</c:v>
                      </c:pt>
                      <c:pt idx="277">
                        <c:v>1810709.8286458419</c:v>
                      </c:pt>
                      <c:pt idx="278">
                        <c:v>1810709.8286458419</c:v>
                      </c:pt>
                      <c:pt idx="279">
                        <c:v>1810709.8286458419</c:v>
                      </c:pt>
                      <c:pt idx="280">
                        <c:v>1810709.8286458419</c:v>
                      </c:pt>
                      <c:pt idx="281">
                        <c:v>1810709.8286458419</c:v>
                      </c:pt>
                      <c:pt idx="282">
                        <c:v>1810709.8286458419</c:v>
                      </c:pt>
                      <c:pt idx="283">
                        <c:v>1810709.8286458419</c:v>
                      </c:pt>
                      <c:pt idx="284">
                        <c:v>1810709.8286458419</c:v>
                      </c:pt>
                      <c:pt idx="285">
                        <c:v>1810709.8286458419</c:v>
                      </c:pt>
                      <c:pt idx="286">
                        <c:v>1810709.8286458419</c:v>
                      </c:pt>
                      <c:pt idx="287">
                        <c:v>1810709.8286458419</c:v>
                      </c:pt>
                      <c:pt idx="288">
                        <c:v>1810709.8286458419</c:v>
                      </c:pt>
                      <c:pt idx="289">
                        <c:v>1810709.8286458419</c:v>
                      </c:pt>
                      <c:pt idx="290">
                        <c:v>1810709.8286458419</c:v>
                      </c:pt>
                      <c:pt idx="291">
                        <c:v>1810709.8286458419</c:v>
                      </c:pt>
                      <c:pt idx="292">
                        <c:v>1810709.8286458419</c:v>
                      </c:pt>
                      <c:pt idx="293">
                        <c:v>1651101.0572213675</c:v>
                      </c:pt>
                      <c:pt idx="294">
                        <c:v>1651101.0572213675</c:v>
                      </c:pt>
                      <c:pt idx="295">
                        <c:v>1651101.0572213675</c:v>
                      </c:pt>
                      <c:pt idx="296">
                        <c:v>1651101.0572213675</c:v>
                      </c:pt>
                      <c:pt idx="297">
                        <c:v>1651101.0572213675</c:v>
                      </c:pt>
                      <c:pt idx="298">
                        <c:v>1651101.0572213675</c:v>
                      </c:pt>
                      <c:pt idx="299">
                        <c:v>1651101.0572213675</c:v>
                      </c:pt>
                      <c:pt idx="300">
                        <c:v>1651101.0572213675</c:v>
                      </c:pt>
                      <c:pt idx="301">
                        <c:v>1651101.0572213675</c:v>
                      </c:pt>
                      <c:pt idx="302">
                        <c:v>1651101.0572213675</c:v>
                      </c:pt>
                      <c:pt idx="303">
                        <c:v>1651101.0572213675</c:v>
                      </c:pt>
                      <c:pt idx="304">
                        <c:v>1651101.0572213675</c:v>
                      </c:pt>
                      <c:pt idx="305">
                        <c:v>1651101.0572213675</c:v>
                      </c:pt>
                      <c:pt idx="306">
                        <c:v>1651101.0572213675</c:v>
                      </c:pt>
                      <c:pt idx="307">
                        <c:v>1651101.0572213675</c:v>
                      </c:pt>
                      <c:pt idx="308">
                        <c:v>1651101.0572213675</c:v>
                      </c:pt>
                      <c:pt idx="309">
                        <c:v>1651101.0572213675</c:v>
                      </c:pt>
                      <c:pt idx="310">
                        <c:v>1651101.0572213675</c:v>
                      </c:pt>
                      <c:pt idx="311">
                        <c:v>1651101.0572213675</c:v>
                      </c:pt>
                      <c:pt idx="312">
                        <c:v>1651101.0572213675</c:v>
                      </c:pt>
                      <c:pt idx="313">
                        <c:v>1651101.0572213675</c:v>
                      </c:pt>
                      <c:pt idx="314">
                        <c:v>1651101.0572213675</c:v>
                      </c:pt>
                      <c:pt idx="315">
                        <c:v>1651101.0572213675</c:v>
                      </c:pt>
                      <c:pt idx="316">
                        <c:v>1651101.0572213675</c:v>
                      </c:pt>
                      <c:pt idx="317">
                        <c:v>1651101.0572213675</c:v>
                      </c:pt>
                      <c:pt idx="318">
                        <c:v>1651101.0572213675</c:v>
                      </c:pt>
                      <c:pt idx="319">
                        <c:v>1651101.0572213675</c:v>
                      </c:pt>
                      <c:pt idx="320">
                        <c:v>1651101.0572213675</c:v>
                      </c:pt>
                      <c:pt idx="321">
                        <c:v>1651101.0572213675</c:v>
                      </c:pt>
                      <c:pt idx="322">
                        <c:v>1651101.0572213675</c:v>
                      </c:pt>
                      <c:pt idx="323">
                        <c:v>1651101.0572213675</c:v>
                      </c:pt>
                      <c:pt idx="324">
                        <c:v>1651101.0572213675</c:v>
                      </c:pt>
                      <c:pt idx="325">
                        <c:v>1651101.0572213675</c:v>
                      </c:pt>
                      <c:pt idx="326">
                        <c:v>1651101.0572213675</c:v>
                      </c:pt>
                      <c:pt idx="327">
                        <c:v>1651101.0572213675</c:v>
                      </c:pt>
                      <c:pt idx="328">
                        <c:v>1651101.0572213675</c:v>
                      </c:pt>
                      <c:pt idx="329">
                        <c:v>1651101.0572213675</c:v>
                      </c:pt>
                      <c:pt idx="330">
                        <c:v>1651101.0572213675</c:v>
                      </c:pt>
                      <c:pt idx="331">
                        <c:v>1651101.0572213675</c:v>
                      </c:pt>
                      <c:pt idx="332">
                        <c:v>1651101.0572213675</c:v>
                      </c:pt>
                      <c:pt idx="333">
                        <c:v>1651101.0572213675</c:v>
                      </c:pt>
                      <c:pt idx="334">
                        <c:v>1651101.0572213675</c:v>
                      </c:pt>
                      <c:pt idx="335">
                        <c:v>1651101.0572213675</c:v>
                      </c:pt>
                      <c:pt idx="336">
                        <c:v>1651101.0572213675</c:v>
                      </c:pt>
                      <c:pt idx="337">
                        <c:v>1651101.0572213675</c:v>
                      </c:pt>
                      <c:pt idx="338">
                        <c:v>1489488.3241882129</c:v>
                      </c:pt>
                      <c:pt idx="339">
                        <c:v>1489488.3241882129</c:v>
                      </c:pt>
                      <c:pt idx="340">
                        <c:v>1489488.3241882129</c:v>
                      </c:pt>
                      <c:pt idx="341">
                        <c:v>1489488.3241882129</c:v>
                      </c:pt>
                      <c:pt idx="342">
                        <c:v>1489488.3241882129</c:v>
                      </c:pt>
                      <c:pt idx="343">
                        <c:v>1489488.3241882129</c:v>
                      </c:pt>
                      <c:pt idx="344">
                        <c:v>1489488.3241882129</c:v>
                      </c:pt>
                      <c:pt idx="345">
                        <c:v>1489488.3241882129</c:v>
                      </c:pt>
                      <c:pt idx="346">
                        <c:v>1489488.3241882129</c:v>
                      </c:pt>
                      <c:pt idx="347">
                        <c:v>1489488.3241882129</c:v>
                      </c:pt>
                      <c:pt idx="348">
                        <c:v>1489488.3241882129</c:v>
                      </c:pt>
                      <c:pt idx="349">
                        <c:v>1489488.3241882129</c:v>
                      </c:pt>
                      <c:pt idx="350">
                        <c:v>1489488.3241882129</c:v>
                      </c:pt>
                      <c:pt idx="351">
                        <c:v>1489488.3241882129</c:v>
                      </c:pt>
                      <c:pt idx="352">
                        <c:v>1489488.3241882129</c:v>
                      </c:pt>
                      <c:pt idx="353">
                        <c:v>1489488.3241882129</c:v>
                      </c:pt>
                      <c:pt idx="354">
                        <c:v>1489488.3241882129</c:v>
                      </c:pt>
                      <c:pt idx="355">
                        <c:v>1489488.3241882129</c:v>
                      </c:pt>
                      <c:pt idx="356">
                        <c:v>1489488.3241882129</c:v>
                      </c:pt>
                      <c:pt idx="357">
                        <c:v>1489488.3241882129</c:v>
                      </c:pt>
                      <c:pt idx="358">
                        <c:v>1489488.3241882129</c:v>
                      </c:pt>
                      <c:pt idx="359">
                        <c:v>1489488.3241882129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27F2-4CFD-89D3-89FC4B4B3AA2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-12.375853776165247</c:v>
                      </c:pt>
                      <c:pt idx="24">
                        <c:v>-12.375853776165247</c:v>
                      </c:pt>
                      <c:pt idx="25">
                        <c:v>-12.375853776165247</c:v>
                      </c:pt>
                      <c:pt idx="26">
                        <c:v>-12.375853776165247</c:v>
                      </c:pt>
                      <c:pt idx="27">
                        <c:v>-12.375853776165247</c:v>
                      </c:pt>
                      <c:pt idx="28">
                        <c:v>-12.375853776165247</c:v>
                      </c:pt>
                      <c:pt idx="29">
                        <c:v>-12.375853776165247</c:v>
                      </c:pt>
                      <c:pt idx="30">
                        <c:v>-12.375853776165247</c:v>
                      </c:pt>
                      <c:pt idx="31">
                        <c:v>-12.375853776165247</c:v>
                      </c:pt>
                      <c:pt idx="32">
                        <c:v>-12.375853776165247</c:v>
                      </c:pt>
                      <c:pt idx="33">
                        <c:v>-12.375853776165247</c:v>
                      </c:pt>
                      <c:pt idx="34">
                        <c:v>-12.375853776165247</c:v>
                      </c:pt>
                      <c:pt idx="35">
                        <c:v>-12.375853776165247</c:v>
                      </c:pt>
                      <c:pt idx="36">
                        <c:v>-12.375853776165247</c:v>
                      </c:pt>
                      <c:pt idx="37">
                        <c:v>-12.375853776165247</c:v>
                      </c:pt>
                      <c:pt idx="38">
                        <c:v>-12.375853776165247</c:v>
                      </c:pt>
                      <c:pt idx="39">
                        <c:v>-12.375853776165247</c:v>
                      </c:pt>
                      <c:pt idx="40">
                        <c:v>-12.375853776165247</c:v>
                      </c:pt>
                      <c:pt idx="41">
                        <c:v>-12.375853776165247</c:v>
                      </c:pt>
                      <c:pt idx="42">
                        <c:v>-12.375853776165247</c:v>
                      </c:pt>
                      <c:pt idx="43">
                        <c:v>-12.375853776165247</c:v>
                      </c:pt>
                      <c:pt idx="44">
                        <c:v>-12.375853776165247</c:v>
                      </c:pt>
                      <c:pt idx="45">
                        <c:v>-12.375853776165247</c:v>
                      </c:pt>
                      <c:pt idx="46">
                        <c:v>-12.375853776165247</c:v>
                      </c:pt>
                      <c:pt idx="47">
                        <c:v>-12.375853776165247</c:v>
                      </c:pt>
                      <c:pt idx="48">
                        <c:v>-12.375853776165247</c:v>
                      </c:pt>
                      <c:pt idx="49">
                        <c:v>-12.375853776165247</c:v>
                      </c:pt>
                      <c:pt idx="50">
                        <c:v>-12.375853776165247</c:v>
                      </c:pt>
                      <c:pt idx="51">
                        <c:v>-12.375853776165247</c:v>
                      </c:pt>
                      <c:pt idx="52">
                        <c:v>-12.375853776165247</c:v>
                      </c:pt>
                      <c:pt idx="53">
                        <c:v>-12.375853776165247</c:v>
                      </c:pt>
                      <c:pt idx="54">
                        <c:v>-12.375853776165247</c:v>
                      </c:pt>
                      <c:pt idx="55">
                        <c:v>-12.375853776165247</c:v>
                      </c:pt>
                      <c:pt idx="56">
                        <c:v>-12.375853776165247</c:v>
                      </c:pt>
                      <c:pt idx="57">
                        <c:v>-12.375853776165247</c:v>
                      </c:pt>
                      <c:pt idx="58">
                        <c:v>-12.375853776165247</c:v>
                      </c:pt>
                      <c:pt idx="59">
                        <c:v>-12.375853776165247</c:v>
                      </c:pt>
                      <c:pt idx="60">
                        <c:v>-12.375853776165247</c:v>
                      </c:pt>
                      <c:pt idx="61">
                        <c:v>-12.375853776165247</c:v>
                      </c:pt>
                      <c:pt idx="62">
                        <c:v>-12.375853776165247</c:v>
                      </c:pt>
                      <c:pt idx="63">
                        <c:v>-12.375853776165247</c:v>
                      </c:pt>
                      <c:pt idx="64">
                        <c:v>-12.375853776165247</c:v>
                      </c:pt>
                      <c:pt idx="65">
                        <c:v>-12.375853776165247</c:v>
                      </c:pt>
                      <c:pt idx="66">
                        <c:v>-12.375853776165247</c:v>
                      </c:pt>
                      <c:pt idx="67">
                        <c:v>-12.375853776165247</c:v>
                      </c:pt>
                      <c:pt idx="68">
                        <c:v>-21.782169642007126</c:v>
                      </c:pt>
                      <c:pt idx="69">
                        <c:v>-21.782169642007126</c:v>
                      </c:pt>
                      <c:pt idx="70">
                        <c:v>-21.782169642007126</c:v>
                      </c:pt>
                      <c:pt idx="71">
                        <c:v>-21.782169642007126</c:v>
                      </c:pt>
                      <c:pt idx="72">
                        <c:v>-21.782169642007126</c:v>
                      </c:pt>
                      <c:pt idx="73">
                        <c:v>-21.782169642007126</c:v>
                      </c:pt>
                      <c:pt idx="74">
                        <c:v>-21.782169642007126</c:v>
                      </c:pt>
                      <c:pt idx="75">
                        <c:v>-21.782169642007126</c:v>
                      </c:pt>
                      <c:pt idx="76">
                        <c:v>-21.782169642007126</c:v>
                      </c:pt>
                      <c:pt idx="77">
                        <c:v>-21.782169642007126</c:v>
                      </c:pt>
                      <c:pt idx="78">
                        <c:v>-21.782169642007126</c:v>
                      </c:pt>
                      <c:pt idx="79">
                        <c:v>-21.782169642007126</c:v>
                      </c:pt>
                      <c:pt idx="80">
                        <c:v>-21.782169642007126</c:v>
                      </c:pt>
                      <c:pt idx="81">
                        <c:v>-21.782169642007126</c:v>
                      </c:pt>
                      <c:pt idx="82">
                        <c:v>-21.782169642007126</c:v>
                      </c:pt>
                      <c:pt idx="83">
                        <c:v>-21.782169642007126</c:v>
                      </c:pt>
                      <c:pt idx="84">
                        <c:v>-21.782169642007126</c:v>
                      </c:pt>
                      <c:pt idx="85">
                        <c:v>-21.782169642007126</c:v>
                      </c:pt>
                      <c:pt idx="86">
                        <c:v>-21.782169642007126</c:v>
                      </c:pt>
                      <c:pt idx="87">
                        <c:v>-21.782169642007126</c:v>
                      </c:pt>
                      <c:pt idx="88">
                        <c:v>-21.782169642007126</c:v>
                      </c:pt>
                      <c:pt idx="89">
                        <c:v>-21.782169642007126</c:v>
                      </c:pt>
                      <c:pt idx="90">
                        <c:v>-21.782169642007126</c:v>
                      </c:pt>
                      <c:pt idx="91">
                        <c:v>-21.782169642007126</c:v>
                      </c:pt>
                      <c:pt idx="92">
                        <c:v>-21.782169642007126</c:v>
                      </c:pt>
                      <c:pt idx="93">
                        <c:v>-21.782169642007126</c:v>
                      </c:pt>
                      <c:pt idx="94">
                        <c:v>-21.782169642007126</c:v>
                      </c:pt>
                      <c:pt idx="95">
                        <c:v>-21.782169642007126</c:v>
                      </c:pt>
                      <c:pt idx="96">
                        <c:v>-21.782169642007126</c:v>
                      </c:pt>
                      <c:pt idx="97">
                        <c:v>-21.782169642007126</c:v>
                      </c:pt>
                      <c:pt idx="98">
                        <c:v>-21.782169642007126</c:v>
                      </c:pt>
                      <c:pt idx="99">
                        <c:v>-21.782169642007126</c:v>
                      </c:pt>
                      <c:pt idx="100">
                        <c:v>-21.782169642007126</c:v>
                      </c:pt>
                      <c:pt idx="101">
                        <c:v>-21.782169642007126</c:v>
                      </c:pt>
                      <c:pt idx="102">
                        <c:v>-21.782169642007126</c:v>
                      </c:pt>
                      <c:pt idx="103">
                        <c:v>-21.782169642007126</c:v>
                      </c:pt>
                      <c:pt idx="104">
                        <c:v>-21.782169642007126</c:v>
                      </c:pt>
                      <c:pt idx="105">
                        <c:v>-21.782169642007126</c:v>
                      </c:pt>
                      <c:pt idx="106">
                        <c:v>-21.782169642007126</c:v>
                      </c:pt>
                      <c:pt idx="107">
                        <c:v>-21.782169642007126</c:v>
                      </c:pt>
                      <c:pt idx="108">
                        <c:v>-21.782169642007126</c:v>
                      </c:pt>
                      <c:pt idx="109">
                        <c:v>-21.782169642007126</c:v>
                      </c:pt>
                      <c:pt idx="110">
                        <c:v>-21.782169642007126</c:v>
                      </c:pt>
                      <c:pt idx="111">
                        <c:v>-21.782169642007126</c:v>
                      </c:pt>
                      <c:pt idx="112">
                        <c:v>-21.782169642007126</c:v>
                      </c:pt>
                      <c:pt idx="113">
                        <c:v>-12.642235236447442</c:v>
                      </c:pt>
                      <c:pt idx="114">
                        <c:v>-12.642235236447442</c:v>
                      </c:pt>
                      <c:pt idx="115">
                        <c:v>-12.642235236447442</c:v>
                      </c:pt>
                      <c:pt idx="116">
                        <c:v>-12.642235236447442</c:v>
                      </c:pt>
                      <c:pt idx="117">
                        <c:v>-12.642235236447442</c:v>
                      </c:pt>
                      <c:pt idx="118">
                        <c:v>-12.642235236447442</c:v>
                      </c:pt>
                      <c:pt idx="119">
                        <c:v>-12.642235236447442</c:v>
                      </c:pt>
                      <c:pt idx="120">
                        <c:v>-12.642235236447442</c:v>
                      </c:pt>
                      <c:pt idx="121">
                        <c:v>-12.642235236447442</c:v>
                      </c:pt>
                      <c:pt idx="122">
                        <c:v>-12.642235236447442</c:v>
                      </c:pt>
                      <c:pt idx="123">
                        <c:v>-12.642235236447442</c:v>
                      </c:pt>
                      <c:pt idx="124">
                        <c:v>-12.642235236447442</c:v>
                      </c:pt>
                      <c:pt idx="125">
                        <c:v>-12.642235236447442</c:v>
                      </c:pt>
                      <c:pt idx="126">
                        <c:v>-12.642235236447442</c:v>
                      </c:pt>
                      <c:pt idx="127">
                        <c:v>-12.642235236447442</c:v>
                      </c:pt>
                      <c:pt idx="128">
                        <c:v>-12.642235236447442</c:v>
                      </c:pt>
                      <c:pt idx="129">
                        <c:v>-12.642235236447442</c:v>
                      </c:pt>
                      <c:pt idx="130">
                        <c:v>-12.642235236447442</c:v>
                      </c:pt>
                      <c:pt idx="131">
                        <c:v>-12.642235236447442</c:v>
                      </c:pt>
                      <c:pt idx="132">
                        <c:v>-12.642235236447442</c:v>
                      </c:pt>
                      <c:pt idx="133">
                        <c:v>-12.642235236447442</c:v>
                      </c:pt>
                      <c:pt idx="134">
                        <c:v>-12.642235236447442</c:v>
                      </c:pt>
                      <c:pt idx="135">
                        <c:v>-12.642235236447442</c:v>
                      </c:pt>
                      <c:pt idx="136">
                        <c:v>-12.642235236447442</c:v>
                      </c:pt>
                      <c:pt idx="137">
                        <c:v>-12.642235236447442</c:v>
                      </c:pt>
                      <c:pt idx="138">
                        <c:v>-12.642235236447442</c:v>
                      </c:pt>
                      <c:pt idx="139">
                        <c:v>-12.642235236447442</c:v>
                      </c:pt>
                      <c:pt idx="140">
                        <c:v>-12.642235236447442</c:v>
                      </c:pt>
                      <c:pt idx="141">
                        <c:v>-12.642235236447442</c:v>
                      </c:pt>
                      <c:pt idx="142">
                        <c:v>-12.642235236447442</c:v>
                      </c:pt>
                      <c:pt idx="143">
                        <c:v>-12.642235236447442</c:v>
                      </c:pt>
                      <c:pt idx="144">
                        <c:v>-12.642235236447442</c:v>
                      </c:pt>
                      <c:pt idx="145">
                        <c:v>-12.642235236447442</c:v>
                      </c:pt>
                      <c:pt idx="146">
                        <c:v>-12.642235236447442</c:v>
                      </c:pt>
                      <c:pt idx="147">
                        <c:v>-12.642235236447442</c:v>
                      </c:pt>
                      <c:pt idx="148">
                        <c:v>-12.642235236447442</c:v>
                      </c:pt>
                      <c:pt idx="149">
                        <c:v>-12.642235236447442</c:v>
                      </c:pt>
                      <c:pt idx="150">
                        <c:v>-12.642235236447442</c:v>
                      </c:pt>
                      <c:pt idx="151">
                        <c:v>-12.642235236447442</c:v>
                      </c:pt>
                      <c:pt idx="152">
                        <c:v>-12.642235236447442</c:v>
                      </c:pt>
                      <c:pt idx="153">
                        <c:v>-12.642235236447442</c:v>
                      </c:pt>
                      <c:pt idx="154">
                        <c:v>-12.642235236447442</c:v>
                      </c:pt>
                      <c:pt idx="155">
                        <c:v>-12.642235236447442</c:v>
                      </c:pt>
                      <c:pt idx="156">
                        <c:v>-12.642235236447442</c:v>
                      </c:pt>
                      <c:pt idx="157">
                        <c:v>-12.642235236447442</c:v>
                      </c:pt>
                      <c:pt idx="158">
                        <c:v>0.38698282441608844</c:v>
                      </c:pt>
                      <c:pt idx="159">
                        <c:v>0.38698282441608844</c:v>
                      </c:pt>
                      <c:pt idx="160">
                        <c:v>0.38698282441608844</c:v>
                      </c:pt>
                      <c:pt idx="161">
                        <c:v>0.38698282441608844</c:v>
                      </c:pt>
                      <c:pt idx="162">
                        <c:v>0.38698282441608844</c:v>
                      </c:pt>
                      <c:pt idx="163">
                        <c:v>0.38698282441608844</c:v>
                      </c:pt>
                      <c:pt idx="164">
                        <c:v>0.38698282441608844</c:v>
                      </c:pt>
                      <c:pt idx="165">
                        <c:v>0.38698282441608844</c:v>
                      </c:pt>
                      <c:pt idx="166">
                        <c:v>0.38698282441608844</c:v>
                      </c:pt>
                      <c:pt idx="167">
                        <c:v>0.38698282441608844</c:v>
                      </c:pt>
                      <c:pt idx="168">
                        <c:v>0.38698282441608844</c:v>
                      </c:pt>
                      <c:pt idx="169">
                        <c:v>0.38698282441608844</c:v>
                      </c:pt>
                      <c:pt idx="170">
                        <c:v>0.38698282441608844</c:v>
                      </c:pt>
                      <c:pt idx="171">
                        <c:v>0.38698282441608844</c:v>
                      </c:pt>
                      <c:pt idx="172">
                        <c:v>0.38698282441608844</c:v>
                      </c:pt>
                      <c:pt idx="173">
                        <c:v>0.38698282441608844</c:v>
                      </c:pt>
                      <c:pt idx="174">
                        <c:v>0.38698282441608844</c:v>
                      </c:pt>
                      <c:pt idx="175">
                        <c:v>0.38698282441608844</c:v>
                      </c:pt>
                      <c:pt idx="176">
                        <c:v>0.38698282441608844</c:v>
                      </c:pt>
                      <c:pt idx="177">
                        <c:v>0.38698282441608844</c:v>
                      </c:pt>
                      <c:pt idx="178">
                        <c:v>0.38698282441608844</c:v>
                      </c:pt>
                      <c:pt idx="179">
                        <c:v>0.38698282441608844</c:v>
                      </c:pt>
                      <c:pt idx="180">
                        <c:v>0.38698282441608844</c:v>
                      </c:pt>
                      <c:pt idx="181">
                        <c:v>0.38698282441608844</c:v>
                      </c:pt>
                      <c:pt idx="182">
                        <c:v>0.38698282441608844</c:v>
                      </c:pt>
                      <c:pt idx="183">
                        <c:v>0.38698282441608844</c:v>
                      </c:pt>
                      <c:pt idx="184">
                        <c:v>0.38698282441608844</c:v>
                      </c:pt>
                      <c:pt idx="185">
                        <c:v>0.38698282441608844</c:v>
                      </c:pt>
                      <c:pt idx="186">
                        <c:v>0.38698282441608844</c:v>
                      </c:pt>
                      <c:pt idx="187">
                        <c:v>0.38698282441608844</c:v>
                      </c:pt>
                      <c:pt idx="188">
                        <c:v>0.38698282441608844</c:v>
                      </c:pt>
                      <c:pt idx="189">
                        <c:v>0.38698282441608844</c:v>
                      </c:pt>
                      <c:pt idx="190">
                        <c:v>0.38698282441608844</c:v>
                      </c:pt>
                      <c:pt idx="191">
                        <c:v>0.38698282441608844</c:v>
                      </c:pt>
                      <c:pt idx="192">
                        <c:v>0.38698282441608844</c:v>
                      </c:pt>
                      <c:pt idx="193">
                        <c:v>0.38698282441608844</c:v>
                      </c:pt>
                      <c:pt idx="194">
                        <c:v>0.38698282441608844</c:v>
                      </c:pt>
                      <c:pt idx="195">
                        <c:v>0.38698282441608844</c:v>
                      </c:pt>
                      <c:pt idx="196">
                        <c:v>0.38698282441608844</c:v>
                      </c:pt>
                      <c:pt idx="197">
                        <c:v>0.38698282441608844</c:v>
                      </c:pt>
                      <c:pt idx="198">
                        <c:v>0.38698282441608844</c:v>
                      </c:pt>
                      <c:pt idx="199">
                        <c:v>0.38698282441608844</c:v>
                      </c:pt>
                      <c:pt idx="200">
                        <c:v>0.38698282441608844</c:v>
                      </c:pt>
                      <c:pt idx="201">
                        <c:v>0.38698282441608844</c:v>
                      </c:pt>
                      <c:pt idx="202">
                        <c:v>0.38698282441608844</c:v>
                      </c:pt>
                      <c:pt idx="203">
                        <c:v>-10.99175795818854</c:v>
                      </c:pt>
                      <c:pt idx="204">
                        <c:v>-10.99175795818854</c:v>
                      </c:pt>
                      <c:pt idx="205">
                        <c:v>-10.99175795818854</c:v>
                      </c:pt>
                      <c:pt idx="206">
                        <c:v>-10.99175795818854</c:v>
                      </c:pt>
                      <c:pt idx="207">
                        <c:v>-10.99175795818854</c:v>
                      </c:pt>
                      <c:pt idx="208">
                        <c:v>-10.99175795818854</c:v>
                      </c:pt>
                      <c:pt idx="209">
                        <c:v>-10.99175795818854</c:v>
                      </c:pt>
                      <c:pt idx="210">
                        <c:v>-10.99175795818854</c:v>
                      </c:pt>
                      <c:pt idx="211">
                        <c:v>-10.99175795818854</c:v>
                      </c:pt>
                      <c:pt idx="212">
                        <c:v>-10.99175795818854</c:v>
                      </c:pt>
                      <c:pt idx="213">
                        <c:v>-10.99175795818854</c:v>
                      </c:pt>
                      <c:pt idx="214">
                        <c:v>-10.99175795818854</c:v>
                      </c:pt>
                      <c:pt idx="215">
                        <c:v>-10.99175795818854</c:v>
                      </c:pt>
                      <c:pt idx="216">
                        <c:v>-10.99175795818854</c:v>
                      </c:pt>
                      <c:pt idx="217">
                        <c:v>-10.99175795818854</c:v>
                      </c:pt>
                      <c:pt idx="218">
                        <c:v>-10.99175795818854</c:v>
                      </c:pt>
                      <c:pt idx="219">
                        <c:v>-10.99175795818854</c:v>
                      </c:pt>
                      <c:pt idx="220">
                        <c:v>-10.99175795818854</c:v>
                      </c:pt>
                      <c:pt idx="221">
                        <c:v>-10.99175795818854</c:v>
                      </c:pt>
                      <c:pt idx="222">
                        <c:v>-10.99175795818854</c:v>
                      </c:pt>
                      <c:pt idx="223">
                        <c:v>-10.99175795818854</c:v>
                      </c:pt>
                      <c:pt idx="224">
                        <c:v>-10.99175795818854</c:v>
                      </c:pt>
                      <c:pt idx="225">
                        <c:v>-10.99175795818854</c:v>
                      </c:pt>
                      <c:pt idx="226">
                        <c:v>-10.99175795818854</c:v>
                      </c:pt>
                      <c:pt idx="227">
                        <c:v>-10.99175795818854</c:v>
                      </c:pt>
                      <c:pt idx="228">
                        <c:v>-10.99175795818854</c:v>
                      </c:pt>
                      <c:pt idx="229">
                        <c:v>-10.99175795818854</c:v>
                      </c:pt>
                      <c:pt idx="230">
                        <c:v>-10.99175795818854</c:v>
                      </c:pt>
                      <c:pt idx="231">
                        <c:v>-10.99175795818854</c:v>
                      </c:pt>
                      <c:pt idx="232">
                        <c:v>-10.99175795818854</c:v>
                      </c:pt>
                      <c:pt idx="233">
                        <c:v>-10.99175795818854</c:v>
                      </c:pt>
                      <c:pt idx="234">
                        <c:v>-10.99175795818854</c:v>
                      </c:pt>
                      <c:pt idx="235">
                        <c:v>-10.99175795818854</c:v>
                      </c:pt>
                      <c:pt idx="236">
                        <c:v>-10.99175795818854</c:v>
                      </c:pt>
                      <c:pt idx="237">
                        <c:v>-10.99175795818854</c:v>
                      </c:pt>
                      <c:pt idx="238">
                        <c:v>-10.99175795818854</c:v>
                      </c:pt>
                      <c:pt idx="239">
                        <c:v>-10.99175795818854</c:v>
                      </c:pt>
                      <c:pt idx="240">
                        <c:v>-10.99175795818854</c:v>
                      </c:pt>
                      <c:pt idx="241">
                        <c:v>-10.99175795818854</c:v>
                      </c:pt>
                      <c:pt idx="242">
                        <c:v>-10.99175795818854</c:v>
                      </c:pt>
                      <c:pt idx="243">
                        <c:v>-10.99175795818854</c:v>
                      </c:pt>
                      <c:pt idx="244">
                        <c:v>-10.99175795818854</c:v>
                      </c:pt>
                      <c:pt idx="245">
                        <c:v>-10.99175795818854</c:v>
                      </c:pt>
                      <c:pt idx="246">
                        <c:v>-10.99175795818854</c:v>
                      </c:pt>
                      <c:pt idx="247">
                        <c:v>-10.99175795818854</c:v>
                      </c:pt>
                      <c:pt idx="248">
                        <c:v>-21.565896102790752</c:v>
                      </c:pt>
                      <c:pt idx="249">
                        <c:v>-21.565896102790752</c:v>
                      </c:pt>
                      <c:pt idx="250">
                        <c:v>-21.565896102790752</c:v>
                      </c:pt>
                      <c:pt idx="251">
                        <c:v>-21.565896102790752</c:v>
                      </c:pt>
                      <c:pt idx="252">
                        <c:v>-21.565896102790752</c:v>
                      </c:pt>
                      <c:pt idx="253">
                        <c:v>-21.565896102790752</c:v>
                      </c:pt>
                      <c:pt idx="254">
                        <c:v>-21.565896102790752</c:v>
                      </c:pt>
                      <c:pt idx="255">
                        <c:v>-21.565896102790752</c:v>
                      </c:pt>
                      <c:pt idx="256">
                        <c:v>-21.565896102790752</c:v>
                      </c:pt>
                      <c:pt idx="257">
                        <c:v>-21.565896102790752</c:v>
                      </c:pt>
                      <c:pt idx="258">
                        <c:v>-21.565896102790752</c:v>
                      </c:pt>
                      <c:pt idx="259">
                        <c:v>-21.565896102790752</c:v>
                      </c:pt>
                      <c:pt idx="260">
                        <c:v>-21.565896102790752</c:v>
                      </c:pt>
                      <c:pt idx="261">
                        <c:v>-21.565896102790752</c:v>
                      </c:pt>
                      <c:pt idx="262">
                        <c:v>-21.565896102790752</c:v>
                      </c:pt>
                      <c:pt idx="263">
                        <c:v>-21.565896102790752</c:v>
                      </c:pt>
                      <c:pt idx="264">
                        <c:v>-21.565896102790752</c:v>
                      </c:pt>
                      <c:pt idx="265">
                        <c:v>-21.565896102790752</c:v>
                      </c:pt>
                      <c:pt idx="266">
                        <c:v>-21.565896102790752</c:v>
                      </c:pt>
                      <c:pt idx="267">
                        <c:v>-21.565896102790752</c:v>
                      </c:pt>
                      <c:pt idx="268">
                        <c:v>-21.565896102790752</c:v>
                      </c:pt>
                      <c:pt idx="269">
                        <c:v>-21.565896102790752</c:v>
                      </c:pt>
                      <c:pt idx="270">
                        <c:v>-21.565896102790752</c:v>
                      </c:pt>
                      <c:pt idx="271">
                        <c:v>-21.565896102790752</c:v>
                      </c:pt>
                      <c:pt idx="272">
                        <c:v>-21.565896102790752</c:v>
                      </c:pt>
                      <c:pt idx="273">
                        <c:v>-21.565896102790752</c:v>
                      </c:pt>
                      <c:pt idx="274">
                        <c:v>-21.565896102790752</c:v>
                      </c:pt>
                      <c:pt idx="275">
                        <c:v>-21.565896102790752</c:v>
                      </c:pt>
                      <c:pt idx="276">
                        <c:v>-21.565896102790752</c:v>
                      </c:pt>
                      <c:pt idx="277">
                        <c:v>-21.565896102790752</c:v>
                      </c:pt>
                      <c:pt idx="278">
                        <c:v>-21.565896102790752</c:v>
                      </c:pt>
                      <c:pt idx="279">
                        <c:v>-21.565896102790752</c:v>
                      </c:pt>
                      <c:pt idx="280">
                        <c:v>-21.565896102790752</c:v>
                      </c:pt>
                      <c:pt idx="281">
                        <c:v>-21.565896102790752</c:v>
                      </c:pt>
                      <c:pt idx="282">
                        <c:v>-21.565896102790752</c:v>
                      </c:pt>
                      <c:pt idx="283">
                        <c:v>-21.565896102790752</c:v>
                      </c:pt>
                      <c:pt idx="284">
                        <c:v>-21.565896102790752</c:v>
                      </c:pt>
                      <c:pt idx="285">
                        <c:v>-21.565896102790752</c:v>
                      </c:pt>
                      <c:pt idx="286">
                        <c:v>-21.565896102790752</c:v>
                      </c:pt>
                      <c:pt idx="287">
                        <c:v>-21.565896102790752</c:v>
                      </c:pt>
                      <c:pt idx="288">
                        <c:v>-21.565896102790752</c:v>
                      </c:pt>
                      <c:pt idx="289">
                        <c:v>-21.565896102790752</c:v>
                      </c:pt>
                      <c:pt idx="290">
                        <c:v>-21.565896102790752</c:v>
                      </c:pt>
                      <c:pt idx="291">
                        <c:v>-21.565896102790752</c:v>
                      </c:pt>
                      <c:pt idx="292">
                        <c:v>-21.565896102790752</c:v>
                      </c:pt>
                      <c:pt idx="293">
                        <c:v>-10.850218186250993</c:v>
                      </c:pt>
                      <c:pt idx="294">
                        <c:v>-10.850218186250993</c:v>
                      </c:pt>
                      <c:pt idx="295">
                        <c:v>-10.850218186250993</c:v>
                      </c:pt>
                      <c:pt idx="296">
                        <c:v>-10.850218186250993</c:v>
                      </c:pt>
                      <c:pt idx="297">
                        <c:v>-10.850218186250993</c:v>
                      </c:pt>
                      <c:pt idx="298">
                        <c:v>-10.850218186250993</c:v>
                      </c:pt>
                      <c:pt idx="299">
                        <c:v>-10.850218186250993</c:v>
                      </c:pt>
                      <c:pt idx="300">
                        <c:v>-10.850218186250993</c:v>
                      </c:pt>
                      <c:pt idx="301">
                        <c:v>-10.850218186250993</c:v>
                      </c:pt>
                      <c:pt idx="302">
                        <c:v>-10.850218186250993</c:v>
                      </c:pt>
                      <c:pt idx="303">
                        <c:v>-10.850218186250993</c:v>
                      </c:pt>
                      <c:pt idx="304">
                        <c:v>-10.850218186250993</c:v>
                      </c:pt>
                      <c:pt idx="305">
                        <c:v>-10.850218186250993</c:v>
                      </c:pt>
                      <c:pt idx="306">
                        <c:v>-10.850218186250993</c:v>
                      </c:pt>
                      <c:pt idx="307">
                        <c:v>-10.850218186250993</c:v>
                      </c:pt>
                      <c:pt idx="308">
                        <c:v>-10.850218186250993</c:v>
                      </c:pt>
                      <c:pt idx="309">
                        <c:v>-10.850218186250993</c:v>
                      </c:pt>
                      <c:pt idx="310">
                        <c:v>-10.850218186250993</c:v>
                      </c:pt>
                      <c:pt idx="311">
                        <c:v>-10.850218186250993</c:v>
                      </c:pt>
                      <c:pt idx="312">
                        <c:v>-10.850218186250993</c:v>
                      </c:pt>
                      <c:pt idx="313">
                        <c:v>-10.850218186250993</c:v>
                      </c:pt>
                      <c:pt idx="314">
                        <c:v>-10.850218186250993</c:v>
                      </c:pt>
                      <c:pt idx="315">
                        <c:v>-10.850218186250993</c:v>
                      </c:pt>
                      <c:pt idx="316">
                        <c:v>-10.850218186250993</c:v>
                      </c:pt>
                      <c:pt idx="317">
                        <c:v>-10.850218186250993</c:v>
                      </c:pt>
                      <c:pt idx="318">
                        <c:v>-10.850218186250993</c:v>
                      </c:pt>
                      <c:pt idx="319">
                        <c:v>-10.850218186250993</c:v>
                      </c:pt>
                      <c:pt idx="320">
                        <c:v>-10.850218186250993</c:v>
                      </c:pt>
                      <c:pt idx="321">
                        <c:v>-10.850218186250993</c:v>
                      </c:pt>
                      <c:pt idx="322">
                        <c:v>-10.850218186250993</c:v>
                      </c:pt>
                      <c:pt idx="323">
                        <c:v>-10.850218186250993</c:v>
                      </c:pt>
                      <c:pt idx="324">
                        <c:v>-10.850218186250993</c:v>
                      </c:pt>
                      <c:pt idx="325">
                        <c:v>-10.850218186250993</c:v>
                      </c:pt>
                      <c:pt idx="326">
                        <c:v>-10.850218186250993</c:v>
                      </c:pt>
                      <c:pt idx="327">
                        <c:v>-10.850218186250993</c:v>
                      </c:pt>
                      <c:pt idx="328">
                        <c:v>-10.850218186250993</c:v>
                      </c:pt>
                      <c:pt idx="329">
                        <c:v>-10.850218186250993</c:v>
                      </c:pt>
                      <c:pt idx="330">
                        <c:v>-10.850218186250993</c:v>
                      </c:pt>
                      <c:pt idx="331">
                        <c:v>-10.850218186250993</c:v>
                      </c:pt>
                      <c:pt idx="332">
                        <c:v>-10.850218186250993</c:v>
                      </c:pt>
                      <c:pt idx="333">
                        <c:v>-10.850218186250993</c:v>
                      </c:pt>
                      <c:pt idx="334">
                        <c:v>-10.850218186250993</c:v>
                      </c:pt>
                      <c:pt idx="335">
                        <c:v>-10.850218186250993</c:v>
                      </c:pt>
                      <c:pt idx="336">
                        <c:v>-10.850218186250993</c:v>
                      </c:pt>
                      <c:pt idx="337">
                        <c:v>-10.850218186250993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27F2-4CFD-89D3-89FC4B4B3AA2}"/>
                  </c:ext>
                </c:extLst>
              </c15:ser>
            </c15:filteredLineSeries>
          </c:ext>
        </c:extLst>
      </c:lineChart>
      <c:catAx>
        <c:axId val="5277320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36032"/>
        <c:crosses val="autoZero"/>
        <c:auto val="1"/>
        <c:lblAlgn val="ctr"/>
        <c:lblOffset val="100"/>
        <c:noMultiLvlLbl val="0"/>
      </c:catAx>
      <c:valAx>
        <c:axId val="52773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1397594.6454303404</c:v>
                </c:pt>
                <c:pt idx="1">
                  <c:v>1397594.6454303404</c:v>
                </c:pt>
                <c:pt idx="2">
                  <c:v>1397594.6454303404</c:v>
                </c:pt>
                <c:pt idx="3">
                  <c:v>1397594.6454303404</c:v>
                </c:pt>
                <c:pt idx="4">
                  <c:v>1397594.6454303404</c:v>
                </c:pt>
                <c:pt idx="5">
                  <c:v>1397594.6454303404</c:v>
                </c:pt>
                <c:pt idx="6">
                  <c:v>1397594.6454303404</c:v>
                </c:pt>
                <c:pt idx="7">
                  <c:v>1397594.6454303404</c:v>
                </c:pt>
                <c:pt idx="8">
                  <c:v>1397594.6454303404</c:v>
                </c:pt>
                <c:pt idx="9">
                  <c:v>1397594.6454303404</c:v>
                </c:pt>
                <c:pt idx="10">
                  <c:v>1397594.6454303404</c:v>
                </c:pt>
                <c:pt idx="11">
                  <c:v>1397594.6454303404</c:v>
                </c:pt>
                <c:pt idx="12">
                  <c:v>1397594.6454303404</c:v>
                </c:pt>
                <c:pt idx="13">
                  <c:v>1397594.6454303404</c:v>
                </c:pt>
                <c:pt idx="14">
                  <c:v>1397594.6454303404</c:v>
                </c:pt>
                <c:pt idx="15">
                  <c:v>1397594.6454303404</c:v>
                </c:pt>
                <c:pt idx="16">
                  <c:v>1397594.6454303404</c:v>
                </c:pt>
                <c:pt idx="17">
                  <c:v>1397594.6454303404</c:v>
                </c:pt>
                <c:pt idx="18">
                  <c:v>1397594.6454303404</c:v>
                </c:pt>
                <c:pt idx="19">
                  <c:v>1397594.6454303404</c:v>
                </c:pt>
                <c:pt idx="20">
                  <c:v>1397594.6454303404</c:v>
                </c:pt>
                <c:pt idx="21">
                  <c:v>1397594.6454303404</c:v>
                </c:pt>
                <c:pt idx="22">
                  <c:v>1397594.6454303404</c:v>
                </c:pt>
                <c:pt idx="23">
                  <c:v>1559631.1245138615</c:v>
                </c:pt>
                <c:pt idx="24">
                  <c:v>1559631.1245138615</c:v>
                </c:pt>
                <c:pt idx="25">
                  <c:v>1559631.1245138615</c:v>
                </c:pt>
                <c:pt idx="26">
                  <c:v>1559631.1245138615</c:v>
                </c:pt>
                <c:pt idx="27">
                  <c:v>1559631.1245138615</c:v>
                </c:pt>
                <c:pt idx="28">
                  <c:v>1559631.1245138615</c:v>
                </c:pt>
                <c:pt idx="29">
                  <c:v>1559631.1245138615</c:v>
                </c:pt>
                <c:pt idx="30">
                  <c:v>1559631.1245138615</c:v>
                </c:pt>
                <c:pt idx="31">
                  <c:v>1559631.1245138615</c:v>
                </c:pt>
                <c:pt idx="32">
                  <c:v>1559631.1245138615</c:v>
                </c:pt>
                <c:pt idx="33">
                  <c:v>1559631.1245138615</c:v>
                </c:pt>
                <c:pt idx="34">
                  <c:v>1559631.1245138615</c:v>
                </c:pt>
                <c:pt idx="35">
                  <c:v>1559631.1245138615</c:v>
                </c:pt>
                <c:pt idx="36">
                  <c:v>1559631.1245138615</c:v>
                </c:pt>
                <c:pt idx="37">
                  <c:v>1559631.1245138615</c:v>
                </c:pt>
                <c:pt idx="38">
                  <c:v>1559631.1245138615</c:v>
                </c:pt>
                <c:pt idx="39">
                  <c:v>1559631.1245138615</c:v>
                </c:pt>
                <c:pt idx="40">
                  <c:v>1559631.1245138615</c:v>
                </c:pt>
                <c:pt idx="41">
                  <c:v>1559631.1245138615</c:v>
                </c:pt>
                <c:pt idx="42">
                  <c:v>1559631.1245138615</c:v>
                </c:pt>
                <c:pt idx="43">
                  <c:v>1559631.1245138615</c:v>
                </c:pt>
                <c:pt idx="44">
                  <c:v>1559631.1245138615</c:v>
                </c:pt>
                <c:pt idx="45">
                  <c:v>1559631.1245138615</c:v>
                </c:pt>
                <c:pt idx="46">
                  <c:v>1559631.1245138615</c:v>
                </c:pt>
                <c:pt idx="47">
                  <c:v>1559631.1245138615</c:v>
                </c:pt>
                <c:pt idx="48">
                  <c:v>1559631.1245138615</c:v>
                </c:pt>
                <c:pt idx="49">
                  <c:v>1559631.1245138615</c:v>
                </c:pt>
                <c:pt idx="50">
                  <c:v>1559631.1245138615</c:v>
                </c:pt>
                <c:pt idx="51">
                  <c:v>1559631.1245138615</c:v>
                </c:pt>
                <c:pt idx="52">
                  <c:v>1559631.1245138615</c:v>
                </c:pt>
                <c:pt idx="53">
                  <c:v>1559631.1245138615</c:v>
                </c:pt>
                <c:pt idx="54">
                  <c:v>1559631.1245138615</c:v>
                </c:pt>
                <c:pt idx="55">
                  <c:v>1559631.1245138615</c:v>
                </c:pt>
                <c:pt idx="56">
                  <c:v>1559631.1245138615</c:v>
                </c:pt>
                <c:pt idx="57">
                  <c:v>1559631.1245138615</c:v>
                </c:pt>
                <c:pt idx="58">
                  <c:v>1559631.1245138615</c:v>
                </c:pt>
                <c:pt idx="59">
                  <c:v>1559631.1245138615</c:v>
                </c:pt>
                <c:pt idx="60">
                  <c:v>1559631.1245138615</c:v>
                </c:pt>
                <c:pt idx="61">
                  <c:v>1559631.1245138615</c:v>
                </c:pt>
                <c:pt idx="62">
                  <c:v>1559631.1245138615</c:v>
                </c:pt>
                <c:pt idx="63">
                  <c:v>1559631.1245138615</c:v>
                </c:pt>
                <c:pt idx="64">
                  <c:v>1559631.1245138615</c:v>
                </c:pt>
                <c:pt idx="65">
                  <c:v>1559631.1245138615</c:v>
                </c:pt>
                <c:pt idx="66">
                  <c:v>1559631.1245138615</c:v>
                </c:pt>
                <c:pt idx="67">
                  <c:v>1559631.1245138615</c:v>
                </c:pt>
                <c:pt idx="68">
                  <c:v>1682544.2119383053</c:v>
                </c:pt>
                <c:pt idx="69">
                  <c:v>1682544.2119383053</c:v>
                </c:pt>
                <c:pt idx="70">
                  <c:v>1682544.2119383053</c:v>
                </c:pt>
                <c:pt idx="71">
                  <c:v>1682544.2119383053</c:v>
                </c:pt>
                <c:pt idx="72">
                  <c:v>1682544.2119383053</c:v>
                </c:pt>
                <c:pt idx="73">
                  <c:v>1682544.2119383053</c:v>
                </c:pt>
                <c:pt idx="74">
                  <c:v>1682544.2119383053</c:v>
                </c:pt>
                <c:pt idx="75">
                  <c:v>1682544.2119383053</c:v>
                </c:pt>
                <c:pt idx="76">
                  <c:v>1682544.2119383053</c:v>
                </c:pt>
                <c:pt idx="77">
                  <c:v>1682544.2119383053</c:v>
                </c:pt>
                <c:pt idx="78">
                  <c:v>1682544.2119383053</c:v>
                </c:pt>
                <c:pt idx="79">
                  <c:v>1682544.2119383053</c:v>
                </c:pt>
                <c:pt idx="80">
                  <c:v>1682544.2119383053</c:v>
                </c:pt>
                <c:pt idx="81">
                  <c:v>1682544.2119383053</c:v>
                </c:pt>
                <c:pt idx="82">
                  <c:v>1682544.2119383053</c:v>
                </c:pt>
                <c:pt idx="83">
                  <c:v>1682544.2119383053</c:v>
                </c:pt>
                <c:pt idx="84">
                  <c:v>1682544.2119383053</c:v>
                </c:pt>
                <c:pt idx="85">
                  <c:v>1682544.2119383053</c:v>
                </c:pt>
                <c:pt idx="86">
                  <c:v>1682544.2119383053</c:v>
                </c:pt>
                <c:pt idx="87">
                  <c:v>1682544.2119383053</c:v>
                </c:pt>
                <c:pt idx="88">
                  <c:v>1682544.2119383053</c:v>
                </c:pt>
                <c:pt idx="89">
                  <c:v>1682544.2119383053</c:v>
                </c:pt>
                <c:pt idx="90">
                  <c:v>1682544.2119383053</c:v>
                </c:pt>
                <c:pt idx="91">
                  <c:v>1682544.2119383053</c:v>
                </c:pt>
                <c:pt idx="92">
                  <c:v>1682544.2119383053</c:v>
                </c:pt>
                <c:pt idx="93">
                  <c:v>1682544.2119383053</c:v>
                </c:pt>
                <c:pt idx="94">
                  <c:v>1682544.2119383053</c:v>
                </c:pt>
                <c:pt idx="95">
                  <c:v>1682544.2119383053</c:v>
                </c:pt>
                <c:pt idx="96">
                  <c:v>1682544.2119383053</c:v>
                </c:pt>
                <c:pt idx="97">
                  <c:v>1682544.2119383053</c:v>
                </c:pt>
                <c:pt idx="98">
                  <c:v>1682544.2119383053</c:v>
                </c:pt>
                <c:pt idx="99">
                  <c:v>1682544.2119383053</c:v>
                </c:pt>
                <c:pt idx="100">
                  <c:v>1682544.2119383053</c:v>
                </c:pt>
                <c:pt idx="101">
                  <c:v>1682544.2119383053</c:v>
                </c:pt>
                <c:pt idx="102">
                  <c:v>1682544.2119383053</c:v>
                </c:pt>
                <c:pt idx="103">
                  <c:v>1682544.2119383053</c:v>
                </c:pt>
                <c:pt idx="104">
                  <c:v>1682544.2119383053</c:v>
                </c:pt>
                <c:pt idx="105">
                  <c:v>1682544.2119383053</c:v>
                </c:pt>
                <c:pt idx="106">
                  <c:v>1682544.2119383053</c:v>
                </c:pt>
                <c:pt idx="107">
                  <c:v>1682544.2119383053</c:v>
                </c:pt>
                <c:pt idx="108">
                  <c:v>1682544.2119383053</c:v>
                </c:pt>
                <c:pt idx="109">
                  <c:v>1682544.2119383053</c:v>
                </c:pt>
                <c:pt idx="110">
                  <c:v>1682544.2119383053</c:v>
                </c:pt>
                <c:pt idx="111">
                  <c:v>1682544.2119383053</c:v>
                </c:pt>
                <c:pt idx="112">
                  <c:v>1682544.2119383053</c:v>
                </c:pt>
                <c:pt idx="113">
                  <c:v>1563270.7042951351</c:v>
                </c:pt>
                <c:pt idx="114">
                  <c:v>1563270.7042951351</c:v>
                </c:pt>
                <c:pt idx="115">
                  <c:v>1563270.7042951351</c:v>
                </c:pt>
                <c:pt idx="116">
                  <c:v>1563270.7042951351</c:v>
                </c:pt>
                <c:pt idx="117">
                  <c:v>1563270.7042951351</c:v>
                </c:pt>
                <c:pt idx="118">
                  <c:v>1563270.7042951351</c:v>
                </c:pt>
                <c:pt idx="119">
                  <c:v>1563270.7042951351</c:v>
                </c:pt>
                <c:pt idx="120">
                  <c:v>1563270.7042951351</c:v>
                </c:pt>
                <c:pt idx="121">
                  <c:v>1563270.7042951351</c:v>
                </c:pt>
                <c:pt idx="122">
                  <c:v>1563270.7042951351</c:v>
                </c:pt>
                <c:pt idx="123">
                  <c:v>1563270.7042951351</c:v>
                </c:pt>
                <c:pt idx="124">
                  <c:v>1563270.7042951351</c:v>
                </c:pt>
                <c:pt idx="125">
                  <c:v>1563270.7042951351</c:v>
                </c:pt>
                <c:pt idx="126">
                  <c:v>1563270.7042951351</c:v>
                </c:pt>
                <c:pt idx="127">
                  <c:v>1563270.7042951351</c:v>
                </c:pt>
                <c:pt idx="128">
                  <c:v>1563270.7042951351</c:v>
                </c:pt>
                <c:pt idx="129">
                  <c:v>1563270.7042951351</c:v>
                </c:pt>
                <c:pt idx="130">
                  <c:v>1563270.7042951351</c:v>
                </c:pt>
                <c:pt idx="131">
                  <c:v>1563270.7042951351</c:v>
                </c:pt>
                <c:pt idx="132">
                  <c:v>1563270.7042951351</c:v>
                </c:pt>
                <c:pt idx="133">
                  <c:v>1563270.7042951351</c:v>
                </c:pt>
                <c:pt idx="134">
                  <c:v>1563270.7042951351</c:v>
                </c:pt>
                <c:pt idx="135">
                  <c:v>1563270.7042951351</c:v>
                </c:pt>
                <c:pt idx="136">
                  <c:v>1563270.7042951351</c:v>
                </c:pt>
                <c:pt idx="137">
                  <c:v>1563270.7042951351</c:v>
                </c:pt>
                <c:pt idx="138">
                  <c:v>1563270.7042951351</c:v>
                </c:pt>
                <c:pt idx="139">
                  <c:v>1563270.7042951351</c:v>
                </c:pt>
                <c:pt idx="140">
                  <c:v>1563270.7042951351</c:v>
                </c:pt>
                <c:pt idx="141">
                  <c:v>1563270.7042951351</c:v>
                </c:pt>
                <c:pt idx="142">
                  <c:v>1563270.7042951351</c:v>
                </c:pt>
                <c:pt idx="143">
                  <c:v>1563270.7042951351</c:v>
                </c:pt>
                <c:pt idx="144">
                  <c:v>1563270.7042951351</c:v>
                </c:pt>
                <c:pt idx="145">
                  <c:v>1563270.7042951351</c:v>
                </c:pt>
                <c:pt idx="146">
                  <c:v>1563270.7042951351</c:v>
                </c:pt>
                <c:pt idx="147">
                  <c:v>1563270.7042951351</c:v>
                </c:pt>
                <c:pt idx="148">
                  <c:v>1563270.7042951351</c:v>
                </c:pt>
                <c:pt idx="149">
                  <c:v>1563270.7042951351</c:v>
                </c:pt>
                <c:pt idx="150">
                  <c:v>1563270.7042951351</c:v>
                </c:pt>
                <c:pt idx="151">
                  <c:v>1563270.7042951351</c:v>
                </c:pt>
                <c:pt idx="152">
                  <c:v>1563270.7042951351</c:v>
                </c:pt>
                <c:pt idx="153">
                  <c:v>1563270.7042951351</c:v>
                </c:pt>
                <c:pt idx="154">
                  <c:v>1563270.7042951351</c:v>
                </c:pt>
                <c:pt idx="155">
                  <c:v>1563270.7042951351</c:v>
                </c:pt>
                <c:pt idx="156">
                  <c:v>1563270.7042951351</c:v>
                </c:pt>
                <c:pt idx="157">
                  <c:v>1563270.7042951351</c:v>
                </c:pt>
                <c:pt idx="158">
                  <c:v>1392859.4543391138</c:v>
                </c:pt>
                <c:pt idx="159">
                  <c:v>1392859.4543391138</c:v>
                </c:pt>
                <c:pt idx="160">
                  <c:v>1392859.4543391138</c:v>
                </c:pt>
                <c:pt idx="161">
                  <c:v>1392859.4543391138</c:v>
                </c:pt>
                <c:pt idx="162">
                  <c:v>1392859.4543391138</c:v>
                </c:pt>
                <c:pt idx="163">
                  <c:v>1392859.4543391138</c:v>
                </c:pt>
                <c:pt idx="164">
                  <c:v>1392859.4543391138</c:v>
                </c:pt>
                <c:pt idx="165">
                  <c:v>1392859.4543391138</c:v>
                </c:pt>
                <c:pt idx="166">
                  <c:v>1392859.4543391138</c:v>
                </c:pt>
                <c:pt idx="167">
                  <c:v>1392859.4543391138</c:v>
                </c:pt>
                <c:pt idx="168">
                  <c:v>1392859.4543391138</c:v>
                </c:pt>
                <c:pt idx="169">
                  <c:v>1392859.4543391138</c:v>
                </c:pt>
                <c:pt idx="170">
                  <c:v>1392859.4543391138</c:v>
                </c:pt>
                <c:pt idx="171">
                  <c:v>1392859.4543391138</c:v>
                </c:pt>
                <c:pt idx="172">
                  <c:v>1392859.4543391138</c:v>
                </c:pt>
                <c:pt idx="173">
                  <c:v>1392859.4543391138</c:v>
                </c:pt>
                <c:pt idx="174">
                  <c:v>1392859.4543391138</c:v>
                </c:pt>
                <c:pt idx="175">
                  <c:v>1392859.4543391138</c:v>
                </c:pt>
                <c:pt idx="176">
                  <c:v>1392859.4543391138</c:v>
                </c:pt>
                <c:pt idx="177">
                  <c:v>1392859.4543391138</c:v>
                </c:pt>
                <c:pt idx="178">
                  <c:v>1392859.4543391138</c:v>
                </c:pt>
                <c:pt idx="179">
                  <c:v>1392859.4543391138</c:v>
                </c:pt>
                <c:pt idx="180">
                  <c:v>1392859.4543391138</c:v>
                </c:pt>
                <c:pt idx="181">
                  <c:v>1392859.4543391138</c:v>
                </c:pt>
                <c:pt idx="182">
                  <c:v>1392859.4543391138</c:v>
                </c:pt>
                <c:pt idx="183">
                  <c:v>1392859.4543391138</c:v>
                </c:pt>
                <c:pt idx="184">
                  <c:v>1392859.4543391138</c:v>
                </c:pt>
                <c:pt idx="185">
                  <c:v>1392859.4543391138</c:v>
                </c:pt>
                <c:pt idx="186">
                  <c:v>1392859.4543391138</c:v>
                </c:pt>
                <c:pt idx="187">
                  <c:v>1392859.4543391138</c:v>
                </c:pt>
                <c:pt idx="188">
                  <c:v>1392859.4543391138</c:v>
                </c:pt>
                <c:pt idx="189">
                  <c:v>1392859.4543391138</c:v>
                </c:pt>
                <c:pt idx="190">
                  <c:v>1392859.4543391138</c:v>
                </c:pt>
                <c:pt idx="191">
                  <c:v>1392859.4543391138</c:v>
                </c:pt>
                <c:pt idx="192">
                  <c:v>1392859.4543391138</c:v>
                </c:pt>
                <c:pt idx="193">
                  <c:v>1392859.4543391138</c:v>
                </c:pt>
                <c:pt idx="194">
                  <c:v>1392859.4543391138</c:v>
                </c:pt>
                <c:pt idx="195">
                  <c:v>1392859.4543391138</c:v>
                </c:pt>
                <c:pt idx="196">
                  <c:v>1392859.4543391138</c:v>
                </c:pt>
                <c:pt idx="197">
                  <c:v>1392859.4543391138</c:v>
                </c:pt>
                <c:pt idx="198">
                  <c:v>1392859.4543391138</c:v>
                </c:pt>
                <c:pt idx="199">
                  <c:v>1392859.4543391138</c:v>
                </c:pt>
                <c:pt idx="200">
                  <c:v>1392859.4543391138</c:v>
                </c:pt>
                <c:pt idx="201">
                  <c:v>1392859.4543391138</c:v>
                </c:pt>
                <c:pt idx="202">
                  <c:v>1392859.4543391138</c:v>
                </c:pt>
                <c:pt idx="203">
                  <c:v>1541680.7297669984</c:v>
                </c:pt>
                <c:pt idx="204">
                  <c:v>1541680.7297669984</c:v>
                </c:pt>
                <c:pt idx="205">
                  <c:v>1541680.7297669984</c:v>
                </c:pt>
                <c:pt idx="206">
                  <c:v>1541680.7297669984</c:v>
                </c:pt>
                <c:pt idx="207">
                  <c:v>1541680.7297669984</c:v>
                </c:pt>
                <c:pt idx="208">
                  <c:v>1541680.7297669984</c:v>
                </c:pt>
                <c:pt idx="209">
                  <c:v>1541680.7297669984</c:v>
                </c:pt>
                <c:pt idx="210">
                  <c:v>1541680.7297669984</c:v>
                </c:pt>
                <c:pt idx="211">
                  <c:v>1541680.7297669984</c:v>
                </c:pt>
                <c:pt idx="212">
                  <c:v>1541680.7297669984</c:v>
                </c:pt>
                <c:pt idx="213">
                  <c:v>1541680.7297669984</c:v>
                </c:pt>
                <c:pt idx="214">
                  <c:v>1541680.7297669984</c:v>
                </c:pt>
                <c:pt idx="215">
                  <c:v>1541680.7297669984</c:v>
                </c:pt>
                <c:pt idx="216">
                  <c:v>1541680.7297669984</c:v>
                </c:pt>
                <c:pt idx="217">
                  <c:v>1541680.7297669984</c:v>
                </c:pt>
                <c:pt idx="218">
                  <c:v>1541680.7297669984</c:v>
                </c:pt>
                <c:pt idx="219">
                  <c:v>1541680.7297669984</c:v>
                </c:pt>
                <c:pt idx="220">
                  <c:v>1541680.7297669984</c:v>
                </c:pt>
                <c:pt idx="221">
                  <c:v>1541680.7297669984</c:v>
                </c:pt>
                <c:pt idx="222">
                  <c:v>1541680.7297669984</c:v>
                </c:pt>
                <c:pt idx="223">
                  <c:v>1541680.7297669984</c:v>
                </c:pt>
                <c:pt idx="224">
                  <c:v>1541680.7297669984</c:v>
                </c:pt>
                <c:pt idx="225">
                  <c:v>1541680.7297669984</c:v>
                </c:pt>
                <c:pt idx="226">
                  <c:v>1541680.7297669984</c:v>
                </c:pt>
                <c:pt idx="227">
                  <c:v>1541680.7297669984</c:v>
                </c:pt>
                <c:pt idx="228">
                  <c:v>1541680.7297669984</c:v>
                </c:pt>
                <c:pt idx="229">
                  <c:v>1541680.7297669984</c:v>
                </c:pt>
                <c:pt idx="230">
                  <c:v>1541680.7297669984</c:v>
                </c:pt>
                <c:pt idx="231">
                  <c:v>1541680.7297669984</c:v>
                </c:pt>
                <c:pt idx="232">
                  <c:v>1541680.7297669984</c:v>
                </c:pt>
                <c:pt idx="233">
                  <c:v>1541680.7297669984</c:v>
                </c:pt>
                <c:pt idx="234">
                  <c:v>1541680.7297669984</c:v>
                </c:pt>
                <c:pt idx="235">
                  <c:v>1541680.7297669984</c:v>
                </c:pt>
                <c:pt idx="236">
                  <c:v>1541680.7297669984</c:v>
                </c:pt>
                <c:pt idx="237">
                  <c:v>1541680.7297669984</c:v>
                </c:pt>
                <c:pt idx="238">
                  <c:v>1541680.7297669984</c:v>
                </c:pt>
                <c:pt idx="239">
                  <c:v>1541680.7297669984</c:v>
                </c:pt>
                <c:pt idx="240">
                  <c:v>1541680.7297669984</c:v>
                </c:pt>
                <c:pt idx="241">
                  <c:v>1541680.7297669984</c:v>
                </c:pt>
                <c:pt idx="242">
                  <c:v>1541680.7297669984</c:v>
                </c:pt>
                <c:pt idx="243">
                  <c:v>1541680.7297669984</c:v>
                </c:pt>
                <c:pt idx="244">
                  <c:v>1541680.7297669984</c:v>
                </c:pt>
                <c:pt idx="245">
                  <c:v>1541680.7297669984</c:v>
                </c:pt>
                <c:pt idx="246">
                  <c:v>1541680.7297669984</c:v>
                </c:pt>
                <c:pt idx="247">
                  <c:v>1541680.7297669984</c:v>
                </c:pt>
                <c:pt idx="248">
                  <c:v>1679617.4808691645</c:v>
                </c:pt>
                <c:pt idx="249">
                  <c:v>1679617.4808691645</c:v>
                </c:pt>
                <c:pt idx="250">
                  <c:v>1679617.4808691645</c:v>
                </c:pt>
                <c:pt idx="251">
                  <c:v>1679617.4808691645</c:v>
                </c:pt>
                <c:pt idx="252">
                  <c:v>1679617.4808691645</c:v>
                </c:pt>
                <c:pt idx="253">
                  <c:v>1679617.4808691645</c:v>
                </c:pt>
                <c:pt idx="254">
                  <c:v>1679617.4808691645</c:v>
                </c:pt>
                <c:pt idx="255">
                  <c:v>1679617.4808691645</c:v>
                </c:pt>
                <c:pt idx="256">
                  <c:v>1679617.4808691645</c:v>
                </c:pt>
                <c:pt idx="257">
                  <c:v>1679617.4808691645</c:v>
                </c:pt>
                <c:pt idx="258">
                  <c:v>1679617.4808691645</c:v>
                </c:pt>
                <c:pt idx="259">
                  <c:v>1679617.4808691645</c:v>
                </c:pt>
                <c:pt idx="260">
                  <c:v>1679617.4808691645</c:v>
                </c:pt>
                <c:pt idx="261">
                  <c:v>1679617.4808691645</c:v>
                </c:pt>
                <c:pt idx="262">
                  <c:v>1679617.4808691645</c:v>
                </c:pt>
                <c:pt idx="263">
                  <c:v>1679617.4808691645</c:v>
                </c:pt>
                <c:pt idx="264">
                  <c:v>1679617.4808691645</c:v>
                </c:pt>
                <c:pt idx="265">
                  <c:v>1679617.4808691645</c:v>
                </c:pt>
                <c:pt idx="266">
                  <c:v>1679617.4808691645</c:v>
                </c:pt>
                <c:pt idx="267">
                  <c:v>1679617.4808691645</c:v>
                </c:pt>
                <c:pt idx="268">
                  <c:v>1679617.4808691645</c:v>
                </c:pt>
                <c:pt idx="269">
                  <c:v>1679617.4808691645</c:v>
                </c:pt>
                <c:pt idx="270">
                  <c:v>1679617.4808691645</c:v>
                </c:pt>
                <c:pt idx="271">
                  <c:v>1679617.4808691645</c:v>
                </c:pt>
                <c:pt idx="272">
                  <c:v>1679617.4808691645</c:v>
                </c:pt>
                <c:pt idx="273">
                  <c:v>1679617.4808691645</c:v>
                </c:pt>
                <c:pt idx="274">
                  <c:v>1679617.4808691645</c:v>
                </c:pt>
                <c:pt idx="275">
                  <c:v>1679617.4808691645</c:v>
                </c:pt>
                <c:pt idx="276">
                  <c:v>1679617.4808691645</c:v>
                </c:pt>
                <c:pt idx="277">
                  <c:v>1679617.4808691645</c:v>
                </c:pt>
                <c:pt idx="278">
                  <c:v>1679617.4808691645</c:v>
                </c:pt>
                <c:pt idx="279">
                  <c:v>1679617.4808691645</c:v>
                </c:pt>
                <c:pt idx="280">
                  <c:v>1679617.4808691645</c:v>
                </c:pt>
                <c:pt idx="281">
                  <c:v>1679617.4808691645</c:v>
                </c:pt>
                <c:pt idx="282">
                  <c:v>1679617.4808691645</c:v>
                </c:pt>
                <c:pt idx="283">
                  <c:v>1679617.4808691645</c:v>
                </c:pt>
                <c:pt idx="284">
                  <c:v>1679617.4808691645</c:v>
                </c:pt>
                <c:pt idx="285">
                  <c:v>1679617.4808691645</c:v>
                </c:pt>
                <c:pt idx="286">
                  <c:v>1679617.4808691645</c:v>
                </c:pt>
                <c:pt idx="287">
                  <c:v>1679617.4808691645</c:v>
                </c:pt>
                <c:pt idx="288">
                  <c:v>1679617.4808691645</c:v>
                </c:pt>
                <c:pt idx="289">
                  <c:v>1679617.4808691645</c:v>
                </c:pt>
                <c:pt idx="290">
                  <c:v>1679617.4808691645</c:v>
                </c:pt>
                <c:pt idx="291">
                  <c:v>1679617.4808691645</c:v>
                </c:pt>
                <c:pt idx="292">
                  <c:v>1679617.4808691645</c:v>
                </c:pt>
                <c:pt idx="293">
                  <c:v>1539676.8356420586</c:v>
                </c:pt>
                <c:pt idx="294">
                  <c:v>1539676.8356420586</c:v>
                </c:pt>
                <c:pt idx="295">
                  <c:v>1539676.8356420586</c:v>
                </c:pt>
                <c:pt idx="296">
                  <c:v>1539676.8356420586</c:v>
                </c:pt>
                <c:pt idx="297">
                  <c:v>1539676.8356420586</c:v>
                </c:pt>
                <c:pt idx="298">
                  <c:v>1539676.8356420586</c:v>
                </c:pt>
                <c:pt idx="299">
                  <c:v>1539676.8356420586</c:v>
                </c:pt>
                <c:pt idx="300">
                  <c:v>1539676.8356420586</c:v>
                </c:pt>
                <c:pt idx="301">
                  <c:v>1539676.8356420586</c:v>
                </c:pt>
                <c:pt idx="302">
                  <c:v>1539676.8356420586</c:v>
                </c:pt>
                <c:pt idx="303">
                  <c:v>1539676.8356420586</c:v>
                </c:pt>
                <c:pt idx="304">
                  <c:v>1539676.8356420586</c:v>
                </c:pt>
                <c:pt idx="305">
                  <c:v>1539676.8356420586</c:v>
                </c:pt>
                <c:pt idx="306">
                  <c:v>1539676.8356420586</c:v>
                </c:pt>
                <c:pt idx="307">
                  <c:v>1539676.8356420586</c:v>
                </c:pt>
                <c:pt idx="308">
                  <c:v>1539676.8356420586</c:v>
                </c:pt>
                <c:pt idx="309">
                  <c:v>1539676.8356420586</c:v>
                </c:pt>
                <c:pt idx="310">
                  <c:v>1539676.8356420586</c:v>
                </c:pt>
                <c:pt idx="311">
                  <c:v>1539676.8356420586</c:v>
                </c:pt>
                <c:pt idx="312">
                  <c:v>1539676.8356420586</c:v>
                </c:pt>
                <c:pt idx="313">
                  <c:v>1539676.8356420586</c:v>
                </c:pt>
                <c:pt idx="314">
                  <c:v>1539676.8356420586</c:v>
                </c:pt>
                <c:pt idx="315">
                  <c:v>1539676.8356420586</c:v>
                </c:pt>
                <c:pt idx="316">
                  <c:v>1539676.8356420586</c:v>
                </c:pt>
                <c:pt idx="317">
                  <c:v>1539676.8356420586</c:v>
                </c:pt>
                <c:pt idx="318">
                  <c:v>1539676.8356420586</c:v>
                </c:pt>
                <c:pt idx="319">
                  <c:v>1539676.8356420586</c:v>
                </c:pt>
                <c:pt idx="320">
                  <c:v>1539676.8356420586</c:v>
                </c:pt>
                <c:pt idx="321">
                  <c:v>1539676.8356420586</c:v>
                </c:pt>
                <c:pt idx="322">
                  <c:v>1539676.8356420586</c:v>
                </c:pt>
                <c:pt idx="323">
                  <c:v>1539676.8356420586</c:v>
                </c:pt>
                <c:pt idx="324">
                  <c:v>1539676.8356420586</c:v>
                </c:pt>
                <c:pt idx="325">
                  <c:v>1539676.8356420586</c:v>
                </c:pt>
                <c:pt idx="326">
                  <c:v>1539676.8356420586</c:v>
                </c:pt>
                <c:pt idx="327">
                  <c:v>1539676.8356420586</c:v>
                </c:pt>
                <c:pt idx="328">
                  <c:v>1539676.8356420586</c:v>
                </c:pt>
                <c:pt idx="329">
                  <c:v>1539676.8356420586</c:v>
                </c:pt>
                <c:pt idx="330">
                  <c:v>1539676.8356420586</c:v>
                </c:pt>
                <c:pt idx="331">
                  <c:v>1539676.8356420586</c:v>
                </c:pt>
                <c:pt idx="332">
                  <c:v>1539676.8356420586</c:v>
                </c:pt>
                <c:pt idx="333">
                  <c:v>1539676.8356420586</c:v>
                </c:pt>
                <c:pt idx="334">
                  <c:v>1539676.8356420586</c:v>
                </c:pt>
                <c:pt idx="335">
                  <c:v>1539676.8356420586</c:v>
                </c:pt>
                <c:pt idx="336">
                  <c:v>1539676.8356420586</c:v>
                </c:pt>
                <c:pt idx="337">
                  <c:v>1539676.8356420586</c:v>
                </c:pt>
                <c:pt idx="338">
                  <c:v>1397594.6454303404</c:v>
                </c:pt>
                <c:pt idx="339">
                  <c:v>1397594.6454303404</c:v>
                </c:pt>
                <c:pt idx="340">
                  <c:v>1397594.6454303404</c:v>
                </c:pt>
                <c:pt idx="341">
                  <c:v>1397594.6454303404</c:v>
                </c:pt>
                <c:pt idx="342">
                  <c:v>1397594.6454303404</c:v>
                </c:pt>
                <c:pt idx="343">
                  <c:v>1397594.6454303404</c:v>
                </c:pt>
                <c:pt idx="344">
                  <c:v>1397594.6454303404</c:v>
                </c:pt>
                <c:pt idx="345">
                  <c:v>1397594.6454303404</c:v>
                </c:pt>
                <c:pt idx="346">
                  <c:v>1397594.6454303404</c:v>
                </c:pt>
                <c:pt idx="347">
                  <c:v>1397594.6454303404</c:v>
                </c:pt>
                <c:pt idx="348">
                  <c:v>1397594.6454303404</c:v>
                </c:pt>
                <c:pt idx="349">
                  <c:v>1397594.6454303404</c:v>
                </c:pt>
                <c:pt idx="350">
                  <c:v>1397594.6454303404</c:v>
                </c:pt>
                <c:pt idx="351">
                  <c:v>1397594.6454303404</c:v>
                </c:pt>
                <c:pt idx="352">
                  <c:v>1397594.6454303404</c:v>
                </c:pt>
                <c:pt idx="353">
                  <c:v>1397594.6454303404</c:v>
                </c:pt>
                <c:pt idx="354">
                  <c:v>1397594.6454303404</c:v>
                </c:pt>
                <c:pt idx="355">
                  <c:v>1397594.6454303404</c:v>
                </c:pt>
                <c:pt idx="356">
                  <c:v>1397594.6454303404</c:v>
                </c:pt>
                <c:pt idx="357">
                  <c:v>1397594.6454303404</c:v>
                </c:pt>
                <c:pt idx="358">
                  <c:v>1397594.6454303404</c:v>
                </c:pt>
                <c:pt idx="359">
                  <c:v>1397594.6454303404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0-4D22-9641-1888B2CC0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749808"/>
        <c:axId val="52774915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C250-4D22-9641-1888B2CC07E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1397594.6454303404</c:v>
                      </c:pt>
                      <c:pt idx="1">
                        <c:v>1397594.6454303404</c:v>
                      </c:pt>
                      <c:pt idx="2">
                        <c:v>1397594.6454303404</c:v>
                      </c:pt>
                      <c:pt idx="3">
                        <c:v>1397594.6454303404</c:v>
                      </c:pt>
                      <c:pt idx="4">
                        <c:v>1397594.6454303404</c:v>
                      </c:pt>
                      <c:pt idx="5">
                        <c:v>1397594.6454303404</c:v>
                      </c:pt>
                      <c:pt idx="6">
                        <c:v>1397594.6454303404</c:v>
                      </c:pt>
                      <c:pt idx="7">
                        <c:v>1397594.6454303404</c:v>
                      </c:pt>
                      <c:pt idx="8">
                        <c:v>1397594.6454303404</c:v>
                      </c:pt>
                      <c:pt idx="9">
                        <c:v>1397594.6454303404</c:v>
                      </c:pt>
                      <c:pt idx="10">
                        <c:v>1397594.6454303404</c:v>
                      </c:pt>
                      <c:pt idx="11">
                        <c:v>1397594.6454303404</c:v>
                      </c:pt>
                      <c:pt idx="12">
                        <c:v>1397594.6454303404</c:v>
                      </c:pt>
                      <c:pt idx="13">
                        <c:v>1397594.6454303404</c:v>
                      </c:pt>
                      <c:pt idx="14">
                        <c:v>1397594.6454303404</c:v>
                      </c:pt>
                      <c:pt idx="15">
                        <c:v>1397594.6454303404</c:v>
                      </c:pt>
                      <c:pt idx="16">
                        <c:v>1397594.6454303404</c:v>
                      </c:pt>
                      <c:pt idx="17">
                        <c:v>1397594.6454303404</c:v>
                      </c:pt>
                      <c:pt idx="18">
                        <c:v>1397594.6454303404</c:v>
                      </c:pt>
                      <c:pt idx="19">
                        <c:v>1397594.6454303404</c:v>
                      </c:pt>
                      <c:pt idx="20">
                        <c:v>1397594.6454303404</c:v>
                      </c:pt>
                      <c:pt idx="21">
                        <c:v>1397594.6454303404</c:v>
                      </c:pt>
                      <c:pt idx="22">
                        <c:v>1397594.6454303404</c:v>
                      </c:pt>
                      <c:pt idx="23">
                        <c:v>1559631.1245138615</c:v>
                      </c:pt>
                      <c:pt idx="24">
                        <c:v>1559631.1245138615</c:v>
                      </c:pt>
                      <c:pt idx="25">
                        <c:v>1559631.1245138615</c:v>
                      </c:pt>
                      <c:pt idx="26">
                        <c:v>1559631.1245138615</c:v>
                      </c:pt>
                      <c:pt idx="27">
                        <c:v>1559631.1245138615</c:v>
                      </c:pt>
                      <c:pt idx="28">
                        <c:v>1559631.1245138615</c:v>
                      </c:pt>
                      <c:pt idx="29">
                        <c:v>1559631.1245138615</c:v>
                      </c:pt>
                      <c:pt idx="30">
                        <c:v>1559631.1245138615</c:v>
                      </c:pt>
                      <c:pt idx="31">
                        <c:v>1559631.1245138615</c:v>
                      </c:pt>
                      <c:pt idx="32">
                        <c:v>1559631.1245138615</c:v>
                      </c:pt>
                      <c:pt idx="33">
                        <c:v>1559631.1245138615</c:v>
                      </c:pt>
                      <c:pt idx="34">
                        <c:v>1559631.1245138615</c:v>
                      </c:pt>
                      <c:pt idx="35">
                        <c:v>1559631.1245138615</c:v>
                      </c:pt>
                      <c:pt idx="36">
                        <c:v>1559631.1245138615</c:v>
                      </c:pt>
                      <c:pt idx="37">
                        <c:v>1559631.1245138615</c:v>
                      </c:pt>
                      <c:pt idx="38">
                        <c:v>1559631.1245138615</c:v>
                      </c:pt>
                      <c:pt idx="39">
                        <c:v>1559631.1245138615</c:v>
                      </c:pt>
                      <c:pt idx="40">
                        <c:v>1559631.1245138615</c:v>
                      </c:pt>
                      <c:pt idx="41">
                        <c:v>1559631.1245138615</c:v>
                      </c:pt>
                      <c:pt idx="42">
                        <c:v>1559631.1245138615</c:v>
                      </c:pt>
                      <c:pt idx="43">
                        <c:v>1559631.1245138615</c:v>
                      </c:pt>
                      <c:pt idx="44">
                        <c:v>1559631.1245138615</c:v>
                      </c:pt>
                      <c:pt idx="45">
                        <c:v>1559631.1245138615</c:v>
                      </c:pt>
                      <c:pt idx="46">
                        <c:v>1559631.1245138615</c:v>
                      </c:pt>
                      <c:pt idx="47">
                        <c:v>1559631.1245138615</c:v>
                      </c:pt>
                      <c:pt idx="48">
                        <c:v>1559631.1245138615</c:v>
                      </c:pt>
                      <c:pt idx="49">
                        <c:v>1559631.1245138615</c:v>
                      </c:pt>
                      <c:pt idx="50">
                        <c:v>1559631.1245138615</c:v>
                      </c:pt>
                      <c:pt idx="51">
                        <c:v>1559631.1245138615</c:v>
                      </c:pt>
                      <c:pt idx="52">
                        <c:v>1559631.1245138615</c:v>
                      </c:pt>
                      <c:pt idx="53">
                        <c:v>1559631.1245138615</c:v>
                      </c:pt>
                      <c:pt idx="54">
                        <c:v>1559631.1245138615</c:v>
                      </c:pt>
                      <c:pt idx="55">
                        <c:v>1559631.1245138615</c:v>
                      </c:pt>
                      <c:pt idx="56">
                        <c:v>1559631.1245138615</c:v>
                      </c:pt>
                      <c:pt idx="57">
                        <c:v>1559631.1245138615</c:v>
                      </c:pt>
                      <c:pt idx="58">
                        <c:v>1559631.1245138615</c:v>
                      </c:pt>
                      <c:pt idx="59">
                        <c:v>1559631.1245138615</c:v>
                      </c:pt>
                      <c:pt idx="60">
                        <c:v>1559631.1245138615</c:v>
                      </c:pt>
                      <c:pt idx="61">
                        <c:v>1559631.1245138615</c:v>
                      </c:pt>
                      <c:pt idx="62">
                        <c:v>1559631.1245138615</c:v>
                      </c:pt>
                      <c:pt idx="63">
                        <c:v>1559631.1245138615</c:v>
                      </c:pt>
                      <c:pt idx="64">
                        <c:v>1559631.1245138615</c:v>
                      </c:pt>
                      <c:pt idx="65">
                        <c:v>1559631.1245138615</c:v>
                      </c:pt>
                      <c:pt idx="66">
                        <c:v>1559631.1245138615</c:v>
                      </c:pt>
                      <c:pt idx="67">
                        <c:v>1559631.1245138615</c:v>
                      </c:pt>
                      <c:pt idx="68">
                        <c:v>1682544.2119383053</c:v>
                      </c:pt>
                      <c:pt idx="69">
                        <c:v>1682544.2119383053</c:v>
                      </c:pt>
                      <c:pt idx="70">
                        <c:v>1682544.2119383053</c:v>
                      </c:pt>
                      <c:pt idx="71">
                        <c:v>1682544.2119383053</c:v>
                      </c:pt>
                      <c:pt idx="72">
                        <c:v>1682544.2119383053</c:v>
                      </c:pt>
                      <c:pt idx="73">
                        <c:v>1682544.2119383053</c:v>
                      </c:pt>
                      <c:pt idx="74">
                        <c:v>1682544.2119383053</c:v>
                      </c:pt>
                      <c:pt idx="75">
                        <c:v>1682544.2119383053</c:v>
                      </c:pt>
                      <c:pt idx="76">
                        <c:v>1682544.2119383053</c:v>
                      </c:pt>
                      <c:pt idx="77">
                        <c:v>1682544.2119383053</c:v>
                      </c:pt>
                      <c:pt idx="78">
                        <c:v>1682544.2119383053</c:v>
                      </c:pt>
                      <c:pt idx="79">
                        <c:v>1682544.2119383053</c:v>
                      </c:pt>
                      <c:pt idx="80">
                        <c:v>1682544.2119383053</c:v>
                      </c:pt>
                      <c:pt idx="81">
                        <c:v>1682544.2119383053</c:v>
                      </c:pt>
                      <c:pt idx="82">
                        <c:v>1682544.2119383053</c:v>
                      </c:pt>
                      <c:pt idx="83">
                        <c:v>1682544.2119383053</c:v>
                      </c:pt>
                      <c:pt idx="84">
                        <c:v>1682544.2119383053</c:v>
                      </c:pt>
                      <c:pt idx="85">
                        <c:v>1682544.2119383053</c:v>
                      </c:pt>
                      <c:pt idx="86">
                        <c:v>1682544.2119383053</c:v>
                      </c:pt>
                      <c:pt idx="87">
                        <c:v>1682544.2119383053</c:v>
                      </c:pt>
                      <c:pt idx="88">
                        <c:v>1682544.2119383053</c:v>
                      </c:pt>
                      <c:pt idx="89">
                        <c:v>1682544.2119383053</c:v>
                      </c:pt>
                      <c:pt idx="90">
                        <c:v>1682544.2119383053</c:v>
                      </c:pt>
                      <c:pt idx="91">
                        <c:v>1682544.2119383053</c:v>
                      </c:pt>
                      <c:pt idx="92">
                        <c:v>1682544.2119383053</c:v>
                      </c:pt>
                      <c:pt idx="93">
                        <c:v>1682544.2119383053</c:v>
                      </c:pt>
                      <c:pt idx="94">
                        <c:v>1682544.2119383053</c:v>
                      </c:pt>
                      <c:pt idx="95">
                        <c:v>1682544.2119383053</c:v>
                      </c:pt>
                      <c:pt idx="96">
                        <c:v>1682544.2119383053</c:v>
                      </c:pt>
                      <c:pt idx="97">
                        <c:v>1682544.2119383053</c:v>
                      </c:pt>
                      <c:pt idx="98">
                        <c:v>1682544.2119383053</c:v>
                      </c:pt>
                      <c:pt idx="99">
                        <c:v>1682544.2119383053</c:v>
                      </c:pt>
                      <c:pt idx="100">
                        <c:v>1682544.2119383053</c:v>
                      </c:pt>
                      <c:pt idx="101">
                        <c:v>1682544.2119383053</c:v>
                      </c:pt>
                      <c:pt idx="102">
                        <c:v>1682544.2119383053</c:v>
                      </c:pt>
                      <c:pt idx="103">
                        <c:v>1682544.2119383053</c:v>
                      </c:pt>
                      <c:pt idx="104">
                        <c:v>1682544.2119383053</c:v>
                      </c:pt>
                      <c:pt idx="105">
                        <c:v>1682544.2119383053</c:v>
                      </c:pt>
                      <c:pt idx="106">
                        <c:v>1682544.2119383053</c:v>
                      </c:pt>
                      <c:pt idx="107">
                        <c:v>1682544.2119383053</c:v>
                      </c:pt>
                      <c:pt idx="108">
                        <c:v>1682544.2119383053</c:v>
                      </c:pt>
                      <c:pt idx="109">
                        <c:v>1682544.2119383053</c:v>
                      </c:pt>
                      <c:pt idx="110">
                        <c:v>1682544.2119383053</c:v>
                      </c:pt>
                      <c:pt idx="111">
                        <c:v>1682544.2119383053</c:v>
                      </c:pt>
                      <c:pt idx="112">
                        <c:v>1682544.2119383053</c:v>
                      </c:pt>
                      <c:pt idx="113">
                        <c:v>1563270.7042951351</c:v>
                      </c:pt>
                      <c:pt idx="114">
                        <c:v>1563270.7042951351</c:v>
                      </c:pt>
                      <c:pt idx="115">
                        <c:v>1563270.7042951351</c:v>
                      </c:pt>
                      <c:pt idx="116">
                        <c:v>1563270.7042951351</c:v>
                      </c:pt>
                      <c:pt idx="117">
                        <c:v>1563270.7042951351</c:v>
                      </c:pt>
                      <c:pt idx="118">
                        <c:v>1563270.7042951351</c:v>
                      </c:pt>
                      <c:pt idx="119">
                        <c:v>1563270.7042951351</c:v>
                      </c:pt>
                      <c:pt idx="120">
                        <c:v>1563270.7042951351</c:v>
                      </c:pt>
                      <c:pt idx="121">
                        <c:v>1563270.7042951351</c:v>
                      </c:pt>
                      <c:pt idx="122">
                        <c:v>1563270.7042951351</c:v>
                      </c:pt>
                      <c:pt idx="123">
                        <c:v>1563270.7042951351</c:v>
                      </c:pt>
                      <c:pt idx="124">
                        <c:v>1563270.7042951351</c:v>
                      </c:pt>
                      <c:pt idx="125">
                        <c:v>1563270.7042951351</c:v>
                      </c:pt>
                      <c:pt idx="126">
                        <c:v>1563270.7042951351</c:v>
                      </c:pt>
                      <c:pt idx="127">
                        <c:v>1563270.7042951351</c:v>
                      </c:pt>
                      <c:pt idx="128">
                        <c:v>1563270.7042951351</c:v>
                      </c:pt>
                      <c:pt idx="129">
                        <c:v>1563270.7042951351</c:v>
                      </c:pt>
                      <c:pt idx="130">
                        <c:v>1563270.7042951351</c:v>
                      </c:pt>
                      <c:pt idx="131">
                        <c:v>1563270.7042951351</c:v>
                      </c:pt>
                      <c:pt idx="132">
                        <c:v>1563270.7042951351</c:v>
                      </c:pt>
                      <c:pt idx="133">
                        <c:v>1563270.7042951351</c:v>
                      </c:pt>
                      <c:pt idx="134">
                        <c:v>1563270.7042951351</c:v>
                      </c:pt>
                      <c:pt idx="135">
                        <c:v>1563270.7042951351</c:v>
                      </c:pt>
                      <c:pt idx="136">
                        <c:v>1563270.7042951351</c:v>
                      </c:pt>
                      <c:pt idx="137">
                        <c:v>1563270.7042951351</c:v>
                      </c:pt>
                      <c:pt idx="138">
                        <c:v>1563270.7042951351</c:v>
                      </c:pt>
                      <c:pt idx="139">
                        <c:v>1563270.7042951351</c:v>
                      </c:pt>
                      <c:pt idx="140">
                        <c:v>1563270.7042951351</c:v>
                      </c:pt>
                      <c:pt idx="141">
                        <c:v>1563270.7042951351</c:v>
                      </c:pt>
                      <c:pt idx="142">
                        <c:v>1563270.7042951351</c:v>
                      </c:pt>
                      <c:pt idx="143">
                        <c:v>1563270.7042951351</c:v>
                      </c:pt>
                      <c:pt idx="144">
                        <c:v>1563270.7042951351</c:v>
                      </c:pt>
                      <c:pt idx="145">
                        <c:v>1563270.7042951351</c:v>
                      </c:pt>
                      <c:pt idx="146">
                        <c:v>1563270.7042951351</c:v>
                      </c:pt>
                      <c:pt idx="147">
                        <c:v>1563270.7042951351</c:v>
                      </c:pt>
                      <c:pt idx="148">
                        <c:v>1563270.7042951351</c:v>
                      </c:pt>
                      <c:pt idx="149">
                        <c:v>1563270.7042951351</c:v>
                      </c:pt>
                      <c:pt idx="150">
                        <c:v>1563270.7042951351</c:v>
                      </c:pt>
                      <c:pt idx="151">
                        <c:v>1563270.7042951351</c:v>
                      </c:pt>
                      <c:pt idx="152">
                        <c:v>1563270.7042951351</c:v>
                      </c:pt>
                      <c:pt idx="153">
                        <c:v>1563270.7042951351</c:v>
                      </c:pt>
                      <c:pt idx="154">
                        <c:v>1563270.7042951351</c:v>
                      </c:pt>
                      <c:pt idx="155">
                        <c:v>1563270.7042951351</c:v>
                      </c:pt>
                      <c:pt idx="156">
                        <c:v>1563270.7042951351</c:v>
                      </c:pt>
                      <c:pt idx="157">
                        <c:v>1563270.7042951351</c:v>
                      </c:pt>
                      <c:pt idx="158">
                        <c:v>1392859.4543391138</c:v>
                      </c:pt>
                      <c:pt idx="159">
                        <c:v>1392859.4543391138</c:v>
                      </c:pt>
                      <c:pt idx="160">
                        <c:v>1392859.4543391138</c:v>
                      </c:pt>
                      <c:pt idx="161">
                        <c:v>1392859.4543391138</c:v>
                      </c:pt>
                      <c:pt idx="162">
                        <c:v>1392859.4543391138</c:v>
                      </c:pt>
                      <c:pt idx="163">
                        <c:v>1392859.4543391138</c:v>
                      </c:pt>
                      <c:pt idx="164">
                        <c:v>1392859.4543391138</c:v>
                      </c:pt>
                      <c:pt idx="165">
                        <c:v>1392859.4543391138</c:v>
                      </c:pt>
                      <c:pt idx="166">
                        <c:v>1392859.4543391138</c:v>
                      </c:pt>
                      <c:pt idx="167">
                        <c:v>1392859.4543391138</c:v>
                      </c:pt>
                      <c:pt idx="168">
                        <c:v>1392859.4543391138</c:v>
                      </c:pt>
                      <c:pt idx="169">
                        <c:v>1392859.4543391138</c:v>
                      </c:pt>
                      <c:pt idx="170">
                        <c:v>1392859.4543391138</c:v>
                      </c:pt>
                      <c:pt idx="171">
                        <c:v>1392859.4543391138</c:v>
                      </c:pt>
                      <c:pt idx="172">
                        <c:v>1392859.4543391138</c:v>
                      </c:pt>
                      <c:pt idx="173">
                        <c:v>1392859.4543391138</c:v>
                      </c:pt>
                      <c:pt idx="174">
                        <c:v>1392859.4543391138</c:v>
                      </c:pt>
                      <c:pt idx="175">
                        <c:v>1392859.4543391138</c:v>
                      </c:pt>
                      <c:pt idx="176">
                        <c:v>1392859.4543391138</c:v>
                      </c:pt>
                      <c:pt idx="177">
                        <c:v>1392859.4543391138</c:v>
                      </c:pt>
                      <c:pt idx="178">
                        <c:v>1392859.4543391138</c:v>
                      </c:pt>
                      <c:pt idx="179">
                        <c:v>1392859.4543391138</c:v>
                      </c:pt>
                      <c:pt idx="180">
                        <c:v>1392859.4543391138</c:v>
                      </c:pt>
                      <c:pt idx="181">
                        <c:v>1392859.4543391138</c:v>
                      </c:pt>
                      <c:pt idx="182">
                        <c:v>1392859.4543391138</c:v>
                      </c:pt>
                      <c:pt idx="183">
                        <c:v>1392859.4543391138</c:v>
                      </c:pt>
                      <c:pt idx="184">
                        <c:v>1392859.4543391138</c:v>
                      </c:pt>
                      <c:pt idx="185">
                        <c:v>1392859.4543391138</c:v>
                      </c:pt>
                      <c:pt idx="186">
                        <c:v>1392859.4543391138</c:v>
                      </c:pt>
                      <c:pt idx="187">
                        <c:v>1392859.4543391138</c:v>
                      </c:pt>
                      <c:pt idx="188">
                        <c:v>1392859.4543391138</c:v>
                      </c:pt>
                      <c:pt idx="189">
                        <c:v>1392859.4543391138</c:v>
                      </c:pt>
                      <c:pt idx="190">
                        <c:v>1392859.4543391138</c:v>
                      </c:pt>
                      <c:pt idx="191">
                        <c:v>1392859.4543391138</c:v>
                      </c:pt>
                      <c:pt idx="192">
                        <c:v>1392859.4543391138</c:v>
                      </c:pt>
                      <c:pt idx="193">
                        <c:v>1392859.4543391138</c:v>
                      </c:pt>
                      <c:pt idx="194">
                        <c:v>1392859.4543391138</c:v>
                      </c:pt>
                      <c:pt idx="195">
                        <c:v>1392859.4543391138</c:v>
                      </c:pt>
                      <c:pt idx="196">
                        <c:v>1392859.4543391138</c:v>
                      </c:pt>
                      <c:pt idx="197">
                        <c:v>1392859.4543391138</c:v>
                      </c:pt>
                      <c:pt idx="198">
                        <c:v>1392859.4543391138</c:v>
                      </c:pt>
                      <c:pt idx="199">
                        <c:v>1392859.4543391138</c:v>
                      </c:pt>
                      <c:pt idx="200">
                        <c:v>1392859.4543391138</c:v>
                      </c:pt>
                      <c:pt idx="201">
                        <c:v>1392859.4543391138</c:v>
                      </c:pt>
                      <c:pt idx="202">
                        <c:v>1392859.4543391138</c:v>
                      </c:pt>
                      <c:pt idx="203">
                        <c:v>1541680.7297669984</c:v>
                      </c:pt>
                      <c:pt idx="204">
                        <c:v>1541680.7297669984</c:v>
                      </c:pt>
                      <c:pt idx="205">
                        <c:v>1541680.7297669984</c:v>
                      </c:pt>
                      <c:pt idx="206">
                        <c:v>1541680.7297669984</c:v>
                      </c:pt>
                      <c:pt idx="207">
                        <c:v>1541680.7297669984</c:v>
                      </c:pt>
                      <c:pt idx="208">
                        <c:v>1541680.7297669984</c:v>
                      </c:pt>
                      <c:pt idx="209">
                        <c:v>1541680.7297669984</c:v>
                      </c:pt>
                      <c:pt idx="210">
                        <c:v>1541680.7297669984</c:v>
                      </c:pt>
                      <c:pt idx="211">
                        <c:v>1541680.7297669984</c:v>
                      </c:pt>
                      <c:pt idx="212">
                        <c:v>1541680.7297669984</c:v>
                      </c:pt>
                      <c:pt idx="213">
                        <c:v>1541680.7297669984</c:v>
                      </c:pt>
                      <c:pt idx="214">
                        <c:v>1541680.7297669984</c:v>
                      </c:pt>
                      <c:pt idx="215">
                        <c:v>1541680.7297669984</c:v>
                      </c:pt>
                      <c:pt idx="216">
                        <c:v>1541680.7297669984</c:v>
                      </c:pt>
                      <c:pt idx="217">
                        <c:v>1541680.7297669984</c:v>
                      </c:pt>
                      <c:pt idx="218">
                        <c:v>1541680.7297669984</c:v>
                      </c:pt>
                      <c:pt idx="219">
                        <c:v>1541680.7297669984</c:v>
                      </c:pt>
                      <c:pt idx="220">
                        <c:v>1541680.7297669984</c:v>
                      </c:pt>
                      <c:pt idx="221">
                        <c:v>1541680.7297669984</c:v>
                      </c:pt>
                      <c:pt idx="222">
                        <c:v>1541680.7297669984</c:v>
                      </c:pt>
                      <c:pt idx="223">
                        <c:v>1541680.7297669984</c:v>
                      </c:pt>
                      <c:pt idx="224">
                        <c:v>1541680.7297669984</c:v>
                      </c:pt>
                      <c:pt idx="225">
                        <c:v>1541680.7297669984</c:v>
                      </c:pt>
                      <c:pt idx="226">
                        <c:v>1541680.7297669984</c:v>
                      </c:pt>
                      <c:pt idx="227">
                        <c:v>1541680.7297669984</c:v>
                      </c:pt>
                      <c:pt idx="228">
                        <c:v>1541680.7297669984</c:v>
                      </c:pt>
                      <c:pt idx="229">
                        <c:v>1541680.7297669984</c:v>
                      </c:pt>
                      <c:pt idx="230">
                        <c:v>1541680.7297669984</c:v>
                      </c:pt>
                      <c:pt idx="231">
                        <c:v>1541680.7297669984</c:v>
                      </c:pt>
                      <c:pt idx="232">
                        <c:v>1541680.7297669984</c:v>
                      </c:pt>
                      <c:pt idx="233">
                        <c:v>1541680.7297669984</c:v>
                      </c:pt>
                      <c:pt idx="234">
                        <c:v>1541680.7297669984</c:v>
                      </c:pt>
                      <c:pt idx="235">
                        <c:v>1541680.7297669984</c:v>
                      </c:pt>
                      <c:pt idx="236">
                        <c:v>1541680.7297669984</c:v>
                      </c:pt>
                      <c:pt idx="237">
                        <c:v>1541680.7297669984</c:v>
                      </c:pt>
                      <c:pt idx="238">
                        <c:v>1541680.7297669984</c:v>
                      </c:pt>
                      <c:pt idx="239">
                        <c:v>1541680.7297669984</c:v>
                      </c:pt>
                      <c:pt idx="240">
                        <c:v>1541680.7297669984</c:v>
                      </c:pt>
                      <c:pt idx="241">
                        <c:v>1541680.7297669984</c:v>
                      </c:pt>
                      <c:pt idx="242">
                        <c:v>1541680.7297669984</c:v>
                      </c:pt>
                      <c:pt idx="243">
                        <c:v>1541680.7297669984</c:v>
                      </c:pt>
                      <c:pt idx="244">
                        <c:v>1541680.7297669984</c:v>
                      </c:pt>
                      <c:pt idx="245">
                        <c:v>1541680.7297669984</c:v>
                      </c:pt>
                      <c:pt idx="246">
                        <c:v>1541680.7297669984</c:v>
                      </c:pt>
                      <c:pt idx="247">
                        <c:v>1541680.7297669984</c:v>
                      </c:pt>
                      <c:pt idx="248">
                        <c:v>1679617.4808691645</c:v>
                      </c:pt>
                      <c:pt idx="249">
                        <c:v>1679617.4808691645</c:v>
                      </c:pt>
                      <c:pt idx="250">
                        <c:v>1679617.4808691645</c:v>
                      </c:pt>
                      <c:pt idx="251">
                        <c:v>1679617.4808691645</c:v>
                      </c:pt>
                      <c:pt idx="252">
                        <c:v>1679617.4808691645</c:v>
                      </c:pt>
                      <c:pt idx="253">
                        <c:v>1679617.4808691645</c:v>
                      </c:pt>
                      <c:pt idx="254">
                        <c:v>1679617.4808691645</c:v>
                      </c:pt>
                      <c:pt idx="255">
                        <c:v>1679617.4808691645</c:v>
                      </c:pt>
                      <c:pt idx="256">
                        <c:v>1679617.4808691645</c:v>
                      </c:pt>
                      <c:pt idx="257">
                        <c:v>1679617.4808691645</c:v>
                      </c:pt>
                      <c:pt idx="258">
                        <c:v>1679617.4808691645</c:v>
                      </c:pt>
                      <c:pt idx="259">
                        <c:v>1679617.4808691645</c:v>
                      </c:pt>
                      <c:pt idx="260">
                        <c:v>1679617.4808691645</c:v>
                      </c:pt>
                      <c:pt idx="261">
                        <c:v>1679617.4808691645</c:v>
                      </c:pt>
                      <c:pt idx="262">
                        <c:v>1679617.4808691645</c:v>
                      </c:pt>
                      <c:pt idx="263">
                        <c:v>1679617.4808691645</c:v>
                      </c:pt>
                      <c:pt idx="264">
                        <c:v>1679617.4808691645</c:v>
                      </c:pt>
                      <c:pt idx="265">
                        <c:v>1679617.4808691645</c:v>
                      </c:pt>
                      <c:pt idx="266">
                        <c:v>1679617.4808691645</c:v>
                      </c:pt>
                      <c:pt idx="267">
                        <c:v>1679617.4808691645</c:v>
                      </c:pt>
                      <c:pt idx="268">
                        <c:v>1679617.4808691645</c:v>
                      </c:pt>
                      <c:pt idx="269">
                        <c:v>1679617.4808691645</c:v>
                      </c:pt>
                      <c:pt idx="270">
                        <c:v>1679617.4808691645</c:v>
                      </c:pt>
                      <c:pt idx="271">
                        <c:v>1679617.4808691645</c:v>
                      </c:pt>
                      <c:pt idx="272">
                        <c:v>1679617.4808691645</c:v>
                      </c:pt>
                      <c:pt idx="273">
                        <c:v>1679617.4808691645</c:v>
                      </c:pt>
                      <c:pt idx="274">
                        <c:v>1679617.4808691645</c:v>
                      </c:pt>
                      <c:pt idx="275">
                        <c:v>1679617.4808691645</c:v>
                      </c:pt>
                      <c:pt idx="276">
                        <c:v>1679617.4808691645</c:v>
                      </c:pt>
                      <c:pt idx="277">
                        <c:v>1679617.4808691645</c:v>
                      </c:pt>
                      <c:pt idx="278">
                        <c:v>1679617.4808691645</c:v>
                      </c:pt>
                      <c:pt idx="279">
                        <c:v>1679617.4808691645</c:v>
                      </c:pt>
                      <c:pt idx="280">
                        <c:v>1679617.4808691645</c:v>
                      </c:pt>
                      <c:pt idx="281">
                        <c:v>1679617.4808691645</c:v>
                      </c:pt>
                      <c:pt idx="282">
                        <c:v>1679617.4808691645</c:v>
                      </c:pt>
                      <c:pt idx="283">
                        <c:v>1679617.4808691645</c:v>
                      </c:pt>
                      <c:pt idx="284">
                        <c:v>1679617.4808691645</c:v>
                      </c:pt>
                      <c:pt idx="285">
                        <c:v>1679617.4808691645</c:v>
                      </c:pt>
                      <c:pt idx="286">
                        <c:v>1679617.4808691645</c:v>
                      </c:pt>
                      <c:pt idx="287">
                        <c:v>1679617.4808691645</c:v>
                      </c:pt>
                      <c:pt idx="288">
                        <c:v>1679617.4808691645</c:v>
                      </c:pt>
                      <c:pt idx="289">
                        <c:v>1679617.4808691645</c:v>
                      </c:pt>
                      <c:pt idx="290">
                        <c:v>1679617.4808691645</c:v>
                      </c:pt>
                      <c:pt idx="291">
                        <c:v>1679617.4808691645</c:v>
                      </c:pt>
                      <c:pt idx="292">
                        <c:v>1679617.4808691645</c:v>
                      </c:pt>
                      <c:pt idx="293">
                        <c:v>1539676.8356420586</c:v>
                      </c:pt>
                      <c:pt idx="294">
                        <c:v>1539676.8356420586</c:v>
                      </c:pt>
                      <c:pt idx="295">
                        <c:v>1539676.8356420586</c:v>
                      </c:pt>
                      <c:pt idx="296">
                        <c:v>1539676.8356420586</c:v>
                      </c:pt>
                      <c:pt idx="297">
                        <c:v>1539676.8356420586</c:v>
                      </c:pt>
                      <c:pt idx="298">
                        <c:v>1539676.8356420586</c:v>
                      </c:pt>
                      <c:pt idx="299">
                        <c:v>1539676.8356420586</c:v>
                      </c:pt>
                      <c:pt idx="300">
                        <c:v>1539676.8356420586</c:v>
                      </c:pt>
                      <c:pt idx="301">
                        <c:v>1539676.8356420586</c:v>
                      </c:pt>
                      <c:pt idx="302">
                        <c:v>1539676.8356420586</c:v>
                      </c:pt>
                      <c:pt idx="303">
                        <c:v>1539676.8356420586</c:v>
                      </c:pt>
                      <c:pt idx="304">
                        <c:v>1539676.8356420586</c:v>
                      </c:pt>
                      <c:pt idx="305">
                        <c:v>1539676.8356420586</c:v>
                      </c:pt>
                      <c:pt idx="306">
                        <c:v>1539676.8356420586</c:v>
                      </c:pt>
                      <c:pt idx="307">
                        <c:v>1539676.8356420586</c:v>
                      </c:pt>
                      <c:pt idx="308">
                        <c:v>1539676.8356420586</c:v>
                      </c:pt>
                      <c:pt idx="309">
                        <c:v>1539676.8356420586</c:v>
                      </c:pt>
                      <c:pt idx="310">
                        <c:v>1539676.8356420586</c:v>
                      </c:pt>
                      <c:pt idx="311">
                        <c:v>1539676.8356420586</c:v>
                      </c:pt>
                      <c:pt idx="312">
                        <c:v>1539676.8356420586</c:v>
                      </c:pt>
                      <c:pt idx="313">
                        <c:v>1539676.8356420586</c:v>
                      </c:pt>
                      <c:pt idx="314">
                        <c:v>1539676.8356420586</c:v>
                      </c:pt>
                      <c:pt idx="315">
                        <c:v>1539676.8356420586</c:v>
                      </c:pt>
                      <c:pt idx="316">
                        <c:v>1539676.8356420586</c:v>
                      </c:pt>
                      <c:pt idx="317">
                        <c:v>1539676.8356420586</c:v>
                      </c:pt>
                      <c:pt idx="318">
                        <c:v>1539676.8356420586</c:v>
                      </c:pt>
                      <c:pt idx="319">
                        <c:v>1539676.8356420586</c:v>
                      </c:pt>
                      <c:pt idx="320">
                        <c:v>1539676.8356420586</c:v>
                      </c:pt>
                      <c:pt idx="321">
                        <c:v>1539676.8356420586</c:v>
                      </c:pt>
                      <c:pt idx="322">
                        <c:v>1539676.8356420586</c:v>
                      </c:pt>
                      <c:pt idx="323">
                        <c:v>1539676.8356420586</c:v>
                      </c:pt>
                      <c:pt idx="324">
                        <c:v>1539676.8356420586</c:v>
                      </c:pt>
                      <c:pt idx="325">
                        <c:v>1539676.8356420586</c:v>
                      </c:pt>
                      <c:pt idx="326">
                        <c:v>1539676.8356420586</c:v>
                      </c:pt>
                      <c:pt idx="327">
                        <c:v>1539676.8356420586</c:v>
                      </c:pt>
                      <c:pt idx="328">
                        <c:v>1539676.8356420586</c:v>
                      </c:pt>
                      <c:pt idx="329">
                        <c:v>1539676.8356420586</c:v>
                      </c:pt>
                      <c:pt idx="330">
                        <c:v>1539676.8356420586</c:v>
                      </c:pt>
                      <c:pt idx="331">
                        <c:v>1539676.8356420586</c:v>
                      </c:pt>
                      <c:pt idx="332">
                        <c:v>1539676.8356420586</c:v>
                      </c:pt>
                      <c:pt idx="333">
                        <c:v>1539676.8356420586</c:v>
                      </c:pt>
                      <c:pt idx="334">
                        <c:v>1539676.8356420586</c:v>
                      </c:pt>
                      <c:pt idx="335">
                        <c:v>1539676.8356420586</c:v>
                      </c:pt>
                      <c:pt idx="336">
                        <c:v>1539676.8356420586</c:v>
                      </c:pt>
                      <c:pt idx="337">
                        <c:v>1539676.8356420586</c:v>
                      </c:pt>
                      <c:pt idx="338">
                        <c:v>1397594.6454303404</c:v>
                      </c:pt>
                      <c:pt idx="339">
                        <c:v>1397594.6454303404</c:v>
                      </c:pt>
                      <c:pt idx="340">
                        <c:v>1397594.6454303404</c:v>
                      </c:pt>
                      <c:pt idx="341">
                        <c:v>1397594.6454303404</c:v>
                      </c:pt>
                      <c:pt idx="342">
                        <c:v>1397594.6454303404</c:v>
                      </c:pt>
                      <c:pt idx="343">
                        <c:v>1397594.6454303404</c:v>
                      </c:pt>
                      <c:pt idx="344">
                        <c:v>1397594.6454303404</c:v>
                      </c:pt>
                      <c:pt idx="345">
                        <c:v>1397594.6454303404</c:v>
                      </c:pt>
                      <c:pt idx="346">
                        <c:v>1397594.6454303404</c:v>
                      </c:pt>
                      <c:pt idx="347">
                        <c:v>1397594.6454303404</c:v>
                      </c:pt>
                      <c:pt idx="348">
                        <c:v>1397594.6454303404</c:v>
                      </c:pt>
                      <c:pt idx="349">
                        <c:v>1397594.6454303404</c:v>
                      </c:pt>
                      <c:pt idx="350">
                        <c:v>1397594.6454303404</c:v>
                      </c:pt>
                      <c:pt idx="351">
                        <c:v>1397594.6454303404</c:v>
                      </c:pt>
                      <c:pt idx="352">
                        <c:v>1397594.6454303404</c:v>
                      </c:pt>
                      <c:pt idx="353">
                        <c:v>1397594.6454303404</c:v>
                      </c:pt>
                      <c:pt idx="354">
                        <c:v>1397594.6454303404</c:v>
                      </c:pt>
                      <c:pt idx="355">
                        <c:v>1397594.6454303404</c:v>
                      </c:pt>
                      <c:pt idx="356">
                        <c:v>1397594.6454303404</c:v>
                      </c:pt>
                      <c:pt idx="357">
                        <c:v>1397594.6454303404</c:v>
                      </c:pt>
                      <c:pt idx="358">
                        <c:v>1397594.6454303404</c:v>
                      </c:pt>
                      <c:pt idx="359">
                        <c:v>1397594.6454303404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250-4D22-9641-1888B2CC07E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C250-4D22-9641-1888B2CC07E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250-4D22-9641-1888B2CC07E6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1489488.3241882129</c:v>
                      </c:pt>
                      <c:pt idx="1">
                        <c:v>1489488.3241882129</c:v>
                      </c:pt>
                      <c:pt idx="2">
                        <c:v>1489488.3241882129</c:v>
                      </c:pt>
                      <c:pt idx="3">
                        <c:v>1489488.3241882129</c:v>
                      </c:pt>
                      <c:pt idx="4">
                        <c:v>1489488.3241882129</c:v>
                      </c:pt>
                      <c:pt idx="5">
                        <c:v>1489488.3241882129</c:v>
                      </c:pt>
                      <c:pt idx="6">
                        <c:v>1489488.3241882129</c:v>
                      </c:pt>
                      <c:pt idx="7">
                        <c:v>1489488.3241882129</c:v>
                      </c:pt>
                      <c:pt idx="8">
                        <c:v>1489488.3241882129</c:v>
                      </c:pt>
                      <c:pt idx="9">
                        <c:v>1489488.3241882129</c:v>
                      </c:pt>
                      <c:pt idx="10">
                        <c:v>1489488.3241882129</c:v>
                      </c:pt>
                      <c:pt idx="11">
                        <c:v>1489488.3241882129</c:v>
                      </c:pt>
                      <c:pt idx="12">
                        <c:v>1489488.3241882129</c:v>
                      </c:pt>
                      <c:pt idx="13">
                        <c:v>1489488.3241882129</c:v>
                      </c:pt>
                      <c:pt idx="14">
                        <c:v>1489488.3241882129</c:v>
                      </c:pt>
                      <c:pt idx="15">
                        <c:v>1489488.3241882129</c:v>
                      </c:pt>
                      <c:pt idx="16">
                        <c:v>1489488.3241882129</c:v>
                      </c:pt>
                      <c:pt idx="17">
                        <c:v>1489488.3241882129</c:v>
                      </c:pt>
                      <c:pt idx="18">
                        <c:v>1489488.3241882129</c:v>
                      </c:pt>
                      <c:pt idx="19">
                        <c:v>1489488.3241882129</c:v>
                      </c:pt>
                      <c:pt idx="20">
                        <c:v>1489488.3241882129</c:v>
                      </c:pt>
                      <c:pt idx="21">
                        <c:v>1489488.3241882129</c:v>
                      </c:pt>
                      <c:pt idx="22">
                        <c:v>1489488.3241882129</c:v>
                      </c:pt>
                      <c:pt idx="23">
                        <c:v>1673825.2212028003</c:v>
                      </c:pt>
                      <c:pt idx="24">
                        <c:v>1673825.2212028003</c:v>
                      </c:pt>
                      <c:pt idx="25">
                        <c:v>1673825.2212028003</c:v>
                      </c:pt>
                      <c:pt idx="26">
                        <c:v>1673825.2212028003</c:v>
                      </c:pt>
                      <c:pt idx="27">
                        <c:v>1673825.2212028003</c:v>
                      </c:pt>
                      <c:pt idx="28">
                        <c:v>1673825.2212028003</c:v>
                      </c:pt>
                      <c:pt idx="29">
                        <c:v>1673825.2212028003</c:v>
                      </c:pt>
                      <c:pt idx="30">
                        <c:v>1673825.2212028003</c:v>
                      </c:pt>
                      <c:pt idx="31">
                        <c:v>1673825.2212028003</c:v>
                      </c:pt>
                      <c:pt idx="32">
                        <c:v>1673825.2212028003</c:v>
                      </c:pt>
                      <c:pt idx="33">
                        <c:v>1673825.2212028003</c:v>
                      </c:pt>
                      <c:pt idx="34">
                        <c:v>1673825.2212028003</c:v>
                      </c:pt>
                      <c:pt idx="35">
                        <c:v>1673825.2212028003</c:v>
                      </c:pt>
                      <c:pt idx="36">
                        <c:v>1673825.2212028003</c:v>
                      </c:pt>
                      <c:pt idx="37">
                        <c:v>1673825.2212028003</c:v>
                      </c:pt>
                      <c:pt idx="38">
                        <c:v>1673825.2212028003</c:v>
                      </c:pt>
                      <c:pt idx="39">
                        <c:v>1673825.2212028003</c:v>
                      </c:pt>
                      <c:pt idx="40">
                        <c:v>1673825.2212028003</c:v>
                      </c:pt>
                      <c:pt idx="41">
                        <c:v>1673825.2212028003</c:v>
                      </c:pt>
                      <c:pt idx="42">
                        <c:v>1673825.2212028003</c:v>
                      </c:pt>
                      <c:pt idx="43">
                        <c:v>1673825.2212028003</c:v>
                      </c:pt>
                      <c:pt idx="44">
                        <c:v>1673825.2212028003</c:v>
                      </c:pt>
                      <c:pt idx="45">
                        <c:v>1673825.2212028003</c:v>
                      </c:pt>
                      <c:pt idx="46">
                        <c:v>1673825.2212028003</c:v>
                      </c:pt>
                      <c:pt idx="47">
                        <c:v>1673825.2212028003</c:v>
                      </c:pt>
                      <c:pt idx="48">
                        <c:v>1673825.2212028003</c:v>
                      </c:pt>
                      <c:pt idx="49">
                        <c:v>1673825.2212028003</c:v>
                      </c:pt>
                      <c:pt idx="50">
                        <c:v>1673825.2212028003</c:v>
                      </c:pt>
                      <c:pt idx="51">
                        <c:v>1673825.2212028003</c:v>
                      </c:pt>
                      <c:pt idx="52">
                        <c:v>1673825.2212028003</c:v>
                      </c:pt>
                      <c:pt idx="53">
                        <c:v>1673825.2212028003</c:v>
                      </c:pt>
                      <c:pt idx="54">
                        <c:v>1673825.2212028003</c:v>
                      </c:pt>
                      <c:pt idx="55">
                        <c:v>1673825.2212028003</c:v>
                      </c:pt>
                      <c:pt idx="56">
                        <c:v>1673825.2212028003</c:v>
                      </c:pt>
                      <c:pt idx="57">
                        <c:v>1673825.2212028003</c:v>
                      </c:pt>
                      <c:pt idx="58">
                        <c:v>1673825.2212028003</c:v>
                      </c:pt>
                      <c:pt idx="59">
                        <c:v>1673825.2212028003</c:v>
                      </c:pt>
                      <c:pt idx="60">
                        <c:v>1673825.2212028003</c:v>
                      </c:pt>
                      <c:pt idx="61">
                        <c:v>1673825.2212028003</c:v>
                      </c:pt>
                      <c:pt idx="62">
                        <c:v>1673825.2212028003</c:v>
                      </c:pt>
                      <c:pt idx="63">
                        <c:v>1673825.2212028003</c:v>
                      </c:pt>
                      <c:pt idx="64">
                        <c:v>1673825.2212028003</c:v>
                      </c:pt>
                      <c:pt idx="65">
                        <c:v>1673825.2212028003</c:v>
                      </c:pt>
                      <c:pt idx="66">
                        <c:v>1673825.2212028003</c:v>
                      </c:pt>
                      <c:pt idx="67">
                        <c:v>1673825.2212028003</c:v>
                      </c:pt>
                      <c:pt idx="68">
                        <c:v>1813931.1977607785</c:v>
                      </c:pt>
                      <c:pt idx="69">
                        <c:v>1813931.1977607785</c:v>
                      </c:pt>
                      <c:pt idx="70">
                        <c:v>1813931.1977607785</c:v>
                      </c:pt>
                      <c:pt idx="71">
                        <c:v>1813931.1977607785</c:v>
                      </c:pt>
                      <c:pt idx="72">
                        <c:v>1813931.1977607785</c:v>
                      </c:pt>
                      <c:pt idx="73">
                        <c:v>1813931.1977607785</c:v>
                      </c:pt>
                      <c:pt idx="74">
                        <c:v>1813931.1977607785</c:v>
                      </c:pt>
                      <c:pt idx="75">
                        <c:v>1813931.1977607785</c:v>
                      </c:pt>
                      <c:pt idx="76">
                        <c:v>1813931.1977607785</c:v>
                      </c:pt>
                      <c:pt idx="77">
                        <c:v>1813931.1977607785</c:v>
                      </c:pt>
                      <c:pt idx="78">
                        <c:v>1813931.1977607785</c:v>
                      </c:pt>
                      <c:pt idx="79">
                        <c:v>1813931.1977607785</c:v>
                      </c:pt>
                      <c:pt idx="80">
                        <c:v>1813931.1977607785</c:v>
                      </c:pt>
                      <c:pt idx="81">
                        <c:v>1813931.1977607785</c:v>
                      </c:pt>
                      <c:pt idx="82">
                        <c:v>1813931.1977607785</c:v>
                      </c:pt>
                      <c:pt idx="83">
                        <c:v>1813931.1977607785</c:v>
                      </c:pt>
                      <c:pt idx="84">
                        <c:v>1813931.1977607785</c:v>
                      </c:pt>
                      <c:pt idx="85">
                        <c:v>1813931.1977607785</c:v>
                      </c:pt>
                      <c:pt idx="86">
                        <c:v>1813931.1977607785</c:v>
                      </c:pt>
                      <c:pt idx="87">
                        <c:v>1813931.1977607785</c:v>
                      </c:pt>
                      <c:pt idx="88">
                        <c:v>1813931.1977607785</c:v>
                      </c:pt>
                      <c:pt idx="89">
                        <c:v>1813931.1977607785</c:v>
                      </c:pt>
                      <c:pt idx="90">
                        <c:v>1813931.1977607785</c:v>
                      </c:pt>
                      <c:pt idx="91">
                        <c:v>1813931.1977607785</c:v>
                      </c:pt>
                      <c:pt idx="92">
                        <c:v>1813931.1977607785</c:v>
                      </c:pt>
                      <c:pt idx="93">
                        <c:v>1813931.1977607785</c:v>
                      </c:pt>
                      <c:pt idx="94">
                        <c:v>1813931.1977607785</c:v>
                      </c:pt>
                      <c:pt idx="95">
                        <c:v>1813931.1977607785</c:v>
                      </c:pt>
                      <c:pt idx="96">
                        <c:v>1813931.1977607785</c:v>
                      </c:pt>
                      <c:pt idx="97">
                        <c:v>1813931.1977607785</c:v>
                      </c:pt>
                      <c:pt idx="98">
                        <c:v>1813931.1977607785</c:v>
                      </c:pt>
                      <c:pt idx="99">
                        <c:v>1813931.1977607785</c:v>
                      </c:pt>
                      <c:pt idx="100">
                        <c:v>1813931.1977607785</c:v>
                      </c:pt>
                      <c:pt idx="101">
                        <c:v>1813931.1977607785</c:v>
                      </c:pt>
                      <c:pt idx="102">
                        <c:v>1813931.1977607785</c:v>
                      </c:pt>
                      <c:pt idx="103">
                        <c:v>1813931.1977607785</c:v>
                      </c:pt>
                      <c:pt idx="104">
                        <c:v>1813931.1977607785</c:v>
                      </c:pt>
                      <c:pt idx="105">
                        <c:v>1813931.1977607785</c:v>
                      </c:pt>
                      <c:pt idx="106">
                        <c:v>1813931.1977607785</c:v>
                      </c:pt>
                      <c:pt idx="107">
                        <c:v>1813931.1977607785</c:v>
                      </c:pt>
                      <c:pt idx="108">
                        <c:v>1813931.1977607785</c:v>
                      </c:pt>
                      <c:pt idx="109">
                        <c:v>1813931.1977607785</c:v>
                      </c:pt>
                      <c:pt idx="110">
                        <c:v>1813931.1977607785</c:v>
                      </c:pt>
                      <c:pt idx="111">
                        <c:v>1813931.1977607785</c:v>
                      </c:pt>
                      <c:pt idx="112">
                        <c:v>1813931.1977607785</c:v>
                      </c:pt>
                      <c:pt idx="113">
                        <c:v>1677792.9419515056</c:v>
                      </c:pt>
                      <c:pt idx="114">
                        <c:v>1677792.9419515056</c:v>
                      </c:pt>
                      <c:pt idx="115">
                        <c:v>1677792.9419515056</c:v>
                      </c:pt>
                      <c:pt idx="116">
                        <c:v>1677792.9419515056</c:v>
                      </c:pt>
                      <c:pt idx="117">
                        <c:v>1677792.9419515056</c:v>
                      </c:pt>
                      <c:pt idx="118">
                        <c:v>1677792.9419515056</c:v>
                      </c:pt>
                      <c:pt idx="119">
                        <c:v>1677792.9419515056</c:v>
                      </c:pt>
                      <c:pt idx="120">
                        <c:v>1677792.9419515056</c:v>
                      </c:pt>
                      <c:pt idx="121">
                        <c:v>1677792.9419515056</c:v>
                      </c:pt>
                      <c:pt idx="122">
                        <c:v>1677792.9419515056</c:v>
                      </c:pt>
                      <c:pt idx="123">
                        <c:v>1677792.9419515056</c:v>
                      </c:pt>
                      <c:pt idx="124">
                        <c:v>1677792.9419515056</c:v>
                      </c:pt>
                      <c:pt idx="125">
                        <c:v>1677792.9419515056</c:v>
                      </c:pt>
                      <c:pt idx="126">
                        <c:v>1677792.9419515056</c:v>
                      </c:pt>
                      <c:pt idx="127">
                        <c:v>1677792.9419515056</c:v>
                      </c:pt>
                      <c:pt idx="128">
                        <c:v>1677792.9419515056</c:v>
                      </c:pt>
                      <c:pt idx="129">
                        <c:v>1677792.9419515056</c:v>
                      </c:pt>
                      <c:pt idx="130">
                        <c:v>1677792.9419515056</c:v>
                      </c:pt>
                      <c:pt idx="131">
                        <c:v>1677792.9419515056</c:v>
                      </c:pt>
                      <c:pt idx="132">
                        <c:v>1677792.9419515056</c:v>
                      </c:pt>
                      <c:pt idx="133">
                        <c:v>1677792.9419515056</c:v>
                      </c:pt>
                      <c:pt idx="134">
                        <c:v>1677792.9419515056</c:v>
                      </c:pt>
                      <c:pt idx="135">
                        <c:v>1677792.9419515056</c:v>
                      </c:pt>
                      <c:pt idx="136">
                        <c:v>1677792.9419515056</c:v>
                      </c:pt>
                      <c:pt idx="137">
                        <c:v>1677792.9419515056</c:v>
                      </c:pt>
                      <c:pt idx="138">
                        <c:v>1677792.9419515056</c:v>
                      </c:pt>
                      <c:pt idx="139">
                        <c:v>1677792.9419515056</c:v>
                      </c:pt>
                      <c:pt idx="140">
                        <c:v>1677792.9419515056</c:v>
                      </c:pt>
                      <c:pt idx="141">
                        <c:v>1677792.9419515056</c:v>
                      </c:pt>
                      <c:pt idx="142">
                        <c:v>1677792.9419515056</c:v>
                      </c:pt>
                      <c:pt idx="143">
                        <c:v>1677792.9419515056</c:v>
                      </c:pt>
                      <c:pt idx="144">
                        <c:v>1677792.9419515056</c:v>
                      </c:pt>
                      <c:pt idx="145">
                        <c:v>1677792.9419515056</c:v>
                      </c:pt>
                      <c:pt idx="146">
                        <c:v>1677792.9419515056</c:v>
                      </c:pt>
                      <c:pt idx="147">
                        <c:v>1677792.9419515056</c:v>
                      </c:pt>
                      <c:pt idx="148">
                        <c:v>1677792.9419515056</c:v>
                      </c:pt>
                      <c:pt idx="149">
                        <c:v>1677792.9419515056</c:v>
                      </c:pt>
                      <c:pt idx="150">
                        <c:v>1677792.9419515056</c:v>
                      </c:pt>
                      <c:pt idx="151">
                        <c:v>1677792.9419515056</c:v>
                      </c:pt>
                      <c:pt idx="152">
                        <c:v>1677792.9419515056</c:v>
                      </c:pt>
                      <c:pt idx="153">
                        <c:v>1677792.9419515056</c:v>
                      </c:pt>
                      <c:pt idx="154">
                        <c:v>1677792.9419515056</c:v>
                      </c:pt>
                      <c:pt idx="155">
                        <c:v>1677792.9419515056</c:v>
                      </c:pt>
                      <c:pt idx="156">
                        <c:v>1677792.9419515056</c:v>
                      </c:pt>
                      <c:pt idx="157">
                        <c:v>1677792.9419515056</c:v>
                      </c:pt>
                      <c:pt idx="158">
                        <c:v>1483724.2602019215</c:v>
                      </c:pt>
                      <c:pt idx="159">
                        <c:v>1483724.2602019215</c:v>
                      </c:pt>
                      <c:pt idx="160">
                        <c:v>1483724.2602019215</c:v>
                      </c:pt>
                      <c:pt idx="161">
                        <c:v>1483724.2602019215</c:v>
                      </c:pt>
                      <c:pt idx="162">
                        <c:v>1483724.2602019215</c:v>
                      </c:pt>
                      <c:pt idx="163">
                        <c:v>1483724.2602019215</c:v>
                      </c:pt>
                      <c:pt idx="164">
                        <c:v>1483724.2602019215</c:v>
                      </c:pt>
                      <c:pt idx="165">
                        <c:v>1483724.2602019215</c:v>
                      </c:pt>
                      <c:pt idx="166">
                        <c:v>1483724.2602019215</c:v>
                      </c:pt>
                      <c:pt idx="167">
                        <c:v>1483724.2602019215</c:v>
                      </c:pt>
                      <c:pt idx="168">
                        <c:v>1483724.2602019215</c:v>
                      </c:pt>
                      <c:pt idx="169">
                        <c:v>1483724.2602019215</c:v>
                      </c:pt>
                      <c:pt idx="170">
                        <c:v>1483724.2602019215</c:v>
                      </c:pt>
                      <c:pt idx="171">
                        <c:v>1483724.2602019215</c:v>
                      </c:pt>
                      <c:pt idx="172">
                        <c:v>1483724.2602019215</c:v>
                      </c:pt>
                      <c:pt idx="173">
                        <c:v>1483724.2602019215</c:v>
                      </c:pt>
                      <c:pt idx="174">
                        <c:v>1483724.2602019215</c:v>
                      </c:pt>
                      <c:pt idx="175">
                        <c:v>1483724.2602019215</c:v>
                      </c:pt>
                      <c:pt idx="176">
                        <c:v>1483724.2602019215</c:v>
                      </c:pt>
                      <c:pt idx="177">
                        <c:v>1483724.2602019215</c:v>
                      </c:pt>
                      <c:pt idx="178">
                        <c:v>1483724.2602019215</c:v>
                      </c:pt>
                      <c:pt idx="179">
                        <c:v>1483724.2602019215</c:v>
                      </c:pt>
                      <c:pt idx="180">
                        <c:v>1483724.2602019215</c:v>
                      </c:pt>
                      <c:pt idx="181">
                        <c:v>1483724.2602019215</c:v>
                      </c:pt>
                      <c:pt idx="182">
                        <c:v>1483724.2602019215</c:v>
                      </c:pt>
                      <c:pt idx="183">
                        <c:v>1483724.2602019215</c:v>
                      </c:pt>
                      <c:pt idx="184">
                        <c:v>1483724.2602019215</c:v>
                      </c:pt>
                      <c:pt idx="185">
                        <c:v>1483724.2602019215</c:v>
                      </c:pt>
                      <c:pt idx="186">
                        <c:v>1483724.2602019215</c:v>
                      </c:pt>
                      <c:pt idx="187">
                        <c:v>1483724.2602019215</c:v>
                      </c:pt>
                      <c:pt idx="188">
                        <c:v>1483724.2602019215</c:v>
                      </c:pt>
                      <c:pt idx="189">
                        <c:v>1483724.2602019215</c:v>
                      </c:pt>
                      <c:pt idx="190">
                        <c:v>1483724.2602019215</c:v>
                      </c:pt>
                      <c:pt idx="191">
                        <c:v>1483724.2602019215</c:v>
                      </c:pt>
                      <c:pt idx="192">
                        <c:v>1483724.2602019215</c:v>
                      </c:pt>
                      <c:pt idx="193">
                        <c:v>1483724.2602019215</c:v>
                      </c:pt>
                      <c:pt idx="194">
                        <c:v>1483724.2602019215</c:v>
                      </c:pt>
                      <c:pt idx="195">
                        <c:v>1483724.2602019215</c:v>
                      </c:pt>
                      <c:pt idx="196">
                        <c:v>1483724.2602019215</c:v>
                      </c:pt>
                      <c:pt idx="197">
                        <c:v>1483724.2602019215</c:v>
                      </c:pt>
                      <c:pt idx="198">
                        <c:v>1483724.2602019215</c:v>
                      </c:pt>
                      <c:pt idx="199">
                        <c:v>1483724.2602019215</c:v>
                      </c:pt>
                      <c:pt idx="200">
                        <c:v>1483724.2602019215</c:v>
                      </c:pt>
                      <c:pt idx="201">
                        <c:v>1483724.2602019215</c:v>
                      </c:pt>
                      <c:pt idx="202">
                        <c:v>1483724.2602019215</c:v>
                      </c:pt>
                      <c:pt idx="203">
                        <c:v>1653209.2755984599</c:v>
                      </c:pt>
                      <c:pt idx="204">
                        <c:v>1653209.2755984599</c:v>
                      </c:pt>
                      <c:pt idx="205">
                        <c:v>1653209.2755984599</c:v>
                      </c:pt>
                      <c:pt idx="206">
                        <c:v>1653209.2755984599</c:v>
                      </c:pt>
                      <c:pt idx="207">
                        <c:v>1653209.2755984599</c:v>
                      </c:pt>
                      <c:pt idx="208">
                        <c:v>1653209.2755984599</c:v>
                      </c:pt>
                      <c:pt idx="209">
                        <c:v>1653209.2755984599</c:v>
                      </c:pt>
                      <c:pt idx="210">
                        <c:v>1653209.2755984599</c:v>
                      </c:pt>
                      <c:pt idx="211">
                        <c:v>1653209.2755984599</c:v>
                      </c:pt>
                      <c:pt idx="212">
                        <c:v>1653209.2755984599</c:v>
                      </c:pt>
                      <c:pt idx="213">
                        <c:v>1653209.2755984599</c:v>
                      </c:pt>
                      <c:pt idx="214">
                        <c:v>1653209.2755984599</c:v>
                      </c:pt>
                      <c:pt idx="215">
                        <c:v>1653209.2755984599</c:v>
                      </c:pt>
                      <c:pt idx="216">
                        <c:v>1653209.2755984599</c:v>
                      </c:pt>
                      <c:pt idx="217">
                        <c:v>1653209.2755984599</c:v>
                      </c:pt>
                      <c:pt idx="218">
                        <c:v>1653209.2755984599</c:v>
                      </c:pt>
                      <c:pt idx="219">
                        <c:v>1653209.2755984599</c:v>
                      </c:pt>
                      <c:pt idx="220">
                        <c:v>1653209.2755984599</c:v>
                      </c:pt>
                      <c:pt idx="221">
                        <c:v>1653209.2755984599</c:v>
                      </c:pt>
                      <c:pt idx="222">
                        <c:v>1653209.2755984599</c:v>
                      </c:pt>
                      <c:pt idx="223">
                        <c:v>1653209.2755984599</c:v>
                      </c:pt>
                      <c:pt idx="224">
                        <c:v>1653209.2755984599</c:v>
                      </c:pt>
                      <c:pt idx="225">
                        <c:v>1653209.2755984599</c:v>
                      </c:pt>
                      <c:pt idx="226">
                        <c:v>1653209.2755984599</c:v>
                      </c:pt>
                      <c:pt idx="227">
                        <c:v>1653209.2755984599</c:v>
                      </c:pt>
                      <c:pt idx="228">
                        <c:v>1653209.2755984599</c:v>
                      </c:pt>
                      <c:pt idx="229">
                        <c:v>1653209.2755984599</c:v>
                      </c:pt>
                      <c:pt idx="230">
                        <c:v>1653209.2755984599</c:v>
                      </c:pt>
                      <c:pt idx="231">
                        <c:v>1653209.2755984599</c:v>
                      </c:pt>
                      <c:pt idx="232">
                        <c:v>1653209.2755984599</c:v>
                      </c:pt>
                      <c:pt idx="233">
                        <c:v>1653209.2755984599</c:v>
                      </c:pt>
                      <c:pt idx="234">
                        <c:v>1653209.2755984599</c:v>
                      </c:pt>
                      <c:pt idx="235">
                        <c:v>1653209.2755984599</c:v>
                      </c:pt>
                      <c:pt idx="236">
                        <c:v>1653209.2755984599</c:v>
                      </c:pt>
                      <c:pt idx="237">
                        <c:v>1653209.2755984599</c:v>
                      </c:pt>
                      <c:pt idx="238">
                        <c:v>1653209.2755984599</c:v>
                      </c:pt>
                      <c:pt idx="239">
                        <c:v>1653209.2755984599</c:v>
                      </c:pt>
                      <c:pt idx="240">
                        <c:v>1653209.2755984599</c:v>
                      </c:pt>
                      <c:pt idx="241">
                        <c:v>1653209.2755984599</c:v>
                      </c:pt>
                      <c:pt idx="242">
                        <c:v>1653209.2755984599</c:v>
                      </c:pt>
                      <c:pt idx="243">
                        <c:v>1653209.2755984599</c:v>
                      </c:pt>
                      <c:pt idx="244">
                        <c:v>1653209.2755984599</c:v>
                      </c:pt>
                      <c:pt idx="245">
                        <c:v>1653209.2755984599</c:v>
                      </c:pt>
                      <c:pt idx="246">
                        <c:v>1653209.2755984599</c:v>
                      </c:pt>
                      <c:pt idx="247">
                        <c:v>1653209.2755984599</c:v>
                      </c:pt>
                      <c:pt idx="248">
                        <c:v>1810709.8286458419</c:v>
                      </c:pt>
                      <c:pt idx="249">
                        <c:v>1810709.8286458419</c:v>
                      </c:pt>
                      <c:pt idx="250">
                        <c:v>1810709.8286458419</c:v>
                      </c:pt>
                      <c:pt idx="251">
                        <c:v>1810709.8286458419</c:v>
                      </c:pt>
                      <c:pt idx="252">
                        <c:v>1810709.8286458419</c:v>
                      </c:pt>
                      <c:pt idx="253">
                        <c:v>1810709.8286458419</c:v>
                      </c:pt>
                      <c:pt idx="254">
                        <c:v>1810709.8286458419</c:v>
                      </c:pt>
                      <c:pt idx="255">
                        <c:v>1810709.8286458419</c:v>
                      </c:pt>
                      <c:pt idx="256">
                        <c:v>1810709.8286458419</c:v>
                      </c:pt>
                      <c:pt idx="257">
                        <c:v>1810709.8286458419</c:v>
                      </c:pt>
                      <c:pt idx="258">
                        <c:v>1810709.8286458419</c:v>
                      </c:pt>
                      <c:pt idx="259">
                        <c:v>1810709.8286458419</c:v>
                      </c:pt>
                      <c:pt idx="260">
                        <c:v>1810709.8286458419</c:v>
                      </c:pt>
                      <c:pt idx="261">
                        <c:v>1810709.8286458419</c:v>
                      </c:pt>
                      <c:pt idx="262">
                        <c:v>1810709.8286458419</c:v>
                      </c:pt>
                      <c:pt idx="263">
                        <c:v>1810709.8286458419</c:v>
                      </c:pt>
                      <c:pt idx="264">
                        <c:v>1810709.8286458419</c:v>
                      </c:pt>
                      <c:pt idx="265">
                        <c:v>1810709.8286458419</c:v>
                      </c:pt>
                      <c:pt idx="266">
                        <c:v>1810709.8286458419</c:v>
                      </c:pt>
                      <c:pt idx="267">
                        <c:v>1810709.8286458419</c:v>
                      </c:pt>
                      <c:pt idx="268">
                        <c:v>1810709.8286458419</c:v>
                      </c:pt>
                      <c:pt idx="269">
                        <c:v>1810709.8286458419</c:v>
                      </c:pt>
                      <c:pt idx="270">
                        <c:v>1810709.8286458419</c:v>
                      </c:pt>
                      <c:pt idx="271">
                        <c:v>1810709.8286458419</c:v>
                      </c:pt>
                      <c:pt idx="272">
                        <c:v>1810709.8286458419</c:v>
                      </c:pt>
                      <c:pt idx="273">
                        <c:v>1810709.8286458419</c:v>
                      </c:pt>
                      <c:pt idx="274">
                        <c:v>1810709.8286458419</c:v>
                      </c:pt>
                      <c:pt idx="275">
                        <c:v>1810709.8286458419</c:v>
                      </c:pt>
                      <c:pt idx="276">
                        <c:v>1810709.8286458419</c:v>
                      </c:pt>
                      <c:pt idx="277">
                        <c:v>1810709.8286458419</c:v>
                      </c:pt>
                      <c:pt idx="278">
                        <c:v>1810709.8286458419</c:v>
                      </c:pt>
                      <c:pt idx="279">
                        <c:v>1810709.8286458419</c:v>
                      </c:pt>
                      <c:pt idx="280">
                        <c:v>1810709.8286458419</c:v>
                      </c:pt>
                      <c:pt idx="281">
                        <c:v>1810709.8286458419</c:v>
                      </c:pt>
                      <c:pt idx="282">
                        <c:v>1810709.8286458419</c:v>
                      </c:pt>
                      <c:pt idx="283">
                        <c:v>1810709.8286458419</c:v>
                      </c:pt>
                      <c:pt idx="284">
                        <c:v>1810709.8286458419</c:v>
                      </c:pt>
                      <c:pt idx="285">
                        <c:v>1810709.8286458419</c:v>
                      </c:pt>
                      <c:pt idx="286">
                        <c:v>1810709.8286458419</c:v>
                      </c:pt>
                      <c:pt idx="287">
                        <c:v>1810709.8286458419</c:v>
                      </c:pt>
                      <c:pt idx="288">
                        <c:v>1810709.8286458419</c:v>
                      </c:pt>
                      <c:pt idx="289">
                        <c:v>1810709.8286458419</c:v>
                      </c:pt>
                      <c:pt idx="290">
                        <c:v>1810709.8286458419</c:v>
                      </c:pt>
                      <c:pt idx="291">
                        <c:v>1810709.8286458419</c:v>
                      </c:pt>
                      <c:pt idx="292">
                        <c:v>1810709.8286458419</c:v>
                      </c:pt>
                      <c:pt idx="293">
                        <c:v>1651101.0572213675</c:v>
                      </c:pt>
                      <c:pt idx="294">
                        <c:v>1651101.0572213675</c:v>
                      </c:pt>
                      <c:pt idx="295">
                        <c:v>1651101.0572213675</c:v>
                      </c:pt>
                      <c:pt idx="296">
                        <c:v>1651101.0572213675</c:v>
                      </c:pt>
                      <c:pt idx="297">
                        <c:v>1651101.0572213675</c:v>
                      </c:pt>
                      <c:pt idx="298">
                        <c:v>1651101.0572213675</c:v>
                      </c:pt>
                      <c:pt idx="299">
                        <c:v>1651101.0572213675</c:v>
                      </c:pt>
                      <c:pt idx="300">
                        <c:v>1651101.0572213675</c:v>
                      </c:pt>
                      <c:pt idx="301">
                        <c:v>1651101.0572213675</c:v>
                      </c:pt>
                      <c:pt idx="302">
                        <c:v>1651101.0572213675</c:v>
                      </c:pt>
                      <c:pt idx="303">
                        <c:v>1651101.0572213675</c:v>
                      </c:pt>
                      <c:pt idx="304">
                        <c:v>1651101.0572213675</c:v>
                      </c:pt>
                      <c:pt idx="305">
                        <c:v>1651101.0572213675</c:v>
                      </c:pt>
                      <c:pt idx="306">
                        <c:v>1651101.0572213675</c:v>
                      </c:pt>
                      <c:pt idx="307">
                        <c:v>1651101.0572213675</c:v>
                      </c:pt>
                      <c:pt idx="308">
                        <c:v>1651101.0572213675</c:v>
                      </c:pt>
                      <c:pt idx="309">
                        <c:v>1651101.0572213675</c:v>
                      </c:pt>
                      <c:pt idx="310">
                        <c:v>1651101.0572213675</c:v>
                      </c:pt>
                      <c:pt idx="311">
                        <c:v>1651101.0572213675</c:v>
                      </c:pt>
                      <c:pt idx="312">
                        <c:v>1651101.0572213675</c:v>
                      </c:pt>
                      <c:pt idx="313">
                        <c:v>1651101.0572213675</c:v>
                      </c:pt>
                      <c:pt idx="314">
                        <c:v>1651101.0572213675</c:v>
                      </c:pt>
                      <c:pt idx="315">
                        <c:v>1651101.0572213675</c:v>
                      </c:pt>
                      <c:pt idx="316">
                        <c:v>1651101.0572213675</c:v>
                      </c:pt>
                      <c:pt idx="317">
                        <c:v>1651101.0572213675</c:v>
                      </c:pt>
                      <c:pt idx="318">
                        <c:v>1651101.0572213675</c:v>
                      </c:pt>
                      <c:pt idx="319">
                        <c:v>1651101.0572213675</c:v>
                      </c:pt>
                      <c:pt idx="320">
                        <c:v>1651101.0572213675</c:v>
                      </c:pt>
                      <c:pt idx="321">
                        <c:v>1651101.0572213675</c:v>
                      </c:pt>
                      <c:pt idx="322">
                        <c:v>1651101.0572213675</c:v>
                      </c:pt>
                      <c:pt idx="323">
                        <c:v>1651101.0572213675</c:v>
                      </c:pt>
                      <c:pt idx="324">
                        <c:v>1651101.0572213675</c:v>
                      </c:pt>
                      <c:pt idx="325">
                        <c:v>1651101.0572213675</c:v>
                      </c:pt>
                      <c:pt idx="326">
                        <c:v>1651101.0572213675</c:v>
                      </c:pt>
                      <c:pt idx="327">
                        <c:v>1651101.0572213675</c:v>
                      </c:pt>
                      <c:pt idx="328">
                        <c:v>1651101.0572213675</c:v>
                      </c:pt>
                      <c:pt idx="329">
                        <c:v>1651101.0572213675</c:v>
                      </c:pt>
                      <c:pt idx="330">
                        <c:v>1651101.0572213675</c:v>
                      </c:pt>
                      <c:pt idx="331">
                        <c:v>1651101.0572213675</c:v>
                      </c:pt>
                      <c:pt idx="332">
                        <c:v>1651101.0572213675</c:v>
                      </c:pt>
                      <c:pt idx="333">
                        <c:v>1651101.0572213675</c:v>
                      </c:pt>
                      <c:pt idx="334">
                        <c:v>1651101.0572213675</c:v>
                      </c:pt>
                      <c:pt idx="335">
                        <c:v>1651101.0572213675</c:v>
                      </c:pt>
                      <c:pt idx="336">
                        <c:v>1651101.0572213675</c:v>
                      </c:pt>
                      <c:pt idx="337">
                        <c:v>1651101.0572213675</c:v>
                      </c:pt>
                      <c:pt idx="338">
                        <c:v>1489488.3241882129</c:v>
                      </c:pt>
                      <c:pt idx="339">
                        <c:v>1489488.3241882129</c:v>
                      </c:pt>
                      <c:pt idx="340">
                        <c:v>1489488.3241882129</c:v>
                      </c:pt>
                      <c:pt idx="341">
                        <c:v>1489488.3241882129</c:v>
                      </c:pt>
                      <c:pt idx="342">
                        <c:v>1489488.3241882129</c:v>
                      </c:pt>
                      <c:pt idx="343">
                        <c:v>1489488.3241882129</c:v>
                      </c:pt>
                      <c:pt idx="344">
                        <c:v>1489488.3241882129</c:v>
                      </c:pt>
                      <c:pt idx="345">
                        <c:v>1489488.3241882129</c:v>
                      </c:pt>
                      <c:pt idx="346">
                        <c:v>1489488.3241882129</c:v>
                      </c:pt>
                      <c:pt idx="347">
                        <c:v>1489488.3241882129</c:v>
                      </c:pt>
                      <c:pt idx="348">
                        <c:v>1489488.3241882129</c:v>
                      </c:pt>
                      <c:pt idx="349">
                        <c:v>1489488.3241882129</c:v>
                      </c:pt>
                      <c:pt idx="350">
                        <c:v>1489488.3241882129</c:v>
                      </c:pt>
                      <c:pt idx="351">
                        <c:v>1489488.3241882129</c:v>
                      </c:pt>
                      <c:pt idx="352">
                        <c:v>1489488.3241882129</c:v>
                      </c:pt>
                      <c:pt idx="353">
                        <c:v>1489488.3241882129</c:v>
                      </c:pt>
                      <c:pt idx="354">
                        <c:v>1489488.3241882129</c:v>
                      </c:pt>
                      <c:pt idx="355">
                        <c:v>1489488.3241882129</c:v>
                      </c:pt>
                      <c:pt idx="356">
                        <c:v>1489488.3241882129</c:v>
                      </c:pt>
                      <c:pt idx="357">
                        <c:v>1489488.3241882129</c:v>
                      </c:pt>
                      <c:pt idx="358">
                        <c:v>1489488.3241882129</c:v>
                      </c:pt>
                      <c:pt idx="359">
                        <c:v>1489488.3241882129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50-4D22-9641-1888B2CC07E6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-12.375853776165247</c:v>
                      </c:pt>
                      <c:pt idx="24">
                        <c:v>-12.375853776165247</c:v>
                      </c:pt>
                      <c:pt idx="25">
                        <c:v>-12.375853776165247</c:v>
                      </c:pt>
                      <c:pt idx="26">
                        <c:v>-12.375853776165247</c:v>
                      </c:pt>
                      <c:pt idx="27">
                        <c:v>-12.375853776165247</c:v>
                      </c:pt>
                      <c:pt idx="28">
                        <c:v>-12.375853776165247</c:v>
                      </c:pt>
                      <c:pt idx="29">
                        <c:v>-12.375853776165247</c:v>
                      </c:pt>
                      <c:pt idx="30">
                        <c:v>-12.375853776165247</c:v>
                      </c:pt>
                      <c:pt idx="31">
                        <c:v>-12.375853776165247</c:v>
                      </c:pt>
                      <c:pt idx="32">
                        <c:v>-12.375853776165247</c:v>
                      </c:pt>
                      <c:pt idx="33">
                        <c:v>-12.375853776165247</c:v>
                      </c:pt>
                      <c:pt idx="34">
                        <c:v>-12.375853776165247</c:v>
                      </c:pt>
                      <c:pt idx="35">
                        <c:v>-12.375853776165247</c:v>
                      </c:pt>
                      <c:pt idx="36">
                        <c:v>-12.375853776165247</c:v>
                      </c:pt>
                      <c:pt idx="37">
                        <c:v>-12.375853776165247</c:v>
                      </c:pt>
                      <c:pt idx="38">
                        <c:v>-12.375853776165247</c:v>
                      </c:pt>
                      <c:pt idx="39">
                        <c:v>-12.375853776165247</c:v>
                      </c:pt>
                      <c:pt idx="40">
                        <c:v>-12.375853776165247</c:v>
                      </c:pt>
                      <c:pt idx="41">
                        <c:v>-12.375853776165247</c:v>
                      </c:pt>
                      <c:pt idx="42">
                        <c:v>-12.375853776165247</c:v>
                      </c:pt>
                      <c:pt idx="43">
                        <c:v>-12.375853776165247</c:v>
                      </c:pt>
                      <c:pt idx="44">
                        <c:v>-12.375853776165247</c:v>
                      </c:pt>
                      <c:pt idx="45">
                        <c:v>-12.375853776165247</c:v>
                      </c:pt>
                      <c:pt idx="46">
                        <c:v>-12.375853776165247</c:v>
                      </c:pt>
                      <c:pt idx="47">
                        <c:v>-12.375853776165247</c:v>
                      </c:pt>
                      <c:pt idx="48">
                        <c:v>-12.375853776165247</c:v>
                      </c:pt>
                      <c:pt idx="49">
                        <c:v>-12.375853776165247</c:v>
                      </c:pt>
                      <c:pt idx="50">
                        <c:v>-12.375853776165247</c:v>
                      </c:pt>
                      <c:pt idx="51">
                        <c:v>-12.375853776165247</c:v>
                      </c:pt>
                      <c:pt idx="52">
                        <c:v>-12.375853776165247</c:v>
                      </c:pt>
                      <c:pt idx="53">
                        <c:v>-12.375853776165247</c:v>
                      </c:pt>
                      <c:pt idx="54">
                        <c:v>-12.375853776165247</c:v>
                      </c:pt>
                      <c:pt idx="55">
                        <c:v>-12.375853776165247</c:v>
                      </c:pt>
                      <c:pt idx="56">
                        <c:v>-12.375853776165247</c:v>
                      </c:pt>
                      <c:pt idx="57">
                        <c:v>-12.375853776165247</c:v>
                      </c:pt>
                      <c:pt idx="58">
                        <c:v>-12.375853776165247</c:v>
                      </c:pt>
                      <c:pt idx="59">
                        <c:v>-12.375853776165247</c:v>
                      </c:pt>
                      <c:pt idx="60">
                        <c:v>-12.375853776165247</c:v>
                      </c:pt>
                      <c:pt idx="61">
                        <c:v>-12.375853776165247</c:v>
                      </c:pt>
                      <c:pt idx="62">
                        <c:v>-12.375853776165247</c:v>
                      </c:pt>
                      <c:pt idx="63">
                        <c:v>-12.375853776165247</c:v>
                      </c:pt>
                      <c:pt idx="64">
                        <c:v>-12.375853776165247</c:v>
                      </c:pt>
                      <c:pt idx="65">
                        <c:v>-12.375853776165247</c:v>
                      </c:pt>
                      <c:pt idx="66">
                        <c:v>-12.375853776165247</c:v>
                      </c:pt>
                      <c:pt idx="67">
                        <c:v>-12.375853776165247</c:v>
                      </c:pt>
                      <c:pt idx="68">
                        <c:v>-21.782169642007126</c:v>
                      </c:pt>
                      <c:pt idx="69">
                        <c:v>-21.782169642007126</c:v>
                      </c:pt>
                      <c:pt idx="70">
                        <c:v>-21.782169642007126</c:v>
                      </c:pt>
                      <c:pt idx="71">
                        <c:v>-21.782169642007126</c:v>
                      </c:pt>
                      <c:pt idx="72">
                        <c:v>-21.782169642007126</c:v>
                      </c:pt>
                      <c:pt idx="73">
                        <c:v>-21.782169642007126</c:v>
                      </c:pt>
                      <c:pt idx="74">
                        <c:v>-21.782169642007126</c:v>
                      </c:pt>
                      <c:pt idx="75">
                        <c:v>-21.782169642007126</c:v>
                      </c:pt>
                      <c:pt idx="76">
                        <c:v>-21.782169642007126</c:v>
                      </c:pt>
                      <c:pt idx="77">
                        <c:v>-21.782169642007126</c:v>
                      </c:pt>
                      <c:pt idx="78">
                        <c:v>-21.782169642007126</c:v>
                      </c:pt>
                      <c:pt idx="79">
                        <c:v>-21.782169642007126</c:v>
                      </c:pt>
                      <c:pt idx="80">
                        <c:v>-21.782169642007126</c:v>
                      </c:pt>
                      <c:pt idx="81">
                        <c:v>-21.782169642007126</c:v>
                      </c:pt>
                      <c:pt idx="82">
                        <c:v>-21.782169642007126</c:v>
                      </c:pt>
                      <c:pt idx="83">
                        <c:v>-21.782169642007126</c:v>
                      </c:pt>
                      <c:pt idx="84">
                        <c:v>-21.782169642007126</c:v>
                      </c:pt>
                      <c:pt idx="85">
                        <c:v>-21.782169642007126</c:v>
                      </c:pt>
                      <c:pt idx="86">
                        <c:v>-21.782169642007126</c:v>
                      </c:pt>
                      <c:pt idx="87">
                        <c:v>-21.782169642007126</c:v>
                      </c:pt>
                      <c:pt idx="88">
                        <c:v>-21.782169642007126</c:v>
                      </c:pt>
                      <c:pt idx="89">
                        <c:v>-21.782169642007126</c:v>
                      </c:pt>
                      <c:pt idx="90">
                        <c:v>-21.782169642007126</c:v>
                      </c:pt>
                      <c:pt idx="91">
                        <c:v>-21.782169642007126</c:v>
                      </c:pt>
                      <c:pt idx="92">
                        <c:v>-21.782169642007126</c:v>
                      </c:pt>
                      <c:pt idx="93">
                        <c:v>-21.782169642007126</c:v>
                      </c:pt>
                      <c:pt idx="94">
                        <c:v>-21.782169642007126</c:v>
                      </c:pt>
                      <c:pt idx="95">
                        <c:v>-21.782169642007126</c:v>
                      </c:pt>
                      <c:pt idx="96">
                        <c:v>-21.782169642007126</c:v>
                      </c:pt>
                      <c:pt idx="97">
                        <c:v>-21.782169642007126</c:v>
                      </c:pt>
                      <c:pt idx="98">
                        <c:v>-21.782169642007126</c:v>
                      </c:pt>
                      <c:pt idx="99">
                        <c:v>-21.782169642007126</c:v>
                      </c:pt>
                      <c:pt idx="100">
                        <c:v>-21.782169642007126</c:v>
                      </c:pt>
                      <c:pt idx="101">
                        <c:v>-21.782169642007126</c:v>
                      </c:pt>
                      <c:pt idx="102">
                        <c:v>-21.782169642007126</c:v>
                      </c:pt>
                      <c:pt idx="103">
                        <c:v>-21.782169642007126</c:v>
                      </c:pt>
                      <c:pt idx="104">
                        <c:v>-21.782169642007126</c:v>
                      </c:pt>
                      <c:pt idx="105">
                        <c:v>-21.782169642007126</c:v>
                      </c:pt>
                      <c:pt idx="106">
                        <c:v>-21.782169642007126</c:v>
                      </c:pt>
                      <c:pt idx="107">
                        <c:v>-21.782169642007126</c:v>
                      </c:pt>
                      <c:pt idx="108">
                        <c:v>-21.782169642007126</c:v>
                      </c:pt>
                      <c:pt idx="109">
                        <c:v>-21.782169642007126</c:v>
                      </c:pt>
                      <c:pt idx="110">
                        <c:v>-21.782169642007126</c:v>
                      </c:pt>
                      <c:pt idx="111">
                        <c:v>-21.782169642007126</c:v>
                      </c:pt>
                      <c:pt idx="112">
                        <c:v>-21.782169642007126</c:v>
                      </c:pt>
                      <c:pt idx="113">
                        <c:v>-12.642235236447442</c:v>
                      </c:pt>
                      <c:pt idx="114">
                        <c:v>-12.642235236447442</c:v>
                      </c:pt>
                      <c:pt idx="115">
                        <c:v>-12.642235236447442</c:v>
                      </c:pt>
                      <c:pt idx="116">
                        <c:v>-12.642235236447442</c:v>
                      </c:pt>
                      <c:pt idx="117">
                        <c:v>-12.642235236447442</c:v>
                      </c:pt>
                      <c:pt idx="118">
                        <c:v>-12.642235236447442</c:v>
                      </c:pt>
                      <c:pt idx="119">
                        <c:v>-12.642235236447442</c:v>
                      </c:pt>
                      <c:pt idx="120">
                        <c:v>-12.642235236447442</c:v>
                      </c:pt>
                      <c:pt idx="121">
                        <c:v>-12.642235236447442</c:v>
                      </c:pt>
                      <c:pt idx="122">
                        <c:v>-12.642235236447442</c:v>
                      </c:pt>
                      <c:pt idx="123">
                        <c:v>-12.642235236447442</c:v>
                      </c:pt>
                      <c:pt idx="124">
                        <c:v>-12.642235236447442</c:v>
                      </c:pt>
                      <c:pt idx="125">
                        <c:v>-12.642235236447442</c:v>
                      </c:pt>
                      <c:pt idx="126">
                        <c:v>-12.642235236447442</c:v>
                      </c:pt>
                      <c:pt idx="127">
                        <c:v>-12.642235236447442</c:v>
                      </c:pt>
                      <c:pt idx="128">
                        <c:v>-12.642235236447442</c:v>
                      </c:pt>
                      <c:pt idx="129">
                        <c:v>-12.642235236447442</c:v>
                      </c:pt>
                      <c:pt idx="130">
                        <c:v>-12.642235236447442</c:v>
                      </c:pt>
                      <c:pt idx="131">
                        <c:v>-12.642235236447442</c:v>
                      </c:pt>
                      <c:pt idx="132">
                        <c:v>-12.642235236447442</c:v>
                      </c:pt>
                      <c:pt idx="133">
                        <c:v>-12.642235236447442</c:v>
                      </c:pt>
                      <c:pt idx="134">
                        <c:v>-12.642235236447442</c:v>
                      </c:pt>
                      <c:pt idx="135">
                        <c:v>-12.642235236447442</c:v>
                      </c:pt>
                      <c:pt idx="136">
                        <c:v>-12.642235236447442</c:v>
                      </c:pt>
                      <c:pt idx="137">
                        <c:v>-12.642235236447442</c:v>
                      </c:pt>
                      <c:pt idx="138">
                        <c:v>-12.642235236447442</c:v>
                      </c:pt>
                      <c:pt idx="139">
                        <c:v>-12.642235236447442</c:v>
                      </c:pt>
                      <c:pt idx="140">
                        <c:v>-12.642235236447442</c:v>
                      </c:pt>
                      <c:pt idx="141">
                        <c:v>-12.642235236447442</c:v>
                      </c:pt>
                      <c:pt idx="142">
                        <c:v>-12.642235236447442</c:v>
                      </c:pt>
                      <c:pt idx="143">
                        <c:v>-12.642235236447442</c:v>
                      </c:pt>
                      <c:pt idx="144">
                        <c:v>-12.642235236447442</c:v>
                      </c:pt>
                      <c:pt idx="145">
                        <c:v>-12.642235236447442</c:v>
                      </c:pt>
                      <c:pt idx="146">
                        <c:v>-12.642235236447442</c:v>
                      </c:pt>
                      <c:pt idx="147">
                        <c:v>-12.642235236447442</c:v>
                      </c:pt>
                      <c:pt idx="148">
                        <c:v>-12.642235236447442</c:v>
                      </c:pt>
                      <c:pt idx="149">
                        <c:v>-12.642235236447442</c:v>
                      </c:pt>
                      <c:pt idx="150">
                        <c:v>-12.642235236447442</c:v>
                      </c:pt>
                      <c:pt idx="151">
                        <c:v>-12.642235236447442</c:v>
                      </c:pt>
                      <c:pt idx="152">
                        <c:v>-12.642235236447442</c:v>
                      </c:pt>
                      <c:pt idx="153">
                        <c:v>-12.642235236447442</c:v>
                      </c:pt>
                      <c:pt idx="154">
                        <c:v>-12.642235236447442</c:v>
                      </c:pt>
                      <c:pt idx="155">
                        <c:v>-12.642235236447442</c:v>
                      </c:pt>
                      <c:pt idx="156">
                        <c:v>-12.642235236447442</c:v>
                      </c:pt>
                      <c:pt idx="157">
                        <c:v>-12.642235236447442</c:v>
                      </c:pt>
                      <c:pt idx="158">
                        <c:v>0.38698282441608844</c:v>
                      </c:pt>
                      <c:pt idx="159">
                        <c:v>0.38698282441608844</c:v>
                      </c:pt>
                      <c:pt idx="160">
                        <c:v>0.38698282441608844</c:v>
                      </c:pt>
                      <c:pt idx="161">
                        <c:v>0.38698282441608844</c:v>
                      </c:pt>
                      <c:pt idx="162">
                        <c:v>0.38698282441608844</c:v>
                      </c:pt>
                      <c:pt idx="163">
                        <c:v>0.38698282441608844</c:v>
                      </c:pt>
                      <c:pt idx="164">
                        <c:v>0.38698282441608844</c:v>
                      </c:pt>
                      <c:pt idx="165">
                        <c:v>0.38698282441608844</c:v>
                      </c:pt>
                      <c:pt idx="166">
                        <c:v>0.38698282441608844</c:v>
                      </c:pt>
                      <c:pt idx="167">
                        <c:v>0.38698282441608844</c:v>
                      </c:pt>
                      <c:pt idx="168">
                        <c:v>0.38698282441608844</c:v>
                      </c:pt>
                      <c:pt idx="169">
                        <c:v>0.38698282441608844</c:v>
                      </c:pt>
                      <c:pt idx="170">
                        <c:v>0.38698282441608844</c:v>
                      </c:pt>
                      <c:pt idx="171">
                        <c:v>0.38698282441608844</c:v>
                      </c:pt>
                      <c:pt idx="172">
                        <c:v>0.38698282441608844</c:v>
                      </c:pt>
                      <c:pt idx="173">
                        <c:v>0.38698282441608844</c:v>
                      </c:pt>
                      <c:pt idx="174">
                        <c:v>0.38698282441608844</c:v>
                      </c:pt>
                      <c:pt idx="175">
                        <c:v>0.38698282441608844</c:v>
                      </c:pt>
                      <c:pt idx="176">
                        <c:v>0.38698282441608844</c:v>
                      </c:pt>
                      <c:pt idx="177">
                        <c:v>0.38698282441608844</c:v>
                      </c:pt>
                      <c:pt idx="178">
                        <c:v>0.38698282441608844</c:v>
                      </c:pt>
                      <c:pt idx="179">
                        <c:v>0.38698282441608844</c:v>
                      </c:pt>
                      <c:pt idx="180">
                        <c:v>0.38698282441608844</c:v>
                      </c:pt>
                      <c:pt idx="181">
                        <c:v>0.38698282441608844</c:v>
                      </c:pt>
                      <c:pt idx="182">
                        <c:v>0.38698282441608844</c:v>
                      </c:pt>
                      <c:pt idx="183">
                        <c:v>0.38698282441608844</c:v>
                      </c:pt>
                      <c:pt idx="184">
                        <c:v>0.38698282441608844</c:v>
                      </c:pt>
                      <c:pt idx="185">
                        <c:v>0.38698282441608844</c:v>
                      </c:pt>
                      <c:pt idx="186">
                        <c:v>0.38698282441608844</c:v>
                      </c:pt>
                      <c:pt idx="187">
                        <c:v>0.38698282441608844</c:v>
                      </c:pt>
                      <c:pt idx="188">
                        <c:v>0.38698282441608844</c:v>
                      </c:pt>
                      <c:pt idx="189">
                        <c:v>0.38698282441608844</c:v>
                      </c:pt>
                      <c:pt idx="190">
                        <c:v>0.38698282441608844</c:v>
                      </c:pt>
                      <c:pt idx="191">
                        <c:v>0.38698282441608844</c:v>
                      </c:pt>
                      <c:pt idx="192">
                        <c:v>0.38698282441608844</c:v>
                      </c:pt>
                      <c:pt idx="193">
                        <c:v>0.38698282441608844</c:v>
                      </c:pt>
                      <c:pt idx="194">
                        <c:v>0.38698282441608844</c:v>
                      </c:pt>
                      <c:pt idx="195">
                        <c:v>0.38698282441608844</c:v>
                      </c:pt>
                      <c:pt idx="196">
                        <c:v>0.38698282441608844</c:v>
                      </c:pt>
                      <c:pt idx="197">
                        <c:v>0.38698282441608844</c:v>
                      </c:pt>
                      <c:pt idx="198">
                        <c:v>0.38698282441608844</c:v>
                      </c:pt>
                      <c:pt idx="199">
                        <c:v>0.38698282441608844</c:v>
                      </c:pt>
                      <c:pt idx="200">
                        <c:v>0.38698282441608844</c:v>
                      </c:pt>
                      <c:pt idx="201">
                        <c:v>0.38698282441608844</c:v>
                      </c:pt>
                      <c:pt idx="202">
                        <c:v>0.38698282441608844</c:v>
                      </c:pt>
                      <c:pt idx="203">
                        <c:v>-10.99175795818854</c:v>
                      </c:pt>
                      <c:pt idx="204">
                        <c:v>-10.99175795818854</c:v>
                      </c:pt>
                      <c:pt idx="205">
                        <c:v>-10.99175795818854</c:v>
                      </c:pt>
                      <c:pt idx="206">
                        <c:v>-10.99175795818854</c:v>
                      </c:pt>
                      <c:pt idx="207">
                        <c:v>-10.99175795818854</c:v>
                      </c:pt>
                      <c:pt idx="208">
                        <c:v>-10.99175795818854</c:v>
                      </c:pt>
                      <c:pt idx="209">
                        <c:v>-10.99175795818854</c:v>
                      </c:pt>
                      <c:pt idx="210">
                        <c:v>-10.99175795818854</c:v>
                      </c:pt>
                      <c:pt idx="211">
                        <c:v>-10.99175795818854</c:v>
                      </c:pt>
                      <c:pt idx="212">
                        <c:v>-10.99175795818854</c:v>
                      </c:pt>
                      <c:pt idx="213">
                        <c:v>-10.99175795818854</c:v>
                      </c:pt>
                      <c:pt idx="214">
                        <c:v>-10.99175795818854</c:v>
                      </c:pt>
                      <c:pt idx="215">
                        <c:v>-10.99175795818854</c:v>
                      </c:pt>
                      <c:pt idx="216">
                        <c:v>-10.99175795818854</c:v>
                      </c:pt>
                      <c:pt idx="217">
                        <c:v>-10.99175795818854</c:v>
                      </c:pt>
                      <c:pt idx="218">
                        <c:v>-10.99175795818854</c:v>
                      </c:pt>
                      <c:pt idx="219">
                        <c:v>-10.99175795818854</c:v>
                      </c:pt>
                      <c:pt idx="220">
                        <c:v>-10.99175795818854</c:v>
                      </c:pt>
                      <c:pt idx="221">
                        <c:v>-10.99175795818854</c:v>
                      </c:pt>
                      <c:pt idx="222">
                        <c:v>-10.99175795818854</c:v>
                      </c:pt>
                      <c:pt idx="223">
                        <c:v>-10.99175795818854</c:v>
                      </c:pt>
                      <c:pt idx="224">
                        <c:v>-10.99175795818854</c:v>
                      </c:pt>
                      <c:pt idx="225">
                        <c:v>-10.99175795818854</c:v>
                      </c:pt>
                      <c:pt idx="226">
                        <c:v>-10.99175795818854</c:v>
                      </c:pt>
                      <c:pt idx="227">
                        <c:v>-10.99175795818854</c:v>
                      </c:pt>
                      <c:pt idx="228">
                        <c:v>-10.99175795818854</c:v>
                      </c:pt>
                      <c:pt idx="229">
                        <c:v>-10.99175795818854</c:v>
                      </c:pt>
                      <c:pt idx="230">
                        <c:v>-10.99175795818854</c:v>
                      </c:pt>
                      <c:pt idx="231">
                        <c:v>-10.99175795818854</c:v>
                      </c:pt>
                      <c:pt idx="232">
                        <c:v>-10.99175795818854</c:v>
                      </c:pt>
                      <c:pt idx="233">
                        <c:v>-10.99175795818854</c:v>
                      </c:pt>
                      <c:pt idx="234">
                        <c:v>-10.99175795818854</c:v>
                      </c:pt>
                      <c:pt idx="235">
                        <c:v>-10.99175795818854</c:v>
                      </c:pt>
                      <c:pt idx="236">
                        <c:v>-10.99175795818854</c:v>
                      </c:pt>
                      <c:pt idx="237">
                        <c:v>-10.99175795818854</c:v>
                      </c:pt>
                      <c:pt idx="238">
                        <c:v>-10.99175795818854</c:v>
                      </c:pt>
                      <c:pt idx="239">
                        <c:v>-10.99175795818854</c:v>
                      </c:pt>
                      <c:pt idx="240">
                        <c:v>-10.99175795818854</c:v>
                      </c:pt>
                      <c:pt idx="241">
                        <c:v>-10.99175795818854</c:v>
                      </c:pt>
                      <c:pt idx="242">
                        <c:v>-10.99175795818854</c:v>
                      </c:pt>
                      <c:pt idx="243">
                        <c:v>-10.99175795818854</c:v>
                      </c:pt>
                      <c:pt idx="244">
                        <c:v>-10.99175795818854</c:v>
                      </c:pt>
                      <c:pt idx="245">
                        <c:v>-10.99175795818854</c:v>
                      </c:pt>
                      <c:pt idx="246">
                        <c:v>-10.99175795818854</c:v>
                      </c:pt>
                      <c:pt idx="247">
                        <c:v>-10.99175795818854</c:v>
                      </c:pt>
                      <c:pt idx="248">
                        <c:v>-21.565896102790752</c:v>
                      </c:pt>
                      <c:pt idx="249">
                        <c:v>-21.565896102790752</c:v>
                      </c:pt>
                      <c:pt idx="250">
                        <c:v>-21.565896102790752</c:v>
                      </c:pt>
                      <c:pt idx="251">
                        <c:v>-21.565896102790752</c:v>
                      </c:pt>
                      <c:pt idx="252">
                        <c:v>-21.565896102790752</c:v>
                      </c:pt>
                      <c:pt idx="253">
                        <c:v>-21.565896102790752</c:v>
                      </c:pt>
                      <c:pt idx="254">
                        <c:v>-21.565896102790752</c:v>
                      </c:pt>
                      <c:pt idx="255">
                        <c:v>-21.565896102790752</c:v>
                      </c:pt>
                      <c:pt idx="256">
                        <c:v>-21.565896102790752</c:v>
                      </c:pt>
                      <c:pt idx="257">
                        <c:v>-21.565896102790752</c:v>
                      </c:pt>
                      <c:pt idx="258">
                        <c:v>-21.565896102790752</c:v>
                      </c:pt>
                      <c:pt idx="259">
                        <c:v>-21.565896102790752</c:v>
                      </c:pt>
                      <c:pt idx="260">
                        <c:v>-21.565896102790752</c:v>
                      </c:pt>
                      <c:pt idx="261">
                        <c:v>-21.565896102790752</c:v>
                      </c:pt>
                      <c:pt idx="262">
                        <c:v>-21.565896102790752</c:v>
                      </c:pt>
                      <c:pt idx="263">
                        <c:v>-21.565896102790752</c:v>
                      </c:pt>
                      <c:pt idx="264">
                        <c:v>-21.565896102790752</c:v>
                      </c:pt>
                      <c:pt idx="265">
                        <c:v>-21.565896102790752</c:v>
                      </c:pt>
                      <c:pt idx="266">
                        <c:v>-21.565896102790752</c:v>
                      </c:pt>
                      <c:pt idx="267">
                        <c:v>-21.565896102790752</c:v>
                      </c:pt>
                      <c:pt idx="268">
                        <c:v>-21.565896102790752</c:v>
                      </c:pt>
                      <c:pt idx="269">
                        <c:v>-21.565896102790752</c:v>
                      </c:pt>
                      <c:pt idx="270">
                        <c:v>-21.565896102790752</c:v>
                      </c:pt>
                      <c:pt idx="271">
                        <c:v>-21.565896102790752</c:v>
                      </c:pt>
                      <c:pt idx="272">
                        <c:v>-21.565896102790752</c:v>
                      </c:pt>
                      <c:pt idx="273">
                        <c:v>-21.565896102790752</c:v>
                      </c:pt>
                      <c:pt idx="274">
                        <c:v>-21.565896102790752</c:v>
                      </c:pt>
                      <c:pt idx="275">
                        <c:v>-21.565896102790752</c:v>
                      </c:pt>
                      <c:pt idx="276">
                        <c:v>-21.565896102790752</c:v>
                      </c:pt>
                      <c:pt idx="277">
                        <c:v>-21.565896102790752</c:v>
                      </c:pt>
                      <c:pt idx="278">
                        <c:v>-21.565896102790752</c:v>
                      </c:pt>
                      <c:pt idx="279">
                        <c:v>-21.565896102790752</c:v>
                      </c:pt>
                      <c:pt idx="280">
                        <c:v>-21.565896102790752</c:v>
                      </c:pt>
                      <c:pt idx="281">
                        <c:v>-21.565896102790752</c:v>
                      </c:pt>
                      <c:pt idx="282">
                        <c:v>-21.565896102790752</c:v>
                      </c:pt>
                      <c:pt idx="283">
                        <c:v>-21.565896102790752</c:v>
                      </c:pt>
                      <c:pt idx="284">
                        <c:v>-21.565896102790752</c:v>
                      </c:pt>
                      <c:pt idx="285">
                        <c:v>-21.565896102790752</c:v>
                      </c:pt>
                      <c:pt idx="286">
                        <c:v>-21.565896102790752</c:v>
                      </c:pt>
                      <c:pt idx="287">
                        <c:v>-21.565896102790752</c:v>
                      </c:pt>
                      <c:pt idx="288">
                        <c:v>-21.565896102790752</c:v>
                      </c:pt>
                      <c:pt idx="289">
                        <c:v>-21.565896102790752</c:v>
                      </c:pt>
                      <c:pt idx="290">
                        <c:v>-21.565896102790752</c:v>
                      </c:pt>
                      <c:pt idx="291">
                        <c:v>-21.565896102790752</c:v>
                      </c:pt>
                      <c:pt idx="292">
                        <c:v>-21.565896102790752</c:v>
                      </c:pt>
                      <c:pt idx="293">
                        <c:v>-10.850218186250993</c:v>
                      </c:pt>
                      <c:pt idx="294">
                        <c:v>-10.850218186250993</c:v>
                      </c:pt>
                      <c:pt idx="295">
                        <c:v>-10.850218186250993</c:v>
                      </c:pt>
                      <c:pt idx="296">
                        <c:v>-10.850218186250993</c:v>
                      </c:pt>
                      <c:pt idx="297">
                        <c:v>-10.850218186250993</c:v>
                      </c:pt>
                      <c:pt idx="298">
                        <c:v>-10.850218186250993</c:v>
                      </c:pt>
                      <c:pt idx="299">
                        <c:v>-10.850218186250993</c:v>
                      </c:pt>
                      <c:pt idx="300">
                        <c:v>-10.850218186250993</c:v>
                      </c:pt>
                      <c:pt idx="301">
                        <c:v>-10.850218186250993</c:v>
                      </c:pt>
                      <c:pt idx="302">
                        <c:v>-10.850218186250993</c:v>
                      </c:pt>
                      <c:pt idx="303">
                        <c:v>-10.850218186250993</c:v>
                      </c:pt>
                      <c:pt idx="304">
                        <c:v>-10.850218186250993</c:v>
                      </c:pt>
                      <c:pt idx="305">
                        <c:v>-10.850218186250993</c:v>
                      </c:pt>
                      <c:pt idx="306">
                        <c:v>-10.850218186250993</c:v>
                      </c:pt>
                      <c:pt idx="307">
                        <c:v>-10.850218186250993</c:v>
                      </c:pt>
                      <c:pt idx="308">
                        <c:v>-10.850218186250993</c:v>
                      </c:pt>
                      <c:pt idx="309">
                        <c:v>-10.850218186250993</c:v>
                      </c:pt>
                      <c:pt idx="310">
                        <c:v>-10.850218186250993</c:v>
                      </c:pt>
                      <c:pt idx="311">
                        <c:v>-10.850218186250993</c:v>
                      </c:pt>
                      <c:pt idx="312">
                        <c:v>-10.850218186250993</c:v>
                      </c:pt>
                      <c:pt idx="313">
                        <c:v>-10.850218186250993</c:v>
                      </c:pt>
                      <c:pt idx="314">
                        <c:v>-10.850218186250993</c:v>
                      </c:pt>
                      <c:pt idx="315">
                        <c:v>-10.850218186250993</c:v>
                      </c:pt>
                      <c:pt idx="316">
                        <c:v>-10.850218186250993</c:v>
                      </c:pt>
                      <c:pt idx="317">
                        <c:v>-10.850218186250993</c:v>
                      </c:pt>
                      <c:pt idx="318">
                        <c:v>-10.850218186250993</c:v>
                      </c:pt>
                      <c:pt idx="319">
                        <c:v>-10.850218186250993</c:v>
                      </c:pt>
                      <c:pt idx="320">
                        <c:v>-10.850218186250993</c:v>
                      </c:pt>
                      <c:pt idx="321">
                        <c:v>-10.850218186250993</c:v>
                      </c:pt>
                      <c:pt idx="322">
                        <c:v>-10.850218186250993</c:v>
                      </c:pt>
                      <c:pt idx="323">
                        <c:v>-10.850218186250993</c:v>
                      </c:pt>
                      <c:pt idx="324">
                        <c:v>-10.850218186250993</c:v>
                      </c:pt>
                      <c:pt idx="325">
                        <c:v>-10.850218186250993</c:v>
                      </c:pt>
                      <c:pt idx="326">
                        <c:v>-10.850218186250993</c:v>
                      </c:pt>
                      <c:pt idx="327">
                        <c:v>-10.850218186250993</c:v>
                      </c:pt>
                      <c:pt idx="328">
                        <c:v>-10.850218186250993</c:v>
                      </c:pt>
                      <c:pt idx="329">
                        <c:v>-10.850218186250993</c:v>
                      </c:pt>
                      <c:pt idx="330">
                        <c:v>-10.850218186250993</c:v>
                      </c:pt>
                      <c:pt idx="331">
                        <c:v>-10.850218186250993</c:v>
                      </c:pt>
                      <c:pt idx="332">
                        <c:v>-10.850218186250993</c:v>
                      </c:pt>
                      <c:pt idx="333">
                        <c:v>-10.850218186250993</c:v>
                      </c:pt>
                      <c:pt idx="334">
                        <c:v>-10.850218186250993</c:v>
                      </c:pt>
                      <c:pt idx="335">
                        <c:v>-10.850218186250993</c:v>
                      </c:pt>
                      <c:pt idx="336">
                        <c:v>-10.850218186250993</c:v>
                      </c:pt>
                      <c:pt idx="337">
                        <c:v>-10.850218186250993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C250-4D22-9641-1888B2CC07E6}"/>
                  </c:ext>
                </c:extLst>
              </c15:ser>
            </c15:filteredLineSeries>
          </c:ext>
        </c:extLst>
      </c:lineChart>
      <c:catAx>
        <c:axId val="527749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49152"/>
        <c:crosses val="autoZero"/>
        <c:auto val="1"/>
        <c:lblAlgn val="ctr"/>
        <c:lblOffset val="100"/>
        <c:noMultiLvlLbl val="0"/>
      </c:catAx>
      <c:valAx>
        <c:axId val="52774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74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1489488.3241882129</c:v>
                </c:pt>
                <c:pt idx="1">
                  <c:v>1489488.3241882129</c:v>
                </c:pt>
                <c:pt idx="2">
                  <c:v>1489488.3241882129</c:v>
                </c:pt>
                <c:pt idx="3">
                  <c:v>1489488.3241882129</c:v>
                </c:pt>
                <c:pt idx="4">
                  <c:v>1489488.3241882129</c:v>
                </c:pt>
                <c:pt idx="5">
                  <c:v>1489488.3241882129</c:v>
                </c:pt>
                <c:pt idx="6">
                  <c:v>1489488.3241882129</c:v>
                </c:pt>
                <c:pt idx="7">
                  <c:v>1489488.3241882129</c:v>
                </c:pt>
                <c:pt idx="8">
                  <c:v>1489488.3241882129</c:v>
                </c:pt>
                <c:pt idx="9">
                  <c:v>1489488.3241882129</c:v>
                </c:pt>
                <c:pt idx="10">
                  <c:v>1489488.3241882129</c:v>
                </c:pt>
                <c:pt idx="11">
                  <c:v>1489488.3241882129</c:v>
                </c:pt>
                <c:pt idx="12">
                  <c:v>1489488.3241882129</c:v>
                </c:pt>
                <c:pt idx="13">
                  <c:v>1489488.3241882129</c:v>
                </c:pt>
                <c:pt idx="14">
                  <c:v>1489488.3241882129</c:v>
                </c:pt>
                <c:pt idx="15">
                  <c:v>1489488.3241882129</c:v>
                </c:pt>
                <c:pt idx="16">
                  <c:v>1489488.3241882129</c:v>
                </c:pt>
                <c:pt idx="17">
                  <c:v>1489488.3241882129</c:v>
                </c:pt>
                <c:pt idx="18">
                  <c:v>1489488.3241882129</c:v>
                </c:pt>
                <c:pt idx="19">
                  <c:v>1489488.3241882129</c:v>
                </c:pt>
                <c:pt idx="20">
                  <c:v>1489488.3241882129</c:v>
                </c:pt>
                <c:pt idx="21">
                  <c:v>1489488.3241882129</c:v>
                </c:pt>
                <c:pt idx="22">
                  <c:v>1489488.3241882129</c:v>
                </c:pt>
                <c:pt idx="23">
                  <c:v>1673825.2212028003</c:v>
                </c:pt>
                <c:pt idx="24">
                  <c:v>1673825.2212028003</c:v>
                </c:pt>
                <c:pt idx="25">
                  <c:v>1673825.2212028003</c:v>
                </c:pt>
                <c:pt idx="26">
                  <c:v>1673825.2212028003</c:v>
                </c:pt>
                <c:pt idx="27">
                  <c:v>1673825.2212028003</c:v>
                </c:pt>
                <c:pt idx="28">
                  <c:v>1673825.2212028003</c:v>
                </c:pt>
                <c:pt idx="29">
                  <c:v>1673825.2212028003</c:v>
                </c:pt>
                <c:pt idx="30">
                  <c:v>1673825.2212028003</c:v>
                </c:pt>
                <c:pt idx="31">
                  <c:v>1673825.2212028003</c:v>
                </c:pt>
                <c:pt idx="32">
                  <c:v>1673825.2212028003</c:v>
                </c:pt>
                <c:pt idx="33">
                  <c:v>1673825.2212028003</c:v>
                </c:pt>
                <c:pt idx="34">
                  <c:v>1673825.2212028003</c:v>
                </c:pt>
                <c:pt idx="35">
                  <c:v>1673825.2212028003</c:v>
                </c:pt>
                <c:pt idx="36">
                  <c:v>1673825.2212028003</c:v>
                </c:pt>
                <c:pt idx="37">
                  <c:v>1673825.2212028003</c:v>
                </c:pt>
                <c:pt idx="38">
                  <c:v>1673825.2212028003</c:v>
                </c:pt>
                <c:pt idx="39">
                  <c:v>1673825.2212028003</c:v>
                </c:pt>
                <c:pt idx="40">
                  <c:v>1673825.2212028003</c:v>
                </c:pt>
                <c:pt idx="41">
                  <c:v>1673825.2212028003</c:v>
                </c:pt>
                <c:pt idx="42">
                  <c:v>1673825.2212028003</c:v>
                </c:pt>
                <c:pt idx="43">
                  <c:v>1673825.2212028003</c:v>
                </c:pt>
                <c:pt idx="44">
                  <c:v>1673825.2212028003</c:v>
                </c:pt>
                <c:pt idx="45">
                  <c:v>1673825.2212028003</c:v>
                </c:pt>
                <c:pt idx="46">
                  <c:v>1673825.2212028003</c:v>
                </c:pt>
                <c:pt idx="47">
                  <c:v>1673825.2212028003</c:v>
                </c:pt>
                <c:pt idx="48">
                  <c:v>1673825.2212028003</c:v>
                </c:pt>
                <c:pt idx="49">
                  <c:v>1673825.2212028003</c:v>
                </c:pt>
                <c:pt idx="50">
                  <c:v>1673825.2212028003</c:v>
                </c:pt>
                <c:pt idx="51">
                  <c:v>1673825.2212028003</c:v>
                </c:pt>
                <c:pt idx="52">
                  <c:v>1673825.2212028003</c:v>
                </c:pt>
                <c:pt idx="53">
                  <c:v>1673825.2212028003</c:v>
                </c:pt>
                <c:pt idx="54">
                  <c:v>1673825.2212028003</c:v>
                </c:pt>
                <c:pt idx="55">
                  <c:v>1673825.2212028003</c:v>
                </c:pt>
                <c:pt idx="56">
                  <c:v>1673825.2212028003</c:v>
                </c:pt>
                <c:pt idx="57">
                  <c:v>1673825.2212028003</c:v>
                </c:pt>
                <c:pt idx="58">
                  <c:v>1673825.2212028003</c:v>
                </c:pt>
                <c:pt idx="59">
                  <c:v>1673825.2212028003</c:v>
                </c:pt>
                <c:pt idx="60">
                  <c:v>1673825.2212028003</c:v>
                </c:pt>
                <c:pt idx="61">
                  <c:v>1673825.2212028003</c:v>
                </c:pt>
                <c:pt idx="62">
                  <c:v>1673825.2212028003</c:v>
                </c:pt>
                <c:pt idx="63">
                  <c:v>1673825.2212028003</c:v>
                </c:pt>
                <c:pt idx="64">
                  <c:v>1673825.2212028003</c:v>
                </c:pt>
                <c:pt idx="65">
                  <c:v>1673825.2212028003</c:v>
                </c:pt>
                <c:pt idx="66">
                  <c:v>1673825.2212028003</c:v>
                </c:pt>
                <c:pt idx="67">
                  <c:v>1673825.2212028003</c:v>
                </c:pt>
                <c:pt idx="68">
                  <c:v>1813931.1977607785</c:v>
                </c:pt>
                <c:pt idx="69">
                  <c:v>1813931.1977607785</c:v>
                </c:pt>
                <c:pt idx="70">
                  <c:v>1813931.1977607785</c:v>
                </c:pt>
                <c:pt idx="71">
                  <c:v>1813931.1977607785</c:v>
                </c:pt>
                <c:pt idx="72">
                  <c:v>1813931.1977607785</c:v>
                </c:pt>
                <c:pt idx="73">
                  <c:v>1813931.1977607785</c:v>
                </c:pt>
                <c:pt idx="74">
                  <c:v>1813931.1977607785</c:v>
                </c:pt>
                <c:pt idx="75">
                  <c:v>1813931.1977607785</c:v>
                </c:pt>
                <c:pt idx="76">
                  <c:v>1813931.1977607785</c:v>
                </c:pt>
                <c:pt idx="77">
                  <c:v>1813931.1977607785</c:v>
                </c:pt>
                <c:pt idx="78">
                  <c:v>1813931.1977607785</c:v>
                </c:pt>
                <c:pt idx="79">
                  <c:v>1813931.1977607785</c:v>
                </c:pt>
                <c:pt idx="80">
                  <c:v>1813931.1977607785</c:v>
                </c:pt>
                <c:pt idx="81">
                  <c:v>1813931.1977607785</c:v>
                </c:pt>
                <c:pt idx="82">
                  <c:v>1813931.1977607785</c:v>
                </c:pt>
                <c:pt idx="83">
                  <c:v>1813931.1977607785</c:v>
                </c:pt>
                <c:pt idx="84">
                  <c:v>1813931.1977607785</c:v>
                </c:pt>
                <c:pt idx="85">
                  <c:v>1813931.1977607785</c:v>
                </c:pt>
                <c:pt idx="86">
                  <c:v>1813931.1977607785</c:v>
                </c:pt>
                <c:pt idx="87">
                  <c:v>1813931.1977607785</c:v>
                </c:pt>
                <c:pt idx="88">
                  <c:v>1813931.1977607785</c:v>
                </c:pt>
                <c:pt idx="89">
                  <c:v>1813931.1977607785</c:v>
                </c:pt>
                <c:pt idx="90">
                  <c:v>1813931.1977607785</c:v>
                </c:pt>
                <c:pt idx="91">
                  <c:v>1813931.1977607785</c:v>
                </c:pt>
                <c:pt idx="92">
                  <c:v>1813931.1977607785</c:v>
                </c:pt>
                <c:pt idx="93">
                  <c:v>1813931.1977607785</c:v>
                </c:pt>
                <c:pt idx="94">
                  <c:v>1813931.1977607785</c:v>
                </c:pt>
                <c:pt idx="95">
                  <c:v>1813931.1977607785</c:v>
                </c:pt>
                <c:pt idx="96">
                  <c:v>1813931.1977607785</c:v>
                </c:pt>
                <c:pt idx="97">
                  <c:v>1813931.1977607785</c:v>
                </c:pt>
                <c:pt idx="98">
                  <c:v>1813931.1977607785</c:v>
                </c:pt>
                <c:pt idx="99">
                  <c:v>1813931.1977607785</c:v>
                </c:pt>
                <c:pt idx="100">
                  <c:v>1813931.1977607785</c:v>
                </c:pt>
                <c:pt idx="101">
                  <c:v>1813931.1977607785</c:v>
                </c:pt>
                <c:pt idx="102">
                  <c:v>1813931.1977607785</c:v>
                </c:pt>
                <c:pt idx="103">
                  <c:v>1813931.1977607785</c:v>
                </c:pt>
                <c:pt idx="104">
                  <c:v>1813931.1977607785</c:v>
                </c:pt>
                <c:pt idx="105">
                  <c:v>1813931.1977607785</c:v>
                </c:pt>
                <c:pt idx="106">
                  <c:v>1813931.1977607785</c:v>
                </c:pt>
                <c:pt idx="107">
                  <c:v>1813931.1977607785</c:v>
                </c:pt>
                <c:pt idx="108">
                  <c:v>1813931.1977607785</c:v>
                </c:pt>
                <c:pt idx="109">
                  <c:v>1813931.1977607785</c:v>
                </c:pt>
                <c:pt idx="110">
                  <c:v>1813931.1977607785</c:v>
                </c:pt>
                <c:pt idx="111">
                  <c:v>1813931.1977607785</c:v>
                </c:pt>
                <c:pt idx="112">
                  <c:v>1813931.1977607785</c:v>
                </c:pt>
                <c:pt idx="113">
                  <c:v>1677792.9419515056</c:v>
                </c:pt>
                <c:pt idx="114">
                  <c:v>1677792.9419515056</c:v>
                </c:pt>
                <c:pt idx="115">
                  <c:v>1677792.9419515056</c:v>
                </c:pt>
                <c:pt idx="116">
                  <c:v>1677792.9419515056</c:v>
                </c:pt>
                <c:pt idx="117">
                  <c:v>1677792.9419515056</c:v>
                </c:pt>
                <c:pt idx="118">
                  <c:v>1677792.9419515056</c:v>
                </c:pt>
                <c:pt idx="119">
                  <c:v>1677792.9419515056</c:v>
                </c:pt>
                <c:pt idx="120">
                  <c:v>1677792.9419515056</c:v>
                </c:pt>
                <c:pt idx="121">
                  <c:v>1677792.9419515056</c:v>
                </c:pt>
                <c:pt idx="122">
                  <c:v>1677792.9419515056</c:v>
                </c:pt>
                <c:pt idx="123">
                  <c:v>1677792.9419515056</c:v>
                </c:pt>
                <c:pt idx="124">
                  <c:v>1677792.9419515056</c:v>
                </c:pt>
                <c:pt idx="125">
                  <c:v>1677792.9419515056</c:v>
                </c:pt>
                <c:pt idx="126">
                  <c:v>1677792.9419515056</c:v>
                </c:pt>
                <c:pt idx="127">
                  <c:v>1677792.9419515056</c:v>
                </c:pt>
                <c:pt idx="128">
                  <c:v>1677792.9419515056</c:v>
                </c:pt>
                <c:pt idx="129">
                  <c:v>1677792.9419515056</c:v>
                </c:pt>
                <c:pt idx="130">
                  <c:v>1677792.9419515056</c:v>
                </c:pt>
                <c:pt idx="131">
                  <c:v>1677792.9419515056</c:v>
                </c:pt>
                <c:pt idx="132">
                  <c:v>1677792.9419515056</c:v>
                </c:pt>
                <c:pt idx="133">
                  <c:v>1677792.9419515056</c:v>
                </c:pt>
                <c:pt idx="134">
                  <c:v>1677792.9419515056</c:v>
                </c:pt>
                <c:pt idx="135">
                  <c:v>1677792.9419515056</c:v>
                </c:pt>
                <c:pt idx="136">
                  <c:v>1677792.9419515056</c:v>
                </c:pt>
                <c:pt idx="137">
                  <c:v>1677792.9419515056</c:v>
                </c:pt>
                <c:pt idx="138">
                  <c:v>1677792.9419515056</c:v>
                </c:pt>
                <c:pt idx="139">
                  <c:v>1677792.9419515056</c:v>
                </c:pt>
                <c:pt idx="140">
                  <c:v>1677792.9419515056</c:v>
                </c:pt>
                <c:pt idx="141">
                  <c:v>1677792.9419515056</c:v>
                </c:pt>
                <c:pt idx="142">
                  <c:v>1677792.9419515056</c:v>
                </c:pt>
                <c:pt idx="143">
                  <c:v>1677792.9419515056</c:v>
                </c:pt>
                <c:pt idx="144">
                  <c:v>1677792.9419515056</c:v>
                </c:pt>
                <c:pt idx="145">
                  <c:v>1677792.9419515056</c:v>
                </c:pt>
                <c:pt idx="146">
                  <c:v>1677792.9419515056</c:v>
                </c:pt>
                <c:pt idx="147">
                  <c:v>1677792.9419515056</c:v>
                </c:pt>
                <c:pt idx="148">
                  <c:v>1677792.9419515056</c:v>
                </c:pt>
                <c:pt idx="149">
                  <c:v>1677792.9419515056</c:v>
                </c:pt>
                <c:pt idx="150">
                  <c:v>1677792.9419515056</c:v>
                </c:pt>
                <c:pt idx="151">
                  <c:v>1677792.9419515056</c:v>
                </c:pt>
                <c:pt idx="152">
                  <c:v>1677792.9419515056</c:v>
                </c:pt>
                <c:pt idx="153">
                  <c:v>1677792.9419515056</c:v>
                </c:pt>
                <c:pt idx="154">
                  <c:v>1677792.9419515056</c:v>
                </c:pt>
                <c:pt idx="155">
                  <c:v>1677792.9419515056</c:v>
                </c:pt>
                <c:pt idx="156">
                  <c:v>1677792.9419515056</c:v>
                </c:pt>
                <c:pt idx="157">
                  <c:v>1677792.9419515056</c:v>
                </c:pt>
                <c:pt idx="158">
                  <c:v>1483724.2602019215</c:v>
                </c:pt>
                <c:pt idx="159">
                  <c:v>1483724.2602019215</c:v>
                </c:pt>
                <c:pt idx="160">
                  <c:v>1483724.2602019215</c:v>
                </c:pt>
                <c:pt idx="161">
                  <c:v>1483724.2602019215</c:v>
                </c:pt>
                <c:pt idx="162">
                  <c:v>1483724.2602019215</c:v>
                </c:pt>
                <c:pt idx="163">
                  <c:v>1483724.2602019215</c:v>
                </c:pt>
                <c:pt idx="164">
                  <c:v>1483724.2602019215</c:v>
                </c:pt>
                <c:pt idx="165">
                  <c:v>1483724.2602019215</c:v>
                </c:pt>
                <c:pt idx="166">
                  <c:v>1483724.2602019215</c:v>
                </c:pt>
                <c:pt idx="167">
                  <c:v>1483724.2602019215</c:v>
                </c:pt>
                <c:pt idx="168">
                  <c:v>1483724.2602019215</c:v>
                </c:pt>
                <c:pt idx="169">
                  <c:v>1483724.2602019215</c:v>
                </c:pt>
                <c:pt idx="170">
                  <c:v>1483724.2602019215</c:v>
                </c:pt>
                <c:pt idx="171">
                  <c:v>1483724.2602019215</c:v>
                </c:pt>
                <c:pt idx="172">
                  <c:v>1483724.2602019215</c:v>
                </c:pt>
                <c:pt idx="173">
                  <c:v>1483724.2602019215</c:v>
                </c:pt>
                <c:pt idx="174">
                  <c:v>1483724.2602019215</c:v>
                </c:pt>
                <c:pt idx="175">
                  <c:v>1483724.2602019215</c:v>
                </c:pt>
                <c:pt idx="176">
                  <c:v>1483724.2602019215</c:v>
                </c:pt>
                <c:pt idx="177">
                  <c:v>1483724.2602019215</c:v>
                </c:pt>
                <c:pt idx="178">
                  <c:v>1483724.2602019215</c:v>
                </c:pt>
                <c:pt idx="179">
                  <c:v>1483724.2602019215</c:v>
                </c:pt>
                <c:pt idx="180">
                  <c:v>1483724.2602019215</c:v>
                </c:pt>
                <c:pt idx="181">
                  <c:v>1483724.2602019215</c:v>
                </c:pt>
                <c:pt idx="182">
                  <c:v>1483724.2602019215</c:v>
                </c:pt>
                <c:pt idx="183">
                  <c:v>1483724.2602019215</c:v>
                </c:pt>
                <c:pt idx="184">
                  <c:v>1483724.2602019215</c:v>
                </c:pt>
                <c:pt idx="185">
                  <c:v>1483724.2602019215</c:v>
                </c:pt>
                <c:pt idx="186">
                  <c:v>1483724.2602019215</c:v>
                </c:pt>
                <c:pt idx="187">
                  <c:v>1483724.2602019215</c:v>
                </c:pt>
                <c:pt idx="188">
                  <c:v>1483724.2602019215</c:v>
                </c:pt>
                <c:pt idx="189">
                  <c:v>1483724.2602019215</c:v>
                </c:pt>
                <c:pt idx="190">
                  <c:v>1483724.2602019215</c:v>
                </c:pt>
                <c:pt idx="191">
                  <c:v>1483724.2602019215</c:v>
                </c:pt>
                <c:pt idx="192">
                  <c:v>1483724.2602019215</c:v>
                </c:pt>
                <c:pt idx="193">
                  <c:v>1483724.2602019215</c:v>
                </c:pt>
                <c:pt idx="194">
                  <c:v>1483724.2602019215</c:v>
                </c:pt>
                <c:pt idx="195">
                  <c:v>1483724.2602019215</c:v>
                </c:pt>
                <c:pt idx="196">
                  <c:v>1483724.2602019215</c:v>
                </c:pt>
                <c:pt idx="197">
                  <c:v>1483724.2602019215</c:v>
                </c:pt>
                <c:pt idx="198">
                  <c:v>1483724.2602019215</c:v>
                </c:pt>
                <c:pt idx="199">
                  <c:v>1483724.2602019215</c:v>
                </c:pt>
                <c:pt idx="200">
                  <c:v>1483724.2602019215</c:v>
                </c:pt>
                <c:pt idx="201">
                  <c:v>1483724.2602019215</c:v>
                </c:pt>
                <c:pt idx="202">
                  <c:v>1483724.2602019215</c:v>
                </c:pt>
                <c:pt idx="203">
                  <c:v>1653209.2755984599</c:v>
                </c:pt>
                <c:pt idx="204">
                  <c:v>1653209.2755984599</c:v>
                </c:pt>
                <c:pt idx="205">
                  <c:v>1653209.2755984599</c:v>
                </c:pt>
                <c:pt idx="206">
                  <c:v>1653209.2755984599</c:v>
                </c:pt>
                <c:pt idx="207">
                  <c:v>1653209.2755984599</c:v>
                </c:pt>
                <c:pt idx="208">
                  <c:v>1653209.2755984599</c:v>
                </c:pt>
                <c:pt idx="209">
                  <c:v>1653209.2755984599</c:v>
                </c:pt>
                <c:pt idx="210">
                  <c:v>1653209.2755984599</c:v>
                </c:pt>
                <c:pt idx="211">
                  <c:v>1653209.2755984599</c:v>
                </c:pt>
                <c:pt idx="212">
                  <c:v>1653209.2755984599</c:v>
                </c:pt>
                <c:pt idx="213">
                  <c:v>1653209.2755984599</c:v>
                </c:pt>
                <c:pt idx="214">
                  <c:v>1653209.2755984599</c:v>
                </c:pt>
                <c:pt idx="215">
                  <c:v>1653209.2755984599</c:v>
                </c:pt>
                <c:pt idx="216">
                  <c:v>1653209.2755984599</c:v>
                </c:pt>
                <c:pt idx="217">
                  <c:v>1653209.2755984599</c:v>
                </c:pt>
                <c:pt idx="218">
                  <c:v>1653209.2755984599</c:v>
                </c:pt>
                <c:pt idx="219">
                  <c:v>1653209.2755984599</c:v>
                </c:pt>
                <c:pt idx="220">
                  <c:v>1653209.2755984599</c:v>
                </c:pt>
                <c:pt idx="221">
                  <c:v>1653209.2755984599</c:v>
                </c:pt>
                <c:pt idx="222">
                  <c:v>1653209.2755984599</c:v>
                </c:pt>
                <c:pt idx="223">
                  <c:v>1653209.2755984599</c:v>
                </c:pt>
                <c:pt idx="224">
                  <c:v>1653209.2755984599</c:v>
                </c:pt>
                <c:pt idx="225">
                  <c:v>1653209.2755984599</c:v>
                </c:pt>
                <c:pt idx="226">
                  <c:v>1653209.2755984599</c:v>
                </c:pt>
                <c:pt idx="227">
                  <c:v>1653209.2755984599</c:v>
                </c:pt>
                <c:pt idx="228">
                  <c:v>1653209.2755984599</c:v>
                </c:pt>
                <c:pt idx="229">
                  <c:v>1653209.2755984599</c:v>
                </c:pt>
                <c:pt idx="230">
                  <c:v>1653209.2755984599</c:v>
                </c:pt>
                <c:pt idx="231">
                  <c:v>1653209.2755984599</c:v>
                </c:pt>
                <c:pt idx="232">
                  <c:v>1653209.2755984599</c:v>
                </c:pt>
                <c:pt idx="233">
                  <c:v>1653209.2755984599</c:v>
                </c:pt>
                <c:pt idx="234">
                  <c:v>1653209.2755984599</c:v>
                </c:pt>
                <c:pt idx="235">
                  <c:v>1653209.2755984599</c:v>
                </c:pt>
                <c:pt idx="236">
                  <c:v>1653209.2755984599</c:v>
                </c:pt>
                <c:pt idx="237">
                  <c:v>1653209.2755984599</c:v>
                </c:pt>
                <c:pt idx="238">
                  <c:v>1653209.2755984599</c:v>
                </c:pt>
                <c:pt idx="239">
                  <c:v>1653209.2755984599</c:v>
                </c:pt>
                <c:pt idx="240">
                  <c:v>1653209.2755984599</c:v>
                </c:pt>
                <c:pt idx="241">
                  <c:v>1653209.2755984599</c:v>
                </c:pt>
                <c:pt idx="242">
                  <c:v>1653209.2755984599</c:v>
                </c:pt>
                <c:pt idx="243">
                  <c:v>1653209.2755984599</c:v>
                </c:pt>
                <c:pt idx="244">
                  <c:v>1653209.2755984599</c:v>
                </c:pt>
                <c:pt idx="245">
                  <c:v>1653209.2755984599</c:v>
                </c:pt>
                <c:pt idx="246">
                  <c:v>1653209.2755984599</c:v>
                </c:pt>
                <c:pt idx="247">
                  <c:v>1653209.2755984599</c:v>
                </c:pt>
                <c:pt idx="248">
                  <c:v>1810709.8286458419</c:v>
                </c:pt>
                <c:pt idx="249">
                  <c:v>1810709.8286458419</c:v>
                </c:pt>
                <c:pt idx="250">
                  <c:v>1810709.8286458419</c:v>
                </c:pt>
                <c:pt idx="251">
                  <c:v>1810709.8286458419</c:v>
                </c:pt>
                <c:pt idx="252">
                  <c:v>1810709.8286458419</c:v>
                </c:pt>
                <c:pt idx="253">
                  <c:v>1810709.8286458419</c:v>
                </c:pt>
                <c:pt idx="254">
                  <c:v>1810709.8286458419</c:v>
                </c:pt>
                <c:pt idx="255">
                  <c:v>1810709.8286458419</c:v>
                </c:pt>
                <c:pt idx="256">
                  <c:v>1810709.8286458419</c:v>
                </c:pt>
                <c:pt idx="257">
                  <c:v>1810709.8286458419</c:v>
                </c:pt>
                <c:pt idx="258">
                  <c:v>1810709.8286458419</c:v>
                </c:pt>
                <c:pt idx="259">
                  <c:v>1810709.8286458419</c:v>
                </c:pt>
                <c:pt idx="260">
                  <c:v>1810709.8286458419</c:v>
                </c:pt>
                <c:pt idx="261">
                  <c:v>1810709.8286458419</c:v>
                </c:pt>
                <c:pt idx="262">
                  <c:v>1810709.8286458419</c:v>
                </c:pt>
                <c:pt idx="263">
                  <c:v>1810709.8286458419</c:v>
                </c:pt>
                <c:pt idx="264">
                  <c:v>1810709.8286458419</c:v>
                </c:pt>
                <c:pt idx="265">
                  <c:v>1810709.8286458419</c:v>
                </c:pt>
                <c:pt idx="266">
                  <c:v>1810709.8286458419</c:v>
                </c:pt>
                <c:pt idx="267">
                  <c:v>1810709.8286458419</c:v>
                </c:pt>
                <c:pt idx="268">
                  <c:v>1810709.8286458419</c:v>
                </c:pt>
                <c:pt idx="269">
                  <c:v>1810709.8286458419</c:v>
                </c:pt>
                <c:pt idx="270">
                  <c:v>1810709.8286458419</c:v>
                </c:pt>
                <c:pt idx="271">
                  <c:v>1810709.8286458419</c:v>
                </c:pt>
                <c:pt idx="272">
                  <c:v>1810709.8286458419</c:v>
                </c:pt>
                <c:pt idx="273">
                  <c:v>1810709.8286458419</c:v>
                </c:pt>
                <c:pt idx="274">
                  <c:v>1810709.8286458419</c:v>
                </c:pt>
                <c:pt idx="275">
                  <c:v>1810709.8286458419</c:v>
                </c:pt>
                <c:pt idx="276">
                  <c:v>1810709.8286458419</c:v>
                </c:pt>
                <c:pt idx="277">
                  <c:v>1810709.8286458419</c:v>
                </c:pt>
                <c:pt idx="278">
                  <c:v>1810709.8286458419</c:v>
                </c:pt>
                <c:pt idx="279">
                  <c:v>1810709.8286458419</c:v>
                </c:pt>
                <c:pt idx="280">
                  <c:v>1810709.8286458419</c:v>
                </c:pt>
                <c:pt idx="281">
                  <c:v>1810709.8286458419</c:v>
                </c:pt>
                <c:pt idx="282">
                  <c:v>1810709.8286458419</c:v>
                </c:pt>
                <c:pt idx="283">
                  <c:v>1810709.8286458419</c:v>
                </c:pt>
                <c:pt idx="284">
                  <c:v>1810709.8286458419</c:v>
                </c:pt>
                <c:pt idx="285">
                  <c:v>1810709.8286458419</c:v>
                </c:pt>
                <c:pt idx="286">
                  <c:v>1810709.8286458419</c:v>
                </c:pt>
                <c:pt idx="287">
                  <c:v>1810709.8286458419</c:v>
                </c:pt>
                <c:pt idx="288">
                  <c:v>1810709.8286458419</c:v>
                </c:pt>
                <c:pt idx="289">
                  <c:v>1810709.8286458419</c:v>
                </c:pt>
                <c:pt idx="290">
                  <c:v>1810709.8286458419</c:v>
                </c:pt>
                <c:pt idx="291">
                  <c:v>1810709.8286458419</c:v>
                </c:pt>
                <c:pt idx="292">
                  <c:v>1810709.8286458419</c:v>
                </c:pt>
                <c:pt idx="293">
                  <c:v>1651101.0572213675</c:v>
                </c:pt>
                <c:pt idx="294">
                  <c:v>1651101.0572213675</c:v>
                </c:pt>
                <c:pt idx="295">
                  <c:v>1651101.0572213675</c:v>
                </c:pt>
                <c:pt idx="296">
                  <c:v>1651101.0572213675</c:v>
                </c:pt>
                <c:pt idx="297">
                  <c:v>1651101.0572213675</c:v>
                </c:pt>
                <c:pt idx="298">
                  <c:v>1651101.0572213675</c:v>
                </c:pt>
                <c:pt idx="299">
                  <c:v>1651101.0572213675</c:v>
                </c:pt>
                <c:pt idx="300">
                  <c:v>1651101.0572213675</c:v>
                </c:pt>
                <c:pt idx="301">
                  <c:v>1651101.0572213675</c:v>
                </c:pt>
                <c:pt idx="302">
                  <c:v>1651101.0572213675</c:v>
                </c:pt>
                <c:pt idx="303">
                  <c:v>1651101.0572213675</c:v>
                </c:pt>
                <c:pt idx="304">
                  <c:v>1651101.0572213675</c:v>
                </c:pt>
                <c:pt idx="305">
                  <c:v>1651101.0572213675</c:v>
                </c:pt>
                <c:pt idx="306">
                  <c:v>1651101.0572213675</c:v>
                </c:pt>
                <c:pt idx="307">
                  <c:v>1651101.0572213675</c:v>
                </c:pt>
                <c:pt idx="308">
                  <c:v>1651101.0572213675</c:v>
                </c:pt>
                <c:pt idx="309">
                  <c:v>1651101.0572213675</c:v>
                </c:pt>
                <c:pt idx="310">
                  <c:v>1651101.0572213675</c:v>
                </c:pt>
                <c:pt idx="311">
                  <c:v>1651101.0572213675</c:v>
                </c:pt>
                <c:pt idx="312">
                  <c:v>1651101.0572213675</c:v>
                </c:pt>
                <c:pt idx="313">
                  <c:v>1651101.0572213675</c:v>
                </c:pt>
                <c:pt idx="314">
                  <c:v>1651101.0572213675</c:v>
                </c:pt>
                <c:pt idx="315">
                  <c:v>1651101.0572213675</c:v>
                </c:pt>
                <c:pt idx="316">
                  <c:v>1651101.0572213675</c:v>
                </c:pt>
                <c:pt idx="317">
                  <c:v>1651101.0572213675</c:v>
                </c:pt>
                <c:pt idx="318">
                  <c:v>1651101.0572213675</c:v>
                </c:pt>
                <c:pt idx="319">
                  <c:v>1651101.0572213675</c:v>
                </c:pt>
                <c:pt idx="320">
                  <c:v>1651101.0572213675</c:v>
                </c:pt>
                <c:pt idx="321">
                  <c:v>1651101.0572213675</c:v>
                </c:pt>
                <c:pt idx="322">
                  <c:v>1651101.0572213675</c:v>
                </c:pt>
                <c:pt idx="323">
                  <c:v>1651101.0572213675</c:v>
                </c:pt>
                <c:pt idx="324">
                  <c:v>1651101.0572213675</c:v>
                </c:pt>
                <c:pt idx="325">
                  <c:v>1651101.0572213675</c:v>
                </c:pt>
                <c:pt idx="326">
                  <c:v>1651101.0572213675</c:v>
                </c:pt>
                <c:pt idx="327">
                  <c:v>1651101.0572213675</c:v>
                </c:pt>
                <c:pt idx="328">
                  <c:v>1651101.0572213675</c:v>
                </c:pt>
                <c:pt idx="329">
                  <c:v>1651101.0572213675</c:v>
                </c:pt>
                <c:pt idx="330">
                  <c:v>1651101.0572213675</c:v>
                </c:pt>
                <c:pt idx="331">
                  <c:v>1651101.0572213675</c:v>
                </c:pt>
                <c:pt idx="332">
                  <c:v>1651101.0572213675</c:v>
                </c:pt>
                <c:pt idx="333">
                  <c:v>1651101.0572213675</c:v>
                </c:pt>
                <c:pt idx="334">
                  <c:v>1651101.0572213675</c:v>
                </c:pt>
                <c:pt idx="335">
                  <c:v>1651101.0572213675</c:v>
                </c:pt>
                <c:pt idx="336">
                  <c:v>1651101.0572213675</c:v>
                </c:pt>
                <c:pt idx="337">
                  <c:v>1651101.0572213675</c:v>
                </c:pt>
                <c:pt idx="338">
                  <c:v>1489488.3241882129</c:v>
                </c:pt>
                <c:pt idx="339">
                  <c:v>1489488.3241882129</c:v>
                </c:pt>
                <c:pt idx="340">
                  <c:v>1489488.3241882129</c:v>
                </c:pt>
                <c:pt idx="341">
                  <c:v>1489488.3241882129</c:v>
                </c:pt>
                <c:pt idx="342">
                  <c:v>1489488.3241882129</c:v>
                </c:pt>
                <c:pt idx="343">
                  <c:v>1489488.3241882129</c:v>
                </c:pt>
                <c:pt idx="344">
                  <c:v>1489488.3241882129</c:v>
                </c:pt>
                <c:pt idx="345">
                  <c:v>1489488.3241882129</c:v>
                </c:pt>
                <c:pt idx="346">
                  <c:v>1489488.3241882129</c:v>
                </c:pt>
                <c:pt idx="347">
                  <c:v>1489488.3241882129</c:v>
                </c:pt>
                <c:pt idx="348">
                  <c:v>1489488.3241882129</c:v>
                </c:pt>
                <c:pt idx="349">
                  <c:v>1489488.3241882129</c:v>
                </c:pt>
                <c:pt idx="350">
                  <c:v>1489488.3241882129</c:v>
                </c:pt>
                <c:pt idx="351">
                  <c:v>1489488.3241882129</c:v>
                </c:pt>
                <c:pt idx="352">
                  <c:v>1489488.3241882129</c:v>
                </c:pt>
                <c:pt idx="353">
                  <c:v>1489488.3241882129</c:v>
                </c:pt>
                <c:pt idx="354">
                  <c:v>1489488.3241882129</c:v>
                </c:pt>
                <c:pt idx="355">
                  <c:v>1489488.3241882129</c:v>
                </c:pt>
                <c:pt idx="356">
                  <c:v>1489488.3241882129</c:v>
                </c:pt>
                <c:pt idx="357">
                  <c:v>1489488.3241882129</c:v>
                </c:pt>
                <c:pt idx="358">
                  <c:v>1489488.3241882129</c:v>
                </c:pt>
                <c:pt idx="359">
                  <c:v>1489488.3241882129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43-40B5-8C83-98C2047DE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8229640"/>
        <c:axId val="5282355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B43-40B5-8C83-98C2047DE14C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1397594.6454303404</c:v>
                      </c:pt>
                      <c:pt idx="1">
                        <c:v>1397594.6454303404</c:v>
                      </c:pt>
                      <c:pt idx="2">
                        <c:v>1397594.6454303404</c:v>
                      </c:pt>
                      <c:pt idx="3">
                        <c:v>1397594.6454303404</c:v>
                      </c:pt>
                      <c:pt idx="4">
                        <c:v>1397594.6454303404</c:v>
                      </c:pt>
                      <c:pt idx="5">
                        <c:v>1397594.6454303404</c:v>
                      </c:pt>
                      <c:pt idx="6">
                        <c:v>1397594.6454303404</c:v>
                      </c:pt>
                      <c:pt idx="7">
                        <c:v>1397594.6454303404</c:v>
                      </c:pt>
                      <c:pt idx="8">
                        <c:v>1397594.6454303404</c:v>
                      </c:pt>
                      <c:pt idx="9">
                        <c:v>1397594.6454303404</c:v>
                      </c:pt>
                      <c:pt idx="10">
                        <c:v>1397594.6454303404</c:v>
                      </c:pt>
                      <c:pt idx="11">
                        <c:v>1397594.6454303404</c:v>
                      </c:pt>
                      <c:pt idx="12">
                        <c:v>1397594.6454303404</c:v>
                      </c:pt>
                      <c:pt idx="13">
                        <c:v>1397594.6454303404</c:v>
                      </c:pt>
                      <c:pt idx="14">
                        <c:v>1397594.6454303404</c:v>
                      </c:pt>
                      <c:pt idx="15">
                        <c:v>1397594.6454303404</c:v>
                      </c:pt>
                      <c:pt idx="16">
                        <c:v>1397594.6454303404</c:v>
                      </c:pt>
                      <c:pt idx="17">
                        <c:v>1397594.6454303404</c:v>
                      </c:pt>
                      <c:pt idx="18">
                        <c:v>1397594.6454303404</c:v>
                      </c:pt>
                      <c:pt idx="19">
                        <c:v>1397594.6454303404</c:v>
                      </c:pt>
                      <c:pt idx="20">
                        <c:v>1397594.6454303404</c:v>
                      </c:pt>
                      <c:pt idx="21">
                        <c:v>1397594.6454303404</c:v>
                      </c:pt>
                      <c:pt idx="22">
                        <c:v>1397594.6454303404</c:v>
                      </c:pt>
                      <c:pt idx="23">
                        <c:v>1559631.1245138615</c:v>
                      </c:pt>
                      <c:pt idx="24">
                        <c:v>1559631.1245138615</c:v>
                      </c:pt>
                      <c:pt idx="25">
                        <c:v>1559631.1245138615</c:v>
                      </c:pt>
                      <c:pt idx="26">
                        <c:v>1559631.1245138615</c:v>
                      </c:pt>
                      <c:pt idx="27">
                        <c:v>1559631.1245138615</c:v>
                      </c:pt>
                      <c:pt idx="28">
                        <c:v>1559631.1245138615</c:v>
                      </c:pt>
                      <c:pt idx="29">
                        <c:v>1559631.1245138615</c:v>
                      </c:pt>
                      <c:pt idx="30">
                        <c:v>1559631.1245138615</c:v>
                      </c:pt>
                      <c:pt idx="31">
                        <c:v>1559631.1245138615</c:v>
                      </c:pt>
                      <c:pt idx="32">
                        <c:v>1559631.1245138615</c:v>
                      </c:pt>
                      <c:pt idx="33">
                        <c:v>1559631.1245138615</c:v>
                      </c:pt>
                      <c:pt idx="34">
                        <c:v>1559631.1245138615</c:v>
                      </c:pt>
                      <c:pt idx="35">
                        <c:v>1559631.1245138615</c:v>
                      </c:pt>
                      <c:pt idx="36">
                        <c:v>1559631.1245138615</c:v>
                      </c:pt>
                      <c:pt idx="37">
                        <c:v>1559631.1245138615</c:v>
                      </c:pt>
                      <c:pt idx="38">
                        <c:v>1559631.1245138615</c:v>
                      </c:pt>
                      <c:pt idx="39">
                        <c:v>1559631.1245138615</c:v>
                      </c:pt>
                      <c:pt idx="40">
                        <c:v>1559631.1245138615</c:v>
                      </c:pt>
                      <c:pt idx="41">
                        <c:v>1559631.1245138615</c:v>
                      </c:pt>
                      <c:pt idx="42">
                        <c:v>1559631.1245138615</c:v>
                      </c:pt>
                      <c:pt idx="43">
                        <c:v>1559631.1245138615</c:v>
                      </c:pt>
                      <c:pt idx="44">
                        <c:v>1559631.1245138615</c:v>
                      </c:pt>
                      <c:pt idx="45">
                        <c:v>1559631.1245138615</c:v>
                      </c:pt>
                      <c:pt idx="46">
                        <c:v>1559631.1245138615</c:v>
                      </c:pt>
                      <c:pt idx="47">
                        <c:v>1559631.1245138615</c:v>
                      </c:pt>
                      <c:pt idx="48">
                        <c:v>1559631.1245138615</c:v>
                      </c:pt>
                      <c:pt idx="49">
                        <c:v>1559631.1245138615</c:v>
                      </c:pt>
                      <c:pt idx="50">
                        <c:v>1559631.1245138615</c:v>
                      </c:pt>
                      <c:pt idx="51">
                        <c:v>1559631.1245138615</c:v>
                      </c:pt>
                      <c:pt idx="52">
                        <c:v>1559631.1245138615</c:v>
                      </c:pt>
                      <c:pt idx="53">
                        <c:v>1559631.1245138615</c:v>
                      </c:pt>
                      <c:pt idx="54">
                        <c:v>1559631.1245138615</c:v>
                      </c:pt>
                      <c:pt idx="55">
                        <c:v>1559631.1245138615</c:v>
                      </c:pt>
                      <c:pt idx="56">
                        <c:v>1559631.1245138615</c:v>
                      </c:pt>
                      <c:pt idx="57">
                        <c:v>1559631.1245138615</c:v>
                      </c:pt>
                      <c:pt idx="58">
                        <c:v>1559631.1245138615</c:v>
                      </c:pt>
                      <c:pt idx="59">
                        <c:v>1559631.1245138615</c:v>
                      </c:pt>
                      <c:pt idx="60">
                        <c:v>1559631.1245138615</c:v>
                      </c:pt>
                      <c:pt idx="61">
                        <c:v>1559631.1245138615</c:v>
                      </c:pt>
                      <c:pt idx="62">
                        <c:v>1559631.1245138615</c:v>
                      </c:pt>
                      <c:pt idx="63">
                        <c:v>1559631.1245138615</c:v>
                      </c:pt>
                      <c:pt idx="64">
                        <c:v>1559631.1245138615</c:v>
                      </c:pt>
                      <c:pt idx="65">
                        <c:v>1559631.1245138615</c:v>
                      </c:pt>
                      <c:pt idx="66">
                        <c:v>1559631.1245138615</c:v>
                      </c:pt>
                      <c:pt idx="67">
                        <c:v>1559631.1245138615</c:v>
                      </c:pt>
                      <c:pt idx="68">
                        <c:v>1682544.2119383053</c:v>
                      </c:pt>
                      <c:pt idx="69">
                        <c:v>1682544.2119383053</c:v>
                      </c:pt>
                      <c:pt idx="70">
                        <c:v>1682544.2119383053</c:v>
                      </c:pt>
                      <c:pt idx="71">
                        <c:v>1682544.2119383053</c:v>
                      </c:pt>
                      <c:pt idx="72">
                        <c:v>1682544.2119383053</c:v>
                      </c:pt>
                      <c:pt idx="73">
                        <c:v>1682544.2119383053</c:v>
                      </c:pt>
                      <c:pt idx="74">
                        <c:v>1682544.2119383053</c:v>
                      </c:pt>
                      <c:pt idx="75">
                        <c:v>1682544.2119383053</c:v>
                      </c:pt>
                      <c:pt idx="76">
                        <c:v>1682544.2119383053</c:v>
                      </c:pt>
                      <c:pt idx="77">
                        <c:v>1682544.2119383053</c:v>
                      </c:pt>
                      <c:pt idx="78">
                        <c:v>1682544.2119383053</c:v>
                      </c:pt>
                      <c:pt idx="79">
                        <c:v>1682544.2119383053</c:v>
                      </c:pt>
                      <c:pt idx="80">
                        <c:v>1682544.2119383053</c:v>
                      </c:pt>
                      <c:pt idx="81">
                        <c:v>1682544.2119383053</c:v>
                      </c:pt>
                      <c:pt idx="82">
                        <c:v>1682544.2119383053</c:v>
                      </c:pt>
                      <c:pt idx="83">
                        <c:v>1682544.2119383053</c:v>
                      </c:pt>
                      <c:pt idx="84">
                        <c:v>1682544.2119383053</c:v>
                      </c:pt>
                      <c:pt idx="85">
                        <c:v>1682544.2119383053</c:v>
                      </c:pt>
                      <c:pt idx="86">
                        <c:v>1682544.2119383053</c:v>
                      </c:pt>
                      <c:pt idx="87">
                        <c:v>1682544.2119383053</c:v>
                      </c:pt>
                      <c:pt idx="88">
                        <c:v>1682544.2119383053</c:v>
                      </c:pt>
                      <c:pt idx="89">
                        <c:v>1682544.2119383053</c:v>
                      </c:pt>
                      <c:pt idx="90">
                        <c:v>1682544.2119383053</c:v>
                      </c:pt>
                      <c:pt idx="91">
                        <c:v>1682544.2119383053</c:v>
                      </c:pt>
                      <c:pt idx="92">
                        <c:v>1682544.2119383053</c:v>
                      </c:pt>
                      <c:pt idx="93">
                        <c:v>1682544.2119383053</c:v>
                      </c:pt>
                      <c:pt idx="94">
                        <c:v>1682544.2119383053</c:v>
                      </c:pt>
                      <c:pt idx="95">
                        <c:v>1682544.2119383053</c:v>
                      </c:pt>
                      <c:pt idx="96">
                        <c:v>1682544.2119383053</c:v>
                      </c:pt>
                      <c:pt idx="97">
                        <c:v>1682544.2119383053</c:v>
                      </c:pt>
                      <c:pt idx="98">
                        <c:v>1682544.2119383053</c:v>
                      </c:pt>
                      <c:pt idx="99">
                        <c:v>1682544.2119383053</c:v>
                      </c:pt>
                      <c:pt idx="100">
                        <c:v>1682544.2119383053</c:v>
                      </c:pt>
                      <c:pt idx="101">
                        <c:v>1682544.2119383053</c:v>
                      </c:pt>
                      <c:pt idx="102">
                        <c:v>1682544.2119383053</c:v>
                      </c:pt>
                      <c:pt idx="103">
                        <c:v>1682544.2119383053</c:v>
                      </c:pt>
                      <c:pt idx="104">
                        <c:v>1682544.2119383053</c:v>
                      </c:pt>
                      <c:pt idx="105">
                        <c:v>1682544.2119383053</c:v>
                      </c:pt>
                      <c:pt idx="106">
                        <c:v>1682544.2119383053</c:v>
                      </c:pt>
                      <c:pt idx="107">
                        <c:v>1682544.2119383053</c:v>
                      </c:pt>
                      <c:pt idx="108">
                        <c:v>1682544.2119383053</c:v>
                      </c:pt>
                      <c:pt idx="109">
                        <c:v>1682544.2119383053</c:v>
                      </c:pt>
                      <c:pt idx="110">
                        <c:v>1682544.2119383053</c:v>
                      </c:pt>
                      <c:pt idx="111">
                        <c:v>1682544.2119383053</c:v>
                      </c:pt>
                      <c:pt idx="112">
                        <c:v>1682544.2119383053</c:v>
                      </c:pt>
                      <c:pt idx="113">
                        <c:v>1563270.7042951351</c:v>
                      </c:pt>
                      <c:pt idx="114">
                        <c:v>1563270.7042951351</c:v>
                      </c:pt>
                      <c:pt idx="115">
                        <c:v>1563270.7042951351</c:v>
                      </c:pt>
                      <c:pt idx="116">
                        <c:v>1563270.7042951351</c:v>
                      </c:pt>
                      <c:pt idx="117">
                        <c:v>1563270.7042951351</c:v>
                      </c:pt>
                      <c:pt idx="118">
                        <c:v>1563270.7042951351</c:v>
                      </c:pt>
                      <c:pt idx="119">
                        <c:v>1563270.7042951351</c:v>
                      </c:pt>
                      <c:pt idx="120">
                        <c:v>1563270.7042951351</c:v>
                      </c:pt>
                      <c:pt idx="121">
                        <c:v>1563270.7042951351</c:v>
                      </c:pt>
                      <c:pt idx="122">
                        <c:v>1563270.7042951351</c:v>
                      </c:pt>
                      <c:pt idx="123">
                        <c:v>1563270.7042951351</c:v>
                      </c:pt>
                      <c:pt idx="124">
                        <c:v>1563270.7042951351</c:v>
                      </c:pt>
                      <c:pt idx="125">
                        <c:v>1563270.7042951351</c:v>
                      </c:pt>
                      <c:pt idx="126">
                        <c:v>1563270.7042951351</c:v>
                      </c:pt>
                      <c:pt idx="127">
                        <c:v>1563270.7042951351</c:v>
                      </c:pt>
                      <c:pt idx="128">
                        <c:v>1563270.7042951351</c:v>
                      </c:pt>
                      <c:pt idx="129">
                        <c:v>1563270.7042951351</c:v>
                      </c:pt>
                      <c:pt idx="130">
                        <c:v>1563270.7042951351</c:v>
                      </c:pt>
                      <c:pt idx="131">
                        <c:v>1563270.7042951351</c:v>
                      </c:pt>
                      <c:pt idx="132">
                        <c:v>1563270.7042951351</c:v>
                      </c:pt>
                      <c:pt idx="133">
                        <c:v>1563270.7042951351</c:v>
                      </c:pt>
                      <c:pt idx="134">
                        <c:v>1563270.7042951351</c:v>
                      </c:pt>
                      <c:pt idx="135">
                        <c:v>1563270.7042951351</c:v>
                      </c:pt>
                      <c:pt idx="136">
                        <c:v>1563270.7042951351</c:v>
                      </c:pt>
                      <c:pt idx="137">
                        <c:v>1563270.7042951351</c:v>
                      </c:pt>
                      <c:pt idx="138">
                        <c:v>1563270.7042951351</c:v>
                      </c:pt>
                      <c:pt idx="139">
                        <c:v>1563270.7042951351</c:v>
                      </c:pt>
                      <c:pt idx="140">
                        <c:v>1563270.7042951351</c:v>
                      </c:pt>
                      <c:pt idx="141">
                        <c:v>1563270.7042951351</c:v>
                      </c:pt>
                      <c:pt idx="142">
                        <c:v>1563270.7042951351</c:v>
                      </c:pt>
                      <c:pt idx="143">
                        <c:v>1563270.7042951351</c:v>
                      </c:pt>
                      <c:pt idx="144">
                        <c:v>1563270.7042951351</c:v>
                      </c:pt>
                      <c:pt idx="145">
                        <c:v>1563270.7042951351</c:v>
                      </c:pt>
                      <c:pt idx="146">
                        <c:v>1563270.7042951351</c:v>
                      </c:pt>
                      <c:pt idx="147">
                        <c:v>1563270.7042951351</c:v>
                      </c:pt>
                      <c:pt idx="148">
                        <c:v>1563270.7042951351</c:v>
                      </c:pt>
                      <c:pt idx="149">
                        <c:v>1563270.7042951351</c:v>
                      </c:pt>
                      <c:pt idx="150">
                        <c:v>1563270.7042951351</c:v>
                      </c:pt>
                      <c:pt idx="151">
                        <c:v>1563270.7042951351</c:v>
                      </c:pt>
                      <c:pt idx="152">
                        <c:v>1563270.7042951351</c:v>
                      </c:pt>
                      <c:pt idx="153">
                        <c:v>1563270.7042951351</c:v>
                      </c:pt>
                      <c:pt idx="154">
                        <c:v>1563270.7042951351</c:v>
                      </c:pt>
                      <c:pt idx="155">
                        <c:v>1563270.7042951351</c:v>
                      </c:pt>
                      <c:pt idx="156">
                        <c:v>1563270.7042951351</c:v>
                      </c:pt>
                      <c:pt idx="157">
                        <c:v>1563270.7042951351</c:v>
                      </c:pt>
                      <c:pt idx="158">
                        <c:v>1392859.4543391138</c:v>
                      </c:pt>
                      <c:pt idx="159">
                        <c:v>1392859.4543391138</c:v>
                      </c:pt>
                      <c:pt idx="160">
                        <c:v>1392859.4543391138</c:v>
                      </c:pt>
                      <c:pt idx="161">
                        <c:v>1392859.4543391138</c:v>
                      </c:pt>
                      <c:pt idx="162">
                        <c:v>1392859.4543391138</c:v>
                      </c:pt>
                      <c:pt idx="163">
                        <c:v>1392859.4543391138</c:v>
                      </c:pt>
                      <c:pt idx="164">
                        <c:v>1392859.4543391138</c:v>
                      </c:pt>
                      <c:pt idx="165">
                        <c:v>1392859.4543391138</c:v>
                      </c:pt>
                      <c:pt idx="166">
                        <c:v>1392859.4543391138</c:v>
                      </c:pt>
                      <c:pt idx="167">
                        <c:v>1392859.4543391138</c:v>
                      </c:pt>
                      <c:pt idx="168">
                        <c:v>1392859.4543391138</c:v>
                      </c:pt>
                      <c:pt idx="169">
                        <c:v>1392859.4543391138</c:v>
                      </c:pt>
                      <c:pt idx="170">
                        <c:v>1392859.4543391138</c:v>
                      </c:pt>
                      <c:pt idx="171">
                        <c:v>1392859.4543391138</c:v>
                      </c:pt>
                      <c:pt idx="172">
                        <c:v>1392859.4543391138</c:v>
                      </c:pt>
                      <c:pt idx="173">
                        <c:v>1392859.4543391138</c:v>
                      </c:pt>
                      <c:pt idx="174">
                        <c:v>1392859.4543391138</c:v>
                      </c:pt>
                      <c:pt idx="175">
                        <c:v>1392859.4543391138</c:v>
                      </c:pt>
                      <c:pt idx="176">
                        <c:v>1392859.4543391138</c:v>
                      </c:pt>
                      <c:pt idx="177">
                        <c:v>1392859.4543391138</c:v>
                      </c:pt>
                      <c:pt idx="178">
                        <c:v>1392859.4543391138</c:v>
                      </c:pt>
                      <c:pt idx="179">
                        <c:v>1392859.4543391138</c:v>
                      </c:pt>
                      <c:pt idx="180">
                        <c:v>1392859.4543391138</c:v>
                      </c:pt>
                      <c:pt idx="181">
                        <c:v>1392859.4543391138</c:v>
                      </c:pt>
                      <c:pt idx="182">
                        <c:v>1392859.4543391138</c:v>
                      </c:pt>
                      <c:pt idx="183">
                        <c:v>1392859.4543391138</c:v>
                      </c:pt>
                      <c:pt idx="184">
                        <c:v>1392859.4543391138</c:v>
                      </c:pt>
                      <c:pt idx="185">
                        <c:v>1392859.4543391138</c:v>
                      </c:pt>
                      <c:pt idx="186">
                        <c:v>1392859.4543391138</c:v>
                      </c:pt>
                      <c:pt idx="187">
                        <c:v>1392859.4543391138</c:v>
                      </c:pt>
                      <c:pt idx="188">
                        <c:v>1392859.4543391138</c:v>
                      </c:pt>
                      <c:pt idx="189">
                        <c:v>1392859.4543391138</c:v>
                      </c:pt>
                      <c:pt idx="190">
                        <c:v>1392859.4543391138</c:v>
                      </c:pt>
                      <c:pt idx="191">
                        <c:v>1392859.4543391138</c:v>
                      </c:pt>
                      <c:pt idx="192">
                        <c:v>1392859.4543391138</c:v>
                      </c:pt>
                      <c:pt idx="193">
                        <c:v>1392859.4543391138</c:v>
                      </c:pt>
                      <c:pt idx="194">
                        <c:v>1392859.4543391138</c:v>
                      </c:pt>
                      <c:pt idx="195">
                        <c:v>1392859.4543391138</c:v>
                      </c:pt>
                      <c:pt idx="196">
                        <c:v>1392859.4543391138</c:v>
                      </c:pt>
                      <c:pt idx="197">
                        <c:v>1392859.4543391138</c:v>
                      </c:pt>
                      <c:pt idx="198">
                        <c:v>1392859.4543391138</c:v>
                      </c:pt>
                      <c:pt idx="199">
                        <c:v>1392859.4543391138</c:v>
                      </c:pt>
                      <c:pt idx="200">
                        <c:v>1392859.4543391138</c:v>
                      </c:pt>
                      <c:pt idx="201">
                        <c:v>1392859.4543391138</c:v>
                      </c:pt>
                      <c:pt idx="202">
                        <c:v>1392859.4543391138</c:v>
                      </c:pt>
                      <c:pt idx="203">
                        <c:v>1541680.7297669984</c:v>
                      </c:pt>
                      <c:pt idx="204">
                        <c:v>1541680.7297669984</c:v>
                      </c:pt>
                      <c:pt idx="205">
                        <c:v>1541680.7297669984</c:v>
                      </c:pt>
                      <c:pt idx="206">
                        <c:v>1541680.7297669984</c:v>
                      </c:pt>
                      <c:pt idx="207">
                        <c:v>1541680.7297669984</c:v>
                      </c:pt>
                      <c:pt idx="208">
                        <c:v>1541680.7297669984</c:v>
                      </c:pt>
                      <c:pt idx="209">
                        <c:v>1541680.7297669984</c:v>
                      </c:pt>
                      <c:pt idx="210">
                        <c:v>1541680.7297669984</c:v>
                      </c:pt>
                      <c:pt idx="211">
                        <c:v>1541680.7297669984</c:v>
                      </c:pt>
                      <c:pt idx="212">
                        <c:v>1541680.7297669984</c:v>
                      </c:pt>
                      <c:pt idx="213">
                        <c:v>1541680.7297669984</c:v>
                      </c:pt>
                      <c:pt idx="214">
                        <c:v>1541680.7297669984</c:v>
                      </c:pt>
                      <c:pt idx="215">
                        <c:v>1541680.7297669984</c:v>
                      </c:pt>
                      <c:pt idx="216">
                        <c:v>1541680.7297669984</c:v>
                      </c:pt>
                      <c:pt idx="217">
                        <c:v>1541680.7297669984</c:v>
                      </c:pt>
                      <c:pt idx="218">
                        <c:v>1541680.7297669984</c:v>
                      </c:pt>
                      <c:pt idx="219">
                        <c:v>1541680.7297669984</c:v>
                      </c:pt>
                      <c:pt idx="220">
                        <c:v>1541680.7297669984</c:v>
                      </c:pt>
                      <c:pt idx="221">
                        <c:v>1541680.7297669984</c:v>
                      </c:pt>
                      <c:pt idx="222">
                        <c:v>1541680.7297669984</c:v>
                      </c:pt>
                      <c:pt idx="223">
                        <c:v>1541680.7297669984</c:v>
                      </c:pt>
                      <c:pt idx="224">
                        <c:v>1541680.7297669984</c:v>
                      </c:pt>
                      <c:pt idx="225">
                        <c:v>1541680.7297669984</c:v>
                      </c:pt>
                      <c:pt idx="226">
                        <c:v>1541680.7297669984</c:v>
                      </c:pt>
                      <c:pt idx="227">
                        <c:v>1541680.7297669984</c:v>
                      </c:pt>
                      <c:pt idx="228">
                        <c:v>1541680.7297669984</c:v>
                      </c:pt>
                      <c:pt idx="229">
                        <c:v>1541680.7297669984</c:v>
                      </c:pt>
                      <c:pt idx="230">
                        <c:v>1541680.7297669984</c:v>
                      </c:pt>
                      <c:pt idx="231">
                        <c:v>1541680.7297669984</c:v>
                      </c:pt>
                      <c:pt idx="232">
                        <c:v>1541680.7297669984</c:v>
                      </c:pt>
                      <c:pt idx="233">
                        <c:v>1541680.7297669984</c:v>
                      </c:pt>
                      <c:pt idx="234">
                        <c:v>1541680.7297669984</c:v>
                      </c:pt>
                      <c:pt idx="235">
                        <c:v>1541680.7297669984</c:v>
                      </c:pt>
                      <c:pt idx="236">
                        <c:v>1541680.7297669984</c:v>
                      </c:pt>
                      <c:pt idx="237">
                        <c:v>1541680.7297669984</c:v>
                      </c:pt>
                      <c:pt idx="238">
                        <c:v>1541680.7297669984</c:v>
                      </c:pt>
                      <c:pt idx="239">
                        <c:v>1541680.7297669984</c:v>
                      </c:pt>
                      <c:pt idx="240">
                        <c:v>1541680.7297669984</c:v>
                      </c:pt>
                      <c:pt idx="241">
                        <c:v>1541680.7297669984</c:v>
                      </c:pt>
                      <c:pt idx="242">
                        <c:v>1541680.7297669984</c:v>
                      </c:pt>
                      <c:pt idx="243">
                        <c:v>1541680.7297669984</c:v>
                      </c:pt>
                      <c:pt idx="244">
                        <c:v>1541680.7297669984</c:v>
                      </c:pt>
                      <c:pt idx="245">
                        <c:v>1541680.7297669984</c:v>
                      </c:pt>
                      <c:pt idx="246">
                        <c:v>1541680.7297669984</c:v>
                      </c:pt>
                      <c:pt idx="247">
                        <c:v>1541680.7297669984</c:v>
                      </c:pt>
                      <c:pt idx="248">
                        <c:v>1679617.4808691645</c:v>
                      </c:pt>
                      <c:pt idx="249">
                        <c:v>1679617.4808691645</c:v>
                      </c:pt>
                      <c:pt idx="250">
                        <c:v>1679617.4808691645</c:v>
                      </c:pt>
                      <c:pt idx="251">
                        <c:v>1679617.4808691645</c:v>
                      </c:pt>
                      <c:pt idx="252">
                        <c:v>1679617.4808691645</c:v>
                      </c:pt>
                      <c:pt idx="253">
                        <c:v>1679617.4808691645</c:v>
                      </c:pt>
                      <c:pt idx="254">
                        <c:v>1679617.4808691645</c:v>
                      </c:pt>
                      <c:pt idx="255">
                        <c:v>1679617.4808691645</c:v>
                      </c:pt>
                      <c:pt idx="256">
                        <c:v>1679617.4808691645</c:v>
                      </c:pt>
                      <c:pt idx="257">
                        <c:v>1679617.4808691645</c:v>
                      </c:pt>
                      <c:pt idx="258">
                        <c:v>1679617.4808691645</c:v>
                      </c:pt>
                      <c:pt idx="259">
                        <c:v>1679617.4808691645</c:v>
                      </c:pt>
                      <c:pt idx="260">
                        <c:v>1679617.4808691645</c:v>
                      </c:pt>
                      <c:pt idx="261">
                        <c:v>1679617.4808691645</c:v>
                      </c:pt>
                      <c:pt idx="262">
                        <c:v>1679617.4808691645</c:v>
                      </c:pt>
                      <c:pt idx="263">
                        <c:v>1679617.4808691645</c:v>
                      </c:pt>
                      <c:pt idx="264">
                        <c:v>1679617.4808691645</c:v>
                      </c:pt>
                      <c:pt idx="265">
                        <c:v>1679617.4808691645</c:v>
                      </c:pt>
                      <c:pt idx="266">
                        <c:v>1679617.4808691645</c:v>
                      </c:pt>
                      <c:pt idx="267">
                        <c:v>1679617.4808691645</c:v>
                      </c:pt>
                      <c:pt idx="268">
                        <c:v>1679617.4808691645</c:v>
                      </c:pt>
                      <c:pt idx="269">
                        <c:v>1679617.4808691645</c:v>
                      </c:pt>
                      <c:pt idx="270">
                        <c:v>1679617.4808691645</c:v>
                      </c:pt>
                      <c:pt idx="271">
                        <c:v>1679617.4808691645</c:v>
                      </c:pt>
                      <c:pt idx="272">
                        <c:v>1679617.4808691645</c:v>
                      </c:pt>
                      <c:pt idx="273">
                        <c:v>1679617.4808691645</c:v>
                      </c:pt>
                      <c:pt idx="274">
                        <c:v>1679617.4808691645</c:v>
                      </c:pt>
                      <c:pt idx="275">
                        <c:v>1679617.4808691645</c:v>
                      </c:pt>
                      <c:pt idx="276">
                        <c:v>1679617.4808691645</c:v>
                      </c:pt>
                      <c:pt idx="277">
                        <c:v>1679617.4808691645</c:v>
                      </c:pt>
                      <c:pt idx="278">
                        <c:v>1679617.4808691645</c:v>
                      </c:pt>
                      <c:pt idx="279">
                        <c:v>1679617.4808691645</c:v>
                      </c:pt>
                      <c:pt idx="280">
                        <c:v>1679617.4808691645</c:v>
                      </c:pt>
                      <c:pt idx="281">
                        <c:v>1679617.4808691645</c:v>
                      </c:pt>
                      <c:pt idx="282">
                        <c:v>1679617.4808691645</c:v>
                      </c:pt>
                      <c:pt idx="283">
                        <c:v>1679617.4808691645</c:v>
                      </c:pt>
                      <c:pt idx="284">
                        <c:v>1679617.4808691645</c:v>
                      </c:pt>
                      <c:pt idx="285">
                        <c:v>1679617.4808691645</c:v>
                      </c:pt>
                      <c:pt idx="286">
                        <c:v>1679617.4808691645</c:v>
                      </c:pt>
                      <c:pt idx="287">
                        <c:v>1679617.4808691645</c:v>
                      </c:pt>
                      <c:pt idx="288">
                        <c:v>1679617.4808691645</c:v>
                      </c:pt>
                      <c:pt idx="289">
                        <c:v>1679617.4808691645</c:v>
                      </c:pt>
                      <c:pt idx="290">
                        <c:v>1679617.4808691645</c:v>
                      </c:pt>
                      <c:pt idx="291">
                        <c:v>1679617.4808691645</c:v>
                      </c:pt>
                      <c:pt idx="292">
                        <c:v>1679617.4808691645</c:v>
                      </c:pt>
                      <c:pt idx="293">
                        <c:v>1539676.8356420586</c:v>
                      </c:pt>
                      <c:pt idx="294">
                        <c:v>1539676.8356420586</c:v>
                      </c:pt>
                      <c:pt idx="295">
                        <c:v>1539676.8356420586</c:v>
                      </c:pt>
                      <c:pt idx="296">
                        <c:v>1539676.8356420586</c:v>
                      </c:pt>
                      <c:pt idx="297">
                        <c:v>1539676.8356420586</c:v>
                      </c:pt>
                      <c:pt idx="298">
                        <c:v>1539676.8356420586</c:v>
                      </c:pt>
                      <c:pt idx="299">
                        <c:v>1539676.8356420586</c:v>
                      </c:pt>
                      <c:pt idx="300">
                        <c:v>1539676.8356420586</c:v>
                      </c:pt>
                      <c:pt idx="301">
                        <c:v>1539676.8356420586</c:v>
                      </c:pt>
                      <c:pt idx="302">
                        <c:v>1539676.8356420586</c:v>
                      </c:pt>
                      <c:pt idx="303">
                        <c:v>1539676.8356420586</c:v>
                      </c:pt>
                      <c:pt idx="304">
                        <c:v>1539676.8356420586</c:v>
                      </c:pt>
                      <c:pt idx="305">
                        <c:v>1539676.8356420586</c:v>
                      </c:pt>
                      <c:pt idx="306">
                        <c:v>1539676.8356420586</c:v>
                      </c:pt>
                      <c:pt idx="307">
                        <c:v>1539676.8356420586</c:v>
                      </c:pt>
                      <c:pt idx="308">
                        <c:v>1539676.8356420586</c:v>
                      </c:pt>
                      <c:pt idx="309">
                        <c:v>1539676.8356420586</c:v>
                      </c:pt>
                      <c:pt idx="310">
                        <c:v>1539676.8356420586</c:v>
                      </c:pt>
                      <c:pt idx="311">
                        <c:v>1539676.8356420586</c:v>
                      </c:pt>
                      <c:pt idx="312">
                        <c:v>1539676.8356420586</c:v>
                      </c:pt>
                      <c:pt idx="313">
                        <c:v>1539676.8356420586</c:v>
                      </c:pt>
                      <c:pt idx="314">
                        <c:v>1539676.8356420586</c:v>
                      </c:pt>
                      <c:pt idx="315">
                        <c:v>1539676.8356420586</c:v>
                      </c:pt>
                      <c:pt idx="316">
                        <c:v>1539676.8356420586</c:v>
                      </c:pt>
                      <c:pt idx="317">
                        <c:v>1539676.8356420586</c:v>
                      </c:pt>
                      <c:pt idx="318">
                        <c:v>1539676.8356420586</c:v>
                      </c:pt>
                      <c:pt idx="319">
                        <c:v>1539676.8356420586</c:v>
                      </c:pt>
                      <c:pt idx="320">
                        <c:v>1539676.8356420586</c:v>
                      </c:pt>
                      <c:pt idx="321">
                        <c:v>1539676.8356420586</c:v>
                      </c:pt>
                      <c:pt idx="322">
                        <c:v>1539676.8356420586</c:v>
                      </c:pt>
                      <c:pt idx="323">
                        <c:v>1539676.8356420586</c:v>
                      </c:pt>
                      <c:pt idx="324">
                        <c:v>1539676.8356420586</c:v>
                      </c:pt>
                      <c:pt idx="325">
                        <c:v>1539676.8356420586</c:v>
                      </c:pt>
                      <c:pt idx="326">
                        <c:v>1539676.8356420586</c:v>
                      </c:pt>
                      <c:pt idx="327">
                        <c:v>1539676.8356420586</c:v>
                      </c:pt>
                      <c:pt idx="328">
                        <c:v>1539676.8356420586</c:v>
                      </c:pt>
                      <c:pt idx="329">
                        <c:v>1539676.8356420586</c:v>
                      </c:pt>
                      <c:pt idx="330">
                        <c:v>1539676.8356420586</c:v>
                      </c:pt>
                      <c:pt idx="331">
                        <c:v>1539676.8356420586</c:v>
                      </c:pt>
                      <c:pt idx="332">
                        <c:v>1539676.8356420586</c:v>
                      </c:pt>
                      <c:pt idx="333">
                        <c:v>1539676.8356420586</c:v>
                      </c:pt>
                      <c:pt idx="334">
                        <c:v>1539676.8356420586</c:v>
                      </c:pt>
                      <c:pt idx="335">
                        <c:v>1539676.8356420586</c:v>
                      </c:pt>
                      <c:pt idx="336">
                        <c:v>1539676.8356420586</c:v>
                      </c:pt>
                      <c:pt idx="337">
                        <c:v>1539676.8356420586</c:v>
                      </c:pt>
                      <c:pt idx="338">
                        <c:v>1397594.6454303404</c:v>
                      </c:pt>
                      <c:pt idx="339">
                        <c:v>1397594.6454303404</c:v>
                      </c:pt>
                      <c:pt idx="340">
                        <c:v>1397594.6454303404</c:v>
                      </c:pt>
                      <c:pt idx="341">
                        <c:v>1397594.6454303404</c:v>
                      </c:pt>
                      <c:pt idx="342">
                        <c:v>1397594.6454303404</c:v>
                      </c:pt>
                      <c:pt idx="343">
                        <c:v>1397594.6454303404</c:v>
                      </c:pt>
                      <c:pt idx="344">
                        <c:v>1397594.6454303404</c:v>
                      </c:pt>
                      <c:pt idx="345">
                        <c:v>1397594.6454303404</c:v>
                      </c:pt>
                      <c:pt idx="346">
                        <c:v>1397594.6454303404</c:v>
                      </c:pt>
                      <c:pt idx="347">
                        <c:v>1397594.6454303404</c:v>
                      </c:pt>
                      <c:pt idx="348">
                        <c:v>1397594.6454303404</c:v>
                      </c:pt>
                      <c:pt idx="349">
                        <c:v>1397594.6454303404</c:v>
                      </c:pt>
                      <c:pt idx="350">
                        <c:v>1397594.6454303404</c:v>
                      </c:pt>
                      <c:pt idx="351">
                        <c:v>1397594.6454303404</c:v>
                      </c:pt>
                      <c:pt idx="352">
                        <c:v>1397594.6454303404</c:v>
                      </c:pt>
                      <c:pt idx="353">
                        <c:v>1397594.6454303404</c:v>
                      </c:pt>
                      <c:pt idx="354">
                        <c:v>1397594.6454303404</c:v>
                      </c:pt>
                      <c:pt idx="355">
                        <c:v>1397594.6454303404</c:v>
                      </c:pt>
                      <c:pt idx="356">
                        <c:v>1397594.6454303404</c:v>
                      </c:pt>
                      <c:pt idx="357">
                        <c:v>1397594.6454303404</c:v>
                      </c:pt>
                      <c:pt idx="358">
                        <c:v>1397594.6454303404</c:v>
                      </c:pt>
                      <c:pt idx="359">
                        <c:v>1397594.6454303404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B43-40B5-8C83-98C2047DE14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B43-40B5-8C83-98C2047DE14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1397594.6454303404</c:v>
                      </c:pt>
                      <c:pt idx="1">
                        <c:v>1397594.6454303404</c:v>
                      </c:pt>
                      <c:pt idx="2">
                        <c:v>1397594.6454303404</c:v>
                      </c:pt>
                      <c:pt idx="3">
                        <c:v>1397594.6454303404</c:v>
                      </c:pt>
                      <c:pt idx="4">
                        <c:v>1397594.6454303404</c:v>
                      </c:pt>
                      <c:pt idx="5">
                        <c:v>1397594.6454303404</c:v>
                      </c:pt>
                      <c:pt idx="6">
                        <c:v>1397594.6454303404</c:v>
                      </c:pt>
                      <c:pt idx="7">
                        <c:v>1397594.6454303404</c:v>
                      </c:pt>
                      <c:pt idx="8">
                        <c:v>1397594.6454303404</c:v>
                      </c:pt>
                      <c:pt idx="9">
                        <c:v>1397594.6454303404</c:v>
                      </c:pt>
                      <c:pt idx="10">
                        <c:v>1397594.6454303404</c:v>
                      </c:pt>
                      <c:pt idx="11">
                        <c:v>1397594.6454303404</c:v>
                      </c:pt>
                      <c:pt idx="12">
                        <c:v>1397594.6454303404</c:v>
                      </c:pt>
                      <c:pt idx="13">
                        <c:v>1397594.6454303404</c:v>
                      </c:pt>
                      <c:pt idx="14">
                        <c:v>1397594.6454303404</c:v>
                      </c:pt>
                      <c:pt idx="15">
                        <c:v>1397594.6454303404</c:v>
                      </c:pt>
                      <c:pt idx="16">
                        <c:v>1397594.6454303404</c:v>
                      </c:pt>
                      <c:pt idx="17">
                        <c:v>1397594.6454303404</c:v>
                      </c:pt>
                      <c:pt idx="18">
                        <c:v>1397594.6454303404</c:v>
                      </c:pt>
                      <c:pt idx="19">
                        <c:v>1397594.6454303404</c:v>
                      </c:pt>
                      <c:pt idx="20">
                        <c:v>1397594.6454303404</c:v>
                      </c:pt>
                      <c:pt idx="21">
                        <c:v>1397594.6454303404</c:v>
                      </c:pt>
                      <c:pt idx="22">
                        <c:v>1397594.6454303404</c:v>
                      </c:pt>
                      <c:pt idx="23">
                        <c:v>1559631.1245138615</c:v>
                      </c:pt>
                      <c:pt idx="24">
                        <c:v>1559631.1245138615</c:v>
                      </c:pt>
                      <c:pt idx="25">
                        <c:v>1559631.1245138615</c:v>
                      </c:pt>
                      <c:pt idx="26">
                        <c:v>1559631.1245138615</c:v>
                      </c:pt>
                      <c:pt idx="27">
                        <c:v>1559631.1245138615</c:v>
                      </c:pt>
                      <c:pt idx="28">
                        <c:v>1559631.1245138615</c:v>
                      </c:pt>
                      <c:pt idx="29">
                        <c:v>1559631.1245138615</c:v>
                      </c:pt>
                      <c:pt idx="30">
                        <c:v>1559631.1245138615</c:v>
                      </c:pt>
                      <c:pt idx="31">
                        <c:v>1559631.1245138615</c:v>
                      </c:pt>
                      <c:pt idx="32">
                        <c:v>1559631.1245138615</c:v>
                      </c:pt>
                      <c:pt idx="33">
                        <c:v>1559631.1245138615</c:v>
                      </c:pt>
                      <c:pt idx="34">
                        <c:v>1559631.1245138615</c:v>
                      </c:pt>
                      <c:pt idx="35">
                        <c:v>1559631.1245138615</c:v>
                      </c:pt>
                      <c:pt idx="36">
                        <c:v>1559631.1245138615</c:v>
                      </c:pt>
                      <c:pt idx="37">
                        <c:v>1559631.1245138615</c:v>
                      </c:pt>
                      <c:pt idx="38">
                        <c:v>1559631.1245138615</c:v>
                      </c:pt>
                      <c:pt idx="39">
                        <c:v>1559631.1245138615</c:v>
                      </c:pt>
                      <c:pt idx="40">
                        <c:v>1559631.1245138615</c:v>
                      </c:pt>
                      <c:pt idx="41">
                        <c:v>1559631.1245138615</c:v>
                      </c:pt>
                      <c:pt idx="42">
                        <c:v>1559631.1245138615</c:v>
                      </c:pt>
                      <c:pt idx="43">
                        <c:v>1559631.1245138615</c:v>
                      </c:pt>
                      <c:pt idx="44">
                        <c:v>1559631.1245138615</c:v>
                      </c:pt>
                      <c:pt idx="45">
                        <c:v>1559631.1245138615</c:v>
                      </c:pt>
                      <c:pt idx="46">
                        <c:v>1559631.1245138615</c:v>
                      </c:pt>
                      <c:pt idx="47">
                        <c:v>1559631.1245138615</c:v>
                      </c:pt>
                      <c:pt idx="48">
                        <c:v>1559631.1245138615</c:v>
                      </c:pt>
                      <c:pt idx="49">
                        <c:v>1559631.1245138615</c:v>
                      </c:pt>
                      <c:pt idx="50">
                        <c:v>1559631.1245138615</c:v>
                      </c:pt>
                      <c:pt idx="51">
                        <c:v>1559631.1245138615</c:v>
                      </c:pt>
                      <c:pt idx="52">
                        <c:v>1559631.1245138615</c:v>
                      </c:pt>
                      <c:pt idx="53">
                        <c:v>1559631.1245138615</c:v>
                      </c:pt>
                      <c:pt idx="54">
                        <c:v>1559631.1245138615</c:v>
                      </c:pt>
                      <c:pt idx="55">
                        <c:v>1559631.1245138615</c:v>
                      </c:pt>
                      <c:pt idx="56">
                        <c:v>1559631.1245138615</c:v>
                      </c:pt>
                      <c:pt idx="57">
                        <c:v>1559631.1245138615</c:v>
                      </c:pt>
                      <c:pt idx="58">
                        <c:v>1559631.1245138615</c:v>
                      </c:pt>
                      <c:pt idx="59">
                        <c:v>1559631.1245138615</c:v>
                      </c:pt>
                      <c:pt idx="60">
                        <c:v>1559631.1245138615</c:v>
                      </c:pt>
                      <c:pt idx="61">
                        <c:v>1559631.1245138615</c:v>
                      </c:pt>
                      <c:pt idx="62">
                        <c:v>1559631.1245138615</c:v>
                      </c:pt>
                      <c:pt idx="63">
                        <c:v>1559631.1245138615</c:v>
                      </c:pt>
                      <c:pt idx="64">
                        <c:v>1559631.1245138615</c:v>
                      </c:pt>
                      <c:pt idx="65">
                        <c:v>1559631.1245138615</c:v>
                      </c:pt>
                      <c:pt idx="66">
                        <c:v>1559631.1245138615</c:v>
                      </c:pt>
                      <c:pt idx="67">
                        <c:v>1559631.1245138615</c:v>
                      </c:pt>
                      <c:pt idx="68">
                        <c:v>1682544.2119383053</c:v>
                      </c:pt>
                      <c:pt idx="69">
                        <c:v>1682544.2119383053</c:v>
                      </c:pt>
                      <c:pt idx="70">
                        <c:v>1682544.2119383053</c:v>
                      </c:pt>
                      <c:pt idx="71">
                        <c:v>1682544.2119383053</c:v>
                      </c:pt>
                      <c:pt idx="72">
                        <c:v>1682544.2119383053</c:v>
                      </c:pt>
                      <c:pt idx="73">
                        <c:v>1682544.2119383053</c:v>
                      </c:pt>
                      <c:pt idx="74">
                        <c:v>1682544.2119383053</c:v>
                      </c:pt>
                      <c:pt idx="75">
                        <c:v>1682544.2119383053</c:v>
                      </c:pt>
                      <c:pt idx="76">
                        <c:v>1682544.2119383053</c:v>
                      </c:pt>
                      <c:pt idx="77">
                        <c:v>1682544.2119383053</c:v>
                      </c:pt>
                      <c:pt idx="78">
                        <c:v>1682544.2119383053</c:v>
                      </c:pt>
                      <c:pt idx="79">
                        <c:v>1682544.2119383053</c:v>
                      </c:pt>
                      <c:pt idx="80">
                        <c:v>1682544.2119383053</c:v>
                      </c:pt>
                      <c:pt idx="81">
                        <c:v>1682544.2119383053</c:v>
                      </c:pt>
                      <c:pt idx="82">
                        <c:v>1682544.2119383053</c:v>
                      </c:pt>
                      <c:pt idx="83">
                        <c:v>1682544.2119383053</c:v>
                      </c:pt>
                      <c:pt idx="84">
                        <c:v>1682544.2119383053</c:v>
                      </c:pt>
                      <c:pt idx="85">
                        <c:v>1682544.2119383053</c:v>
                      </c:pt>
                      <c:pt idx="86">
                        <c:v>1682544.2119383053</c:v>
                      </c:pt>
                      <c:pt idx="87">
                        <c:v>1682544.2119383053</c:v>
                      </c:pt>
                      <c:pt idx="88">
                        <c:v>1682544.2119383053</c:v>
                      </c:pt>
                      <c:pt idx="89">
                        <c:v>1682544.2119383053</c:v>
                      </c:pt>
                      <c:pt idx="90">
                        <c:v>1682544.2119383053</c:v>
                      </c:pt>
                      <c:pt idx="91">
                        <c:v>1682544.2119383053</c:v>
                      </c:pt>
                      <c:pt idx="92">
                        <c:v>1682544.2119383053</c:v>
                      </c:pt>
                      <c:pt idx="93">
                        <c:v>1682544.2119383053</c:v>
                      </c:pt>
                      <c:pt idx="94">
                        <c:v>1682544.2119383053</c:v>
                      </c:pt>
                      <c:pt idx="95">
                        <c:v>1682544.2119383053</c:v>
                      </c:pt>
                      <c:pt idx="96">
                        <c:v>1682544.2119383053</c:v>
                      </c:pt>
                      <c:pt idx="97">
                        <c:v>1682544.2119383053</c:v>
                      </c:pt>
                      <c:pt idx="98">
                        <c:v>1682544.2119383053</c:v>
                      </c:pt>
                      <c:pt idx="99">
                        <c:v>1682544.2119383053</c:v>
                      </c:pt>
                      <c:pt idx="100">
                        <c:v>1682544.2119383053</c:v>
                      </c:pt>
                      <c:pt idx="101">
                        <c:v>1682544.2119383053</c:v>
                      </c:pt>
                      <c:pt idx="102">
                        <c:v>1682544.2119383053</c:v>
                      </c:pt>
                      <c:pt idx="103">
                        <c:v>1682544.2119383053</c:v>
                      </c:pt>
                      <c:pt idx="104">
                        <c:v>1682544.2119383053</c:v>
                      </c:pt>
                      <c:pt idx="105">
                        <c:v>1682544.2119383053</c:v>
                      </c:pt>
                      <c:pt idx="106">
                        <c:v>1682544.2119383053</c:v>
                      </c:pt>
                      <c:pt idx="107">
                        <c:v>1682544.2119383053</c:v>
                      </c:pt>
                      <c:pt idx="108">
                        <c:v>1682544.2119383053</c:v>
                      </c:pt>
                      <c:pt idx="109">
                        <c:v>1682544.2119383053</c:v>
                      </c:pt>
                      <c:pt idx="110">
                        <c:v>1682544.2119383053</c:v>
                      </c:pt>
                      <c:pt idx="111">
                        <c:v>1682544.2119383053</c:v>
                      </c:pt>
                      <c:pt idx="112">
                        <c:v>1682544.2119383053</c:v>
                      </c:pt>
                      <c:pt idx="113">
                        <c:v>1563270.7042951351</c:v>
                      </c:pt>
                      <c:pt idx="114">
                        <c:v>1563270.7042951351</c:v>
                      </c:pt>
                      <c:pt idx="115">
                        <c:v>1563270.7042951351</c:v>
                      </c:pt>
                      <c:pt idx="116">
                        <c:v>1563270.7042951351</c:v>
                      </c:pt>
                      <c:pt idx="117">
                        <c:v>1563270.7042951351</c:v>
                      </c:pt>
                      <c:pt idx="118">
                        <c:v>1563270.7042951351</c:v>
                      </c:pt>
                      <c:pt idx="119">
                        <c:v>1563270.7042951351</c:v>
                      </c:pt>
                      <c:pt idx="120">
                        <c:v>1563270.7042951351</c:v>
                      </c:pt>
                      <c:pt idx="121">
                        <c:v>1563270.7042951351</c:v>
                      </c:pt>
                      <c:pt idx="122">
                        <c:v>1563270.7042951351</c:v>
                      </c:pt>
                      <c:pt idx="123">
                        <c:v>1563270.7042951351</c:v>
                      </c:pt>
                      <c:pt idx="124">
                        <c:v>1563270.7042951351</c:v>
                      </c:pt>
                      <c:pt idx="125">
                        <c:v>1563270.7042951351</c:v>
                      </c:pt>
                      <c:pt idx="126">
                        <c:v>1563270.7042951351</c:v>
                      </c:pt>
                      <c:pt idx="127">
                        <c:v>1563270.7042951351</c:v>
                      </c:pt>
                      <c:pt idx="128">
                        <c:v>1563270.7042951351</c:v>
                      </c:pt>
                      <c:pt idx="129">
                        <c:v>1563270.7042951351</c:v>
                      </c:pt>
                      <c:pt idx="130">
                        <c:v>1563270.7042951351</c:v>
                      </c:pt>
                      <c:pt idx="131">
                        <c:v>1563270.7042951351</c:v>
                      </c:pt>
                      <c:pt idx="132">
                        <c:v>1563270.7042951351</c:v>
                      </c:pt>
                      <c:pt idx="133">
                        <c:v>1563270.7042951351</c:v>
                      </c:pt>
                      <c:pt idx="134">
                        <c:v>1563270.7042951351</c:v>
                      </c:pt>
                      <c:pt idx="135">
                        <c:v>1563270.7042951351</c:v>
                      </c:pt>
                      <c:pt idx="136">
                        <c:v>1563270.7042951351</c:v>
                      </c:pt>
                      <c:pt idx="137">
                        <c:v>1563270.7042951351</c:v>
                      </c:pt>
                      <c:pt idx="138">
                        <c:v>1563270.7042951351</c:v>
                      </c:pt>
                      <c:pt idx="139">
                        <c:v>1563270.7042951351</c:v>
                      </c:pt>
                      <c:pt idx="140">
                        <c:v>1563270.7042951351</c:v>
                      </c:pt>
                      <c:pt idx="141">
                        <c:v>1563270.7042951351</c:v>
                      </c:pt>
                      <c:pt idx="142">
                        <c:v>1563270.7042951351</c:v>
                      </c:pt>
                      <c:pt idx="143">
                        <c:v>1563270.7042951351</c:v>
                      </c:pt>
                      <c:pt idx="144">
                        <c:v>1563270.7042951351</c:v>
                      </c:pt>
                      <c:pt idx="145">
                        <c:v>1563270.7042951351</c:v>
                      </c:pt>
                      <c:pt idx="146">
                        <c:v>1563270.7042951351</c:v>
                      </c:pt>
                      <c:pt idx="147">
                        <c:v>1563270.7042951351</c:v>
                      </c:pt>
                      <c:pt idx="148">
                        <c:v>1563270.7042951351</c:v>
                      </c:pt>
                      <c:pt idx="149">
                        <c:v>1563270.7042951351</c:v>
                      </c:pt>
                      <c:pt idx="150">
                        <c:v>1563270.7042951351</c:v>
                      </c:pt>
                      <c:pt idx="151">
                        <c:v>1563270.7042951351</c:v>
                      </c:pt>
                      <c:pt idx="152">
                        <c:v>1563270.7042951351</c:v>
                      </c:pt>
                      <c:pt idx="153">
                        <c:v>1563270.7042951351</c:v>
                      </c:pt>
                      <c:pt idx="154">
                        <c:v>1563270.7042951351</c:v>
                      </c:pt>
                      <c:pt idx="155">
                        <c:v>1563270.7042951351</c:v>
                      </c:pt>
                      <c:pt idx="156">
                        <c:v>1563270.7042951351</c:v>
                      </c:pt>
                      <c:pt idx="157">
                        <c:v>1563270.7042951351</c:v>
                      </c:pt>
                      <c:pt idx="158">
                        <c:v>1392859.4543391138</c:v>
                      </c:pt>
                      <c:pt idx="159">
                        <c:v>1392859.4543391138</c:v>
                      </c:pt>
                      <c:pt idx="160">
                        <c:v>1392859.4543391138</c:v>
                      </c:pt>
                      <c:pt idx="161">
                        <c:v>1392859.4543391138</c:v>
                      </c:pt>
                      <c:pt idx="162">
                        <c:v>1392859.4543391138</c:v>
                      </c:pt>
                      <c:pt idx="163">
                        <c:v>1392859.4543391138</c:v>
                      </c:pt>
                      <c:pt idx="164">
                        <c:v>1392859.4543391138</c:v>
                      </c:pt>
                      <c:pt idx="165">
                        <c:v>1392859.4543391138</c:v>
                      </c:pt>
                      <c:pt idx="166">
                        <c:v>1392859.4543391138</c:v>
                      </c:pt>
                      <c:pt idx="167">
                        <c:v>1392859.4543391138</c:v>
                      </c:pt>
                      <c:pt idx="168">
                        <c:v>1392859.4543391138</c:v>
                      </c:pt>
                      <c:pt idx="169">
                        <c:v>1392859.4543391138</c:v>
                      </c:pt>
                      <c:pt idx="170">
                        <c:v>1392859.4543391138</c:v>
                      </c:pt>
                      <c:pt idx="171">
                        <c:v>1392859.4543391138</c:v>
                      </c:pt>
                      <c:pt idx="172">
                        <c:v>1392859.4543391138</c:v>
                      </c:pt>
                      <c:pt idx="173">
                        <c:v>1392859.4543391138</c:v>
                      </c:pt>
                      <c:pt idx="174">
                        <c:v>1392859.4543391138</c:v>
                      </c:pt>
                      <c:pt idx="175">
                        <c:v>1392859.4543391138</c:v>
                      </c:pt>
                      <c:pt idx="176">
                        <c:v>1392859.4543391138</c:v>
                      </c:pt>
                      <c:pt idx="177">
                        <c:v>1392859.4543391138</c:v>
                      </c:pt>
                      <c:pt idx="178">
                        <c:v>1392859.4543391138</c:v>
                      </c:pt>
                      <c:pt idx="179">
                        <c:v>1392859.4543391138</c:v>
                      </c:pt>
                      <c:pt idx="180">
                        <c:v>1392859.4543391138</c:v>
                      </c:pt>
                      <c:pt idx="181">
                        <c:v>1392859.4543391138</c:v>
                      </c:pt>
                      <c:pt idx="182">
                        <c:v>1392859.4543391138</c:v>
                      </c:pt>
                      <c:pt idx="183">
                        <c:v>1392859.4543391138</c:v>
                      </c:pt>
                      <c:pt idx="184">
                        <c:v>1392859.4543391138</c:v>
                      </c:pt>
                      <c:pt idx="185">
                        <c:v>1392859.4543391138</c:v>
                      </c:pt>
                      <c:pt idx="186">
                        <c:v>1392859.4543391138</c:v>
                      </c:pt>
                      <c:pt idx="187">
                        <c:v>1392859.4543391138</c:v>
                      </c:pt>
                      <c:pt idx="188">
                        <c:v>1392859.4543391138</c:v>
                      </c:pt>
                      <c:pt idx="189">
                        <c:v>1392859.4543391138</c:v>
                      </c:pt>
                      <c:pt idx="190">
                        <c:v>1392859.4543391138</c:v>
                      </c:pt>
                      <c:pt idx="191">
                        <c:v>1392859.4543391138</c:v>
                      </c:pt>
                      <c:pt idx="192">
                        <c:v>1392859.4543391138</c:v>
                      </c:pt>
                      <c:pt idx="193">
                        <c:v>1392859.4543391138</c:v>
                      </c:pt>
                      <c:pt idx="194">
                        <c:v>1392859.4543391138</c:v>
                      </c:pt>
                      <c:pt idx="195">
                        <c:v>1392859.4543391138</c:v>
                      </c:pt>
                      <c:pt idx="196">
                        <c:v>1392859.4543391138</c:v>
                      </c:pt>
                      <c:pt idx="197">
                        <c:v>1392859.4543391138</c:v>
                      </c:pt>
                      <c:pt idx="198">
                        <c:v>1392859.4543391138</c:v>
                      </c:pt>
                      <c:pt idx="199">
                        <c:v>1392859.4543391138</c:v>
                      </c:pt>
                      <c:pt idx="200">
                        <c:v>1392859.4543391138</c:v>
                      </c:pt>
                      <c:pt idx="201">
                        <c:v>1392859.4543391138</c:v>
                      </c:pt>
                      <c:pt idx="202">
                        <c:v>1392859.4543391138</c:v>
                      </c:pt>
                      <c:pt idx="203">
                        <c:v>1541680.7297669984</c:v>
                      </c:pt>
                      <c:pt idx="204">
                        <c:v>1541680.7297669984</c:v>
                      </c:pt>
                      <c:pt idx="205">
                        <c:v>1541680.7297669984</c:v>
                      </c:pt>
                      <c:pt idx="206">
                        <c:v>1541680.7297669984</c:v>
                      </c:pt>
                      <c:pt idx="207">
                        <c:v>1541680.7297669984</c:v>
                      </c:pt>
                      <c:pt idx="208">
                        <c:v>1541680.7297669984</c:v>
                      </c:pt>
                      <c:pt idx="209">
                        <c:v>1541680.7297669984</c:v>
                      </c:pt>
                      <c:pt idx="210">
                        <c:v>1541680.7297669984</c:v>
                      </c:pt>
                      <c:pt idx="211">
                        <c:v>1541680.7297669984</c:v>
                      </c:pt>
                      <c:pt idx="212">
                        <c:v>1541680.7297669984</c:v>
                      </c:pt>
                      <c:pt idx="213">
                        <c:v>1541680.7297669984</c:v>
                      </c:pt>
                      <c:pt idx="214">
                        <c:v>1541680.7297669984</c:v>
                      </c:pt>
                      <c:pt idx="215">
                        <c:v>1541680.7297669984</c:v>
                      </c:pt>
                      <c:pt idx="216">
                        <c:v>1541680.7297669984</c:v>
                      </c:pt>
                      <c:pt idx="217">
                        <c:v>1541680.7297669984</c:v>
                      </c:pt>
                      <c:pt idx="218">
                        <c:v>1541680.7297669984</c:v>
                      </c:pt>
                      <c:pt idx="219">
                        <c:v>1541680.7297669984</c:v>
                      </c:pt>
                      <c:pt idx="220">
                        <c:v>1541680.7297669984</c:v>
                      </c:pt>
                      <c:pt idx="221">
                        <c:v>1541680.7297669984</c:v>
                      </c:pt>
                      <c:pt idx="222">
                        <c:v>1541680.7297669984</c:v>
                      </c:pt>
                      <c:pt idx="223">
                        <c:v>1541680.7297669984</c:v>
                      </c:pt>
                      <c:pt idx="224">
                        <c:v>1541680.7297669984</c:v>
                      </c:pt>
                      <c:pt idx="225">
                        <c:v>1541680.7297669984</c:v>
                      </c:pt>
                      <c:pt idx="226">
                        <c:v>1541680.7297669984</c:v>
                      </c:pt>
                      <c:pt idx="227">
                        <c:v>1541680.7297669984</c:v>
                      </c:pt>
                      <c:pt idx="228">
                        <c:v>1541680.7297669984</c:v>
                      </c:pt>
                      <c:pt idx="229">
                        <c:v>1541680.7297669984</c:v>
                      </c:pt>
                      <c:pt idx="230">
                        <c:v>1541680.7297669984</c:v>
                      </c:pt>
                      <c:pt idx="231">
                        <c:v>1541680.7297669984</c:v>
                      </c:pt>
                      <c:pt idx="232">
                        <c:v>1541680.7297669984</c:v>
                      </c:pt>
                      <c:pt idx="233">
                        <c:v>1541680.7297669984</c:v>
                      </c:pt>
                      <c:pt idx="234">
                        <c:v>1541680.7297669984</c:v>
                      </c:pt>
                      <c:pt idx="235">
                        <c:v>1541680.7297669984</c:v>
                      </c:pt>
                      <c:pt idx="236">
                        <c:v>1541680.7297669984</c:v>
                      </c:pt>
                      <c:pt idx="237">
                        <c:v>1541680.7297669984</c:v>
                      </c:pt>
                      <c:pt idx="238">
                        <c:v>1541680.7297669984</c:v>
                      </c:pt>
                      <c:pt idx="239">
                        <c:v>1541680.7297669984</c:v>
                      </c:pt>
                      <c:pt idx="240">
                        <c:v>1541680.7297669984</c:v>
                      </c:pt>
                      <c:pt idx="241">
                        <c:v>1541680.7297669984</c:v>
                      </c:pt>
                      <c:pt idx="242">
                        <c:v>1541680.7297669984</c:v>
                      </c:pt>
                      <c:pt idx="243">
                        <c:v>1541680.7297669984</c:v>
                      </c:pt>
                      <c:pt idx="244">
                        <c:v>1541680.7297669984</c:v>
                      </c:pt>
                      <c:pt idx="245">
                        <c:v>1541680.7297669984</c:v>
                      </c:pt>
                      <c:pt idx="246">
                        <c:v>1541680.7297669984</c:v>
                      </c:pt>
                      <c:pt idx="247">
                        <c:v>1541680.7297669984</c:v>
                      </c:pt>
                      <c:pt idx="248">
                        <c:v>1679617.4808691645</c:v>
                      </c:pt>
                      <c:pt idx="249">
                        <c:v>1679617.4808691645</c:v>
                      </c:pt>
                      <c:pt idx="250">
                        <c:v>1679617.4808691645</c:v>
                      </c:pt>
                      <c:pt idx="251">
                        <c:v>1679617.4808691645</c:v>
                      </c:pt>
                      <c:pt idx="252">
                        <c:v>1679617.4808691645</c:v>
                      </c:pt>
                      <c:pt idx="253">
                        <c:v>1679617.4808691645</c:v>
                      </c:pt>
                      <c:pt idx="254">
                        <c:v>1679617.4808691645</c:v>
                      </c:pt>
                      <c:pt idx="255">
                        <c:v>1679617.4808691645</c:v>
                      </c:pt>
                      <c:pt idx="256">
                        <c:v>1679617.4808691645</c:v>
                      </c:pt>
                      <c:pt idx="257">
                        <c:v>1679617.4808691645</c:v>
                      </c:pt>
                      <c:pt idx="258">
                        <c:v>1679617.4808691645</c:v>
                      </c:pt>
                      <c:pt idx="259">
                        <c:v>1679617.4808691645</c:v>
                      </c:pt>
                      <c:pt idx="260">
                        <c:v>1679617.4808691645</c:v>
                      </c:pt>
                      <c:pt idx="261">
                        <c:v>1679617.4808691645</c:v>
                      </c:pt>
                      <c:pt idx="262">
                        <c:v>1679617.4808691645</c:v>
                      </c:pt>
                      <c:pt idx="263">
                        <c:v>1679617.4808691645</c:v>
                      </c:pt>
                      <c:pt idx="264">
                        <c:v>1679617.4808691645</c:v>
                      </c:pt>
                      <c:pt idx="265">
                        <c:v>1679617.4808691645</c:v>
                      </c:pt>
                      <c:pt idx="266">
                        <c:v>1679617.4808691645</c:v>
                      </c:pt>
                      <c:pt idx="267">
                        <c:v>1679617.4808691645</c:v>
                      </c:pt>
                      <c:pt idx="268">
                        <c:v>1679617.4808691645</c:v>
                      </c:pt>
                      <c:pt idx="269">
                        <c:v>1679617.4808691645</c:v>
                      </c:pt>
                      <c:pt idx="270">
                        <c:v>1679617.4808691645</c:v>
                      </c:pt>
                      <c:pt idx="271">
                        <c:v>1679617.4808691645</c:v>
                      </c:pt>
                      <c:pt idx="272">
                        <c:v>1679617.4808691645</c:v>
                      </c:pt>
                      <c:pt idx="273">
                        <c:v>1679617.4808691645</c:v>
                      </c:pt>
                      <c:pt idx="274">
                        <c:v>1679617.4808691645</c:v>
                      </c:pt>
                      <c:pt idx="275">
                        <c:v>1679617.4808691645</c:v>
                      </c:pt>
                      <c:pt idx="276">
                        <c:v>1679617.4808691645</c:v>
                      </c:pt>
                      <c:pt idx="277">
                        <c:v>1679617.4808691645</c:v>
                      </c:pt>
                      <c:pt idx="278">
                        <c:v>1679617.4808691645</c:v>
                      </c:pt>
                      <c:pt idx="279">
                        <c:v>1679617.4808691645</c:v>
                      </c:pt>
                      <c:pt idx="280">
                        <c:v>1679617.4808691645</c:v>
                      </c:pt>
                      <c:pt idx="281">
                        <c:v>1679617.4808691645</c:v>
                      </c:pt>
                      <c:pt idx="282">
                        <c:v>1679617.4808691645</c:v>
                      </c:pt>
                      <c:pt idx="283">
                        <c:v>1679617.4808691645</c:v>
                      </c:pt>
                      <c:pt idx="284">
                        <c:v>1679617.4808691645</c:v>
                      </c:pt>
                      <c:pt idx="285">
                        <c:v>1679617.4808691645</c:v>
                      </c:pt>
                      <c:pt idx="286">
                        <c:v>1679617.4808691645</c:v>
                      </c:pt>
                      <c:pt idx="287">
                        <c:v>1679617.4808691645</c:v>
                      </c:pt>
                      <c:pt idx="288">
                        <c:v>1679617.4808691645</c:v>
                      </c:pt>
                      <c:pt idx="289">
                        <c:v>1679617.4808691645</c:v>
                      </c:pt>
                      <c:pt idx="290">
                        <c:v>1679617.4808691645</c:v>
                      </c:pt>
                      <c:pt idx="291">
                        <c:v>1679617.4808691645</c:v>
                      </c:pt>
                      <c:pt idx="292">
                        <c:v>1679617.4808691645</c:v>
                      </c:pt>
                      <c:pt idx="293">
                        <c:v>1539676.8356420586</c:v>
                      </c:pt>
                      <c:pt idx="294">
                        <c:v>1539676.8356420586</c:v>
                      </c:pt>
                      <c:pt idx="295">
                        <c:v>1539676.8356420586</c:v>
                      </c:pt>
                      <c:pt idx="296">
                        <c:v>1539676.8356420586</c:v>
                      </c:pt>
                      <c:pt idx="297">
                        <c:v>1539676.8356420586</c:v>
                      </c:pt>
                      <c:pt idx="298">
                        <c:v>1539676.8356420586</c:v>
                      </c:pt>
                      <c:pt idx="299">
                        <c:v>1539676.8356420586</c:v>
                      </c:pt>
                      <c:pt idx="300">
                        <c:v>1539676.8356420586</c:v>
                      </c:pt>
                      <c:pt idx="301">
                        <c:v>1539676.8356420586</c:v>
                      </c:pt>
                      <c:pt idx="302">
                        <c:v>1539676.8356420586</c:v>
                      </c:pt>
                      <c:pt idx="303">
                        <c:v>1539676.8356420586</c:v>
                      </c:pt>
                      <c:pt idx="304">
                        <c:v>1539676.8356420586</c:v>
                      </c:pt>
                      <c:pt idx="305">
                        <c:v>1539676.8356420586</c:v>
                      </c:pt>
                      <c:pt idx="306">
                        <c:v>1539676.8356420586</c:v>
                      </c:pt>
                      <c:pt idx="307">
                        <c:v>1539676.8356420586</c:v>
                      </c:pt>
                      <c:pt idx="308">
                        <c:v>1539676.8356420586</c:v>
                      </c:pt>
                      <c:pt idx="309">
                        <c:v>1539676.8356420586</c:v>
                      </c:pt>
                      <c:pt idx="310">
                        <c:v>1539676.8356420586</c:v>
                      </c:pt>
                      <c:pt idx="311">
                        <c:v>1539676.8356420586</c:v>
                      </c:pt>
                      <c:pt idx="312">
                        <c:v>1539676.8356420586</c:v>
                      </c:pt>
                      <c:pt idx="313">
                        <c:v>1539676.8356420586</c:v>
                      </c:pt>
                      <c:pt idx="314">
                        <c:v>1539676.8356420586</c:v>
                      </c:pt>
                      <c:pt idx="315">
                        <c:v>1539676.8356420586</c:v>
                      </c:pt>
                      <c:pt idx="316">
                        <c:v>1539676.8356420586</c:v>
                      </c:pt>
                      <c:pt idx="317">
                        <c:v>1539676.8356420586</c:v>
                      </c:pt>
                      <c:pt idx="318">
                        <c:v>1539676.8356420586</c:v>
                      </c:pt>
                      <c:pt idx="319">
                        <c:v>1539676.8356420586</c:v>
                      </c:pt>
                      <c:pt idx="320">
                        <c:v>1539676.8356420586</c:v>
                      </c:pt>
                      <c:pt idx="321">
                        <c:v>1539676.8356420586</c:v>
                      </c:pt>
                      <c:pt idx="322">
                        <c:v>1539676.8356420586</c:v>
                      </c:pt>
                      <c:pt idx="323">
                        <c:v>1539676.8356420586</c:v>
                      </c:pt>
                      <c:pt idx="324">
                        <c:v>1539676.8356420586</c:v>
                      </c:pt>
                      <c:pt idx="325">
                        <c:v>1539676.8356420586</c:v>
                      </c:pt>
                      <c:pt idx="326">
                        <c:v>1539676.8356420586</c:v>
                      </c:pt>
                      <c:pt idx="327">
                        <c:v>1539676.8356420586</c:v>
                      </c:pt>
                      <c:pt idx="328">
                        <c:v>1539676.8356420586</c:v>
                      </c:pt>
                      <c:pt idx="329">
                        <c:v>1539676.8356420586</c:v>
                      </c:pt>
                      <c:pt idx="330">
                        <c:v>1539676.8356420586</c:v>
                      </c:pt>
                      <c:pt idx="331">
                        <c:v>1539676.8356420586</c:v>
                      </c:pt>
                      <c:pt idx="332">
                        <c:v>1539676.8356420586</c:v>
                      </c:pt>
                      <c:pt idx="333">
                        <c:v>1539676.8356420586</c:v>
                      </c:pt>
                      <c:pt idx="334">
                        <c:v>1539676.8356420586</c:v>
                      </c:pt>
                      <c:pt idx="335">
                        <c:v>1539676.8356420586</c:v>
                      </c:pt>
                      <c:pt idx="336">
                        <c:v>1539676.8356420586</c:v>
                      </c:pt>
                      <c:pt idx="337">
                        <c:v>1539676.8356420586</c:v>
                      </c:pt>
                      <c:pt idx="338">
                        <c:v>1397594.6454303404</c:v>
                      </c:pt>
                      <c:pt idx="339">
                        <c:v>1397594.6454303404</c:v>
                      </c:pt>
                      <c:pt idx="340">
                        <c:v>1397594.6454303404</c:v>
                      </c:pt>
                      <c:pt idx="341">
                        <c:v>1397594.6454303404</c:v>
                      </c:pt>
                      <c:pt idx="342">
                        <c:v>1397594.6454303404</c:v>
                      </c:pt>
                      <c:pt idx="343">
                        <c:v>1397594.6454303404</c:v>
                      </c:pt>
                      <c:pt idx="344">
                        <c:v>1397594.6454303404</c:v>
                      </c:pt>
                      <c:pt idx="345">
                        <c:v>1397594.6454303404</c:v>
                      </c:pt>
                      <c:pt idx="346">
                        <c:v>1397594.6454303404</c:v>
                      </c:pt>
                      <c:pt idx="347">
                        <c:v>1397594.6454303404</c:v>
                      </c:pt>
                      <c:pt idx="348">
                        <c:v>1397594.6454303404</c:v>
                      </c:pt>
                      <c:pt idx="349">
                        <c:v>1397594.6454303404</c:v>
                      </c:pt>
                      <c:pt idx="350">
                        <c:v>1397594.6454303404</c:v>
                      </c:pt>
                      <c:pt idx="351">
                        <c:v>1397594.6454303404</c:v>
                      </c:pt>
                      <c:pt idx="352">
                        <c:v>1397594.6454303404</c:v>
                      </c:pt>
                      <c:pt idx="353">
                        <c:v>1397594.6454303404</c:v>
                      </c:pt>
                      <c:pt idx="354">
                        <c:v>1397594.6454303404</c:v>
                      </c:pt>
                      <c:pt idx="355">
                        <c:v>1397594.6454303404</c:v>
                      </c:pt>
                      <c:pt idx="356">
                        <c:v>1397594.6454303404</c:v>
                      </c:pt>
                      <c:pt idx="357">
                        <c:v>1397594.6454303404</c:v>
                      </c:pt>
                      <c:pt idx="358">
                        <c:v>1397594.6454303404</c:v>
                      </c:pt>
                      <c:pt idx="359">
                        <c:v>1397594.6454303404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7B43-40B5-8C83-98C2047DE14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-11.593953913126763</c:v>
                      </c:pt>
                      <c:pt idx="24">
                        <c:v>-11.593953913126763</c:v>
                      </c:pt>
                      <c:pt idx="25">
                        <c:v>-11.593953913126763</c:v>
                      </c:pt>
                      <c:pt idx="26">
                        <c:v>-11.593953913126763</c:v>
                      </c:pt>
                      <c:pt idx="27">
                        <c:v>-11.593953913126763</c:v>
                      </c:pt>
                      <c:pt idx="28">
                        <c:v>-11.593953913126763</c:v>
                      </c:pt>
                      <c:pt idx="29">
                        <c:v>-11.593953913126763</c:v>
                      </c:pt>
                      <c:pt idx="30">
                        <c:v>-11.593953913126763</c:v>
                      </c:pt>
                      <c:pt idx="31">
                        <c:v>-11.593953913126763</c:v>
                      </c:pt>
                      <c:pt idx="32">
                        <c:v>-11.593953913126763</c:v>
                      </c:pt>
                      <c:pt idx="33">
                        <c:v>-11.593953913126763</c:v>
                      </c:pt>
                      <c:pt idx="34">
                        <c:v>-11.593953913126763</c:v>
                      </c:pt>
                      <c:pt idx="35">
                        <c:v>-11.593953913126763</c:v>
                      </c:pt>
                      <c:pt idx="36">
                        <c:v>-11.593953913126763</c:v>
                      </c:pt>
                      <c:pt idx="37">
                        <c:v>-11.593953913126763</c:v>
                      </c:pt>
                      <c:pt idx="38">
                        <c:v>-11.593953913126763</c:v>
                      </c:pt>
                      <c:pt idx="39">
                        <c:v>-11.593953913126763</c:v>
                      </c:pt>
                      <c:pt idx="40">
                        <c:v>-11.593953913126763</c:v>
                      </c:pt>
                      <c:pt idx="41">
                        <c:v>-11.593953913126763</c:v>
                      </c:pt>
                      <c:pt idx="42">
                        <c:v>-11.593953913126763</c:v>
                      </c:pt>
                      <c:pt idx="43">
                        <c:v>-11.593953913126763</c:v>
                      </c:pt>
                      <c:pt idx="44">
                        <c:v>-11.593953913126763</c:v>
                      </c:pt>
                      <c:pt idx="45">
                        <c:v>-11.593953913126763</c:v>
                      </c:pt>
                      <c:pt idx="46">
                        <c:v>-11.593953913126763</c:v>
                      </c:pt>
                      <c:pt idx="47">
                        <c:v>-11.593953913126763</c:v>
                      </c:pt>
                      <c:pt idx="48">
                        <c:v>-11.593953913126763</c:v>
                      </c:pt>
                      <c:pt idx="49">
                        <c:v>-11.593953913126763</c:v>
                      </c:pt>
                      <c:pt idx="50">
                        <c:v>-11.593953913126763</c:v>
                      </c:pt>
                      <c:pt idx="51">
                        <c:v>-11.593953913126763</c:v>
                      </c:pt>
                      <c:pt idx="52">
                        <c:v>-11.593953913126763</c:v>
                      </c:pt>
                      <c:pt idx="53">
                        <c:v>-11.593953913126763</c:v>
                      </c:pt>
                      <c:pt idx="54">
                        <c:v>-11.593953913126763</c:v>
                      </c:pt>
                      <c:pt idx="55">
                        <c:v>-11.593953913126763</c:v>
                      </c:pt>
                      <c:pt idx="56">
                        <c:v>-11.593953913126763</c:v>
                      </c:pt>
                      <c:pt idx="57">
                        <c:v>-11.593953913126763</c:v>
                      </c:pt>
                      <c:pt idx="58">
                        <c:v>-11.593953913126763</c:v>
                      </c:pt>
                      <c:pt idx="59">
                        <c:v>-11.593953913126763</c:v>
                      </c:pt>
                      <c:pt idx="60">
                        <c:v>-11.593953913126763</c:v>
                      </c:pt>
                      <c:pt idx="61">
                        <c:v>-11.593953913126763</c:v>
                      </c:pt>
                      <c:pt idx="62">
                        <c:v>-11.593953913126763</c:v>
                      </c:pt>
                      <c:pt idx="63">
                        <c:v>-11.593953913126763</c:v>
                      </c:pt>
                      <c:pt idx="64">
                        <c:v>-11.593953913126763</c:v>
                      </c:pt>
                      <c:pt idx="65">
                        <c:v>-11.593953913126763</c:v>
                      </c:pt>
                      <c:pt idx="66">
                        <c:v>-11.593953913126763</c:v>
                      </c:pt>
                      <c:pt idx="67">
                        <c:v>-11.593953913126763</c:v>
                      </c:pt>
                      <c:pt idx="68">
                        <c:v>-20.388570279633878</c:v>
                      </c:pt>
                      <c:pt idx="69">
                        <c:v>-20.388570279633878</c:v>
                      </c:pt>
                      <c:pt idx="70">
                        <c:v>-20.388570279633878</c:v>
                      </c:pt>
                      <c:pt idx="71">
                        <c:v>-20.388570279633878</c:v>
                      </c:pt>
                      <c:pt idx="72">
                        <c:v>-20.388570279633878</c:v>
                      </c:pt>
                      <c:pt idx="73">
                        <c:v>-20.388570279633878</c:v>
                      </c:pt>
                      <c:pt idx="74">
                        <c:v>-20.388570279633878</c:v>
                      </c:pt>
                      <c:pt idx="75">
                        <c:v>-20.388570279633878</c:v>
                      </c:pt>
                      <c:pt idx="76">
                        <c:v>-20.388570279633878</c:v>
                      </c:pt>
                      <c:pt idx="77">
                        <c:v>-20.388570279633878</c:v>
                      </c:pt>
                      <c:pt idx="78">
                        <c:v>-20.388570279633878</c:v>
                      </c:pt>
                      <c:pt idx="79">
                        <c:v>-20.388570279633878</c:v>
                      </c:pt>
                      <c:pt idx="80">
                        <c:v>-20.388570279633878</c:v>
                      </c:pt>
                      <c:pt idx="81">
                        <c:v>-20.388570279633878</c:v>
                      </c:pt>
                      <c:pt idx="82">
                        <c:v>-20.388570279633878</c:v>
                      </c:pt>
                      <c:pt idx="83">
                        <c:v>-20.388570279633878</c:v>
                      </c:pt>
                      <c:pt idx="84">
                        <c:v>-20.388570279633878</c:v>
                      </c:pt>
                      <c:pt idx="85">
                        <c:v>-20.388570279633878</c:v>
                      </c:pt>
                      <c:pt idx="86">
                        <c:v>-20.388570279633878</c:v>
                      </c:pt>
                      <c:pt idx="87">
                        <c:v>-20.388570279633878</c:v>
                      </c:pt>
                      <c:pt idx="88">
                        <c:v>-20.388570279633878</c:v>
                      </c:pt>
                      <c:pt idx="89">
                        <c:v>-20.388570279633878</c:v>
                      </c:pt>
                      <c:pt idx="90">
                        <c:v>-20.388570279633878</c:v>
                      </c:pt>
                      <c:pt idx="91">
                        <c:v>-20.388570279633878</c:v>
                      </c:pt>
                      <c:pt idx="92">
                        <c:v>-20.388570279633878</c:v>
                      </c:pt>
                      <c:pt idx="93">
                        <c:v>-20.388570279633878</c:v>
                      </c:pt>
                      <c:pt idx="94">
                        <c:v>-20.388570279633878</c:v>
                      </c:pt>
                      <c:pt idx="95">
                        <c:v>-20.388570279633878</c:v>
                      </c:pt>
                      <c:pt idx="96">
                        <c:v>-20.388570279633878</c:v>
                      </c:pt>
                      <c:pt idx="97">
                        <c:v>-20.388570279633878</c:v>
                      </c:pt>
                      <c:pt idx="98">
                        <c:v>-20.388570279633878</c:v>
                      </c:pt>
                      <c:pt idx="99">
                        <c:v>-20.388570279633878</c:v>
                      </c:pt>
                      <c:pt idx="100">
                        <c:v>-20.388570279633878</c:v>
                      </c:pt>
                      <c:pt idx="101">
                        <c:v>-20.388570279633878</c:v>
                      </c:pt>
                      <c:pt idx="102">
                        <c:v>-20.388570279633878</c:v>
                      </c:pt>
                      <c:pt idx="103">
                        <c:v>-20.388570279633878</c:v>
                      </c:pt>
                      <c:pt idx="104">
                        <c:v>-20.388570279633878</c:v>
                      </c:pt>
                      <c:pt idx="105">
                        <c:v>-20.388570279633878</c:v>
                      </c:pt>
                      <c:pt idx="106">
                        <c:v>-20.388570279633878</c:v>
                      </c:pt>
                      <c:pt idx="107">
                        <c:v>-20.388570279633878</c:v>
                      </c:pt>
                      <c:pt idx="108">
                        <c:v>-20.388570279633878</c:v>
                      </c:pt>
                      <c:pt idx="109">
                        <c:v>-20.388570279633878</c:v>
                      </c:pt>
                      <c:pt idx="110">
                        <c:v>-20.388570279633878</c:v>
                      </c:pt>
                      <c:pt idx="111">
                        <c:v>-20.388570279633878</c:v>
                      </c:pt>
                      <c:pt idx="112">
                        <c:v>-20.388570279633878</c:v>
                      </c:pt>
                      <c:pt idx="113">
                        <c:v>-11.85437132336612</c:v>
                      </c:pt>
                      <c:pt idx="114">
                        <c:v>-11.85437132336612</c:v>
                      </c:pt>
                      <c:pt idx="115">
                        <c:v>-11.85437132336612</c:v>
                      </c:pt>
                      <c:pt idx="116">
                        <c:v>-11.85437132336612</c:v>
                      </c:pt>
                      <c:pt idx="117">
                        <c:v>-11.85437132336612</c:v>
                      </c:pt>
                      <c:pt idx="118">
                        <c:v>-11.85437132336612</c:v>
                      </c:pt>
                      <c:pt idx="119">
                        <c:v>-11.85437132336612</c:v>
                      </c:pt>
                      <c:pt idx="120">
                        <c:v>-11.85437132336612</c:v>
                      </c:pt>
                      <c:pt idx="121">
                        <c:v>-11.85437132336612</c:v>
                      </c:pt>
                      <c:pt idx="122">
                        <c:v>-11.85437132336612</c:v>
                      </c:pt>
                      <c:pt idx="123">
                        <c:v>-11.85437132336612</c:v>
                      </c:pt>
                      <c:pt idx="124">
                        <c:v>-11.85437132336612</c:v>
                      </c:pt>
                      <c:pt idx="125">
                        <c:v>-11.85437132336612</c:v>
                      </c:pt>
                      <c:pt idx="126">
                        <c:v>-11.85437132336612</c:v>
                      </c:pt>
                      <c:pt idx="127">
                        <c:v>-11.85437132336612</c:v>
                      </c:pt>
                      <c:pt idx="128">
                        <c:v>-11.85437132336612</c:v>
                      </c:pt>
                      <c:pt idx="129">
                        <c:v>-11.85437132336612</c:v>
                      </c:pt>
                      <c:pt idx="130">
                        <c:v>-11.85437132336612</c:v>
                      </c:pt>
                      <c:pt idx="131">
                        <c:v>-11.85437132336612</c:v>
                      </c:pt>
                      <c:pt idx="132">
                        <c:v>-11.85437132336612</c:v>
                      </c:pt>
                      <c:pt idx="133">
                        <c:v>-11.85437132336612</c:v>
                      </c:pt>
                      <c:pt idx="134">
                        <c:v>-11.85437132336612</c:v>
                      </c:pt>
                      <c:pt idx="135">
                        <c:v>-11.85437132336612</c:v>
                      </c:pt>
                      <c:pt idx="136">
                        <c:v>-11.85437132336612</c:v>
                      </c:pt>
                      <c:pt idx="137">
                        <c:v>-11.85437132336612</c:v>
                      </c:pt>
                      <c:pt idx="138">
                        <c:v>-11.85437132336612</c:v>
                      </c:pt>
                      <c:pt idx="139">
                        <c:v>-11.85437132336612</c:v>
                      </c:pt>
                      <c:pt idx="140">
                        <c:v>-11.85437132336612</c:v>
                      </c:pt>
                      <c:pt idx="141">
                        <c:v>-11.85437132336612</c:v>
                      </c:pt>
                      <c:pt idx="142">
                        <c:v>-11.85437132336612</c:v>
                      </c:pt>
                      <c:pt idx="143">
                        <c:v>-11.85437132336612</c:v>
                      </c:pt>
                      <c:pt idx="144">
                        <c:v>-11.85437132336612</c:v>
                      </c:pt>
                      <c:pt idx="145">
                        <c:v>-11.85437132336612</c:v>
                      </c:pt>
                      <c:pt idx="146">
                        <c:v>-11.85437132336612</c:v>
                      </c:pt>
                      <c:pt idx="147">
                        <c:v>-11.85437132336612</c:v>
                      </c:pt>
                      <c:pt idx="148">
                        <c:v>-11.85437132336612</c:v>
                      </c:pt>
                      <c:pt idx="149">
                        <c:v>-11.85437132336612</c:v>
                      </c:pt>
                      <c:pt idx="150">
                        <c:v>-11.85437132336612</c:v>
                      </c:pt>
                      <c:pt idx="151">
                        <c:v>-11.85437132336612</c:v>
                      </c:pt>
                      <c:pt idx="152">
                        <c:v>-11.85437132336612</c:v>
                      </c:pt>
                      <c:pt idx="153">
                        <c:v>-11.85437132336612</c:v>
                      </c:pt>
                      <c:pt idx="154">
                        <c:v>-11.85437132336612</c:v>
                      </c:pt>
                      <c:pt idx="155">
                        <c:v>-11.85437132336612</c:v>
                      </c:pt>
                      <c:pt idx="156">
                        <c:v>-11.85437132336612</c:v>
                      </c:pt>
                      <c:pt idx="157">
                        <c:v>-11.85437132336612</c:v>
                      </c:pt>
                      <c:pt idx="158">
                        <c:v>0.33881004815731891</c:v>
                      </c:pt>
                      <c:pt idx="159">
                        <c:v>0.33881004815731891</c:v>
                      </c:pt>
                      <c:pt idx="160">
                        <c:v>0.33881004815731891</c:v>
                      </c:pt>
                      <c:pt idx="161">
                        <c:v>0.33881004815731891</c:v>
                      </c:pt>
                      <c:pt idx="162">
                        <c:v>0.33881004815731891</c:v>
                      </c:pt>
                      <c:pt idx="163">
                        <c:v>0.33881004815731891</c:v>
                      </c:pt>
                      <c:pt idx="164">
                        <c:v>0.33881004815731891</c:v>
                      </c:pt>
                      <c:pt idx="165">
                        <c:v>0.33881004815731891</c:v>
                      </c:pt>
                      <c:pt idx="166">
                        <c:v>0.33881004815731891</c:v>
                      </c:pt>
                      <c:pt idx="167">
                        <c:v>0.33881004815731891</c:v>
                      </c:pt>
                      <c:pt idx="168">
                        <c:v>0.33881004815731891</c:v>
                      </c:pt>
                      <c:pt idx="169">
                        <c:v>0.33881004815731891</c:v>
                      </c:pt>
                      <c:pt idx="170">
                        <c:v>0.33881004815731891</c:v>
                      </c:pt>
                      <c:pt idx="171">
                        <c:v>0.33881004815731891</c:v>
                      </c:pt>
                      <c:pt idx="172">
                        <c:v>0.33881004815731891</c:v>
                      </c:pt>
                      <c:pt idx="173">
                        <c:v>0.33881004815731891</c:v>
                      </c:pt>
                      <c:pt idx="174">
                        <c:v>0.33881004815731891</c:v>
                      </c:pt>
                      <c:pt idx="175">
                        <c:v>0.33881004815731891</c:v>
                      </c:pt>
                      <c:pt idx="176">
                        <c:v>0.33881004815731891</c:v>
                      </c:pt>
                      <c:pt idx="177">
                        <c:v>0.33881004815731891</c:v>
                      </c:pt>
                      <c:pt idx="178">
                        <c:v>0.33881004815731891</c:v>
                      </c:pt>
                      <c:pt idx="179">
                        <c:v>0.33881004815731891</c:v>
                      </c:pt>
                      <c:pt idx="180">
                        <c:v>0.33881004815731891</c:v>
                      </c:pt>
                      <c:pt idx="181">
                        <c:v>0.33881004815731891</c:v>
                      </c:pt>
                      <c:pt idx="182">
                        <c:v>0.33881004815731891</c:v>
                      </c:pt>
                      <c:pt idx="183">
                        <c:v>0.33881004815731891</c:v>
                      </c:pt>
                      <c:pt idx="184">
                        <c:v>0.33881004815731891</c:v>
                      </c:pt>
                      <c:pt idx="185">
                        <c:v>0.33881004815731891</c:v>
                      </c:pt>
                      <c:pt idx="186">
                        <c:v>0.33881004815731891</c:v>
                      </c:pt>
                      <c:pt idx="187">
                        <c:v>0.33881004815731891</c:v>
                      </c:pt>
                      <c:pt idx="188">
                        <c:v>0.33881004815731891</c:v>
                      </c:pt>
                      <c:pt idx="189">
                        <c:v>0.33881004815731891</c:v>
                      </c:pt>
                      <c:pt idx="190">
                        <c:v>0.33881004815731891</c:v>
                      </c:pt>
                      <c:pt idx="191">
                        <c:v>0.33881004815731891</c:v>
                      </c:pt>
                      <c:pt idx="192">
                        <c:v>0.33881004815731891</c:v>
                      </c:pt>
                      <c:pt idx="193">
                        <c:v>0.33881004815731891</c:v>
                      </c:pt>
                      <c:pt idx="194">
                        <c:v>0.33881004815731891</c:v>
                      </c:pt>
                      <c:pt idx="195">
                        <c:v>0.33881004815731891</c:v>
                      </c:pt>
                      <c:pt idx="196">
                        <c:v>0.33881004815731891</c:v>
                      </c:pt>
                      <c:pt idx="197">
                        <c:v>0.33881004815731891</c:v>
                      </c:pt>
                      <c:pt idx="198">
                        <c:v>0.33881004815731891</c:v>
                      </c:pt>
                      <c:pt idx="199">
                        <c:v>0.33881004815731891</c:v>
                      </c:pt>
                      <c:pt idx="200">
                        <c:v>0.33881004815731891</c:v>
                      </c:pt>
                      <c:pt idx="201">
                        <c:v>0.33881004815731891</c:v>
                      </c:pt>
                      <c:pt idx="202">
                        <c:v>0.33881004815731891</c:v>
                      </c:pt>
                      <c:pt idx="203">
                        <c:v>-10.309576156990193</c:v>
                      </c:pt>
                      <c:pt idx="204">
                        <c:v>-10.309576156990193</c:v>
                      </c:pt>
                      <c:pt idx="205">
                        <c:v>-10.309576156990193</c:v>
                      </c:pt>
                      <c:pt idx="206">
                        <c:v>-10.309576156990193</c:v>
                      </c:pt>
                      <c:pt idx="207">
                        <c:v>-10.309576156990193</c:v>
                      </c:pt>
                      <c:pt idx="208">
                        <c:v>-10.309576156990193</c:v>
                      </c:pt>
                      <c:pt idx="209">
                        <c:v>-10.309576156990193</c:v>
                      </c:pt>
                      <c:pt idx="210">
                        <c:v>-10.309576156990193</c:v>
                      </c:pt>
                      <c:pt idx="211">
                        <c:v>-10.309576156990193</c:v>
                      </c:pt>
                      <c:pt idx="212">
                        <c:v>-10.309576156990193</c:v>
                      </c:pt>
                      <c:pt idx="213">
                        <c:v>-10.309576156990193</c:v>
                      </c:pt>
                      <c:pt idx="214">
                        <c:v>-10.309576156990193</c:v>
                      </c:pt>
                      <c:pt idx="215">
                        <c:v>-10.309576156990193</c:v>
                      </c:pt>
                      <c:pt idx="216">
                        <c:v>-10.309576156990193</c:v>
                      </c:pt>
                      <c:pt idx="217">
                        <c:v>-10.309576156990193</c:v>
                      </c:pt>
                      <c:pt idx="218">
                        <c:v>-10.309576156990193</c:v>
                      </c:pt>
                      <c:pt idx="219">
                        <c:v>-10.309576156990193</c:v>
                      </c:pt>
                      <c:pt idx="220">
                        <c:v>-10.309576156990193</c:v>
                      </c:pt>
                      <c:pt idx="221">
                        <c:v>-10.309576156990193</c:v>
                      </c:pt>
                      <c:pt idx="222">
                        <c:v>-10.309576156990193</c:v>
                      </c:pt>
                      <c:pt idx="223">
                        <c:v>-10.309576156990193</c:v>
                      </c:pt>
                      <c:pt idx="224">
                        <c:v>-10.309576156990193</c:v>
                      </c:pt>
                      <c:pt idx="225">
                        <c:v>-10.309576156990193</c:v>
                      </c:pt>
                      <c:pt idx="226">
                        <c:v>-10.309576156990193</c:v>
                      </c:pt>
                      <c:pt idx="227">
                        <c:v>-10.309576156990193</c:v>
                      </c:pt>
                      <c:pt idx="228">
                        <c:v>-10.309576156990193</c:v>
                      </c:pt>
                      <c:pt idx="229">
                        <c:v>-10.309576156990193</c:v>
                      </c:pt>
                      <c:pt idx="230">
                        <c:v>-10.309576156990193</c:v>
                      </c:pt>
                      <c:pt idx="231">
                        <c:v>-10.309576156990193</c:v>
                      </c:pt>
                      <c:pt idx="232">
                        <c:v>-10.309576156990193</c:v>
                      </c:pt>
                      <c:pt idx="233">
                        <c:v>-10.309576156990193</c:v>
                      </c:pt>
                      <c:pt idx="234">
                        <c:v>-10.309576156990193</c:v>
                      </c:pt>
                      <c:pt idx="235">
                        <c:v>-10.309576156990193</c:v>
                      </c:pt>
                      <c:pt idx="236">
                        <c:v>-10.309576156990193</c:v>
                      </c:pt>
                      <c:pt idx="237">
                        <c:v>-10.309576156990193</c:v>
                      </c:pt>
                      <c:pt idx="238">
                        <c:v>-10.309576156990193</c:v>
                      </c:pt>
                      <c:pt idx="239">
                        <c:v>-10.309576156990193</c:v>
                      </c:pt>
                      <c:pt idx="240">
                        <c:v>-10.309576156990193</c:v>
                      </c:pt>
                      <c:pt idx="241">
                        <c:v>-10.309576156990193</c:v>
                      </c:pt>
                      <c:pt idx="242">
                        <c:v>-10.309576156990193</c:v>
                      </c:pt>
                      <c:pt idx="243">
                        <c:v>-10.309576156990193</c:v>
                      </c:pt>
                      <c:pt idx="244">
                        <c:v>-10.309576156990193</c:v>
                      </c:pt>
                      <c:pt idx="245">
                        <c:v>-10.309576156990193</c:v>
                      </c:pt>
                      <c:pt idx="246">
                        <c:v>-10.309576156990193</c:v>
                      </c:pt>
                      <c:pt idx="247">
                        <c:v>-10.309576156990193</c:v>
                      </c:pt>
                      <c:pt idx="248">
                        <c:v>-20.179158267452074</c:v>
                      </c:pt>
                      <c:pt idx="249">
                        <c:v>-20.179158267452074</c:v>
                      </c:pt>
                      <c:pt idx="250">
                        <c:v>-20.179158267452074</c:v>
                      </c:pt>
                      <c:pt idx="251">
                        <c:v>-20.179158267452074</c:v>
                      </c:pt>
                      <c:pt idx="252">
                        <c:v>-20.179158267452074</c:v>
                      </c:pt>
                      <c:pt idx="253">
                        <c:v>-20.179158267452074</c:v>
                      </c:pt>
                      <c:pt idx="254">
                        <c:v>-20.179158267452074</c:v>
                      </c:pt>
                      <c:pt idx="255">
                        <c:v>-20.179158267452074</c:v>
                      </c:pt>
                      <c:pt idx="256">
                        <c:v>-20.179158267452074</c:v>
                      </c:pt>
                      <c:pt idx="257">
                        <c:v>-20.179158267452074</c:v>
                      </c:pt>
                      <c:pt idx="258">
                        <c:v>-20.179158267452074</c:v>
                      </c:pt>
                      <c:pt idx="259">
                        <c:v>-20.179158267452074</c:v>
                      </c:pt>
                      <c:pt idx="260">
                        <c:v>-20.179158267452074</c:v>
                      </c:pt>
                      <c:pt idx="261">
                        <c:v>-20.179158267452074</c:v>
                      </c:pt>
                      <c:pt idx="262">
                        <c:v>-20.179158267452074</c:v>
                      </c:pt>
                      <c:pt idx="263">
                        <c:v>-20.179158267452074</c:v>
                      </c:pt>
                      <c:pt idx="264">
                        <c:v>-20.179158267452074</c:v>
                      </c:pt>
                      <c:pt idx="265">
                        <c:v>-20.179158267452074</c:v>
                      </c:pt>
                      <c:pt idx="266">
                        <c:v>-20.179158267452074</c:v>
                      </c:pt>
                      <c:pt idx="267">
                        <c:v>-20.179158267452074</c:v>
                      </c:pt>
                      <c:pt idx="268">
                        <c:v>-20.179158267452074</c:v>
                      </c:pt>
                      <c:pt idx="269">
                        <c:v>-20.179158267452074</c:v>
                      </c:pt>
                      <c:pt idx="270">
                        <c:v>-20.179158267452074</c:v>
                      </c:pt>
                      <c:pt idx="271">
                        <c:v>-20.179158267452074</c:v>
                      </c:pt>
                      <c:pt idx="272">
                        <c:v>-20.179158267452074</c:v>
                      </c:pt>
                      <c:pt idx="273">
                        <c:v>-20.179158267452074</c:v>
                      </c:pt>
                      <c:pt idx="274">
                        <c:v>-20.179158267452074</c:v>
                      </c:pt>
                      <c:pt idx="275">
                        <c:v>-20.179158267452074</c:v>
                      </c:pt>
                      <c:pt idx="276">
                        <c:v>-20.179158267452074</c:v>
                      </c:pt>
                      <c:pt idx="277">
                        <c:v>-20.179158267452074</c:v>
                      </c:pt>
                      <c:pt idx="278">
                        <c:v>-20.179158267452074</c:v>
                      </c:pt>
                      <c:pt idx="279">
                        <c:v>-20.179158267452074</c:v>
                      </c:pt>
                      <c:pt idx="280">
                        <c:v>-20.179158267452074</c:v>
                      </c:pt>
                      <c:pt idx="281">
                        <c:v>-20.179158267452074</c:v>
                      </c:pt>
                      <c:pt idx="282">
                        <c:v>-20.179158267452074</c:v>
                      </c:pt>
                      <c:pt idx="283">
                        <c:v>-20.179158267452074</c:v>
                      </c:pt>
                      <c:pt idx="284">
                        <c:v>-20.179158267452074</c:v>
                      </c:pt>
                      <c:pt idx="285">
                        <c:v>-20.179158267452074</c:v>
                      </c:pt>
                      <c:pt idx="286">
                        <c:v>-20.179158267452074</c:v>
                      </c:pt>
                      <c:pt idx="287">
                        <c:v>-20.179158267452074</c:v>
                      </c:pt>
                      <c:pt idx="288">
                        <c:v>-20.179158267452074</c:v>
                      </c:pt>
                      <c:pt idx="289">
                        <c:v>-20.179158267452074</c:v>
                      </c:pt>
                      <c:pt idx="290">
                        <c:v>-20.179158267452074</c:v>
                      </c:pt>
                      <c:pt idx="291">
                        <c:v>-20.179158267452074</c:v>
                      </c:pt>
                      <c:pt idx="292">
                        <c:v>-20.179158267452074</c:v>
                      </c:pt>
                      <c:pt idx="293">
                        <c:v>-10.166194516863575</c:v>
                      </c:pt>
                      <c:pt idx="294">
                        <c:v>-10.166194516863575</c:v>
                      </c:pt>
                      <c:pt idx="295">
                        <c:v>-10.166194516863575</c:v>
                      </c:pt>
                      <c:pt idx="296">
                        <c:v>-10.166194516863575</c:v>
                      </c:pt>
                      <c:pt idx="297">
                        <c:v>-10.166194516863575</c:v>
                      </c:pt>
                      <c:pt idx="298">
                        <c:v>-10.166194516863575</c:v>
                      </c:pt>
                      <c:pt idx="299">
                        <c:v>-10.166194516863575</c:v>
                      </c:pt>
                      <c:pt idx="300">
                        <c:v>-10.166194516863575</c:v>
                      </c:pt>
                      <c:pt idx="301">
                        <c:v>-10.166194516863575</c:v>
                      </c:pt>
                      <c:pt idx="302">
                        <c:v>-10.166194516863575</c:v>
                      </c:pt>
                      <c:pt idx="303">
                        <c:v>-10.166194516863575</c:v>
                      </c:pt>
                      <c:pt idx="304">
                        <c:v>-10.166194516863575</c:v>
                      </c:pt>
                      <c:pt idx="305">
                        <c:v>-10.166194516863575</c:v>
                      </c:pt>
                      <c:pt idx="306">
                        <c:v>-10.166194516863575</c:v>
                      </c:pt>
                      <c:pt idx="307">
                        <c:v>-10.166194516863575</c:v>
                      </c:pt>
                      <c:pt idx="308">
                        <c:v>-10.166194516863575</c:v>
                      </c:pt>
                      <c:pt idx="309">
                        <c:v>-10.166194516863575</c:v>
                      </c:pt>
                      <c:pt idx="310">
                        <c:v>-10.166194516863575</c:v>
                      </c:pt>
                      <c:pt idx="311">
                        <c:v>-10.166194516863575</c:v>
                      </c:pt>
                      <c:pt idx="312">
                        <c:v>-10.166194516863575</c:v>
                      </c:pt>
                      <c:pt idx="313">
                        <c:v>-10.166194516863575</c:v>
                      </c:pt>
                      <c:pt idx="314">
                        <c:v>-10.166194516863575</c:v>
                      </c:pt>
                      <c:pt idx="315">
                        <c:v>-10.166194516863575</c:v>
                      </c:pt>
                      <c:pt idx="316">
                        <c:v>-10.166194516863575</c:v>
                      </c:pt>
                      <c:pt idx="317">
                        <c:v>-10.166194516863575</c:v>
                      </c:pt>
                      <c:pt idx="318">
                        <c:v>-10.166194516863575</c:v>
                      </c:pt>
                      <c:pt idx="319">
                        <c:v>-10.166194516863575</c:v>
                      </c:pt>
                      <c:pt idx="320">
                        <c:v>-10.166194516863575</c:v>
                      </c:pt>
                      <c:pt idx="321">
                        <c:v>-10.166194516863575</c:v>
                      </c:pt>
                      <c:pt idx="322">
                        <c:v>-10.166194516863575</c:v>
                      </c:pt>
                      <c:pt idx="323">
                        <c:v>-10.166194516863575</c:v>
                      </c:pt>
                      <c:pt idx="324">
                        <c:v>-10.166194516863575</c:v>
                      </c:pt>
                      <c:pt idx="325">
                        <c:v>-10.166194516863575</c:v>
                      </c:pt>
                      <c:pt idx="326">
                        <c:v>-10.166194516863575</c:v>
                      </c:pt>
                      <c:pt idx="327">
                        <c:v>-10.166194516863575</c:v>
                      </c:pt>
                      <c:pt idx="328">
                        <c:v>-10.166194516863575</c:v>
                      </c:pt>
                      <c:pt idx="329">
                        <c:v>-10.166194516863575</c:v>
                      </c:pt>
                      <c:pt idx="330">
                        <c:v>-10.166194516863575</c:v>
                      </c:pt>
                      <c:pt idx="331">
                        <c:v>-10.166194516863575</c:v>
                      </c:pt>
                      <c:pt idx="332">
                        <c:v>-10.166194516863575</c:v>
                      </c:pt>
                      <c:pt idx="333">
                        <c:v>-10.166194516863575</c:v>
                      </c:pt>
                      <c:pt idx="334">
                        <c:v>-10.166194516863575</c:v>
                      </c:pt>
                      <c:pt idx="335">
                        <c:v>-10.166194516863575</c:v>
                      </c:pt>
                      <c:pt idx="336">
                        <c:v>-10.166194516863575</c:v>
                      </c:pt>
                      <c:pt idx="337">
                        <c:v>-10.166194516863575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7B43-40B5-8C83-98C2047DE14C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-12.375853776165247</c:v>
                      </c:pt>
                      <c:pt idx="24">
                        <c:v>-12.375853776165247</c:v>
                      </c:pt>
                      <c:pt idx="25">
                        <c:v>-12.375853776165247</c:v>
                      </c:pt>
                      <c:pt idx="26">
                        <c:v>-12.375853776165247</c:v>
                      </c:pt>
                      <c:pt idx="27">
                        <c:v>-12.375853776165247</c:v>
                      </c:pt>
                      <c:pt idx="28">
                        <c:v>-12.375853776165247</c:v>
                      </c:pt>
                      <c:pt idx="29">
                        <c:v>-12.375853776165247</c:v>
                      </c:pt>
                      <c:pt idx="30">
                        <c:v>-12.375853776165247</c:v>
                      </c:pt>
                      <c:pt idx="31">
                        <c:v>-12.375853776165247</c:v>
                      </c:pt>
                      <c:pt idx="32">
                        <c:v>-12.375853776165247</c:v>
                      </c:pt>
                      <c:pt idx="33">
                        <c:v>-12.375853776165247</c:v>
                      </c:pt>
                      <c:pt idx="34">
                        <c:v>-12.375853776165247</c:v>
                      </c:pt>
                      <c:pt idx="35">
                        <c:v>-12.375853776165247</c:v>
                      </c:pt>
                      <c:pt idx="36">
                        <c:v>-12.375853776165247</c:v>
                      </c:pt>
                      <c:pt idx="37">
                        <c:v>-12.375853776165247</c:v>
                      </c:pt>
                      <c:pt idx="38">
                        <c:v>-12.375853776165247</c:v>
                      </c:pt>
                      <c:pt idx="39">
                        <c:v>-12.375853776165247</c:v>
                      </c:pt>
                      <c:pt idx="40">
                        <c:v>-12.375853776165247</c:v>
                      </c:pt>
                      <c:pt idx="41">
                        <c:v>-12.375853776165247</c:v>
                      </c:pt>
                      <c:pt idx="42">
                        <c:v>-12.375853776165247</c:v>
                      </c:pt>
                      <c:pt idx="43">
                        <c:v>-12.375853776165247</c:v>
                      </c:pt>
                      <c:pt idx="44">
                        <c:v>-12.375853776165247</c:v>
                      </c:pt>
                      <c:pt idx="45">
                        <c:v>-12.375853776165247</c:v>
                      </c:pt>
                      <c:pt idx="46">
                        <c:v>-12.375853776165247</c:v>
                      </c:pt>
                      <c:pt idx="47">
                        <c:v>-12.375853776165247</c:v>
                      </c:pt>
                      <c:pt idx="48">
                        <c:v>-12.375853776165247</c:v>
                      </c:pt>
                      <c:pt idx="49">
                        <c:v>-12.375853776165247</c:v>
                      </c:pt>
                      <c:pt idx="50">
                        <c:v>-12.375853776165247</c:v>
                      </c:pt>
                      <c:pt idx="51">
                        <c:v>-12.375853776165247</c:v>
                      </c:pt>
                      <c:pt idx="52">
                        <c:v>-12.375853776165247</c:v>
                      </c:pt>
                      <c:pt idx="53">
                        <c:v>-12.375853776165247</c:v>
                      </c:pt>
                      <c:pt idx="54">
                        <c:v>-12.375853776165247</c:v>
                      </c:pt>
                      <c:pt idx="55">
                        <c:v>-12.375853776165247</c:v>
                      </c:pt>
                      <c:pt idx="56">
                        <c:v>-12.375853776165247</c:v>
                      </c:pt>
                      <c:pt idx="57">
                        <c:v>-12.375853776165247</c:v>
                      </c:pt>
                      <c:pt idx="58">
                        <c:v>-12.375853776165247</c:v>
                      </c:pt>
                      <c:pt idx="59">
                        <c:v>-12.375853776165247</c:v>
                      </c:pt>
                      <c:pt idx="60">
                        <c:v>-12.375853776165247</c:v>
                      </c:pt>
                      <c:pt idx="61">
                        <c:v>-12.375853776165247</c:v>
                      </c:pt>
                      <c:pt idx="62">
                        <c:v>-12.375853776165247</c:v>
                      </c:pt>
                      <c:pt idx="63">
                        <c:v>-12.375853776165247</c:v>
                      </c:pt>
                      <c:pt idx="64">
                        <c:v>-12.375853776165247</c:v>
                      </c:pt>
                      <c:pt idx="65">
                        <c:v>-12.375853776165247</c:v>
                      </c:pt>
                      <c:pt idx="66">
                        <c:v>-12.375853776165247</c:v>
                      </c:pt>
                      <c:pt idx="67">
                        <c:v>-12.375853776165247</c:v>
                      </c:pt>
                      <c:pt idx="68">
                        <c:v>-21.782169642007126</c:v>
                      </c:pt>
                      <c:pt idx="69">
                        <c:v>-21.782169642007126</c:v>
                      </c:pt>
                      <c:pt idx="70">
                        <c:v>-21.782169642007126</c:v>
                      </c:pt>
                      <c:pt idx="71">
                        <c:v>-21.782169642007126</c:v>
                      </c:pt>
                      <c:pt idx="72">
                        <c:v>-21.782169642007126</c:v>
                      </c:pt>
                      <c:pt idx="73">
                        <c:v>-21.782169642007126</c:v>
                      </c:pt>
                      <c:pt idx="74">
                        <c:v>-21.782169642007126</c:v>
                      </c:pt>
                      <c:pt idx="75">
                        <c:v>-21.782169642007126</c:v>
                      </c:pt>
                      <c:pt idx="76">
                        <c:v>-21.782169642007126</c:v>
                      </c:pt>
                      <c:pt idx="77">
                        <c:v>-21.782169642007126</c:v>
                      </c:pt>
                      <c:pt idx="78">
                        <c:v>-21.782169642007126</c:v>
                      </c:pt>
                      <c:pt idx="79">
                        <c:v>-21.782169642007126</c:v>
                      </c:pt>
                      <c:pt idx="80">
                        <c:v>-21.782169642007126</c:v>
                      </c:pt>
                      <c:pt idx="81">
                        <c:v>-21.782169642007126</c:v>
                      </c:pt>
                      <c:pt idx="82">
                        <c:v>-21.782169642007126</c:v>
                      </c:pt>
                      <c:pt idx="83">
                        <c:v>-21.782169642007126</c:v>
                      </c:pt>
                      <c:pt idx="84">
                        <c:v>-21.782169642007126</c:v>
                      </c:pt>
                      <c:pt idx="85">
                        <c:v>-21.782169642007126</c:v>
                      </c:pt>
                      <c:pt idx="86">
                        <c:v>-21.782169642007126</c:v>
                      </c:pt>
                      <c:pt idx="87">
                        <c:v>-21.782169642007126</c:v>
                      </c:pt>
                      <c:pt idx="88">
                        <c:v>-21.782169642007126</c:v>
                      </c:pt>
                      <c:pt idx="89">
                        <c:v>-21.782169642007126</c:v>
                      </c:pt>
                      <c:pt idx="90">
                        <c:v>-21.782169642007126</c:v>
                      </c:pt>
                      <c:pt idx="91">
                        <c:v>-21.782169642007126</c:v>
                      </c:pt>
                      <c:pt idx="92">
                        <c:v>-21.782169642007126</c:v>
                      </c:pt>
                      <c:pt idx="93">
                        <c:v>-21.782169642007126</c:v>
                      </c:pt>
                      <c:pt idx="94">
                        <c:v>-21.782169642007126</c:v>
                      </c:pt>
                      <c:pt idx="95">
                        <c:v>-21.782169642007126</c:v>
                      </c:pt>
                      <c:pt idx="96">
                        <c:v>-21.782169642007126</c:v>
                      </c:pt>
                      <c:pt idx="97">
                        <c:v>-21.782169642007126</c:v>
                      </c:pt>
                      <c:pt idx="98">
                        <c:v>-21.782169642007126</c:v>
                      </c:pt>
                      <c:pt idx="99">
                        <c:v>-21.782169642007126</c:v>
                      </c:pt>
                      <c:pt idx="100">
                        <c:v>-21.782169642007126</c:v>
                      </c:pt>
                      <c:pt idx="101">
                        <c:v>-21.782169642007126</c:v>
                      </c:pt>
                      <c:pt idx="102">
                        <c:v>-21.782169642007126</c:v>
                      </c:pt>
                      <c:pt idx="103">
                        <c:v>-21.782169642007126</c:v>
                      </c:pt>
                      <c:pt idx="104">
                        <c:v>-21.782169642007126</c:v>
                      </c:pt>
                      <c:pt idx="105">
                        <c:v>-21.782169642007126</c:v>
                      </c:pt>
                      <c:pt idx="106">
                        <c:v>-21.782169642007126</c:v>
                      </c:pt>
                      <c:pt idx="107">
                        <c:v>-21.782169642007126</c:v>
                      </c:pt>
                      <c:pt idx="108">
                        <c:v>-21.782169642007126</c:v>
                      </c:pt>
                      <c:pt idx="109">
                        <c:v>-21.782169642007126</c:v>
                      </c:pt>
                      <c:pt idx="110">
                        <c:v>-21.782169642007126</c:v>
                      </c:pt>
                      <c:pt idx="111">
                        <c:v>-21.782169642007126</c:v>
                      </c:pt>
                      <c:pt idx="112">
                        <c:v>-21.782169642007126</c:v>
                      </c:pt>
                      <c:pt idx="113">
                        <c:v>-12.642235236447442</c:v>
                      </c:pt>
                      <c:pt idx="114">
                        <c:v>-12.642235236447442</c:v>
                      </c:pt>
                      <c:pt idx="115">
                        <c:v>-12.642235236447442</c:v>
                      </c:pt>
                      <c:pt idx="116">
                        <c:v>-12.642235236447442</c:v>
                      </c:pt>
                      <c:pt idx="117">
                        <c:v>-12.642235236447442</c:v>
                      </c:pt>
                      <c:pt idx="118">
                        <c:v>-12.642235236447442</c:v>
                      </c:pt>
                      <c:pt idx="119">
                        <c:v>-12.642235236447442</c:v>
                      </c:pt>
                      <c:pt idx="120">
                        <c:v>-12.642235236447442</c:v>
                      </c:pt>
                      <c:pt idx="121">
                        <c:v>-12.642235236447442</c:v>
                      </c:pt>
                      <c:pt idx="122">
                        <c:v>-12.642235236447442</c:v>
                      </c:pt>
                      <c:pt idx="123">
                        <c:v>-12.642235236447442</c:v>
                      </c:pt>
                      <c:pt idx="124">
                        <c:v>-12.642235236447442</c:v>
                      </c:pt>
                      <c:pt idx="125">
                        <c:v>-12.642235236447442</c:v>
                      </c:pt>
                      <c:pt idx="126">
                        <c:v>-12.642235236447442</c:v>
                      </c:pt>
                      <c:pt idx="127">
                        <c:v>-12.642235236447442</c:v>
                      </c:pt>
                      <c:pt idx="128">
                        <c:v>-12.642235236447442</c:v>
                      </c:pt>
                      <c:pt idx="129">
                        <c:v>-12.642235236447442</c:v>
                      </c:pt>
                      <c:pt idx="130">
                        <c:v>-12.642235236447442</c:v>
                      </c:pt>
                      <c:pt idx="131">
                        <c:v>-12.642235236447442</c:v>
                      </c:pt>
                      <c:pt idx="132">
                        <c:v>-12.642235236447442</c:v>
                      </c:pt>
                      <c:pt idx="133">
                        <c:v>-12.642235236447442</c:v>
                      </c:pt>
                      <c:pt idx="134">
                        <c:v>-12.642235236447442</c:v>
                      </c:pt>
                      <c:pt idx="135">
                        <c:v>-12.642235236447442</c:v>
                      </c:pt>
                      <c:pt idx="136">
                        <c:v>-12.642235236447442</c:v>
                      </c:pt>
                      <c:pt idx="137">
                        <c:v>-12.642235236447442</c:v>
                      </c:pt>
                      <c:pt idx="138">
                        <c:v>-12.642235236447442</c:v>
                      </c:pt>
                      <c:pt idx="139">
                        <c:v>-12.642235236447442</c:v>
                      </c:pt>
                      <c:pt idx="140">
                        <c:v>-12.642235236447442</c:v>
                      </c:pt>
                      <c:pt idx="141">
                        <c:v>-12.642235236447442</c:v>
                      </c:pt>
                      <c:pt idx="142">
                        <c:v>-12.642235236447442</c:v>
                      </c:pt>
                      <c:pt idx="143">
                        <c:v>-12.642235236447442</c:v>
                      </c:pt>
                      <c:pt idx="144">
                        <c:v>-12.642235236447442</c:v>
                      </c:pt>
                      <c:pt idx="145">
                        <c:v>-12.642235236447442</c:v>
                      </c:pt>
                      <c:pt idx="146">
                        <c:v>-12.642235236447442</c:v>
                      </c:pt>
                      <c:pt idx="147">
                        <c:v>-12.642235236447442</c:v>
                      </c:pt>
                      <c:pt idx="148">
                        <c:v>-12.642235236447442</c:v>
                      </c:pt>
                      <c:pt idx="149">
                        <c:v>-12.642235236447442</c:v>
                      </c:pt>
                      <c:pt idx="150">
                        <c:v>-12.642235236447442</c:v>
                      </c:pt>
                      <c:pt idx="151">
                        <c:v>-12.642235236447442</c:v>
                      </c:pt>
                      <c:pt idx="152">
                        <c:v>-12.642235236447442</c:v>
                      </c:pt>
                      <c:pt idx="153">
                        <c:v>-12.642235236447442</c:v>
                      </c:pt>
                      <c:pt idx="154">
                        <c:v>-12.642235236447442</c:v>
                      </c:pt>
                      <c:pt idx="155">
                        <c:v>-12.642235236447442</c:v>
                      </c:pt>
                      <c:pt idx="156">
                        <c:v>-12.642235236447442</c:v>
                      </c:pt>
                      <c:pt idx="157">
                        <c:v>-12.642235236447442</c:v>
                      </c:pt>
                      <c:pt idx="158">
                        <c:v>0.38698282441608844</c:v>
                      </c:pt>
                      <c:pt idx="159">
                        <c:v>0.38698282441608844</c:v>
                      </c:pt>
                      <c:pt idx="160">
                        <c:v>0.38698282441608844</c:v>
                      </c:pt>
                      <c:pt idx="161">
                        <c:v>0.38698282441608844</c:v>
                      </c:pt>
                      <c:pt idx="162">
                        <c:v>0.38698282441608844</c:v>
                      </c:pt>
                      <c:pt idx="163">
                        <c:v>0.38698282441608844</c:v>
                      </c:pt>
                      <c:pt idx="164">
                        <c:v>0.38698282441608844</c:v>
                      </c:pt>
                      <c:pt idx="165">
                        <c:v>0.38698282441608844</c:v>
                      </c:pt>
                      <c:pt idx="166">
                        <c:v>0.38698282441608844</c:v>
                      </c:pt>
                      <c:pt idx="167">
                        <c:v>0.38698282441608844</c:v>
                      </c:pt>
                      <c:pt idx="168">
                        <c:v>0.38698282441608844</c:v>
                      </c:pt>
                      <c:pt idx="169">
                        <c:v>0.38698282441608844</c:v>
                      </c:pt>
                      <c:pt idx="170">
                        <c:v>0.38698282441608844</c:v>
                      </c:pt>
                      <c:pt idx="171">
                        <c:v>0.38698282441608844</c:v>
                      </c:pt>
                      <c:pt idx="172">
                        <c:v>0.38698282441608844</c:v>
                      </c:pt>
                      <c:pt idx="173">
                        <c:v>0.38698282441608844</c:v>
                      </c:pt>
                      <c:pt idx="174">
                        <c:v>0.38698282441608844</c:v>
                      </c:pt>
                      <c:pt idx="175">
                        <c:v>0.38698282441608844</c:v>
                      </c:pt>
                      <c:pt idx="176">
                        <c:v>0.38698282441608844</c:v>
                      </c:pt>
                      <c:pt idx="177">
                        <c:v>0.38698282441608844</c:v>
                      </c:pt>
                      <c:pt idx="178">
                        <c:v>0.38698282441608844</c:v>
                      </c:pt>
                      <c:pt idx="179">
                        <c:v>0.38698282441608844</c:v>
                      </c:pt>
                      <c:pt idx="180">
                        <c:v>0.38698282441608844</c:v>
                      </c:pt>
                      <c:pt idx="181">
                        <c:v>0.38698282441608844</c:v>
                      </c:pt>
                      <c:pt idx="182">
                        <c:v>0.38698282441608844</c:v>
                      </c:pt>
                      <c:pt idx="183">
                        <c:v>0.38698282441608844</c:v>
                      </c:pt>
                      <c:pt idx="184">
                        <c:v>0.38698282441608844</c:v>
                      </c:pt>
                      <c:pt idx="185">
                        <c:v>0.38698282441608844</c:v>
                      </c:pt>
                      <c:pt idx="186">
                        <c:v>0.38698282441608844</c:v>
                      </c:pt>
                      <c:pt idx="187">
                        <c:v>0.38698282441608844</c:v>
                      </c:pt>
                      <c:pt idx="188">
                        <c:v>0.38698282441608844</c:v>
                      </c:pt>
                      <c:pt idx="189">
                        <c:v>0.38698282441608844</c:v>
                      </c:pt>
                      <c:pt idx="190">
                        <c:v>0.38698282441608844</c:v>
                      </c:pt>
                      <c:pt idx="191">
                        <c:v>0.38698282441608844</c:v>
                      </c:pt>
                      <c:pt idx="192">
                        <c:v>0.38698282441608844</c:v>
                      </c:pt>
                      <c:pt idx="193">
                        <c:v>0.38698282441608844</c:v>
                      </c:pt>
                      <c:pt idx="194">
                        <c:v>0.38698282441608844</c:v>
                      </c:pt>
                      <c:pt idx="195">
                        <c:v>0.38698282441608844</c:v>
                      </c:pt>
                      <c:pt idx="196">
                        <c:v>0.38698282441608844</c:v>
                      </c:pt>
                      <c:pt idx="197">
                        <c:v>0.38698282441608844</c:v>
                      </c:pt>
                      <c:pt idx="198">
                        <c:v>0.38698282441608844</c:v>
                      </c:pt>
                      <c:pt idx="199">
                        <c:v>0.38698282441608844</c:v>
                      </c:pt>
                      <c:pt idx="200">
                        <c:v>0.38698282441608844</c:v>
                      </c:pt>
                      <c:pt idx="201">
                        <c:v>0.38698282441608844</c:v>
                      </c:pt>
                      <c:pt idx="202">
                        <c:v>0.38698282441608844</c:v>
                      </c:pt>
                      <c:pt idx="203">
                        <c:v>-10.99175795818854</c:v>
                      </c:pt>
                      <c:pt idx="204">
                        <c:v>-10.99175795818854</c:v>
                      </c:pt>
                      <c:pt idx="205">
                        <c:v>-10.99175795818854</c:v>
                      </c:pt>
                      <c:pt idx="206">
                        <c:v>-10.99175795818854</c:v>
                      </c:pt>
                      <c:pt idx="207">
                        <c:v>-10.99175795818854</c:v>
                      </c:pt>
                      <c:pt idx="208">
                        <c:v>-10.99175795818854</c:v>
                      </c:pt>
                      <c:pt idx="209">
                        <c:v>-10.99175795818854</c:v>
                      </c:pt>
                      <c:pt idx="210">
                        <c:v>-10.99175795818854</c:v>
                      </c:pt>
                      <c:pt idx="211">
                        <c:v>-10.99175795818854</c:v>
                      </c:pt>
                      <c:pt idx="212">
                        <c:v>-10.99175795818854</c:v>
                      </c:pt>
                      <c:pt idx="213">
                        <c:v>-10.99175795818854</c:v>
                      </c:pt>
                      <c:pt idx="214">
                        <c:v>-10.99175795818854</c:v>
                      </c:pt>
                      <c:pt idx="215">
                        <c:v>-10.99175795818854</c:v>
                      </c:pt>
                      <c:pt idx="216">
                        <c:v>-10.99175795818854</c:v>
                      </c:pt>
                      <c:pt idx="217">
                        <c:v>-10.99175795818854</c:v>
                      </c:pt>
                      <c:pt idx="218">
                        <c:v>-10.99175795818854</c:v>
                      </c:pt>
                      <c:pt idx="219">
                        <c:v>-10.99175795818854</c:v>
                      </c:pt>
                      <c:pt idx="220">
                        <c:v>-10.99175795818854</c:v>
                      </c:pt>
                      <c:pt idx="221">
                        <c:v>-10.99175795818854</c:v>
                      </c:pt>
                      <c:pt idx="222">
                        <c:v>-10.99175795818854</c:v>
                      </c:pt>
                      <c:pt idx="223">
                        <c:v>-10.99175795818854</c:v>
                      </c:pt>
                      <c:pt idx="224">
                        <c:v>-10.99175795818854</c:v>
                      </c:pt>
                      <c:pt idx="225">
                        <c:v>-10.99175795818854</c:v>
                      </c:pt>
                      <c:pt idx="226">
                        <c:v>-10.99175795818854</c:v>
                      </c:pt>
                      <c:pt idx="227">
                        <c:v>-10.99175795818854</c:v>
                      </c:pt>
                      <c:pt idx="228">
                        <c:v>-10.99175795818854</c:v>
                      </c:pt>
                      <c:pt idx="229">
                        <c:v>-10.99175795818854</c:v>
                      </c:pt>
                      <c:pt idx="230">
                        <c:v>-10.99175795818854</c:v>
                      </c:pt>
                      <c:pt idx="231">
                        <c:v>-10.99175795818854</c:v>
                      </c:pt>
                      <c:pt idx="232">
                        <c:v>-10.99175795818854</c:v>
                      </c:pt>
                      <c:pt idx="233">
                        <c:v>-10.99175795818854</c:v>
                      </c:pt>
                      <c:pt idx="234">
                        <c:v>-10.99175795818854</c:v>
                      </c:pt>
                      <c:pt idx="235">
                        <c:v>-10.99175795818854</c:v>
                      </c:pt>
                      <c:pt idx="236">
                        <c:v>-10.99175795818854</c:v>
                      </c:pt>
                      <c:pt idx="237">
                        <c:v>-10.99175795818854</c:v>
                      </c:pt>
                      <c:pt idx="238">
                        <c:v>-10.99175795818854</c:v>
                      </c:pt>
                      <c:pt idx="239">
                        <c:v>-10.99175795818854</c:v>
                      </c:pt>
                      <c:pt idx="240">
                        <c:v>-10.99175795818854</c:v>
                      </c:pt>
                      <c:pt idx="241">
                        <c:v>-10.99175795818854</c:v>
                      </c:pt>
                      <c:pt idx="242">
                        <c:v>-10.99175795818854</c:v>
                      </c:pt>
                      <c:pt idx="243">
                        <c:v>-10.99175795818854</c:v>
                      </c:pt>
                      <c:pt idx="244">
                        <c:v>-10.99175795818854</c:v>
                      </c:pt>
                      <c:pt idx="245">
                        <c:v>-10.99175795818854</c:v>
                      </c:pt>
                      <c:pt idx="246">
                        <c:v>-10.99175795818854</c:v>
                      </c:pt>
                      <c:pt idx="247">
                        <c:v>-10.99175795818854</c:v>
                      </c:pt>
                      <c:pt idx="248">
                        <c:v>-21.565896102790752</c:v>
                      </c:pt>
                      <c:pt idx="249">
                        <c:v>-21.565896102790752</c:v>
                      </c:pt>
                      <c:pt idx="250">
                        <c:v>-21.565896102790752</c:v>
                      </c:pt>
                      <c:pt idx="251">
                        <c:v>-21.565896102790752</c:v>
                      </c:pt>
                      <c:pt idx="252">
                        <c:v>-21.565896102790752</c:v>
                      </c:pt>
                      <c:pt idx="253">
                        <c:v>-21.565896102790752</c:v>
                      </c:pt>
                      <c:pt idx="254">
                        <c:v>-21.565896102790752</c:v>
                      </c:pt>
                      <c:pt idx="255">
                        <c:v>-21.565896102790752</c:v>
                      </c:pt>
                      <c:pt idx="256">
                        <c:v>-21.565896102790752</c:v>
                      </c:pt>
                      <c:pt idx="257">
                        <c:v>-21.565896102790752</c:v>
                      </c:pt>
                      <c:pt idx="258">
                        <c:v>-21.565896102790752</c:v>
                      </c:pt>
                      <c:pt idx="259">
                        <c:v>-21.565896102790752</c:v>
                      </c:pt>
                      <c:pt idx="260">
                        <c:v>-21.565896102790752</c:v>
                      </c:pt>
                      <c:pt idx="261">
                        <c:v>-21.565896102790752</c:v>
                      </c:pt>
                      <c:pt idx="262">
                        <c:v>-21.565896102790752</c:v>
                      </c:pt>
                      <c:pt idx="263">
                        <c:v>-21.565896102790752</c:v>
                      </c:pt>
                      <c:pt idx="264">
                        <c:v>-21.565896102790752</c:v>
                      </c:pt>
                      <c:pt idx="265">
                        <c:v>-21.565896102790752</c:v>
                      </c:pt>
                      <c:pt idx="266">
                        <c:v>-21.565896102790752</c:v>
                      </c:pt>
                      <c:pt idx="267">
                        <c:v>-21.565896102790752</c:v>
                      </c:pt>
                      <c:pt idx="268">
                        <c:v>-21.565896102790752</c:v>
                      </c:pt>
                      <c:pt idx="269">
                        <c:v>-21.565896102790752</c:v>
                      </c:pt>
                      <c:pt idx="270">
                        <c:v>-21.565896102790752</c:v>
                      </c:pt>
                      <c:pt idx="271">
                        <c:v>-21.565896102790752</c:v>
                      </c:pt>
                      <c:pt idx="272">
                        <c:v>-21.565896102790752</c:v>
                      </c:pt>
                      <c:pt idx="273">
                        <c:v>-21.565896102790752</c:v>
                      </c:pt>
                      <c:pt idx="274">
                        <c:v>-21.565896102790752</c:v>
                      </c:pt>
                      <c:pt idx="275">
                        <c:v>-21.565896102790752</c:v>
                      </c:pt>
                      <c:pt idx="276">
                        <c:v>-21.565896102790752</c:v>
                      </c:pt>
                      <c:pt idx="277">
                        <c:v>-21.565896102790752</c:v>
                      </c:pt>
                      <c:pt idx="278">
                        <c:v>-21.565896102790752</c:v>
                      </c:pt>
                      <c:pt idx="279">
                        <c:v>-21.565896102790752</c:v>
                      </c:pt>
                      <c:pt idx="280">
                        <c:v>-21.565896102790752</c:v>
                      </c:pt>
                      <c:pt idx="281">
                        <c:v>-21.565896102790752</c:v>
                      </c:pt>
                      <c:pt idx="282">
                        <c:v>-21.565896102790752</c:v>
                      </c:pt>
                      <c:pt idx="283">
                        <c:v>-21.565896102790752</c:v>
                      </c:pt>
                      <c:pt idx="284">
                        <c:v>-21.565896102790752</c:v>
                      </c:pt>
                      <c:pt idx="285">
                        <c:v>-21.565896102790752</c:v>
                      </c:pt>
                      <c:pt idx="286">
                        <c:v>-21.565896102790752</c:v>
                      </c:pt>
                      <c:pt idx="287">
                        <c:v>-21.565896102790752</c:v>
                      </c:pt>
                      <c:pt idx="288">
                        <c:v>-21.565896102790752</c:v>
                      </c:pt>
                      <c:pt idx="289">
                        <c:v>-21.565896102790752</c:v>
                      </c:pt>
                      <c:pt idx="290">
                        <c:v>-21.565896102790752</c:v>
                      </c:pt>
                      <c:pt idx="291">
                        <c:v>-21.565896102790752</c:v>
                      </c:pt>
                      <c:pt idx="292">
                        <c:v>-21.565896102790752</c:v>
                      </c:pt>
                      <c:pt idx="293">
                        <c:v>-10.850218186250993</c:v>
                      </c:pt>
                      <c:pt idx="294">
                        <c:v>-10.850218186250993</c:v>
                      </c:pt>
                      <c:pt idx="295">
                        <c:v>-10.850218186250993</c:v>
                      </c:pt>
                      <c:pt idx="296">
                        <c:v>-10.850218186250993</c:v>
                      </c:pt>
                      <c:pt idx="297">
                        <c:v>-10.850218186250993</c:v>
                      </c:pt>
                      <c:pt idx="298">
                        <c:v>-10.850218186250993</c:v>
                      </c:pt>
                      <c:pt idx="299">
                        <c:v>-10.850218186250993</c:v>
                      </c:pt>
                      <c:pt idx="300">
                        <c:v>-10.850218186250993</c:v>
                      </c:pt>
                      <c:pt idx="301">
                        <c:v>-10.850218186250993</c:v>
                      </c:pt>
                      <c:pt idx="302">
                        <c:v>-10.850218186250993</c:v>
                      </c:pt>
                      <c:pt idx="303">
                        <c:v>-10.850218186250993</c:v>
                      </c:pt>
                      <c:pt idx="304">
                        <c:v>-10.850218186250993</c:v>
                      </c:pt>
                      <c:pt idx="305">
                        <c:v>-10.850218186250993</c:v>
                      </c:pt>
                      <c:pt idx="306">
                        <c:v>-10.850218186250993</c:v>
                      </c:pt>
                      <c:pt idx="307">
                        <c:v>-10.850218186250993</c:v>
                      </c:pt>
                      <c:pt idx="308">
                        <c:v>-10.850218186250993</c:v>
                      </c:pt>
                      <c:pt idx="309">
                        <c:v>-10.850218186250993</c:v>
                      </c:pt>
                      <c:pt idx="310">
                        <c:v>-10.850218186250993</c:v>
                      </c:pt>
                      <c:pt idx="311">
                        <c:v>-10.850218186250993</c:v>
                      </c:pt>
                      <c:pt idx="312">
                        <c:v>-10.850218186250993</c:v>
                      </c:pt>
                      <c:pt idx="313">
                        <c:v>-10.850218186250993</c:v>
                      </c:pt>
                      <c:pt idx="314">
                        <c:v>-10.850218186250993</c:v>
                      </c:pt>
                      <c:pt idx="315">
                        <c:v>-10.850218186250993</c:v>
                      </c:pt>
                      <c:pt idx="316">
                        <c:v>-10.850218186250993</c:v>
                      </c:pt>
                      <c:pt idx="317">
                        <c:v>-10.850218186250993</c:v>
                      </c:pt>
                      <c:pt idx="318">
                        <c:v>-10.850218186250993</c:v>
                      </c:pt>
                      <c:pt idx="319">
                        <c:v>-10.850218186250993</c:v>
                      </c:pt>
                      <c:pt idx="320">
                        <c:v>-10.850218186250993</c:v>
                      </c:pt>
                      <c:pt idx="321">
                        <c:v>-10.850218186250993</c:v>
                      </c:pt>
                      <c:pt idx="322">
                        <c:v>-10.850218186250993</c:v>
                      </c:pt>
                      <c:pt idx="323">
                        <c:v>-10.850218186250993</c:v>
                      </c:pt>
                      <c:pt idx="324">
                        <c:v>-10.850218186250993</c:v>
                      </c:pt>
                      <c:pt idx="325">
                        <c:v>-10.850218186250993</c:v>
                      </c:pt>
                      <c:pt idx="326">
                        <c:v>-10.850218186250993</c:v>
                      </c:pt>
                      <c:pt idx="327">
                        <c:v>-10.850218186250993</c:v>
                      </c:pt>
                      <c:pt idx="328">
                        <c:v>-10.850218186250993</c:v>
                      </c:pt>
                      <c:pt idx="329">
                        <c:v>-10.850218186250993</c:v>
                      </c:pt>
                      <c:pt idx="330">
                        <c:v>-10.850218186250993</c:v>
                      </c:pt>
                      <c:pt idx="331">
                        <c:v>-10.850218186250993</c:v>
                      </c:pt>
                      <c:pt idx="332">
                        <c:v>-10.850218186250993</c:v>
                      </c:pt>
                      <c:pt idx="333">
                        <c:v>-10.850218186250993</c:v>
                      </c:pt>
                      <c:pt idx="334">
                        <c:v>-10.850218186250993</c:v>
                      </c:pt>
                      <c:pt idx="335">
                        <c:v>-10.850218186250993</c:v>
                      </c:pt>
                      <c:pt idx="336">
                        <c:v>-10.850218186250993</c:v>
                      </c:pt>
                      <c:pt idx="337">
                        <c:v>-10.850218186250993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7B43-40B5-8C83-98C2047DE14C}"/>
                  </c:ext>
                </c:extLst>
              </c15:ser>
            </c15:filteredLineSeries>
          </c:ext>
        </c:extLst>
      </c:lineChart>
      <c:catAx>
        <c:axId val="5282296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35544"/>
        <c:crosses val="autoZero"/>
        <c:auto val="1"/>
        <c:lblAlgn val="ctr"/>
        <c:lblOffset val="100"/>
        <c:noMultiLvlLbl val="0"/>
      </c:catAx>
      <c:valAx>
        <c:axId val="52823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29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7.xml"/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Relationship Id="rId9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1</xdr:row>
      <xdr:rowOff>179070</xdr:rowOff>
    </xdr:from>
    <xdr:to>
      <xdr:col>17</xdr:col>
      <xdr:colOff>0</xdr:colOff>
      <xdr:row>16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4CABCE-01E8-D441-80CF-75A698037E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7620</xdr:colOff>
      <xdr:row>17</xdr:row>
      <xdr:rowOff>179070</xdr:rowOff>
    </xdr:from>
    <xdr:to>
      <xdr:col>17</xdr:col>
      <xdr:colOff>0</xdr:colOff>
      <xdr:row>32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270831-39AF-5369-06AD-3A0DC6234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33</xdr:row>
      <xdr:rowOff>171450</xdr:rowOff>
    </xdr:from>
    <xdr:to>
      <xdr:col>17</xdr:col>
      <xdr:colOff>15240</xdr:colOff>
      <xdr:row>48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A37843-CA0A-1C90-4224-3C9C2F211F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7620</xdr:colOff>
      <xdr:row>50</xdr:row>
      <xdr:rowOff>3810</xdr:rowOff>
    </xdr:from>
    <xdr:to>
      <xdr:col>17</xdr:col>
      <xdr:colOff>0</xdr:colOff>
      <xdr:row>65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99DB323-7280-3475-6CA9-BD5745307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7620</xdr:colOff>
      <xdr:row>65</xdr:row>
      <xdr:rowOff>179070</xdr:rowOff>
    </xdr:from>
    <xdr:to>
      <xdr:col>17</xdr:col>
      <xdr:colOff>0</xdr:colOff>
      <xdr:row>80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60C2371-5B6E-FD3E-EF4D-D5B791C8F7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7620</xdr:colOff>
      <xdr:row>0</xdr:row>
      <xdr:rowOff>0</xdr:rowOff>
    </xdr:from>
    <xdr:to>
      <xdr:col>31</xdr:col>
      <xdr:colOff>0</xdr:colOff>
      <xdr:row>14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57C724B-9F92-D1FB-F1DC-3E6C41131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39</xdr:col>
      <xdr:colOff>601980</xdr:colOff>
      <xdr:row>1</xdr:row>
      <xdr:rowOff>179070</xdr:rowOff>
    </xdr:from>
    <xdr:to>
      <xdr:col>49</xdr:col>
      <xdr:colOff>601980</xdr:colOff>
      <xdr:row>16</xdr:row>
      <xdr:rowOff>179070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6196ABD-8906-2A9D-B8FD-2B722261FA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15240</xdr:colOff>
      <xdr:row>18</xdr:row>
      <xdr:rowOff>3810</xdr:rowOff>
    </xdr:from>
    <xdr:to>
      <xdr:col>49</xdr:col>
      <xdr:colOff>601980</xdr:colOff>
      <xdr:row>33</xdr:row>
      <xdr:rowOff>3810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38CA80B-6663-CFB7-7AF2-DA50D6AF15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7620</xdr:colOff>
      <xdr:row>33</xdr:row>
      <xdr:rowOff>179070</xdr:rowOff>
    </xdr:from>
    <xdr:to>
      <xdr:col>50</xdr:col>
      <xdr:colOff>15240</xdr:colOff>
      <xdr:row>48</xdr:row>
      <xdr:rowOff>179070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8EA1EBE-A627-1BC0-9044-4D866983F6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5</xdr:row>
      <xdr:rowOff>179070</xdr:rowOff>
    </xdr:from>
    <xdr:to>
      <xdr:col>11</xdr:col>
      <xdr:colOff>0</xdr:colOff>
      <xdr:row>20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8D77FB-DBB0-4615-8200-DAC2A9B41A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5</xdr:row>
      <xdr:rowOff>179070</xdr:rowOff>
    </xdr:from>
    <xdr:to>
      <xdr:col>22</xdr:col>
      <xdr:colOff>0</xdr:colOff>
      <xdr:row>20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A062CF-8AFE-478B-83C6-FBC0214346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</xdr:colOff>
      <xdr:row>22</xdr:row>
      <xdr:rowOff>171450</xdr:rowOff>
    </xdr:from>
    <xdr:to>
      <xdr:col>16</xdr:col>
      <xdr:colOff>601980</xdr:colOff>
      <xdr:row>37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9FBDBF-71CF-40A1-87B9-48FC58ACA7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7620</xdr:colOff>
      <xdr:row>42</xdr:row>
      <xdr:rowOff>3810</xdr:rowOff>
    </xdr:from>
    <xdr:to>
      <xdr:col>11</xdr:col>
      <xdr:colOff>0</xdr:colOff>
      <xdr:row>57</xdr:row>
      <xdr:rowOff>3810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4E1FABA-F376-4EFE-9759-18B5114C01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7620</xdr:colOff>
      <xdr:row>59</xdr:row>
      <xdr:rowOff>179070</xdr:rowOff>
    </xdr:from>
    <xdr:to>
      <xdr:col>11</xdr:col>
      <xdr:colOff>0</xdr:colOff>
      <xdr:row>74</xdr:row>
      <xdr:rowOff>179070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91117D0-8652-4EF0-90AE-8A0D9757C1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7620</xdr:colOff>
      <xdr:row>78</xdr:row>
      <xdr:rowOff>0</xdr:rowOff>
    </xdr:from>
    <xdr:to>
      <xdr:col>11</xdr:col>
      <xdr:colOff>0</xdr:colOff>
      <xdr:row>92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5C2323A-00B2-469A-924F-1E0D6864AA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601980</xdr:colOff>
      <xdr:row>99</xdr:row>
      <xdr:rowOff>179070</xdr:rowOff>
    </xdr:from>
    <xdr:to>
      <xdr:col>10</xdr:col>
      <xdr:colOff>601980</xdr:colOff>
      <xdr:row>114</xdr:row>
      <xdr:rowOff>179070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DF017A3-5CF0-4E3A-837E-4B70AEF6C6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15240</xdr:colOff>
      <xdr:row>118</xdr:row>
      <xdr:rowOff>3810</xdr:rowOff>
    </xdr:from>
    <xdr:to>
      <xdr:col>10</xdr:col>
      <xdr:colOff>601980</xdr:colOff>
      <xdr:row>134</xdr:row>
      <xdr:rowOff>3810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78C6FC5-BE71-4E56-B6DB-6603A3B71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7620</xdr:colOff>
      <xdr:row>136</xdr:row>
      <xdr:rowOff>179070</xdr:rowOff>
    </xdr:from>
    <xdr:to>
      <xdr:col>11</xdr:col>
      <xdr:colOff>15240</xdr:colOff>
      <xdr:row>151</xdr:row>
      <xdr:rowOff>179070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5EC4D81-9FF3-41F5-919A-A8DA02A63E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760.468796643516" createdVersion="7" refreshedVersion="8" minRefreshableVersion="3" recordCount="310" xr:uid="{FE094A5E-CDC7-4203-AAB3-2D28E2A92CA8}">
  <cacheSource type="worksheet">
    <worksheetSource name="Research_Wall_Table"/>
  </cacheSource>
  <cacheFields count="8">
    <cacheField name="Count" numFmtId="0">
      <sharedItems containsSemiMixedTypes="0" containsString="0" containsNumber="1" containsInteger="1" minValue="1" maxValue="1"/>
    </cacheField>
    <cacheField name="Area" numFmtId="0">
      <sharedItems containsSemiMixedTypes="0" containsString="0" containsNumber="1" minValue="1.22" maxValue="201.09"/>
    </cacheField>
    <cacheField name="Direction Name" numFmtId="0">
      <sharedItems count="8">
        <s v="N"/>
        <s v="E"/>
        <s v="S"/>
        <s v="W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760.468796759262" createdVersion="7" refreshedVersion="8" minRefreshableVersion="3" recordCount="347" xr:uid="{5B4457E1-06AF-4BE0-903F-AC8157C0072D}">
  <cacheSource type="worksheet">
    <worksheetSource name="Research_Window_Table"/>
  </cacheSource>
  <cacheFields count="10">
    <cacheField name="Count" numFmtId="0">
      <sharedItems containsSemiMixedTypes="0" containsString="0" containsNumber="1" containsInteger="1" minValue="1" maxValue="1"/>
    </cacheField>
    <cacheField name="Width" numFmtId="0">
      <sharedItems containsSemiMixedTypes="0" containsString="0" containsNumber="1" minValue="1.43" maxValue="3"/>
    </cacheField>
    <cacheField name="Height" numFmtId="0">
      <sharedItems containsSemiMixedTypes="0" containsString="0" containsNumber="1" minValue="1.19" maxValue="2.2000000000000002"/>
    </cacheField>
    <cacheField name="Area" numFmtId="0">
      <sharedItems containsSemiMixedTypes="0" containsString="0" containsNumber="1" minValue="1.7016999999999998" maxValue="6.6000000000000005"/>
    </cacheField>
    <cacheField name="Direction Name" numFmtId="0">
      <sharedItems count="8">
        <s v="N"/>
        <s v="W"/>
        <s v="E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0">
  <r>
    <n v="1"/>
    <n v="201.09"/>
    <x v="0"/>
    <n v="0"/>
    <n v="1"/>
    <n v="1"/>
    <n v="0"/>
    <n v="0"/>
  </r>
  <r>
    <n v="1"/>
    <n v="37.79"/>
    <x v="1"/>
    <n v="1"/>
    <n v="0"/>
    <n v="1"/>
    <n v="90"/>
    <n v="90"/>
  </r>
  <r>
    <n v="1"/>
    <n v="38.24"/>
    <x v="2"/>
    <n v="0"/>
    <n v="-1"/>
    <n v="1"/>
    <n v="0"/>
    <n v="180"/>
  </r>
  <r>
    <n v="1"/>
    <n v="35.81"/>
    <x v="1"/>
    <n v="1"/>
    <n v="0"/>
    <n v="1"/>
    <n v="90"/>
    <n v="90"/>
  </r>
  <r>
    <n v="1"/>
    <n v="3.23"/>
    <x v="0"/>
    <n v="0"/>
    <n v="1"/>
    <n v="1"/>
    <n v="0"/>
    <n v="0"/>
  </r>
  <r>
    <n v="1"/>
    <n v="6.95"/>
    <x v="1"/>
    <n v="1"/>
    <n v="0"/>
    <n v="1"/>
    <n v="90"/>
    <n v="90"/>
  </r>
  <r>
    <n v="1"/>
    <n v="3.23"/>
    <x v="2"/>
    <n v="0"/>
    <n v="-1"/>
    <n v="1"/>
    <n v="0"/>
    <n v="180"/>
  </r>
  <r>
    <n v="1"/>
    <n v="36.76"/>
    <x v="1"/>
    <n v="1"/>
    <n v="0"/>
    <n v="1"/>
    <n v="90"/>
    <n v="90"/>
  </r>
  <r>
    <n v="1"/>
    <n v="41.01"/>
    <x v="0"/>
    <n v="0"/>
    <n v="1"/>
    <n v="1"/>
    <n v="0"/>
    <n v="0"/>
  </r>
  <r>
    <n v="1"/>
    <n v="3.86"/>
    <x v="3"/>
    <n v="-1"/>
    <n v="0"/>
    <n v="1"/>
    <n v="-90"/>
    <n v="270"/>
  </r>
  <r>
    <n v="1"/>
    <n v="121.67"/>
    <x v="0"/>
    <n v="0"/>
    <n v="1"/>
    <n v="1"/>
    <n v="0"/>
    <n v="0"/>
  </r>
  <r>
    <n v="1"/>
    <n v="2.91"/>
    <x v="1"/>
    <n v="1"/>
    <n v="0"/>
    <n v="1"/>
    <n v="90"/>
    <n v="90"/>
  </r>
  <r>
    <n v="1"/>
    <n v="3.23"/>
    <x v="2"/>
    <n v="0"/>
    <n v="-1"/>
    <n v="1"/>
    <n v="0"/>
    <n v="180"/>
  </r>
  <r>
    <n v="1"/>
    <n v="6.95"/>
    <x v="1"/>
    <n v="1"/>
    <n v="0"/>
    <n v="1"/>
    <n v="90"/>
    <n v="90"/>
  </r>
  <r>
    <n v="1"/>
    <n v="3.23"/>
    <x v="0"/>
    <n v="0"/>
    <n v="1"/>
    <n v="1"/>
    <n v="0"/>
    <n v="0"/>
  </r>
  <r>
    <n v="1"/>
    <n v="35.81"/>
    <x v="1"/>
    <n v="1"/>
    <n v="0"/>
    <n v="1"/>
    <n v="90"/>
    <n v="90"/>
  </r>
  <r>
    <n v="1"/>
    <n v="11.02"/>
    <x v="0"/>
    <n v="0"/>
    <n v="1"/>
    <n v="1"/>
    <n v="0"/>
    <n v="0"/>
  </r>
  <r>
    <n v="1"/>
    <n v="28.6"/>
    <x v="3"/>
    <n v="-1"/>
    <n v="0"/>
    <n v="1"/>
    <n v="-90"/>
    <n v="270"/>
  </r>
  <r>
    <n v="1"/>
    <n v="7.94"/>
    <x v="2"/>
    <n v="0"/>
    <n v="-1"/>
    <n v="1"/>
    <n v="0"/>
    <n v="180"/>
  </r>
  <r>
    <n v="1"/>
    <n v="25.52"/>
    <x v="1"/>
    <n v="1"/>
    <n v="0"/>
    <n v="1"/>
    <n v="90"/>
    <n v="90"/>
  </r>
  <r>
    <n v="1"/>
    <n v="9.64"/>
    <x v="3"/>
    <n v="-1"/>
    <n v="0"/>
    <n v="1"/>
    <n v="-90"/>
    <n v="270"/>
  </r>
  <r>
    <n v="1"/>
    <n v="21.47"/>
    <x v="2"/>
    <n v="0"/>
    <n v="-1"/>
    <n v="1"/>
    <n v="0"/>
    <n v="180"/>
  </r>
  <r>
    <n v="1"/>
    <n v="8.69"/>
    <x v="1"/>
    <n v="1"/>
    <n v="0"/>
    <n v="1"/>
    <n v="90"/>
    <n v="90"/>
  </r>
  <r>
    <n v="1"/>
    <n v="20.52"/>
    <x v="0"/>
    <n v="0"/>
    <n v="1"/>
    <n v="1"/>
    <n v="0"/>
    <n v="0"/>
  </r>
  <r>
    <n v="1"/>
    <n v="11.02"/>
    <x v="0"/>
    <n v="0"/>
    <n v="1"/>
    <n v="1"/>
    <n v="0"/>
    <n v="0"/>
  </r>
  <r>
    <n v="1"/>
    <n v="28.67"/>
    <x v="3"/>
    <n v="-1"/>
    <n v="0"/>
    <n v="1"/>
    <n v="-90"/>
    <n v="270"/>
  </r>
  <r>
    <n v="1"/>
    <n v="7.94"/>
    <x v="2"/>
    <n v="0"/>
    <n v="-1"/>
    <n v="1"/>
    <n v="0"/>
    <n v="180"/>
  </r>
  <r>
    <n v="1"/>
    <n v="27.72"/>
    <x v="1"/>
    <n v="1"/>
    <n v="0"/>
    <n v="1"/>
    <n v="90"/>
    <n v="90"/>
  </r>
  <r>
    <n v="1"/>
    <n v="20.76"/>
    <x v="1"/>
    <n v="1"/>
    <n v="0"/>
    <n v="1"/>
    <n v="90"/>
    <n v="90"/>
  </r>
  <r>
    <n v="1"/>
    <n v="7.81"/>
    <x v="0"/>
    <n v="0"/>
    <n v="1"/>
    <n v="1"/>
    <n v="0"/>
    <n v="0"/>
  </r>
  <r>
    <n v="1"/>
    <n v="20.170000000000002"/>
    <x v="1"/>
    <n v="1"/>
    <n v="0"/>
    <n v="1"/>
    <n v="90"/>
    <n v="90"/>
  </r>
  <r>
    <n v="1"/>
    <n v="33.68"/>
    <x v="3"/>
    <n v="-1"/>
    <n v="0"/>
    <n v="1"/>
    <n v="-90"/>
    <n v="270"/>
  </r>
  <r>
    <n v="1"/>
    <n v="8.36"/>
    <x v="2"/>
    <n v="0"/>
    <n v="-1"/>
    <n v="1"/>
    <n v="0"/>
    <n v="180"/>
  </r>
  <r>
    <n v="1"/>
    <n v="19.89"/>
    <x v="1"/>
    <n v="1"/>
    <n v="0"/>
    <n v="1"/>
    <n v="90"/>
    <n v="90"/>
  </r>
  <r>
    <n v="1"/>
    <n v="22.14"/>
    <x v="0"/>
    <n v="0"/>
    <n v="1"/>
    <n v="1"/>
    <n v="0"/>
    <n v="0"/>
  </r>
  <r>
    <n v="1"/>
    <n v="8.49"/>
    <x v="3"/>
    <n v="-1"/>
    <n v="0"/>
    <n v="1"/>
    <n v="-90"/>
    <n v="270"/>
  </r>
  <r>
    <n v="1"/>
    <n v="7.69"/>
    <x v="3"/>
    <n v="-1"/>
    <n v="0"/>
    <n v="1"/>
    <n v="-90"/>
    <n v="270"/>
  </r>
  <r>
    <n v="1"/>
    <n v="11.47"/>
    <x v="1"/>
    <n v="1"/>
    <n v="0"/>
    <n v="1"/>
    <n v="90"/>
    <n v="90"/>
  </r>
  <r>
    <n v="1"/>
    <n v="10.86"/>
    <x v="0"/>
    <n v="0"/>
    <n v="1"/>
    <n v="1"/>
    <n v="0"/>
    <n v="0"/>
  </r>
  <r>
    <n v="1"/>
    <n v="7.9"/>
    <x v="2"/>
    <n v="0"/>
    <n v="-1"/>
    <n v="1"/>
    <n v="0"/>
    <n v="180"/>
  </r>
  <r>
    <n v="1"/>
    <n v="4.49"/>
    <x v="2"/>
    <n v="0"/>
    <n v="-1"/>
    <n v="1"/>
    <n v="0"/>
    <n v="180"/>
  </r>
  <r>
    <n v="1"/>
    <n v="8.09"/>
    <x v="3"/>
    <n v="-1"/>
    <n v="0"/>
    <n v="1"/>
    <n v="-90"/>
    <n v="270"/>
  </r>
  <r>
    <n v="1"/>
    <n v="21.2"/>
    <x v="0"/>
    <n v="0"/>
    <n v="1"/>
    <n v="1"/>
    <n v="0"/>
    <n v="0"/>
  </r>
  <r>
    <n v="1"/>
    <n v="12.33"/>
    <x v="3"/>
    <n v="-1"/>
    <n v="0"/>
    <n v="1"/>
    <n v="-90"/>
    <n v="270"/>
  </r>
  <r>
    <n v="1"/>
    <n v="16.18"/>
    <x v="3"/>
    <n v="-1"/>
    <n v="0"/>
    <n v="1"/>
    <n v="-90"/>
    <n v="270"/>
  </r>
  <r>
    <n v="1"/>
    <n v="15.9"/>
    <x v="1"/>
    <n v="1"/>
    <n v="0"/>
    <n v="1"/>
    <n v="90"/>
    <n v="90"/>
  </r>
  <r>
    <n v="1"/>
    <n v="5.17"/>
    <x v="2"/>
    <n v="0"/>
    <n v="-1"/>
    <n v="1"/>
    <n v="0"/>
    <n v="180"/>
  </r>
  <r>
    <n v="1"/>
    <n v="29.03"/>
    <x v="3"/>
    <n v="-1"/>
    <n v="0"/>
    <n v="1"/>
    <n v="-90"/>
    <n v="270"/>
  </r>
  <r>
    <n v="1"/>
    <n v="9.1300000000000008"/>
    <x v="2"/>
    <n v="0"/>
    <n v="-1"/>
    <n v="1"/>
    <n v="0"/>
    <n v="180"/>
  </r>
  <r>
    <n v="1"/>
    <n v="11.04"/>
    <x v="2"/>
    <n v="0"/>
    <n v="-1"/>
    <n v="1"/>
    <n v="0"/>
    <n v="180"/>
  </r>
  <r>
    <n v="1"/>
    <n v="10.220000000000001"/>
    <x v="3"/>
    <n v="-1"/>
    <n v="0"/>
    <n v="1"/>
    <n v="-90"/>
    <n v="270"/>
  </r>
  <r>
    <n v="1"/>
    <n v="13.73"/>
    <x v="2"/>
    <n v="0"/>
    <n v="-1"/>
    <n v="1"/>
    <n v="0"/>
    <n v="180"/>
  </r>
  <r>
    <n v="1"/>
    <n v="1.22"/>
    <x v="0"/>
    <n v="0"/>
    <n v="1"/>
    <n v="1"/>
    <n v="0"/>
    <n v="0"/>
  </r>
  <r>
    <n v="1"/>
    <n v="9.11"/>
    <x v="3"/>
    <n v="-1"/>
    <n v="0"/>
    <n v="1"/>
    <n v="-90"/>
    <n v="270"/>
  </r>
  <r>
    <n v="1"/>
    <n v="3.87"/>
    <x v="3"/>
    <n v="-1"/>
    <n v="0"/>
    <n v="1"/>
    <n v="-90"/>
    <n v="270"/>
  </r>
  <r>
    <n v="1"/>
    <n v="15.82"/>
    <x v="0"/>
    <n v="0"/>
    <n v="1"/>
    <n v="1"/>
    <n v="0"/>
    <n v="0"/>
  </r>
  <r>
    <n v="1"/>
    <n v="9.9"/>
    <x v="0"/>
    <n v="0"/>
    <n v="1"/>
    <n v="1"/>
    <n v="0"/>
    <n v="0"/>
  </r>
  <r>
    <n v="1"/>
    <n v="15.54"/>
    <x v="1"/>
    <n v="1"/>
    <n v="0"/>
    <n v="1"/>
    <n v="90"/>
    <n v="90"/>
  </r>
  <r>
    <n v="1"/>
    <n v="5.37"/>
    <x v="2"/>
    <n v="0"/>
    <n v="-1"/>
    <n v="1"/>
    <n v="0"/>
    <n v="180"/>
  </r>
  <r>
    <n v="1"/>
    <n v="14.29"/>
    <x v="2"/>
    <n v="0"/>
    <n v="-1"/>
    <n v="1"/>
    <n v="0"/>
    <n v="180"/>
  </r>
  <r>
    <n v="1"/>
    <n v="8.7100000000000009"/>
    <x v="3"/>
    <n v="-1"/>
    <n v="0"/>
    <n v="1"/>
    <n v="-90"/>
    <n v="270"/>
  </r>
  <r>
    <n v="1"/>
    <n v="4.3899999999999997"/>
    <x v="3"/>
    <n v="-1"/>
    <n v="0"/>
    <n v="1"/>
    <n v="-90"/>
    <n v="270"/>
  </r>
  <r>
    <n v="1"/>
    <n v="3"/>
    <x v="0"/>
    <n v="0"/>
    <n v="1"/>
    <n v="1"/>
    <n v="0"/>
    <n v="0"/>
  </r>
  <r>
    <n v="1"/>
    <n v="3.84"/>
    <x v="3"/>
    <n v="-1"/>
    <n v="0"/>
    <n v="1"/>
    <n v="-90"/>
    <n v="270"/>
  </r>
  <r>
    <n v="1"/>
    <n v="21.8"/>
    <x v="3"/>
    <n v="-1"/>
    <n v="0"/>
    <n v="1"/>
    <n v="-90"/>
    <n v="270"/>
  </r>
  <r>
    <n v="1"/>
    <n v="21.8"/>
    <x v="1"/>
    <n v="1"/>
    <n v="0"/>
    <n v="1"/>
    <n v="90"/>
    <n v="90"/>
  </r>
  <r>
    <n v="1"/>
    <n v="12.99"/>
    <x v="3"/>
    <n v="-1"/>
    <n v="0"/>
    <n v="1"/>
    <n v="-90"/>
    <n v="270"/>
  </r>
  <r>
    <n v="1"/>
    <n v="1.99"/>
    <x v="0"/>
    <n v="0"/>
    <n v="1"/>
    <n v="1"/>
    <n v="0"/>
    <n v="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16.600000000000001"/>
    <x v="1"/>
    <n v="1"/>
    <n v="0"/>
    <n v="1"/>
    <n v="90"/>
    <n v="90"/>
  </r>
  <r>
    <n v="1"/>
    <n v="6.03"/>
    <x v="0"/>
    <n v="0"/>
    <n v="1"/>
    <n v="1"/>
    <n v="0"/>
    <n v="0"/>
  </r>
  <r>
    <n v="1"/>
    <n v="16.13"/>
    <x v="1"/>
    <n v="1"/>
    <n v="0"/>
    <n v="1"/>
    <n v="90"/>
    <n v="90"/>
  </r>
  <r>
    <n v="1"/>
    <n v="29.6"/>
    <x v="3"/>
    <n v="-1"/>
    <n v="0"/>
    <n v="1"/>
    <n v="-90"/>
    <n v="270"/>
  </r>
  <r>
    <n v="1"/>
    <n v="16.649999999999999"/>
    <x v="1"/>
    <n v="1"/>
    <n v="0"/>
    <n v="1"/>
    <n v="90"/>
    <n v="90"/>
  </r>
  <r>
    <n v="1"/>
    <n v="17.7"/>
    <x v="0"/>
    <n v="0"/>
    <n v="1"/>
    <n v="1"/>
    <n v="0"/>
    <n v="0"/>
  </r>
  <r>
    <n v="1"/>
    <n v="6.76"/>
    <x v="3"/>
    <n v="-1"/>
    <n v="0"/>
    <n v="1"/>
    <n v="-90"/>
    <n v="270"/>
  </r>
  <r>
    <n v="1"/>
    <n v="7.2"/>
    <x v="0"/>
    <n v="0"/>
    <n v="1"/>
    <n v="1"/>
    <n v="0"/>
    <n v="0"/>
  </r>
  <r>
    <n v="1"/>
    <n v="23.21"/>
    <x v="3"/>
    <n v="-1"/>
    <n v="0"/>
    <n v="1"/>
    <n v="-90"/>
    <n v="270"/>
  </r>
  <r>
    <n v="1"/>
    <n v="5.64"/>
    <x v="2"/>
    <n v="0"/>
    <n v="-1"/>
    <n v="1"/>
    <n v="0"/>
    <n v="180"/>
  </r>
  <r>
    <n v="1"/>
    <n v="6.79"/>
    <x v="3"/>
    <n v="-1"/>
    <n v="0"/>
    <n v="1"/>
    <n v="-90"/>
    <n v="270"/>
  </r>
  <r>
    <n v="1"/>
    <n v="2.79"/>
    <x v="0"/>
    <n v="0"/>
    <n v="1"/>
    <n v="1"/>
    <n v="0"/>
    <n v="0"/>
  </r>
  <r>
    <n v="1"/>
    <n v="23.62"/>
    <x v="3"/>
    <n v="-1"/>
    <n v="0"/>
    <n v="1"/>
    <n v="-90"/>
    <n v="270"/>
  </r>
  <r>
    <n v="1"/>
    <n v="4.5599999999999996"/>
    <x v="3"/>
    <n v="-1"/>
    <n v="0"/>
    <n v="1"/>
    <n v="-90"/>
    <n v="270"/>
  </r>
  <r>
    <n v="1"/>
    <n v="2.79"/>
    <x v="2"/>
    <n v="0"/>
    <n v="-1"/>
    <n v="1"/>
    <n v="0"/>
    <n v="180"/>
  </r>
  <r>
    <n v="1"/>
    <n v="2.77"/>
    <x v="2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58.47"/>
    <x v="0"/>
    <n v="0"/>
    <n v="1"/>
    <n v="1"/>
    <n v="0"/>
    <n v="0"/>
  </r>
  <r>
    <n v="1"/>
    <n v="28.64"/>
    <x v="1"/>
    <n v="1"/>
    <n v="0"/>
    <n v="1"/>
    <n v="90"/>
    <n v="90"/>
  </r>
  <r>
    <n v="1"/>
    <n v="39.4"/>
    <x v="2"/>
    <n v="0"/>
    <n v="-1"/>
    <n v="1"/>
    <n v="0"/>
    <n v="180"/>
  </r>
  <r>
    <n v="1"/>
    <n v="34.79"/>
    <x v="3"/>
    <n v="-1"/>
    <n v="0"/>
    <n v="1"/>
    <n v="-90"/>
    <n v="270"/>
  </r>
  <r>
    <n v="1"/>
    <n v="3.72"/>
    <x v="2"/>
    <n v="0"/>
    <n v="-1"/>
    <n v="1"/>
    <n v="0"/>
    <n v="180"/>
  </r>
  <r>
    <n v="1"/>
    <n v="33.46"/>
    <x v="3"/>
    <n v="-1"/>
    <n v="0"/>
    <n v="1"/>
    <n v="-90"/>
    <n v="270"/>
  </r>
  <r>
    <n v="1"/>
    <n v="7.37"/>
    <x v="3"/>
    <n v="-1"/>
    <n v="0"/>
    <n v="1"/>
    <n v="-90"/>
    <n v="270"/>
  </r>
  <r>
    <n v="1"/>
    <n v="3.06"/>
    <x v="0"/>
    <n v="0"/>
    <n v="1"/>
    <n v="1"/>
    <n v="0"/>
    <n v="0"/>
  </r>
  <r>
    <n v="1"/>
    <n v="3.69"/>
    <x v="2"/>
    <n v="0"/>
    <n v="-1"/>
    <n v="1"/>
    <n v="0"/>
    <n v="180"/>
  </r>
  <r>
    <n v="1"/>
    <n v="6.08"/>
    <x v="1"/>
    <n v="1"/>
    <n v="0"/>
    <n v="1"/>
    <n v="90"/>
    <n v="90"/>
  </r>
  <r>
    <n v="1"/>
    <n v="3.69"/>
    <x v="0"/>
    <n v="0"/>
    <n v="1"/>
    <n v="1"/>
    <n v="0"/>
    <n v="0"/>
  </r>
  <r>
    <n v="1"/>
    <n v="28.66"/>
    <x v="1"/>
    <n v="1"/>
    <n v="0"/>
    <n v="1"/>
    <n v="90"/>
    <n v="90"/>
  </r>
  <r>
    <n v="1"/>
    <n v="4.9000000000000004"/>
    <x v="1"/>
    <n v="1"/>
    <n v="0"/>
    <n v="1"/>
    <n v="90"/>
    <n v="90"/>
  </r>
  <r>
    <n v="1"/>
    <n v="4.3499999999999996"/>
    <x v="1"/>
    <n v="1"/>
    <n v="0"/>
    <n v="1"/>
    <n v="90"/>
    <n v="90"/>
  </r>
  <r>
    <n v="1"/>
    <n v="60.79"/>
    <x v="2"/>
    <n v="0"/>
    <n v="-1"/>
    <n v="1"/>
    <n v="0"/>
    <n v="180"/>
  </r>
  <r>
    <n v="1"/>
    <n v="40.6"/>
    <x v="2"/>
    <n v="0"/>
    <n v="-1"/>
    <n v="1"/>
    <n v="0"/>
    <n v="180"/>
  </r>
  <r>
    <n v="1"/>
    <n v="115.17"/>
    <x v="2"/>
    <n v="0"/>
    <n v="-1"/>
    <n v="1"/>
    <n v="0"/>
    <n v="180"/>
  </r>
  <r>
    <n v="1"/>
    <n v="139.21"/>
    <x v="0"/>
    <n v="0"/>
    <n v="1"/>
    <n v="1"/>
    <n v="0"/>
    <n v="0"/>
  </r>
  <r>
    <n v="1"/>
    <n v="23.85"/>
    <x v="1"/>
    <n v="1"/>
    <n v="0"/>
    <n v="1"/>
    <n v="90"/>
    <n v="90"/>
  </r>
  <r>
    <n v="1"/>
    <n v="19.36"/>
    <x v="1"/>
    <n v="1"/>
    <n v="0"/>
    <n v="1"/>
    <n v="90"/>
    <n v="90"/>
  </r>
  <r>
    <n v="1"/>
    <n v="7.35"/>
    <x v="0"/>
    <n v="0"/>
    <n v="1"/>
    <n v="1"/>
    <n v="0"/>
    <n v="0"/>
  </r>
  <r>
    <n v="1"/>
    <n v="18.809999999999999"/>
    <x v="1"/>
    <n v="1"/>
    <n v="0"/>
    <n v="1"/>
    <n v="90"/>
    <n v="90"/>
  </r>
  <r>
    <n v="1"/>
    <n v="34.53"/>
    <x v="3"/>
    <n v="-1"/>
    <n v="0"/>
    <n v="1"/>
    <n v="-90"/>
    <n v="270"/>
  </r>
  <r>
    <n v="1"/>
    <n v="19.420000000000002"/>
    <x v="1"/>
    <n v="1"/>
    <n v="0"/>
    <n v="1"/>
    <n v="90"/>
    <n v="90"/>
  </r>
  <r>
    <n v="1"/>
    <n v="20.65"/>
    <x v="0"/>
    <n v="0"/>
    <n v="1"/>
    <n v="1"/>
    <n v="0"/>
    <n v="0"/>
  </r>
  <r>
    <n v="1"/>
    <n v="7.89"/>
    <x v="3"/>
    <n v="-1"/>
    <n v="0"/>
    <n v="1"/>
    <n v="-90"/>
    <n v="270"/>
  </r>
  <r>
    <n v="1"/>
    <n v="8.4"/>
    <x v="0"/>
    <n v="0"/>
    <n v="1"/>
    <n v="1"/>
    <n v="0"/>
    <n v="0"/>
  </r>
  <r>
    <n v="1"/>
    <n v="28.17"/>
    <x v="3"/>
    <n v="-1"/>
    <n v="0"/>
    <n v="1"/>
    <n v="-90"/>
    <n v="270"/>
  </r>
  <r>
    <n v="1"/>
    <n v="6.94"/>
    <x v="2"/>
    <n v="0"/>
    <n v="-1"/>
    <n v="1"/>
    <n v="0"/>
    <n v="180"/>
  </r>
  <r>
    <n v="1"/>
    <n v="7.93"/>
    <x v="3"/>
    <n v="-1"/>
    <n v="0"/>
    <n v="1"/>
    <n v="-90"/>
    <n v="270"/>
  </r>
  <r>
    <n v="1"/>
    <n v="3.26"/>
    <x v="0"/>
    <n v="0"/>
    <n v="1"/>
    <n v="1"/>
    <n v="0"/>
    <n v="0"/>
  </r>
  <r>
    <n v="1"/>
    <n v="28.41"/>
    <x v="3"/>
    <n v="-1"/>
    <n v="0"/>
    <n v="1"/>
    <n v="-90"/>
    <n v="270"/>
  </r>
  <r>
    <n v="1"/>
    <n v="5.32"/>
    <x v="3"/>
    <n v="-1"/>
    <n v="0"/>
    <n v="1"/>
    <n v="-90"/>
    <n v="270"/>
  </r>
  <r>
    <n v="1"/>
    <n v="3.26"/>
    <x v="2"/>
    <n v="0"/>
    <n v="-1"/>
    <n v="1"/>
    <n v="0"/>
    <n v="180"/>
  </r>
  <r>
    <n v="1"/>
    <n v="3.23"/>
    <x v="2"/>
    <n v="0"/>
    <n v="-1"/>
    <n v="1"/>
    <n v="0"/>
    <n v="180"/>
  </r>
  <r>
    <n v="1"/>
    <n v="5.32"/>
    <x v="1"/>
    <n v="1"/>
    <n v="0"/>
    <n v="1"/>
    <n v="90"/>
    <n v="90"/>
  </r>
  <r>
    <n v="1"/>
    <n v="3.23"/>
    <x v="0"/>
    <n v="0"/>
    <n v="1"/>
    <n v="1"/>
    <n v="0"/>
    <n v="0"/>
  </r>
  <r>
    <n v="1"/>
    <n v="25.04"/>
    <x v="1"/>
    <n v="1"/>
    <n v="0"/>
    <n v="1"/>
    <n v="90"/>
    <n v="90"/>
  </r>
  <r>
    <n v="1"/>
    <n v="141.44999999999999"/>
    <x v="2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16.600000000000001"/>
    <x v="1"/>
    <n v="1"/>
    <n v="0"/>
    <n v="1"/>
    <n v="90"/>
    <n v="90"/>
  </r>
  <r>
    <n v="1"/>
    <n v="6.03"/>
    <x v="0"/>
    <n v="0"/>
    <n v="1"/>
    <n v="1"/>
    <n v="0"/>
    <n v="0"/>
  </r>
  <r>
    <n v="1"/>
    <n v="16.13"/>
    <x v="1"/>
    <n v="1"/>
    <n v="0"/>
    <n v="1"/>
    <n v="90"/>
    <n v="90"/>
  </r>
  <r>
    <n v="1"/>
    <n v="29.6"/>
    <x v="3"/>
    <n v="-1"/>
    <n v="0"/>
    <n v="1"/>
    <n v="-90"/>
    <n v="270"/>
  </r>
  <r>
    <n v="1"/>
    <n v="16.649999999999999"/>
    <x v="1"/>
    <n v="1"/>
    <n v="0"/>
    <n v="1"/>
    <n v="90"/>
    <n v="90"/>
  </r>
  <r>
    <n v="1"/>
    <n v="17.7"/>
    <x v="0"/>
    <n v="0"/>
    <n v="1"/>
    <n v="1"/>
    <n v="0"/>
    <n v="0"/>
  </r>
  <r>
    <n v="1"/>
    <n v="6.47"/>
    <x v="3"/>
    <n v="-1"/>
    <n v="0"/>
    <n v="1"/>
    <n v="-90"/>
    <n v="270"/>
  </r>
  <r>
    <n v="1"/>
    <n v="7.2"/>
    <x v="0"/>
    <n v="0"/>
    <n v="1"/>
    <n v="1"/>
    <n v="0"/>
    <n v="0"/>
  </r>
  <r>
    <n v="1"/>
    <n v="23.21"/>
    <x v="3"/>
    <n v="-1"/>
    <n v="0"/>
    <n v="1"/>
    <n v="-90"/>
    <n v="270"/>
  </r>
  <r>
    <n v="1"/>
    <n v="5.64"/>
    <x v="2"/>
    <n v="0"/>
    <n v="-1"/>
    <n v="1"/>
    <n v="0"/>
    <n v="180"/>
  </r>
  <r>
    <n v="1"/>
    <n v="6.47"/>
    <x v="3"/>
    <n v="-1"/>
    <n v="0"/>
    <n v="1"/>
    <n v="-90"/>
    <n v="270"/>
  </r>
  <r>
    <n v="1"/>
    <n v="2.79"/>
    <x v="0"/>
    <n v="0"/>
    <n v="1"/>
    <n v="1"/>
    <n v="0"/>
    <n v="0"/>
  </r>
  <r>
    <n v="1"/>
    <n v="23.62"/>
    <x v="3"/>
    <n v="-1"/>
    <n v="0"/>
    <n v="1"/>
    <n v="-90"/>
    <n v="270"/>
  </r>
  <r>
    <n v="1"/>
    <n v="4.5599999999999996"/>
    <x v="3"/>
    <n v="-1"/>
    <n v="0"/>
    <n v="1"/>
    <n v="-90"/>
    <n v="270"/>
  </r>
  <r>
    <n v="1"/>
    <n v="2.79"/>
    <x v="2"/>
    <n v="0"/>
    <n v="-1"/>
    <n v="1"/>
    <n v="0"/>
    <n v="180"/>
  </r>
  <r>
    <n v="1"/>
    <n v="2.77"/>
    <x v="2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2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16.600000000000001"/>
    <x v="1"/>
    <n v="1"/>
    <n v="0"/>
    <n v="1"/>
    <n v="90"/>
    <n v="90"/>
  </r>
  <r>
    <n v="1"/>
    <n v="6.03"/>
    <x v="0"/>
    <n v="0"/>
    <n v="1"/>
    <n v="1"/>
    <n v="0"/>
    <n v="0"/>
  </r>
  <r>
    <n v="1"/>
    <n v="16.13"/>
    <x v="1"/>
    <n v="1"/>
    <n v="0"/>
    <n v="1"/>
    <n v="90"/>
    <n v="90"/>
  </r>
  <r>
    <n v="1"/>
    <n v="29.6"/>
    <x v="3"/>
    <n v="-1"/>
    <n v="0"/>
    <n v="1"/>
    <n v="-90"/>
    <n v="270"/>
  </r>
  <r>
    <n v="1"/>
    <n v="16.649999999999999"/>
    <x v="1"/>
    <n v="1"/>
    <n v="0"/>
    <n v="1"/>
    <n v="90"/>
    <n v="90"/>
  </r>
  <r>
    <n v="1"/>
    <n v="17.7"/>
    <x v="0"/>
    <n v="0"/>
    <n v="1"/>
    <n v="1"/>
    <n v="0"/>
    <n v="0"/>
  </r>
  <r>
    <n v="1"/>
    <n v="6.47"/>
    <x v="3"/>
    <n v="-1"/>
    <n v="0"/>
    <n v="1"/>
    <n v="-90"/>
    <n v="270"/>
  </r>
  <r>
    <n v="1"/>
    <n v="7.2"/>
    <x v="0"/>
    <n v="0"/>
    <n v="1"/>
    <n v="1"/>
    <n v="0"/>
    <n v="0"/>
  </r>
  <r>
    <n v="1"/>
    <n v="23.21"/>
    <x v="3"/>
    <n v="-1"/>
    <n v="0"/>
    <n v="1"/>
    <n v="-90"/>
    <n v="270"/>
  </r>
  <r>
    <n v="1"/>
    <n v="5.64"/>
    <x v="2"/>
    <n v="0"/>
    <n v="-1"/>
    <n v="1"/>
    <n v="0"/>
    <n v="180"/>
  </r>
  <r>
    <n v="1"/>
    <n v="6.47"/>
    <x v="3"/>
    <n v="-1"/>
    <n v="0"/>
    <n v="1"/>
    <n v="-90"/>
    <n v="270"/>
  </r>
  <r>
    <n v="1"/>
    <n v="2.79"/>
    <x v="0"/>
    <n v="0"/>
    <n v="1"/>
    <n v="1"/>
    <n v="0"/>
    <n v="0"/>
  </r>
  <r>
    <n v="1"/>
    <n v="23.62"/>
    <x v="3"/>
    <n v="-1"/>
    <n v="0"/>
    <n v="1"/>
    <n v="-90"/>
    <n v="270"/>
  </r>
  <r>
    <n v="1"/>
    <n v="4.5599999999999996"/>
    <x v="3"/>
    <n v="-1"/>
    <n v="0"/>
    <n v="1"/>
    <n v="-90"/>
    <n v="270"/>
  </r>
  <r>
    <n v="1"/>
    <n v="2.79"/>
    <x v="2"/>
    <n v="0"/>
    <n v="-1"/>
    <n v="1"/>
    <n v="0"/>
    <n v="180"/>
  </r>
  <r>
    <n v="1"/>
    <n v="2.77"/>
    <x v="2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2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16.600000000000001"/>
    <x v="1"/>
    <n v="1"/>
    <n v="0"/>
    <n v="1"/>
    <n v="90"/>
    <n v="90"/>
  </r>
  <r>
    <n v="1"/>
    <n v="6.03"/>
    <x v="0"/>
    <n v="0"/>
    <n v="1"/>
    <n v="1"/>
    <n v="0"/>
    <n v="0"/>
  </r>
  <r>
    <n v="1"/>
    <n v="16.13"/>
    <x v="1"/>
    <n v="1"/>
    <n v="0"/>
    <n v="1"/>
    <n v="90"/>
    <n v="90"/>
  </r>
  <r>
    <n v="1"/>
    <n v="29.6"/>
    <x v="3"/>
    <n v="-1"/>
    <n v="0"/>
    <n v="1"/>
    <n v="-90"/>
    <n v="270"/>
  </r>
  <r>
    <n v="1"/>
    <n v="16.649999999999999"/>
    <x v="1"/>
    <n v="1"/>
    <n v="0"/>
    <n v="1"/>
    <n v="90"/>
    <n v="90"/>
  </r>
  <r>
    <n v="1"/>
    <n v="17.7"/>
    <x v="0"/>
    <n v="0"/>
    <n v="1"/>
    <n v="1"/>
    <n v="0"/>
    <n v="0"/>
  </r>
  <r>
    <n v="1"/>
    <n v="6.47"/>
    <x v="3"/>
    <n v="-1"/>
    <n v="0"/>
    <n v="1"/>
    <n v="-90"/>
    <n v="270"/>
  </r>
  <r>
    <n v="1"/>
    <n v="7.2"/>
    <x v="0"/>
    <n v="0"/>
    <n v="1"/>
    <n v="1"/>
    <n v="0"/>
    <n v="0"/>
  </r>
  <r>
    <n v="1"/>
    <n v="23.21"/>
    <x v="3"/>
    <n v="-1"/>
    <n v="0"/>
    <n v="1"/>
    <n v="-90"/>
    <n v="270"/>
  </r>
  <r>
    <n v="1"/>
    <n v="5.64"/>
    <x v="2"/>
    <n v="0"/>
    <n v="-1"/>
    <n v="1"/>
    <n v="0"/>
    <n v="180"/>
  </r>
  <r>
    <n v="1"/>
    <n v="6.47"/>
    <x v="3"/>
    <n v="-1"/>
    <n v="0"/>
    <n v="1"/>
    <n v="-90"/>
    <n v="270"/>
  </r>
  <r>
    <n v="1"/>
    <n v="2.79"/>
    <x v="0"/>
    <n v="0"/>
    <n v="1"/>
    <n v="1"/>
    <n v="0"/>
    <n v="0"/>
  </r>
  <r>
    <n v="1"/>
    <n v="23.62"/>
    <x v="3"/>
    <n v="-1"/>
    <n v="0"/>
    <n v="1"/>
    <n v="-90"/>
    <n v="270"/>
  </r>
  <r>
    <n v="1"/>
    <n v="4.5599999999999996"/>
    <x v="3"/>
    <n v="-1"/>
    <n v="0"/>
    <n v="1"/>
    <n v="-90"/>
    <n v="270"/>
  </r>
  <r>
    <n v="1"/>
    <n v="2.79"/>
    <x v="2"/>
    <n v="0"/>
    <n v="-1"/>
    <n v="1"/>
    <n v="0"/>
    <n v="180"/>
  </r>
  <r>
    <n v="1"/>
    <n v="2.77"/>
    <x v="2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2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16.600000000000001"/>
    <x v="1"/>
    <n v="1"/>
    <n v="0"/>
    <n v="1"/>
    <n v="90"/>
    <n v="90"/>
  </r>
  <r>
    <n v="1"/>
    <n v="6.03"/>
    <x v="0"/>
    <n v="0"/>
    <n v="1"/>
    <n v="1"/>
    <n v="0"/>
    <n v="0"/>
  </r>
  <r>
    <n v="1"/>
    <n v="16.13"/>
    <x v="1"/>
    <n v="1"/>
    <n v="0"/>
    <n v="1"/>
    <n v="90"/>
    <n v="90"/>
  </r>
  <r>
    <n v="1"/>
    <n v="29.6"/>
    <x v="3"/>
    <n v="-1"/>
    <n v="0"/>
    <n v="1"/>
    <n v="-90"/>
    <n v="270"/>
  </r>
  <r>
    <n v="1"/>
    <n v="16.649999999999999"/>
    <x v="1"/>
    <n v="1"/>
    <n v="0"/>
    <n v="1"/>
    <n v="90"/>
    <n v="90"/>
  </r>
  <r>
    <n v="1"/>
    <n v="17.7"/>
    <x v="0"/>
    <n v="0"/>
    <n v="1"/>
    <n v="1"/>
    <n v="0"/>
    <n v="0"/>
  </r>
  <r>
    <n v="1"/>
    <n v="6.47"/>
    <x v="3"/>
    <n v="-1"/>
    <n v="0"/>
    <n v="1"/>
    <n v="-90"/>
    <n v="270"/>
  </r>
  <r>
    <n v="1"/>
    <n v="7.2"/>
    <x v="0"/>
    <n v="0"/>
    <n v="1"/>
    <n v="1"/>
    <n v="0"/>
    <n v="0"/>
  </r>
  <r>
    <n v="1"/>
    <n v="23.21"/>
    <x v="3"/>
    <n v="-1"/>
    <n v="0"/>
    <n v="1"/>
    <n v="-90"/>
    <n v="270"/>
  </r>
  <r>
    <n v="1"/>
    <n v="5.85"/>
    <x v="2"/>
    <n v="0"/>
    <n v="-1"/>
    <n v="1"/>
    <n v="0"/>
    <n v="180"/>
  </r>
  <r>
    <n v="1"/>
    <n v="6.47"/>
    <x v="3"/>
    <n v="-1"/>
    <n v="0"/>
    <n v="1"/>
    <n v="-90"/>
    <n v="270"/>
  </r>
  <r>
    <n v="1"/>
    <n v="2.79"/>
    <x v="0"/>
    <n v="0"/>
    <n v="1"/>
    <n v="1"/>
    <n v="0"/>
    <n v="0"/>
  </r>
  <r>
    <n v="1"/>
    <n v="23.62"/>
    <x v="3"/>
    <n v="-1"/>
    <n v="0"/>
    <n v="1"/>
    <n v="-90"/>
    <n v="270"/>
  </r>
  <r>
    <n v="1"/>
    <n v="4.5599999999999996"/>
    <x v="3"/>
    <n v="-1"/>
    <n v="0"/>
    <n v="1"/>
    <n v="-90"/>
    <n v="270"/>
  </r>
  <r>
    <n v="1"/>
    <n v="2.79"/>
    <x v="2"/>
    <n v="0"/>
    <n v="-1"/>
    <n v="1"/>
    <n v="0"/>
    <n v="180"/>
  </r>
  <r>
    <n v="1"/>
    <n v="2.77"/>
    <x v="2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2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16.600000000000001"/>
    <x v="1"/>
    <n v="1"/>
    <n v="0"/>
    <n v="1"/>
    <n v="90"/>
    <n v="90"/>
  </r>
  <r>
    <n v="1"/>
    <n v="6.03"/>
    <x v="0"/>
    <n v="0"/>
    <n v="1"/>
    <n v="1"/>
    <n v="0"/>
    <n v="0"/>
  </r>
  <r>
    <n v="1"/>
    <n v="16.13"/>
    <x v="1"/>
    <n v="1"/>
    <n v="0"/>
    <n v="1"/>
    <n v="90"/>
    <n v="90"/>
  </r>
  <r>
    <n v="1"/>
    <n v="29.6"/>
    <x v="3"/>
    <n v="-1"/>
    <n v="0"/>
    <n v="1"/>
    <n v="-90"/>
    <n v="270"/>
  </r>
  <r>
    <n v="1"/>
    <n v="16.649999999999999"/>
    <x v="1"/>
    <n v="1"/>
    <n v="0"/>
    <n v="1"/>
    <n v="90"/>
    <n v="90"/>
  </r>
  <r>
    <n v="1"/>
    <n v="17.7"/>
    <x v="0"/>
    <n v="0"/>
    <n v="1"/>
    <n v="1"/>
    <n v="0"/>
    <n v="0"/>
  </r>
  <r>
    <n v="1"/>
    <n v="6.47"/>
    <x v="3"/>
    <n v="-1"/>
    <n v="0"/>
    <n v="1"/>
    <n v="-90"/>
    <n v="270"/>
  </r>
  <r>
    <n v="1"/>
    <n v="7.2"/>
    <x v="0"/>
    <n v="0"/>
    <n v="1"/>
    <n v="1"/>
    <n v="0"/>
    <n v="0"/>
  </r>
  <r>
    <n v="1"/>
    <n v="23.21"/>
    <x v="3"/>
    <n v="-1"/>
    <n v="0"/>
    <n v="1"/>
    <n v="-90"/>
    <n v="270"/>
  </r>
  <r>
    <n v="1"/>
    <n v="5.64"/>
    <x v="2"/>
    <n v="0"/>
    <n v="-1"/>
    <n v="1"/>
    <n v="0"/>
    <n v="180"/>
  </r>
  <r>
    <n v="1"/>
    <n v="6.47"/>
    <x v="3"/>
    <n v="-1"/>
    <n v="0"/>
    <n v="1"/>
    <n v="-90"/>
    <n v="270"/>
  </r>
  <r>
    <n v="1"/>
    <n v="2.79"/>
    <x v="0"/>
    <n v="0"/>
    <n v="1"/>
    <n v="1"/>
    <n v="0"/>
    <n v="0"/>
  </r>
  <r>
    <n v="1"/>
    <n v="23.62"/>
    <x v="3"/>
    <n v="-1"/>
    <n v="0"/>
    <n v="1"/>
    <n v="-90"/>
    <n v="270"/>
  </r>
  <r>
    <n v="1"/>
    <n v="4.5599999999999996"/>
    <x v="3"/>
    <n v="-1"/>
    <n v="0"/>
    <n v="1"/>
    <n v="-90"/>
    <n v="270"/>
  </r>
  <r>
    <n v="1"/>
    <n v="2.79"/>
    <x v="2"/>
    <n v="0"/>
    <n v="-1"/>
    <n v="1"/>
    <n v="0"/>
    <n v="180"/>
  </r>
  <r>
    <n v="1"/>
    <n v="2.77"/>
    <x v="2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2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16.600000000000001"/>
    <x v="1"/>
    <n v="1"/>
    <n v="0"/>
    <n v="1"/>
    <n v="90"/>
    <n v="90"/>
  </r>
  <r>
    <n v="1"/>
    <n v="6.03"/>
    <x v="0"/>
    <n v="0"/>
    <n v="1"/>
    <n v="1"/>
    <n v="0"/>
    <n v="0"/>
  </r>
  <r>
    <n v="1"/>
    <n v="16.13"/>
    <x v="1"/>
    <n v="1"/>
    <n v="0"/>
    <n v="1"/>
    <n v="90"/>
    <n v="90"/>
  </r>
  <r>
    <n v="1"/>
    <n v="29.6"/>
    <x v="3"/>
    <n v="-1"/>
    <n v="0"/>
    <n v="1"/>
    <n v="-90"/>
    <n v="270"/>
  </r>
  <r>
    <n v="1"/>
    <n v="16.649999999999999"/>
    <x v="1"/>
    <n v="1"/>
    <n v="0"/>
    <n v="1"/>
    <n v="90"/>
    <n v="90"/>
  </r>
  <r>
    <n v="1"/>
    <n v="17.7"/>
    <x v="0"/>
    <n v="0"/>
    <n v="1"/>
    <n v="1"/>
    <n v="0"/>
    <n v="0"/>
  </r>
  <r>
    <n v="1"/>
    <n v="6.47"/>
    <x v="3"/>
    <n v="-1"/>
    <n v="0"/>
    <n v="1"/>
    <n v="-90"/>
    <n v="270"/>
  </r>
  <r>
    <n v="1"/>
    <n v="7.2"/>
    <x v="0"/>
    <n v="0"/>
    <n v="1"/>
    <n v="1"/>
    <n v="0"/>
    <n v="0"/>
  </r>
  <r>
    <n v="1"/>
    <n v="23.21"/>
    <x v="3"/>
    <n v="-1"/>
    <n v="0"/>
    <n v="1"/>
    <n v="-90"/>
    <n v="270"/>
  </r>
  <r>
    <n v="1"/>
    <n v="5.64"/>
    <x v="2"/>
    <n v="0"/>
    <n v="-1"/>
    <n v="1"/>
    <n v="0"/>
    <n v="180"/>
  </r>
  <r>
    <n v="1"/>
    <n v="6.47"/>
    <x v="3"/>
    <n v="-1"/>
    <n v="0"/>
    <n v="1"/>
    <n v="-90"/>
    <n v="270"/>
  </r>
  <r>
    <n v="1"/>
    <n v="2.79"/>
    <x v="0"/>
    <n v="0"/>
    <n v="1"/>
    <n v="1"/>
    <n v="0"/>
    <n v="0"/>
  </r>
  <r>
    <n v="1"/>
    <n v="23.62"/>
    <x v="3"/>
    <n v="-1"/>
    <n v="0"/>
    <n v="1"/>
    <n v="-90"/>
    <n v="270"/>
  </r>
  <r>
    <n v="1"/>
    <n v="4.5599999999999996"/>
    <x v="3"/>
    <n v="-1"/>
    <n v="0"/>
    <n v="1"/>
    <n v="-90"/>
    <n v="270"/>
  </r>
  <r>
    <n v="1"/>
    <n v="2.79"/>
    <x v="2"/>
    <n v="0"/>
    <n v="-1"/>
    <n v="1"/>
    <n v="0"/>
    <n v="180"/>
  </r>
  <r>
    <n v="1"/>
    <n v="2.77"/>
    <x v="2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2"/>
    <n v="0"/>
    <n v="-1"/>
    <n v="1"/>
    <n v="0"/>
    <n v="180"/>
  </r>
  <r>
    <n v="1"/>
    <n v="179.93"/>
    <x v="0"/>
    <n v="0"/>
    <n v="1"/>
    <n v="1"/>
    <n v="0"/>
    <n v="0"/>
  </r>
  <r>
    <n v="1"/>
    <n v="31.18"/>
    <x v="1"/>
    <n v="1"/>
    <n v="0"/>
    <n v="1"/>
    <n v="90"/>
    <n v="90"/>
  </r>
  <r>
    <n v="1"/>
    <n v="18.39"/>
    <x v="1"/>
    <n v="1"/>
    <n v="0"/>
    <n v="1"/>
    <n v="90"/>
    <n v="90"/>
  </r>
  <r>
    <n v="1"/>
    <n v="6.89"/>
    <x v="0"/>
    <n v="0"/>
    <n v="1"/>
    <n v="1"/>
    <n v="0"/>
    <n v="0"/>
  </r>
  <r>
    <n v="1"/>
    <n v="17.87"/>
    <x v="1"/>
    <n v="1"/>
    <n v="0"/>
    <n v="1"/>
    <n v="90"/>
    <n v="90"/>
  </r>
  <r>
    <n v="1"/>
    <n v="32.799999999999997"/>
    <x v="3"/>
    <n v="-1"/>
    <n v="0"/>
    <n v="1"/>
    <n v="-90"/>
    <n v="270"/>
  </r>
  <r>
    <n v="1"/>
    <n v="18.45"/>
    <x v="1"/>
    <n v="1"/>
    <n v="0"/>
    <n v="1"/>
    <n v="90"/>
    <n v="90"/>
  </r>
  <r>
    <n v="1"/>
    <n v="19.62"/>
    <x v="0"/>
    <n v="0"/>
    <n v="1"/>
    <n v="1"/>
    <n v="0"/>
    <n v="0"/>
  </r>
  <r>
    <n v="1"/>
    <n v="7.17"/>
    <x v="3"/>
    <n v="-1"/>
    <n v="0"/>
    <n v="1"/>
    <n v="-90"/>
    <n v="270"/>
  </r>
  <r>
    <n v="1"/>
    <n v="7.98"/>
    <x v="0"/>
    <n v="0"/>
    <n v="1"/>
    <n v="1"/>
    <n v="0"/>
    <n v="0"/>
  </r>
  <r>
    <n v="1"/>
    <n v="35.75"/>
    <x v="3"/>
    <n v="-1"/>
    <n v="0"/>
    <n v="1"/>
    <n v="-90"/>
    <n v="270"/>
  </r>
  <r>
    <n v="1"/>
    <n v="6.48"/>
    <x v="2"/>
    <n v="0"/>
    <n v="-1"/>
    <n v="1"/>
    <n v="0"/>
    <n v="180"/>
  </r>
  <r>
    <n v="1"/>
    <n v="7.17"/>
    <x v="3"/>
    <n v="-1"/>
    <n v="0"/>
    <n v="1"/>
    <n v="-90"/>
    <n v="270"/>
  </r>
  <r>
    <n v="1"/>
    <n v="3.97"/>
    <x v="0"/>
    <n v="0"/>
    <n v="1"/>
    <n v="1"/>
    <n v="0"/>
    <n v="0"/>
  </r>
  <r>
    <n v="1"/>
    <n v="35.729999999999997"/>
    <x v="3"/>
    <n v="-1"/>
    <n v="0"/>
    <n v="1"/>
    <n v="-90"/>
    <n v="270"/>
  </r>
  <r>
    <n v="1"/>
    <n v="6.49"/>
    <x v="3"/>
    <n v="-1"/>
    <n v="0"/>
    <n v="1"/>
    <n v="-90"/>
    <n v="270"/>
  </r>
  <r>
    <n v="1"/>
    <n v="3.97"/>
    <x v="2"/>
    <n v="0"/>
    <n v="-1"/>
    <n v="1"/>
    <n v="0"/>
    <n v="180"/>
  </r>
  <r>
    <n v="1"/>
    <n v="3.93"/>
    <x v="2"/>
    <n v="0"/>
    <n v="-1"/>
    <n v="1"/>
    <n v="0"/>
    <n v="180"/>
  </r>
  <r>
    <n v="1"/>
    <n v="6.49"/>
    <x v="1"/>
    <n v="1"/>
    <n v="0"/>
    <n v="1"/>
    <n v="90"/>
    <n v="90"/>
  </r>
  <r>
    <n v="1"/>
    <n v="3.93"/>
    <x v="0"/>
    <n v="0"/>
    <n v="1"/>
    <n v="1"/>
    <n v="0"/>
    <n v="0"/>
  </r>
  <r>
    <n v="1"/>
    <n v="32.619999999999997"/>
    <x v="1"/>
    <n v="1"/>
    <n v="0"/>
    <n v="1"/>
    <n v="90"/>
    <n v="90"/>
  </r>
  <r>
    <n v="1"/>
    <n v="181.66"/>
    <x v="2"/>
    <n v="0"/>
    <n v="-1"/>
    <n v="1"/>
    <n v="0"/>
    <n v="180"/>
  </r>
  <r>
    <n v="1"/>
    <n v="16.32"/>
    <x v="1"/>
    <n v="1"/>
    <n v="0"/>
    <n v="1"/>
    <n v="90"/>
    <n v="90"/>
  </r>
  <r>
    <n v="1"/>
    <n v="13.92"/>
    <x v="2"/>
    <n v="0"/>
    <n v="-1"/>
    <n v="1"/>
    <n v="0"/>
    <n v="180"/>
  </r>
  <r>
    <n v="1"/>
    <n v="47.26"/>
    <x v="3"/>
    <n v="-1"/>
    <n v="0"/>
    <n v="1"/>
    <n v="-90"/>
    <n v="270"/>
  </r>
  <r>
    <n v="1"/>
    <n v="63.36"/>
    <x v="0"/>
    <n v="0"/>
    <n v="1"/>
    <n v="1"/>
    <n v="0"/>
    <n v="0"/>
  </r>
  <r>
    <n v="1"/>
    <n v="64.63"/>
    <x v="2"/>
    <n v="0"/>
    <n v="-1"/>
    <n v="1"/>
    <n v="0"/>
    <n v="180"/>
  </r>
  <r>
    <n v="1"/>
    <n v="29.44"/>
    <x v="1"/>
    <n v="1"/>
    <n v="0"/>
    <n v="1"/>
    <n v="90"/>
    <n v="90"/>
  </r>
  <r>
    <n v="1"/>
    <n v="38.700000000000003"/>
    <x v="0"/>
    <n v="0"/>
    <n v="1"/>
    <n v="1"/>
    <n v="0"/>
    <n v="0"/>
  </r>
  <r>
    <n v="1"/>
    <n v="52.7"/>
    <x v="0"/>
    <n v="0"/>
    <n v="1"/>
    <n v="1"/>
    <n v="0"/>
    <n v="0"/>
  </r>
  <r>
    <n v="1"/>
    <n v="38.380000000000003"/>
    <x v="1"/>
    <n v="1"/>
    <n v="0"/>
    <n v="1"/>
    <n v="90"/>
    <n v="90"/>
  </r>
  <r>
    <n v="1"/>
    <n v="60.36"/>
    <x v="2"/>
    <n v="0"/>
    <n v="-1"/>
    <n v="1"/>
    <n v="0"/>
    <n v="180"/>
  </r>
  <r>
    <n v="1"/>
    <n v="11.84"/>
    <x v="3"/>
    <n v="-1"/>
    <n v="0"/>
    <n v="1"/>
    <n v="-90"/>
    <n v="270"/>
  </r>
  <r>
    <n v="1"/>
    <n v="16.809999999999999"/>
    <x v="2"/>
    <n v="0"/>
    <n v="-1"/>
    <n v="1"/>
    <n v="0"/>
    <n v="180"/>
  </r>
  <r>
    <n v="1"/>
    <n v="24.29"/>
    <x v="3"/>
    <n v="-1"/>
    <n v="0"/>
    <n v="1"/>
    <n v="-90"/>
    <n v="270"/>
  </r>
  <r>
    <n v="1"/>
    <n v="13.63"/>
    <x v="0"/>
    <n v="0"/>
    <n v="1"/>
    <n v="1"/>
    <n v="0"/>
    <n v="0"/>
  </r>
  <r>
    <n v="1"/>
    <n v="23.71"/>
    <x v="1"/>
    <n v="1"/>
    <n v="0"/>
    <n v="1"/>
    <n v="90"/>
    <n v="90"/>
  </r>
  <r>
    <n v="1"/>
    <n v="12.21"/>
    <x v="2"/>
    <n v="0"/>
    <n v="-1"/>
    <n v="1"/>
    <n v="0"/>
    <n v="180"/>
  </r>
  <r>
    <n v="1"/>
    <n v="22.29"/>
    <x v="3"/>
    <n v="-1"/>
    <n v="0"/>
    <n v="1"/>
    <n v="-90"/>
    <n v="270"/>
  </r>
  <r>
    <n v="1"/>
    <n v="8.6"/>
    <x v="0"/>
    <n v="0"/>
    <n v="1"/>
    <n v="1"/>
    <n v="0"/>
    <n v="0"/>
  </r>
  <r>
    <n v="1"/>
    <n v="15.01"/>
    <x v="1"/>
    <n v="1"/>
    <n v="0"/>
    <n v="1"/>
    <n v="90"/>
    <n v="90"/>
  </r>
  <r>
    <n v="1"/>
    <n v="11.17"/>
    <x v="0"/>
    <n v="0"/>
    <n v="1"/>
    <n v="1"/>
    <n v="0"/>
    <n v="0"/>
  </r>
  <r>
    <n v="1"/>
    <n v="17.82"/>
    <x v="3"/>
    <n v="-1"/>
    <n v="0"/>
    <n v="1"/>
    <n v="-90"/>
    <n v="270"/>
  </r>
  <r>
    <n v="1"/>
    <n v="18.7"/>
    <x v="1"/>
    <n v="1"/>
    <n v="0"/>
    <n v="1"/>
    <n v="90"/>
    <n v="90"/>
  </r>
  <r>
    <n v="1"/>
    <n v="8.1300000000000008"/>
    <x v="3"/>
    <n v="-1"/>
    <n v="0"/>
    <n v="1"/>
    <n v="-90"/>
    <n v="270"/>
  </r>
  <r>
    <n v="1"/>
    <n v="12.16"/>
    <x v="0"/>
    <n v="0"/>
    <n v="1"/>
    <n v="1"/>
    <n v="0"/>
    <n v="0"/>
  </r>
  <r>
    <n v="1"/>
    <n v="4.4800000000000004"/>
    <x v="2"/>
    <n v="0"/>
    <n v="-1"/>
    <n v="1"/>
    <n v="0"/>
    <n v="180"/>
  </r>
  <r>
    <n v="1"/>
    <n v="11.83"/>
    <x v="3"/>
    <n v="-1"/>
    <n v="0"/>
    <n v="1"/>
    <n v="-90"/>
    <n v="270"/>
  </r>
  <r>
    <n v="1"/>
    <n v="7.6"/>
    <x v="3"/>
    <n v="-1"/>
    <n v="0"/>
    <n v="1"/>
    <n v="-90"/>
    <n v="270"/>
  </r>
  <r>
    <n v="1"/>
    <n v="3.74"/>
    <x v="1"/>
    <n v="1"/>
    <n v="0"/>
    <n v="1"/>
    <n v="90"/>
    <n v="9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"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"/>
    <n v="2.2000000000000002"/>
    <n v="4.4000000000000004"/>
    <x v="0"/>
    <n v="0"/>
    <n v="1"/>
    <n v="1"/>
    <n v="0"/>
    <n v="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1"/>
    <n v="-1"/>
    <n v="0"/>
    <n v="1"/>
    <n v="-90"/>
    <n v="270"/>
  </r>
  <r>
    <n v="1"/>
    <n v="2.23"/>
    <n v="2.17"/>
    <n v="4.8391000000000002"/>
    <x v="1"/>
    <n v="-1"/>
    <n v="0"/>
    <n v="1"/>
    <n v="-90"/>
    <n v="27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78ABA9-C58C-443C-9423-A4634A0ECA59}" name="PivotTable1" cacheId="6486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M3:N8" firstHeaderRow="1" firstDataRow="1" firstDataCol="1"/>
  <pivotFields count="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1"/>
        <item x="0"/>
        <item x="2"/>
        <item x="3"/>
        <item m="1" x="7"/>
        <item m="1" x="4"/>
        <item m="1" x="6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3A89D4-4A65-4671-BB28-E3B9910A5A81}" name="PivotTable1" cacheId="6489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M3:N8" firstHeaderRow="1" firstDataRow="1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2"/>
        <item x="0"/>
        <item x="3"/>
        <item x="1"/>
        <item m="1" x="7"/>
        <item m="1" x="5"/>
        <item m="1" x="4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580B45-A98B-4434-9DFC-F47914897834}" name="Research_Doors_Table" displayName="Research_Doors_Table" ref="A1:D39" totalsRowShown="0">
  <autoFilter ref="A1:D39" xr:uid="{EB580B45-A98B-4434-9DFC-F47914897834}"/>
  <tableColumns count="4">
    <tableColumn id="1" xr3:uid="{B6AC46B5-A1E4-4C3B-A40F-E0F0A424A249}" name="Count"/>
    <tableColumn id="2" xr3:uid="{4BD57F8C-4C42-40AB-A148-B17F90AFC4DA}" name="Width"/>
    <tableColumn id="3" xr3:uid="{751C9818-18A7-47F8-A891-B5D9D386803B}" name="Height"/>
    <tableColumn id="5" xr3:uid="{F169D2A3-FE56-4C45-8C19-6785567456C0}" name="Area" dataDxfId="35">
      <calculatedColumnFormula>Research_Doors_Table[[#This Row],[Width]]*Research_Doors_Table[[#This Row],[Height]]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2DEF5BC-B145-466C-A7E4-C82D25967042}" name="Table7" displayName="Table7" ref="A1:B13" totalsRowShown="0">
  <autoFilter ref="A1:B13" xr:uid="{32DEF5BC-B145-466C-A7E4-C82D25967042}"/>
  <tableColumns count="2">
    <tableColumn id="1" xr3:uid="{B0628CA9-0B40-46ED-918B-22A13ED69B96}" name="Name"/>
    <tableColumn id="2" xr3:uid="{8C8B23EF-7369-4DA0-ABE5-8F758EAAFFD4}" name="Elev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96E7181-C575-4B77-BF72-D2DA7FF97333}" name="Table8" displayName="Table8" ref="A1:B13" totalsRowShown="0">
  <autoFilter ref="A1:B13" xr:uid="{E96E7181-C575-4B77-BF72-D2DA7FF97333}"/>
  <tableColumns count="2">
    <tableColumn id="1" xr3:uid="{A42FA99E-A0A3-4521-BBCF-4A38C4A3DE6E}" name="Count"/>
    <tableColumn id="2" xr3:uid="{C4ACD83A-CABA-4A15-A354-FF96D612660B}" name="Are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27C36C-0022-46CD-B1FF-BABA69B1A216}" name="Research_Wall_Table" displayName="Research_Wall_Table" ref="A1:H311" totalsRowShown="0">
  <autoFilter ref="A1:H311" xr:uid="{4927C36C-0022-46CD-B1FF-BABA69B1A216}"/>
  <tableColumns count="8">
    <tableColumn id="1" xr3:uid="{C5C0AE87-E112-4B7A-9B08-4F4B97DFB818}" name="Count"/>
    <tableColumn id="2" xr3:uid="{2AD183DD-4DB1-45E9-B445-3251A0DA2632}" name="Area"/>
    <tableColumn id="6" xr3:uid="{4B0D178B-8BBF-45DC-A230-CC985950E6C3}" name="Direction Name" dataDxfId="32">
      <calculatedColumnFormula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calculatedColumnFormula>
    </tableColumn>
    <tableColumn id="3" xr3:uid="{B678A2C5-CEA6-4122-AE20-7BF3A64C2955}" name="X value"/>
    <tableColumn id="4" xr3:uid="{66FB162F-BCB8-459E-86F6-964028DA59C1}" name="Y value"/>
    <tableColumn id="5" xr3:uid="{5774E856-1C78-4DFB-8A5E-612D3BA93F4A}" name="Length"/>
    <tableColumn id="7" xr3:uid="{3F831296-7280-45B9-956E-D646D6D08900}" name="Sin Inverse" dataDxfId="34">
      <calculatedColumnFormula>DEGREES(ASIN(Research_Wall_Table[[#This Row],[X value]]/Research_Wall_Table[[#This Row],[Length]]))</calculatedColumnFormula>
    </tableColumn>
    <tableColumn id="8" xr3:uid="{68DC1D79-73D0-4EFF-8DDE-D82CC129AF72}" name="Updated Sin Inverse" dataDxfId="33">
      <calculatedColumnFormula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FB95B69-BE22-445D-907D-1E17A94230E8}" name="Research_Window_Table" displayName="Research_Window_Table" ref="A1:J348" totalsRowShown="0">
  <autoFilter ref="A1:J348" xr:uid="{5FB95B69-BE22-445D-907D-1E17A94230E8}"/>
  <tableColumns count="10">
    <tableColumn id="1" xr3:uid="{5446FD21-6284-4CCB-89E3-CE1EDBDE06E5}" name="Count"/>
    <tableColumn id="2" xr3:uid="{0BB1758F-7B54-460C-A6E9-B22BDB9DDBD8}" name="Width"/>
    <tableColumn id="3" xr3:uid="{F3CEC6D4-1E32-4464-9878-A849D1FF842E}" name="Height"/>
    <tableColumn id="7" xr3:uid="{36EEDCF2-A79A-4510-861F-22D6EF0CDF0B}" name="Area" dataDxfId="31">
      <calculatedColumnFormula>Research_Window_Table[[#This Row],[Width]]*Research_Window_Table[[#This Row],[Height]]</calculatedColumnFormula>
    </tableColumn>
    <tableColumn id="8" xr3:uid="{9A36AEEF-11F9-44BC-98B1-7E515AAF5F80}" name="Direction Name" dataDxfId="28">
      <calculatedColumnFormula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calculatedColumnFormula>
    </tableColumn>
    <tableColumn id="4" xr3:uid="{D2B9ED23-D9C4-4755-90C4-6BB416BAC942}" name="X value"/>
    <tableColumn id="5" xr3:uid="{32FA3051-DCBA-4E98-8C58-FFDE3168697E}" name="Y value"/>
    <tableColumn id="6" xr3:uid="{988C441C-C602-4CC6-91B0-D9F545787B00}" name="Length"/>
    <tableColumn id="9" xr3:uid="{B094A0AF-C902-422C-B21F-1D7796E930D8}" name="Sin Inverse" dataDxfId="30">
      <calculatedColumnFormula>DEGREES(ASIN(Research_Window_Table[[#This Row],[X value]]/Research_Window_Table[[#This Row],[Length]]))</calculatedColumnFormula>
    </tableColumn>
    <tableColumn id="10" xr3:uid="{FB9EC14E-CD6B-4D07-B39C-C07F2AA26243}" name="Updated Sin Inverse" dataDxfId="29">
      <calculatedColumnFormula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2630C28-A8E8-4BBC-9891-192A68FB2C42}" name="Combination_Results_Table" displayName="Combination_Results_Table" ref="A1:T541" totalsRowShown="0">
  <autoFilter ref="A1:T541" xr:uid="{82630C28-A8E8-4BBC-9891-192A68FB2C42}"/>
  <tableColumns count="20">
    <tableColumn id="1" xr3:uid="{679E381F-C777-467A-8284-F18C75E0065D}" name="No."/>
    <tableColumn id="2" xr3:uid="{CBE764C0-0660-4B03-AE2A-E7638EAEC00E}" name="Wall Name"/>
    <tableColumn id="3" xr3:uid="{D3BAA524-26B7-4466-A3CC-990468DAD4FB}" name="Window Name"/>
    <tableColumn id="4" xr3:uid="{EBC86F2D-26A4-4ABB-AA83-72464357D515}" name="Door Name"/>
    <tableColumn id="5" xr3:uid="{9306A353-3718-4F0B-B04B-BF4601838E45}" name="Floor Name"/>
    <tableColumn id="6" xr3:uid="{0EF5E654-A343-4E38-A835-21FF82B2F608}" name="Roof Name"/>
    <tableColumn id="7" xr3:uid="{95D3D37A-FD0F-4F81-9EB1-11E61AFFCE84}" name="AC System Name"/>
    <tableColumn id="8" xr3:uid="{49BE1B1C-D829-40DD-A0D8-B9017664DD88}" name="Maximum Load kWh/hr"/>
    <tableColumn id="9" xr3:uid="{3A985D75-54E6-4CE2-B96B-3421A398EE81}" name="No. AC Systems"/>
    <tableColumn id="10" xr3:uid="{42F1858F-F5E3-443E-9A84-B9C7011E3A29}" name="Cooling Load (kWh/year)"/>
    <tableColumn id="11" xr3:uid="{BBAA9732-FABA-4408-B05C-B63EBC1E9EB8}" name="Embodied Energy (MJ)"/>
    <tableColumn id="12" xr3:uid="{15EAEA91-6C9D-4647-9AC1-4B058685769A}" name="LC Operational Energy (MJ)"/>
    <tableColumn id="13" xr3:uid="{A3942CC2-83D7-4FC8-9C05-5241A6D12425}" name="Capital Cost (LKR)"/>
    <tableColumn id="14" xr3:uid="{766A1BC8-9652-4088-AE20-8699AF54993B}" name="Operational Cost (LKR)"/>
    <tableColumn id="15" xr3:uid="{26FDD3F6-BB41-42A9-884F-BEF1A5D01BAC}" name="System Cost (LKR)"/>
    <tableColumn id="16" xr3:uid="{C472A939-27C0-4FB1-9DF5-01B0EFFF6D1D}" name="Embodied Carbon (Metric T)"/>
    <tableColumn id="17" xr3:uid="{00F2E119-517A-4227-BD5A-0B18B29FD2BA}" name="Operational Carbon (Metric T)"/>
    <tableColumn id="18" xr3:uid="{82946F67-A21A-4C6C-86B1-3CFB771DF133}" name="Total Energy(MJ)"/>
    <tableColumn id="19" xr3:uid="{BC3B9352-A3AD-49F2-84E1-79FED25AE134}" name="Total Cost(LKR Million)"/>
    <tableColumn id="20" xr3:uid="{96F3CE44-0268-4E1C-8639-FC9777B873A2}" name="Total Carbon (Metric T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1C12945-250C-4936-AE44-92F760E57BB8}" name="Pro_Economic_Table" displayName="Pro_Economic_Table" ref="A1:AA541" totalsRowShown="0">
  <autoFilter ref="A1:AA541" xr:uid="{51C12945-250C-4936-AE44-92F760E57BB8}"/>
  <sortState xmlns:xlrd2="http://schemas.microsoft.com/office/spreadsheetml/2017/richdata2" ref="A2:AA541">
    <sortCondition descending="1" ref="Z2:Z541"/>
  </sortState>
  <tableColumns count="27">
    <tableColumn id="1" xr3:uid="{9095BC88-409E-4BB2-B100-0D93FBA4DF22}" name="No."/>
    <tableColumn id="2" xr3:uid="{005D6079-FC2B-48B3-B64E-854994D57D2A}" name="Wall Name"/>
    <tableColumn id="3" xr3:uid="{9CCA32BC-0DB7-4A9D-A398-A78B35DBB547}" name="Window Name"/>
    <tableColumn id="4" xr3:uid="{CA3199EE-8228-4175-902E-AE6B6249829B}" name="Door Name"/>
    <tableColumn id="5" xr3:uid="{495B1872-CDD3-47A3-870C-166A0EADE226}" name="Floor Name"/>
    <tableColumn id="6" xr3:uid="{13BE4D66-93F0-413B-BE19-97AC85149572}" name="Roof Name"/>
    <tableColumn id="7" xr3:uid="{32AEAE52-9316-49F7-9812-18E6D6DF3898}" name="AC System Name"/>
    <tableColumn id="8" xr3:uid="{48E0E804-8B2E-4DC4-A8C6-641E9A269347}" name="Maximum Load kWh/hr"/>
    <tableColumn id="9" xr3:uid="{479224BE-E8EC-473A-AC1C-256DCD562B44}" name="No. AC Systems"/>
    <tableColumn id="10" xr3:uid="{8EB45DAF-8002-47FF-9C8E-E4632C13C705}" name="Cooling Load (kWh/year)"/>
    <tableColumn id="11" xr3:uid="{E1482D49-B73C-4742-873E-B22CBAB5530A}" name="Embodied Energy (MJ)"/>
    <tableColumn id="12" xr3:uid="{78E51FA2-B24C-425E-93D3-36E0E10DDFEB}" name="LC Operational Energy (MJ)"/>
    <tableColumn id="13" xr3:uid="{3EF542FF-D9DE-4D73-B15E-E7AC6892A886}" name="Capital Cost (LKR)"/>
    <tableColumn id="14" xr3:uid="{AC1A6E7D-4839-40B2-918B-9B3D76A7EC91}" name="Operational Cost (LKR)"/>
    <tableColumn id="15" xr3:uid="{AE45065B-506C-4E5F-99EB-B48C73E532B3}" name="System Cost (LKR)"/>
    <tableColumn id="16" xr3:uid="{1C0BB2EF-773F-4DA9-9E99-A19F9A595C07}" name="Embodied Carbon (Metric T)"/>
    <tableColumn id="17" xr3:uid="{ABD32BC2-2AB1-4BF0-80C3-2903C7C4B27E}" name="Operational Carbon (Metric T)"/>
    <tableColumn id="18" xr3:uid="{B8C1BB02-21F7-42C9-A475-577618888264}" name="Total Energy(MJ)"/>
    <tableColumn id="19" xr3:uid="{74A3E4D9-7A04-4508-9BF7-C305224AF1FF}" name="Total Cost(LKR Million)"/>
    <tableColumn id="20" xr3:uid="{0EDC6DE2-2E2B-439C-BBB9-1DBE4D103DD1}" name="Total Carbon (Metric T)"/>
    <tableColumn id="21" xr3:uid="{7DB4F780-83C6-4A52-AA56-3C6EFA11FBEF}" name="Weighted Energy" dataDxfId="27">
      <calculatedColumnFormula>Pro_Economic_Table[[#This Row],[Total Energy(MJ)]]*AHP!$P$3/TOPSIS!$B$4</calculatedColumnFormula>
    </tableColumn>
    <tableColumn id="22" xr3:uid="{DA004BD6-6B9B-4398-96F7-9C7034408051}" name="Weighted Cost" dataDxfId="26">
      <calculatedColumnFormula>Pro_Economic_Table[[#This Row],[Total Cost(LKR Million)]]*AHP!$P$4/TOPSIS!$C$4</calculatedColumnFormula>
    </tableColumn>
    <tableColumn id="23" xr3:uid="{9EECF338-9DB0-4001-94F2-FE1C73137875}" name="Weighted Co2" dataDxfId="25">
      <calculatedColumnFormula>Pro_Economic_Table[[#This Row],[Total Carbon (Metric T)]]*AHP!$P$5/TOPSIS!$D$4</calculatedColumnFormula>
    </tableColumn>
    <tableColumn id="24" xr3:uid="{54C12773-EDA0-4A04-9263-4EC800D0D9BB}" name="S+ Best-Euclidean Distance" dataDxfId="17">
      <calculatedColumnFormula>((Pro_Economic_Table[[#This Row],[Weighted Energy]]-TOPSIS!$B$5)^2+(Pro_Economic_Table[[#This Row],[Weighted Cost]]-TOPSIS!$C$5)^2+(Pro_Economic_Table[[#This Row],[Weighted Co2]]-TOPSIS!$D$5)^2)^0.5</calculatedColumnFormula>
    </tableColumn>
    <tableColumn id="25" xr3:uid="{DEF5FC43-F173-4416-BF8F-6291A51C062F}" name="S- Worst-Euclidean Distance" dataDxfId="16">
      <calculatedColumnFormula>((Pro_Economic_Table[[#This Row],[Weighted Energy]]-TOPSIS!$B$6)^2+(Pro_Economic_Table[[#This Row],[Weighted Cost]]-TOPSIS!$C$6)^2+(Pro_Economic_Table[[#This Row],[Weighted Co2]]-TOPSIS!$D$6)^2)^0.5</calculatedColumnFormula>
    </tableColumn>
    <tableColumn id="26" xr3:uid="{8ECE9EDA-CDE7-45A3-A6C6-7BED188C3F40}" name="Performance Score" dataDxfId="9">
      <calculatedColumnFormula>Pro_Economic_Table[[#This Row],[S- Worst-Euclidean Distance]]/(Pro_Economic_Table[[#This Row],[S+ Best-Euclidean Distance]]+Pro_Economic_Table[[#This Row],[S- Worst-Euclidean Distance]])</calculatedColumnFormula>
    </tableColumn>
    <tableColumn id="27" xr3:uid="{AD1EC6E8-F15C-4EF7-8FBC-DD02F807D265}" name="R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3355230-86AC-4EF6-84C1-D9640DD53D33}" name="Sustainable_Friendly_Table" displayName="Sustainable_Friendly_Table" ref="A1:AA541" totalsRowShown="0">
  <autoFilter ref="A1:AA541" xr:uid="{C3355230-86AC-4EF6-84C1-D9640DD53D33}"/>
  <sortState xmlns:xlrd2="http://schemas.microsoft.com/office/spreadsheetml/2017/richdata2" ref="A2:AA541">
    <sortCondition descending="1" ref="Z2:Z541"/>
  </sortState>
  <tableColumns count="27">
    <tableColumn id="1" xr3:uid="{A0E13848-5663-4E41-9728-3ED3C112B8F8}" name="No."/>
    <tableColumn id="2" xr3:uid="{86CF0A49-A472-4273-802B-6B6BC1F71669}" name="Wall Name"/>
    <tableColumn id="3" xr3:uid="{4645E6B4-FAE0-4FB4-AE1C-5C51F803A375}" name="Window Name"/>
    <tableColumn id="4" xr3:uid="{1D47A9E8-24E3-4450-9745-0E9B23A8C8C1}" name="Door Name"/>
    <tableColumn id="5" xr3:uid="{86938866-124A-422F-9134-F636F5201D42}" name="Floor Name"/>
    <tableColumn id="6" xr3:uid="{8573A018-157D-45EA-9E98-6A0D27B0E78D}" name="Roof Name"/>
    <tableColumn id="7" xr3:uid="{AD9AB279-A86B-4900-A113-8E305C35D1BA}" name="AC System Name"/>
    <tableColumn id="8" xr3:uid="{488A9953-2696-481B-A40F-F3F6D3B4198A}" name="Maximum Load kWh/hr"/>
    <tableColumn id="9" xr3:uid="{5A0FA9AE-1AEA-4257-964F-A25CD639E3A7}" name="No. AC Systems"/>
    <tableColumn id="10" xr3:uid="{A0A37EDD-053F-4FFE-9A54-300FCAD22EC5}" name="Cooling Load (kWh/year)"/>
    <tableColumn id="11" xr3:uid="{7C2C84F1-4B41-42A0-A03E-879140DD7872}" name="Embodied Energy (MJ)"/>
    <tableColumn id="12" xr3:uid="{06841358-3E4B-466A-9A72-A59C9227245C}" name="LC Operational Energy (MJ)"/>
    <tableColumn id="13" xr3:uid="{EDD15B03-7F03-4FC4-8790-CCB2A2319495}" name="Capital Cost (LKR)"/>
    <tableColumn id="14" xr3:uid="{D49F37F0-7041-4C68-B3BC-C4F85729632A}" name="Operational Cost (LKR)"/>
    <tableColumn id="15" xr3:uid="{9BE2C1FD-CB34-4F72-AAF7-E94BB77B8A25}" name="System Cost (LKR)"/>
    <tableColumn id="16" xr3:uid="{D4EC4CD7-7AE8-4253-894C-955105EDBAE7}" name="Embodied Carbon (Metric T)"/>
    <tableColumn id="17" xr3:uid="{49B4623B-721B-4084-9C12-48A3FD9BA4D6}" name="Operational Carbon (Metric T)"/>
    <tableColumn id="18" xr3:uid="{5E9597F2-10EE-448C-A853-85D101D11EBE}" name="Total Energy(MJ)"/>
    <tableColumn id="19" xr3:uid="{9DD19704-89BE-4396-B69D-4CD374802451}" name="Total Cost(LKR Million)"/>
    <tableColumn id="20" xr3:uid="{2273DAEF-C15F-42CB-8806-E22F34D84B9A}" name="Total Carbon (Metric T)"/>
    <tableColumn id="21" xr3:uid="{66C1AC5C-DCBB-4B2D-BD4C-75B8D6AEBBE8}" name="Weighted Energy" dataDxfId="24">
      <calculatedColumnFormula>Sustainable_Friendly_Table[[#This Row],[Total Energy(MJ)]]*AHP!$P$13/TOPSIS!$B$12</calculatedColumnFormula>
    </tableColumn>
    <tableColumn id="22" xr3:uid="{2D349B81-8370-44EA-B02D-E56F10CEDF25}" name="Weighted Cost" dataDxfId="23">
      <calculatedColumnFormula>Sustainable_Friendly_Table[[#This Row],[Total Cost(LKR Million)]]*AHP!$P$14/TOPSIS!$C$12</calculatedColumnFormula>
    </tableColumn>
    <tableColumn id="23" xr3:uid="{A2D274F1-1DA9-418A-80DD-E6CB6FF68E8C}" name="Weighted Co2" dataDxfId="22">
      <calculatedColumnFormula>Sustainable_Friendly_Table[[#This Row],[Total Carbon (Metric T)]]*AHP!$P$15/TOPSIS!$D$12</calculatedColumnFormula>
    </tableColumn>
    <tableColumn id="24" xr3:uid="{F6BA0464-0949-4204-ACFE-63E3AEDCFEF6}" name="S+ Best-Euclidean Distance" dataDxfId="15">
      <calculatedColumnFormula>((Sustainable_Friendly_Table[[#This Row],[Weighted Energy]]-TOPSIS!$B$13)^2+(Sustainable_Friendly_Table[[#This Row],[Weighted Cost]]-TOPSIS!$C$13)^2+(Sustainable_Friendly_Table[[#This Row],[Weighted Co2]]-TOPSIS!$D$13)^2)^0.5</calculatedColumnFormula>
    </tableColumn>
    <tableColumn id="25" xr3:uid="{5E888E9C-E05F-4753-BECE-163FB1AB4776}" name="S- Worst-Euclidean Distance" dataDxfId="14">
      <calculatedColumnFormula>((Sustainable_Friendly_Table[[#This Row],[Weighted Energy]]-TOPSIS!$B$14)^2+(Sustainable_Friendly_Table[[#This Row],[Weighted Cost]]-TOPSIS!$C$14)^2+(Sustainable_Friendly_Table[[#This Row],[Weighted Co2]]-TOPSIS!$D$14)^2)^0.5</calculatedColumnFormula>
    </tableColumn>
    <tableColumn id="26" xr3:uid="{4671BB51-903D-4C31-8DC9-2503A35B65A2}" name="Performance Score" dataDxfId="10">
      <calculatedColumnFormula>Sustainable_Friendly_Table[[#This Row],[S- Worst-Euclidean Distance]]/(Sustainable_Friendly_Table[[#This Row],[S+ Best-Euclidean Distance]]+Sustainable_Friendly_Table[[#This Row],[S- Worst-Euclidean Distance]])</calculatedColumnFormula>
    </tableColumn>
    <tableColumn id="27" xr3:uid="{6D87D50D-A547-446C-A0FD-792F109AFC23}" name="Rank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CD665AF-E1F1-48D2-911C-1C4659055A99}" name="Net_Zero_Table" displayName="Net_Zero_Table" ref="A1:AB541" totalsRowShown="0">
  <autoFilter ref="A1:AB541" xr:uid="{DCD665AF-E1F1-48D2-911C-1C4659055A99}"/>
  <sortState xmlns:xlrd2="http://schemas.microsoft.com/office/spreadsheetml/2017/richdata2" ref="A2:AB541">
    <sortCondition descending="1" ref="AA2:AA541"/>
  </sortState>
  <tableColumns count="28">
    <tableColumn id="1" xr3:uid="{B854C5F0-5179-4D38-B0BE-B3FB9356B93F}" name="No."/>
    <tableColumn id="2" xr3:uid="{B304B50D-F434-4962-804A-56A3B572FCC1}" name="Wall Name"/>
    <tableColumn id="3" xr3:uid="{DBD77500-01E4-4AAF-AD07-3D7ADC0803B8}" name="Window Name"/>
    <tableColumn id="4" xr3:uid="{37300CAD-B792-4B5F-AA34-BB1AA1E77F41}" name="Door Name"/>
    <tableColumn id="5" xr3:uid="{3135AA7E-D1F5-4957-A633-93080E240995}" name="Floor Name"/>
    <tableColumn id="6" xr3:uid="{23E4BB60-11D0-4646-B8C3-1688BE7310AD}" name="Roof Name"/>
    <tableColumn id="7" xr3:uid="{CAD82C80-2426-4D4A-82D1-B06923D2A2F8}" name="AC System Name"/>
    <tableColumn id="8" xr3:uid="{A4C6821E-164D-4F9F-81C6-4171B6E472E7}" name="Maximum Load kWh/hr"/>
    <tableColumn id="9" xr3:uid="{52EC3B97-5E6E-4DD3-8546-9177EAD9E7FC}" name="No. AC Systems"/>
    <tableColumn id="10" xr3:uid="{09D8E078-10E1-4850-8131-5EB3615C2178}" name="Cooling Load (kWh/year)"/>
    <tableColumn id="11" xr3:uid="{77B092C5-1006-4651-9A9F-3C6874DC186D}" name="Embodied Energy (MJ)"/>
    <tableColumn id="12" xr3:uid="{A1A27D86-DB57-407C-B89C-8DBD49780CAE}" name="LC Operational Energy (MJ)"/>
    <tableColumn id="13" xr3:uid="{33D22F95-9BF2-47B3-B332-2B0118E4B346}" name="Capital Cost (LKR)"/>
    <tableColumn id="14" xr3:uid="{6B9EE18B-7E1E-4812-A7C2-79DDD764040F}" name="Operational Cost (LKR)"/>
    <tableColumn id="15" xr3:uid="{9BF1490F-E879-4EA0-8969-15BBB2CCD9EC}" name="System Cost (LKR)"/>
    <tableColumn id="16" xr3:uid="{C5FFFE1F-294E-4592-B5D3-3B07EC6DF3F4}" name="Embodied Carbon (Metric T)"/>
    <tableColumn id="17" xr3:uid="{EA16AE29-5720-4DBD-993F-6BA18C50A51E}" name="Operational Carbon (Metric T)"/>
    <tableColumn id="18" xr3:uid="{3B6115E7-8C00-4967-BB17-A54ADB347A91}" name="Total Energy(MJ)"/>
    <tableColumn id="19" xr3:uid="{455F7537-6363-4AD7-B031-39E53C6E1611}" name="Total Cost(LKR Million)"/>
    <tableColumn id="20" xr3:uid="{C61E8584-7585-4F21-9A8F-A102532E0C85}" name="Total Carbon (Metric T)"/>
    <tableColumn id="21" xr3:uid="{45A46887-E738-4F78-B158-94F9012C129F}" name="Weighted Total Energy" dataDxfId="21">
      <calculatedColumnFormula>Net_Zero_Table[[#This Row],[Total Energy(MJ)]]*AHP!$Q$23/TOPSIS!$B$20</calculatedColumnFormula>
    </tableColumn>
    <tableColumn id="22" xr3:uid="{F51FD173-88E7-4593-8A5C-9770DCC2B408}" name="Weighted Capital Cost" dataDxfId="20">
      <calculatedColumnFormula>Net_Zero_Table[[#This Row],[Capital Cost (LKR)]]*AHP!$Q$24/TOPSIS!$C$20</calculatedColumnFormula>
    </tableColumn>
    <tableColumn id="23" xr3:uid="{B5E1CF51-5CCC-46E0-A4B6-A07A5C9F3FC9}" name="Weighted System Cost" dataDxfId="19">
      <calculatedColumnFormula>Net_Zero_Table[[#This Row],[System Cost (LKR)]]*AHP!$Q$25/TOPSIS!$D$20</calculatedColumnFormula>
    </tableColumn>
    <tableColumn id="24" xr3:uid="{ED80E750-E5C8-4728-9314-C1985D3FAD6A}" name="Weighted Embodied Co2" dataDxfId="18">
      <calculatedColumnFormula>Net_Zero_Table[[#This Row],[Embodied Carbon (Metric T)]]*AHP!$Q$26/TOPSIS!$E$20</calculatedColumnFormula>
    </tableColumn>
    <tableColumn id="25" xr3:uid="{2352FCD9-1A16-49CE-93FC-DD39E6740D79}" name="S+ Best-Euclidean Distance" dataDxfId="13">
      <calculatedColumnFormula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calculatedColumnFormula>
    </tableColumn>
    <tableColumn id="26" xr3:uid="{FBFAC428-68D9-4113-8080-1E449B4259E7}" name="S- Worst-Euclidean Distance" dataDxfId="12">
      <calculatedColumnFormula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calculatedColumnFormula>
    </tableColumn>
    <tableColumn id="27" xr3:uid="{317E0020-2E6A-4EDB-AF52-0AC112667DCC}" name="Performance Score" dataDxfId="11">
      <calculatedColumnFormula>Net_Zero_Table[[#This Row],[S- Worst-Euclidean Distance]]/(Net_Zero_Table[[#This Row],[S+ Best-Euclidean Distance]]+Net_Zero_Table[[#This Row],[S- Worst-Euclidean Distance]])</calculatedColumnFormula>
    </tableColumn>
    <tableColumn id="28" xr3:uid="{9B253F59-5143-4128-9514-CA3D40C462A7}" name="R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95" dataDxfId="94">
  <autoFilter ref="A1:G6" xr:uid="{50ED96DB-99F1-42CD-86D4-EE71F9A9CF25}"/>
  <tableColumns count="7">
    <tableColumn id="1" xr3:uid="{AD780256-5B82-4B92-85A3-B86001CEFE41}" name="Wall Name" dataDxfId="93"/>
    <tableColumn id="2" xr3:uid="{80A3B262-992B-445C-B675-4EDBF736CA12}" name="U Value (Btu/hr.ft2.F)" dataDxfId="92"/>
    <tableColumn id="3" xr3:uid="{0777C1D9-F568-4A34-BA33-5DE1E16CA062}" name="Group" dataDxfId="91"/>
    <tableColumn id="4" xr3:uid="{71314989-3D45-4E8A-984E-F92C317C554E}" name="Thickness (m)" dataDxfId="90"/>
    <tableColumn id="5" xr3:uid="{24C29129-8819-4B60-B27B-7426F4AED033}" name="Embodied Energy (MJ/m²)" dataDxfId="89"/>
    <tableColumn id="6" xr3:uid="{31A8D8FC-19D4-4B19-BF0B-64F20C139FB4}" name="Embodied Carbon (kg/m²)" dataDxfId="88"/>
    <tableColumn id="7" xr3:uid="{249F77A5-1F79-494A-8E56-AD8BF3A5AD9F}" name="Rate per sq.m" dataDxfId="8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86" dataDxfId="85">
  <autoFilter ref="J1:O4" xr:uid="{2C7F4F70-7C10-4421-AA58-68A6A47268B8}"/>
  <tableColumns count="6">
    <tableColumn id="1" xr3:uid="{F83A1887-CC16-4554-8C5B-D12B49066BBA}" name="Window Name" dataDxfId="84"/>
    <tableColumn id="2" xr3:uid="{74847D39-5331-44E4-A17E-C46472F4B9EE}" name="Shading Coefficient" dataDxfId="83"/>
    <tableColumn id="3" xr3:uid="{2497E3DC-B117-48C5-9EC9-17EB7C8F07C2}" name="U Value (W/m²K)" dataDxfId="82"/>
    <tableColumn id="4" xr3:uid="{85F49B4D-80D1-472A-8E26-B1A9895A4E4E}" name="Embodied Energy (MJ/m²)" dataDxfId="81"/>
    <tableColumn id="5" xr3:uid="{D1209D4F-9BBF-4927-9B04-78324845F6D1}" name="Embodied Carbon (kg/m²)" dataDxfId="80"/>
    <tableColumn id="6" xr3:uid="{F1CDDBA2-D7A0-456A-9B68-075C6A7451EE}" name="Rate per sq.m" dataDxfId="7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78" dataDxfId="77">
  <autoFilter ref="R1:V3" xr:uid="{1A17E22C-99D8-4B19-ABF0-E237628135AB}"/>
  <tableColumns count="5">
    <tableColumn id="1" xr3:uid="{8ECA37D9-53C2-480B-B429-2EF2A6B75F23}" name="Door Name" dataDxfId="76"/>
    <tableColumn id="2" xr3:uid="{7DB4BEEF-B90D-478D-A3F7-F429D74FE9C4}" name="U Value (W/m²K)" dataDxfId="75"/>
    <tableColumn id="3" xr3:uid="{D08639D6-7B2B-47BA-B693-9C974A2F0614}" name="Embodied Energy (MJ/m²)" dataDxfId="74"/>
    <tableColumn id="4" xr3:uid="{FA5E2E77-4FF3-4CCF-A4A5-684FA4F90C96}" name="Embodied Carbon (kg/m²)" dataDxfId="73"/>
    <tableColumn id="5" xr3:uid="{F3285D20-9719-4101-808B-81D20248102E}" name="Rate per sq.m" dataDxfId="7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71" dataDxfId="70">
  <autoFilter ref="Y1:AC3" xr:uid="{E9C28792-C062-4C79-B719-5CBD9BABAC4B}"/>
  <tableColumns count="5">
    <tableColumn id="1" xr3:uid="{E857D718-22B2-4150-B52B-EB3C1A4EFBE5}" name="Floor Name" dataDxfId="69"/>
    <tableColumn id="2" xr3:uid="{76F78B10-E33D-447D-9F45-596D82C0B7CC}" name="U Value (W/m²K)" dataDxfId="68"/>
    <tableColumn id="3" xr3:uid="{22DFD906-E2F1-4777-9217-685E00F62EDD}" name="Embodied Energy (MJ/m²)" dataDxfId="67"/>
    <tableColumn id="4" xr3:uid="{5CC11739-9F21-4A03-B4E9-882455B828FA}" name="Embodied Carbon (kg/m²)" dataDxfId="66"/>
    <tableColumn id="5" xr3:uid="{E99D7D17-B86F-4C0D-A2D8-5C83FD9552DD}" name="Rate per sq.m" dataDxfId="6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64" dataDxfId="63">
  <autoFilter ref="AF1:BA4" xr:uid="{AD357D87-2685-4E55-877A-C4DB733389B1}"/>
  <tableColumns count="22">
    <tableColumn id="1" xr3:uid="{73CFB9E6-4CC2-42AB-A565-D56AFFB7FCBD}" name="Roof Name" dataDxfId="62"/>
    <tableColumn id="2" xr3:uid="{EC274524-6246-4F5E-A893-ABC724DD7CEF}" name="U Value (Btu/hr.ft2.F)" dataDxfId="61"/>
    <tableColumn id="3" xr3:uid="{23CCB4E8-01FC-44AC-AC45-93470D52F4DB}" name="Embodied Energy (MJ/m²)" dataDxfId="60"/>
    <tableColumn id="4" xr3:uid="{FCA185B0-43C0-406E-A848-595FBA66CCF6}" name="Embodied Carbon (kg/m²)" dataDxfId="59"/>
    <tableColumn id="5" xr3:uid="{EA4149B3-2F46-40F3-B44B-16D85BD6ACE1}" name="Rate per sq.m" dataDxfId="58"/>
    <tableColumn id="6" xr3:uid="{3DC8C5FA-3F26-46B7-A4F6-1A5E1D0BAF14}" name="6" dataDxfId="57"/>
    <tableColumn id="7" xr3:uid="{6523E14F-BE92-4AC6-A093-7CF13E166A46}" name="7" dataDxfId="56"/>
    <tableColumn id="8" xr3:uid="{71DE67B4-DE3A-48DC-89F6-67D0DB2D3B61}" name="8" dataDxfId="55"/>
    <tableColumn id="9" xr3:uid="{CC372C71-DD57-4F8A-AB09-CA14FC8078FD}" name="9" dataDxfId="54"/>
    <tableColumn id="10" xr3:uid="{BDAE2E6A-663D-49E5-AA8D-113D7C79E1B4}" name="10" dataDxfId="53"/>
    <tableColumn id="11" xr3:uid="{79115174-3C12-494A-A022-4088523871EC}" name="11" dataDxfId="52"/>
    <tableColumn id="12" xr3:uid="{7AE0EFA1-715E-4AB7-B6AE-61CD1F637770}" name="12" dataDxfId="51"/>
    <tableColumn id="13" xr3:uid="{6AE213F2-19D0-4277-8DC3-9E9FED8D1E58}" name="13" dataDxfId="50"/>
    <tableColumn id="14" xr3:uid="{75E00F48-9B5A-4339-A6F0-9116709D5011}" name="14" dataDxfId="49"/>
    <tableColumn id="15" xr3:uid="{0086CF90-AAD3-4961-A5B3-69C39D2F7EC7}" name="15" dataDxfId="48"/>
    <tableColumn id="16" xr3:uid="{924D4251-E931-48FA-8FAC-1E4439CC1A4A}" name="16" dataDxfId="47"/>
    <tableColumn id="17" xr3:uid="{A2AB3A30-58D8-4233-AD79-F3FDF8332DFA}" name="17" dataDxfId="46"/>
    <tableColumn id="18" xr3:uid="{2252D276-F4C8-40E7-94F5-59B7CBAEBCF4}" name="18" dataDxfId="45"/>
    <tableColumn id="19" xr3:uid="{2E265E20-43D5-4B37-92E5-E0A1BB3B14EF}" name="19" dataDxfId="44"/>
    <tableColumn id="20" xr3:uid="{0352ACDD-7664-404F-9BCE-47AA6434656C}" name="20" dataDxfId="43"/>
    <tableColumn id="21" xr3:uid="{C7D80C88-429F-4733-9DEE-70ED4E4A1404}" name="21" dataDxfId="42"/>
    <tableColumn id="22" xr3:uid="{2EF337F2-FFF5-4667-A4BA-7C7FF2A1055C}" name="22" dataDxfId="4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40" dataDxfId="39">
  <autoFilter ref="BD1:BF4" xr:uid="{2BC71441-4E0F-40FE-8518-9AE0B49041C3}"/>
  <tableColumns count="3">
    <tableColumn id="1" xr3:uid="{4A63BA5F-05EC-47E6-93FA-76A4C6136368}" name="AC System Name" dataDxfId="38"/>
    <tableColumn id="2" xr3:uid="{4A07A6D5-AFCF-400B-B482-239A8E784B7F}" name="Capacity (kW)" dataDxfId="37"/>
    <tableColumn id="3" xr3:uid="{A5BB0BE8-53A5-4396-ABDF-30FC3DA7A249}" name="Cost (Rs.)" dataDxfId="3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13D343F-417E-4130-B51A-ED19D9D98D0A}" name="ORN_Pro_Economic_Table" displayName="ORN_Pro_Economic_Table" ref="A1:N361" totalsRowShown="0">
  <autoFilter ref="A1:N361" xr:uid="{713D343F-417E-4130-B51A-ED19D9D98D0A}"/>
  <tableColumns count="14">
    <tableColumn id="1" xr3:uid="{14B38FF0-33B9-47DB-8B0D-DF2B51E2148F}" name="No."/>
    <tableColumn id="2" xr3:uid="{40E171D6-E8E0-4977-B8A2-E34098FB3F08}" name="Wall Name"/>
    <tableColumn id="3" xr3:uid="{ED490B1A-8137-4480-8968-E92999B58EBF}" name="Window Name"/>
    <tableColumn id="4" xr3:uid="{41A7FE16-A92A-43EC-9BD6-31E3F42AC3C3}" name="Door Name"/>
    <tableColumn id="5" xr3:uid="{4E2BFBAC-76F6-4024-815C-C59DA4A6CE6C}" name="Floor Name"/>
    <tableColumn id="6" xr3:uid="{9B51DA3E-7FAB-4CC7-88DA-A3645773A7CD}" name="Roof Name"/>
    <tableColumn id="7" xr3:uid="{45908DAD-4B45-48DD-9685-ED9E2FE4D449}" name="AC System Name"/>
    <tableColumn id="8" xr3:uid="{B606AC5C-FE07-4D9B-A1B0-20AAB1442D44}" name="Maximum Load kWh/hr"/>
    <tableColumn id="9" xr3:uid="{586516EB-13E7-433D-9828-9A61F9F455B2}" name="No. AC Systems"/>
    <tableColumn id="10" xr3:uid="{1FBED059-F005-4023-B957-9FE0E556243C}" name="Cooling Load (kWh/year)"/>
    <tableColumn id="11" xr3:uid="{9944DA1D-4825-4047-9CE3-A82F577D0F13}" name="System Cost (LKR)"/>
    <tableColumn id="12" xr3:uid="{C071E497-6E3B-472E-91B8-FB03C7CFD692}" name="Rotation Clockwise (Degrees)"/>
    <tableColumn id="13" xr3:uid="{7287AD90-1140-4BC0-9385-0EE66B77D9E8}" name="Operational Energy Reduction (Percentage)"/>
    <tableColumn id="14" xr3:uid="{904E14AB-E01F-4DBD-BB97-CE0B7E15AE07}" name="System Cost Reduction (Percentage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3F8DBE2-F862-410C-9DA1-D58FA46B58E5}" name="ORN_Sustainable_Friendly_Table" displayName="ORN_Sustainable_Friendly_Table" ref="A1:N361" totalsRowShown="0">
  <autoFilter ref="A1:N361" xr:uid="{43F8DBE2-F862-410C-9DA1-D58FA46B58E5}"/>
  <tableColumns count="14">
    <tableColumn id="1" xr3:uid="{40805DFA-DBDC-4335-92B7-D20DC0E9E8E6}" name="No."/>
    <tableColumn id="2" xr3:uid="{A53DE861-3247-4622-BFC1-DC497177EE09}" name="Wall Name"/>
    <tableColumn id="3" xr3:uid="{589A80F6-686D-4FC6-BF16-2004A57EC01F}" name="Window Name"/>
    <tableColumn id="4" xr3:uid="{64D9D18F-21A1-473A-A9B7-624ABACCD00D}" name="Door Name"/>
    <tableColumn id="5" xr3:uid="{994B0120-7BEA-4C20-AA5D-ED4D7959D928}" name="Floor Name"/>
    <tableColumn id="6" xr3:uid="{1E9B2B07-7459-4DB7-92A2-E05292F3052E}" name="Roof Name"/>
    <tableColumn id="7" xr3:uid="{19E24622-981E-4992-B5BF-E55328B39CB8}" name="AC System Name"/>
    <tableColumn id="8" xr3:uid="{5422C1F6-0A17-4A98-8801-B271A7639912}" name="Maximum Load kWh/hr"/>
    <tableColumn id="9" xr3:uid="{30D60D41-1654-411B-A2AA-2E35AB020BF8}" name="No. AC Systems"/>
    <tableColumn id="10" xr3:uid="{4D6E0752-3551-41D7-8810-27A0422DC723}" name="Cooling Load (kWh/year)"/>
    <tableColumn id="11" xr3:uid="{C02CEDC6-AE09-47F1-959D-D13656EE6400}" name="System Cost (LKR)"/>
    <tableColumn id="12" xr3:uid="{34130590-2CB7-4C40-ACAB-40CBE32418CD}" name="Rotation Clockwise (Degrees)"/>
    <tableColumn id="13" xr3:uid="{D1B90858-3A36-4A94-B48C-911893269E78}" name="Operational Energy Reduction (Percentage)"/>
    <tableColumn id="14" xr3:uid="{92686A59-CBFD-4DE6-94E9-F6D0F7F2490B}" name="System Cost Reduction (Percentage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7A98AF0-674C-49AE-938C-9A39309C18E0}" name="ORN_Net_Zero_Table" displayName="ORN_Net_Zero_Table" ref="A1:N361" totalsRowShown="0">
  <autoFilter ref="A1:N361" xr:uid="{97A98AF0-674C-49AE-938C-9A39309C18E0}"/>
  <tableColumns count="14">
    <tableColumn id="1" xr3:uid="{DFA0742B-BF3B-4D15-95ED-259628B60771}" name="No."/>
    <tableColumn id="2" xr3:uid="{21964F0D-8259-47AA-B227-76AE6FBAB516}" name="Wall Name"/>
    <tableColumn id="3" xr3:uid="{495405BF-DFF0-4711-805B-CB88AB027C8C}" name="Window Name"/>
    <tableColumn id="4" xr3:uid="{816CFE2B-3C83-4826-AEA9-AF7B54DDB03D}" name="Door Name"/>
    <tableColumn id="5" xr3:uid="{11050839-5372-47F5-9B0E-9B62D0341CC2}" name="Floor Name"/>
    <tableColumn id="6" xr3:uid="{1A146FFE-CED3-4D08-B4FD-AFC7A20F9C6C}" name="Roof Name"/>
    <tableColumn id="7" xr3:uid="{E73D3D08-7964-424F-9DB0-B27C5F63E264}" name="AC System Name"/>
    <tableColumn id="8" xr3:uid="{CA77084A-8CFE-4944-8DF4-6BA9B9EAD668}" name="Maximum Load kWh/hr"/>
    <tableColumn id="9" xr3:uid="{ED7D872F-82C2-45E7-96E9-AF8DE8697489}" name="No. AC Systems"/>
    <tableColumn id="10" xr3:uid="{1FFE1AC3-CA82-4415-A1A4-2C035D6B4FD2}" name="Cooling Load (kWh/year)"/>
    <tableColumn id="11" xr3:uid="{5F2CF957-4250-4DF8-AA9C-A51F81160F19}" name="System Cost (LKR)"/>
    <tableColumn id="12" xr3:uid="{5CF121F4-0620-4C42-BA8E-EA653E515DEE}" name="Rotation Clockwise (Degrees)"/>
    <tableColumn id="13" xr3:uid="{25AA4E91-F405-439A-9F8B-B47F66E2165D}" name="Operational Energy Reduction (Percentage)"/>
    <tableColumn id="14" xr3:uid="{DE24A949-D040-4652-A07D-267AF70C7825}" name="System Cost Reduction (Percentage)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9E6F520-79AB-458D-AEA3-5644CA6ABAF1}" name="Table20" displayName="Table20" ref="A3:F543" totalsRowShown="0">
  <autoFilter ref="A3:F543" xr:uid="{49E6F520-79AB-458D-AEA3-5644CA6ABAF1}"/>
  <tableColumns count="6">
    <tableColumn id="1" xr3:uid="{68781C0E-4478-4C5E-B75F-F7059A12064F}" name="Combination"/>
    <tableColumn id="2" xr3:uid="{82469EAD-C05A-4B2C-AC6A-2FA2C4F1BAC8}" name="Total Energy (MJ) Variation"/>
    <tableColumn id="3" xr3:uid="{98791FA3-C2FC-452B-9383-C0A43DC2FC5A}" name="Total Cost (LKR Millions) Variation"/>
    <tableColumn id="4" xr3:uid="{2FD46335-FCD1-424A-976A-E5580DC37A19}" name="Total Carbon Footprint (Metric Ton) Variation"/>
    <tableColumn id="5" xr3:uid="{968692BD-7CE1-46A8-A46F-CD6AB98E9904}" name="Performance Score Variation - Pro Economic"/>
    <tableColumn id="6" xr3:uid="{BEF3A30D-DF03-4913-B2B5-72728D8AD586}" name="Performance Score Variation - Sustainable Friendly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E7AAD59-8FBC-411E-91F4-193BE16B4527}" name="Table21" displayName="Table21" ref="S3:T543" totalsRowShown="0">
  <autoFilter ref="S3:T543" xr:uid="{DE7AAD59-8FBC-411E-91F4-193BE16B4527}"/>
  <tableColumns count="2">
    <tableColumn id="1" xr3:uid="{F10552B4-BDCD-4086-BB90-1E67B8DFD817}" name="Combination"/>
    <tableColumn id="2" xr3:uid="{62ACD9D5-C82D-42B4-98EC-5C82E237956F}" name="Performance Score Variation - Net Zer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BE09699-B793-4A65-9CCC-2B523A51FC14}" name="Table22" displayName="Table22" ref="AG3:AM363" totalsRowShown="0">
  <autoFilter ref="AG3:AM363" xr:uid="{5BE09699-B793-4A65-9CCC-2B523A51FC14}"/>
  <tableColumns count="7">
    <tableColumn id="1" xr3:uid="{D05D8B45-F2C1-4CAF-807A-C584527C93DC}" name="Rotation Angle (Degrees - Clockwise)"/>
    <tableColumn id="2" xr3:uid="{CEB3934E-7E08-4DE3-A435-57477C8165D0}" name="Operational Energy (kWh/year) Variation - Pro Economic"/>
    <tableColumn id="3" xr3:uid="{D3CBF986-93DC-4543-8C98-A735AE3AA9C5}" name="Operational Energy Reduction (Percentage)"/>
    <tableColumn id="4" xr3:uid="{CD561967-6450-4BB7-8832-68F3347C0CF5}" name="Operational Energy (kWh/year) Variation - Sustainable Friendly"/>
    <tableColumn id="5" xr3:uid="{4D7C1394-3A2D-44CA-8642-EBA780398FF6}" name="Operational Energy Reduction (Percentage)2"/>
    <tableColumn id="6" xr3:uid="{4C89129E-9699-47A6-810F-B97564CFAF73}" name="Operational Energy (kWh/year) Variation - Net-Zero"/>
    <tableColumn id="7" xr3:uid="{1B902011-D504-4017-818F-B13B068CCFFF}" name="Operational Energy Reduction (Percentage)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.xml"/><Relationship Id="rId4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85CBC-DFB8-460D-9F4E-99DA5F2CC1F2}">
  <sheetPr codeName="Sheet10"/>
  <dimension ref="A1:G39"/>
  <sheetViews>
    <sheetView workbookViewId="0"/>
  </sheetViews>
  <sheetFormatPr defaultRowHeight="14.4" x14ac:dyDescent="0.3"/>
  <cols>
    <col min="6" max="6" width="10.5546875" bestFit="1" customWidth="1"/>
  </cols>
  <sheetData>
    <row r="1" spans="1:7" x14ac:dyDescent="0.3">
      <c r="A1" t="s">
        <v>268</v>
      </c>
      <c r="B1" t="s">
        <v>269</v>
      </c>
      <c r="C1" t="s">
        <v>270</v>
      </c>
      <c r="D1" t="s">
        <v>271</v>
      </c>
      <c r="F1" s="263" t="s">
        <v>286</v>
      </c>
      <c r="G1" s="264">
        <f>SUM(Research_Doors_Table[Count])</f>
        <v>38</v>
      </c>
    </row>
    <row r="2" spans="1:7" x14ac:dyDescent="0.3">
      <c r="A2">
        <v>1</v>
      </c>
      <c r="B2">
        <v>1.81</v>
      </c>
      <c r="C2">
        <v>2.11</v>
      </c>
      <c r="D2">
        <f>Research_Doors_Table[[#This Row],[Width]]*Research_Doors_Table[[#This Row],[Height]]</f>
        <v>3.8190999999999997</v>
      </c>
      <c r="F2" s="263" t="s">
        <v>287</v>
      </c>
      <c r="G2" s="264">
        <f>SUM(Research_Doors_Table[Area])</f>
        <v>85.982500000000002</v>
      </c>
    </row>
    <row r="3" spans="1:7" x14ac:dyDescent="0.3">
      <c r="A3">
        <v>1</v>
      </c>
      <c r="B3">
        <v>1.01</v>
      </c>
      <c r="C3">
        <v>2.11</v>
      </c>
      <c r="D3">
        <f>Research_Doors_Table[[#This Row],[Width]]*Research_Doors_Table[[#This Row],[Height]]</f>
        <v>2.1311</v>
      </c>
    </row>
    <row r="4" spans="1:7" x14ac:dyDescent="0.3">
      <c r="A4">
        <v>1</v>
      </c>
      <c r="B4">
        <v>1.01</v>
      </c>
      <c r="C4">
        <v>2.11</v>
      </c>
      <c r="D4">
        <f>Research_Doors_Table[[#This Row],[Width]]*Research_Doors_Table[[#This Row],[Height]]</f>
        <v>2.1311</v>
      </c>
    </row>
    <row r="5" spans="1:7" x14ac:dyDescent="0.3">
      <c r="A5">
        <v>1</v>
      </c>
      <c r="B5">
        <v>1.01</v>
      </c>
      <c r="C5">
        <v>2.11</v>
      </c>
      <c r="D5">
        <f>Research_Doors_Table[[#This Row],[Width]]*Research_Doors_Table[[#This Row],[Height]]</f>
        <v>2.1311</v>
      </c>
    </row>
    <row r="6" spans="1:7" x14ac:dyDescent="0.3">
      <c r="A6">
        <v>1</v>
      </c>
      <c r="B6">
        <v>1.01</v>
      </c>
      <c r="C6">
        <v>2.11</v>
      </c>
      <c r="D6">
        <f>Research_Doors_Table[[#This Row],[Width]]*Research_Doors_Table[[#This Row],[Height]]</f>
        <v>2.1311</v>
      </c>
    </row>
    <row r="7" spans="1:7" x14ac:dyDescent="0.3">
      <c r="A7">
        <v>1</v>
      </c>
      <c r="B7">
        <v>1.01</v>
      </c>
      <c r="C7">
        <v>2.11</v>
      </c>
      <c r="D7">
        <f>Research_Doors_Table[[#This Row],[Width]]*Research_Doors_Table[[#This Row],[Height]]</f>
        <v>2.1311</v>
      </c>
    </row>
    <row r="8" spans="1:7" x14ac:dyDescent="0.3">
      <c r="A8">
        <v>1</v>
      </c>
      <c r="B8">
        <v>1.01</v>
      </c>
      <c r="C8">
        <v>2.11</v>
      </c>
      <c r="D8">
        <f>Research_Doors_Table[[#This Row],[Width]]*Research_Doors_Table[[#This Row],[Height]]</f>
        <v>2.1311</v>
      </c>
    </row>
    <row r="9" spans="1:7" x14ac:dyDescent="0.3">
      <c r="A9">
        <v>1</v>
      </c>
      <c r="B9">
        <v>0.91</v>
      </c>
      <c r="C9">
        <v>2.11</v>
      </c>
      <c r="D9">
        <f>Research_Doors_Table[[#This Row],[Width]]*Research_Doors_Table[[#This Row],[Height]]</f>
        <v>1.9200999999999999</v>
      </c>
    </row>
    <row r="10" spans="1:7" x14ac:dyDescent="0.3">
      <c r="A10">
        <v>1</v>
      </c>
      <c r="B10">
        <v>1.01</v>
      </c>
      <c r="C10">
        <v>2.11</v>
      </c>
      <c r="D10">
        <f>Research_Doors_Table[[#This Row],[Width]]*Research_Doors_Table[[#This Row],[Height]]</f>
        <v>2.1311</v>
      </c>
    </row>
    <row r="11" spans="1:7" x14ac:dyDescent="0.3">
      <c r="A11">
        <v>1</v>
      </c>
      <c r="B11">
        <v>0.91</v>
      </c>
      <c r="C11">
        <v>2.11</v>
      </c>
      <c r="D11">
        <f>Research_Doors_Table[[#This Row],[Width]]*Research_Doors_Table[[#This Row],[Height]]</f>
        <v>1.9200999999999999</v>
      </c>
    </row>
    <row r="12" spans="1:7" x14ac:dyDescent="0.3">
      <c r="A12">
        <v>1</v>
      </c>
      <c r="B12">
        <v>2</v>
      </c>
      <c r="C12">
        <v>2.11</v>
      </c>
      <c r="D12">
        <f>Research_Doors_Table[[#This Row],[Width]]*Research_Doors_Table[[#This Row],[Height]]</f>
        <v>4.22</v>
      </c>
    </row>
    <row r="13" spans="1:7" x14ac:dyDescent="0.3">
      <c r="A13">
        <v>1</v>
      </c>
      <c r="B13">
        <v>0.91</v>
      </c>
      <c r="C13">
        <v>2.11</v>
      </c>
      <c r="D13">
        <f>Research_Doors_Table[[#This Row],[Width]]*Research_Doors_Table[[#This Row],[Height]]</f>
        <v>1.9200999999999999</v>
      </c>
    </row>
    <row r="14" spans="1:7" x14ac:dyDescent="0.3">
      <c r="A14">
        <v>1</v>
      </c>
      <c r="B14">
        <v>2</v>
      </c>
      <c r="C14">
        <v>2.11</v>
      </c>
      <c r="D14">
        <f>Research_Doors_Table[[#This Row],[Width]]*Research_Doors_Table[[#This Row],[Height]]</f>
        <v>4.22</v>
      </c>
    </row>
    <row r="15" spans="1:7" x14ac:dyDescent="0.3">
      <c r="A15">
        <v>1</v>
      </c>
      <c r="B15">
        <v>2</v>
      </c>
      <c r="C15">
        <v>2.11</v>
      </c>
      <c r="D15">
        <f>Research_Doors_Table[[#This Row],[Width]]*Research_Doors_Table[[#This Row],[Height]]</f>
        <v>4.22</v>
      </c>
    </row>
    <row r="16" spans="1:7" x14ac:dyDescent="0.3">
      <c r="A16">
        <v>1</v>
      </c>
      <c r="B16">
        <v>0.91</v>
      </c>
      <c r="C16">
        <v>2.11</v>
      </c>
      <c r="D16">
        <f>Research_Doors_Table[[#This Row],[Width]]*Research_Doors_Table[[#This Row],[Height]]</f>
        <v>1.9200999999999999</v>
      </c>
    </row>
    <row r="17" spans="1:4" x14ac:dyDescent="0.3">
      <c r="A17">
        <v>1</v>
      </c>
      <c r="B17">
        <v>0.91</v>
      </c>
      <c r="C17">
        <v>2.11</v>
      </c>
      <c r="D17">
        <f>Research_Doors_Table[[#This Row],[Width]]*Research_Doors_Table[[#This Row],[Height]]</f>
        <v>1.9200999999999999</v>
      </c>
    </row>
    <row r="18" spans="1:4" x14ac:dyDescent="0.3">
      <c r="A18">
        <v>1</v>
      </c>
      <c r="B18">
        <v>0.91</v>
      </c>
      <c r="C18">
        <v>2.11</v>
      </c>
      <c r="D18">
        <f>Research_Doors_Table[[#This Row],[Width]]*Research_Doors_Table[[#This Row],[Height]]</f>
        <v>1.9200999999999999</v>
      </c>
    </row>
    <row r="19" spans="1:4" x14ac:dyDescent="0.3">
      <c r="A19">
        <v>1</v>
      </c>
      <c r="B19">
        <v>1.01</v>
      </c>
      <c r="C19">
        <v>2.11</v>
      </c>
      <c r="D19">
        <f>Research_Doors_Table[[#This Row],[Width]]*Research_Doors_Table[[#This Row],[Height]]</f>
        <v>2.1311</v>
      </c>
    </row>
    <row r="20" spans="1:4" x14ac:dyDescent="0.3">
      <c r="A20">
        <v>1</v>
      </c>
      <c r="B20">
        <v>0.91</v>
      </c>
      <c r="C20">
        <v>2.11</v>
      </c>
      <c r="D20">
        <f>Research_Doors_Table[[#This Row],[Width]]*Research_Doors_Table[[#This Row],[Height]]</f>
        <v>1.9200999999999999</v>
      </c>
    </row>
    <row r="21" spans="1:4" x14ac:dyDescent="0.3">
      <c r="A21">
        <v>1</v>
      </c>
      <c r="B21">
        <v>1.01</v>
      </c>
      <c r="C21">
        <v>2.11</v>
      </c>
      <c r="D21">
        <f>Research_Doors_Table[[#This Row],[Width]]*Research_Doors_Table[[#This Row],[Height]]</f>
        <v>2.1311</v>
      </c>
    </row>
    <row r="22" spans="1:4" x14ac:dyDescent="0.3">
      <c r="A22">
        <v>1</v>
      </c>
      <c r="B22">
        <v>0.91</v>
      </c>
      <c r="C22">
        <v>2.11</v>
      </c>
      <c r="D22">
        <f>Research_Doors_Table[[#This Row],[Width]]*Research_Doors_Table[[#This Row],[Height]]</f>
        <v>1.9200999999999999</v>
      </c>
    </row>
    <row r="23" spans="1:4" x14ac:dyDescent="0.3">
      <c r="A23">
        <v>1</v>
      </c>
      <c r="B23">
        <v>1.01</v>
      </c>
      <c r="C23">
        <v>2.11</v>
      </c>
      <c r="D23">
        <f>Research_Doors_Table[[#This Row],[Width]]*Research_Doors_Table[[#This Row],[Height]]</f>
        <v>2.1311</v>
      </c>
    </row>
    <row r="24" spans="1:4" x14ac:dyDescent="0.3">
      <c r="A24">
        <v>1</v>
      </c>
      <c r="B24">
        <v>0.91</v>
      </c>
      <c r="C24">
        <v>2.11</v>
      </c>
      <c r="D24">
        <f>Research_Doors_Table[[#This Row],[Width]]*Research_Doors_Table[[#This Row],[Height]]</f>
        <v>1.9200999999999999</v>
      </c>
    </row>
    <row r="25" spans="1:4" x14ac:dyDescent="0.3">
      <c r="A25">
        <v>1</v>
      </c>
      <c r="B25">
        <v>1.01</v>
      </c>
      <c r="C25">
        <v>2.11</v>
      </c>
      <c r="D25">
        <f>Research_Doors_Table[[#This Row],[Width]]*Research_Doors_Table[[#This Row],[Height]]</f>
        <v>2.1311</v>
      </c>
    </row>
    <row r="26" spans="1:4" x14ac:dyDescent="0.3">
      <c r="A26">
        <v>1</v>
      </c>
      <c r="B26">
        <v>0.91</v>
      </c>
      <c r="C26">
        <v>2.11</v>
      </c>
      <c r="D26">
        <f>Research_Doors_Table[[#This Row],[Width]]*Research_Doors_Table[[#This Row],[Height]]</f>
        <v>1.9200999999999999</v>
      </c>
    </row>
    <row r="27" spans="1:4" x14ac:dyDescent="0.3">
      <c r="A27">
        <v>1</v>
      </c>
      <c r="B27">
        <v>0.91</v>
      </c>
      <c r="C27">
        <v>2.11</v>
      </c>
      <c r="D27">
        <f>Research_Doors_Table[[#This Row],[Width]]*Research_Doors_Table[[#This Row],[Height]]</f>
        <v>1.9200999999999999</v>
      </c>
    </row>
    <row r="28" spans="1:4" x14ac:dyDescent="0.3">
      <c r="A28">
        <v>1</v>
      </c>
      <c r="B28">
        <v>0.91</v>
      </c>
      <c r="C28">
        <v>2.11</v>
      </c>
      <c r="D28">
        <f>Research_Doors_Table[[#This Row],[Width]]*Research_Doors_Table[[#This Row],[Height]]</f>
        <v>1.9200999999999999</v>
      </c>
    </row>
    <row r="29" spans="1:4" x14ac:dyDescent="0.3">
      <c r="A29">
        <v>1</v>
      </c>
      <c r="B29">
        <v>1.01</v>
      </c>
      <c r="C29">
        <v>2.11</v>
      </c>
      <c r="D29">
        <f>Research_Doors_Table[[#This Row],[Width]]*Research_Doors_Table[[#This Row],[Height]]</f>
        <v>2.1311</v>
      </c>
    </row>
    <row r="30" spans="1:4" x14ac:dyDescent="0.3">
      <c r="A30">
        <v>1</v>
      </c>
      <c r="B30">
        <v>0.91</v>
      </c>
      <c r="C30">
        <v>2.11</v>
      </c>
      <c r="D30">
        <f>Research_Doors_Table[[#This Row],[Width]]*Research_Doors_Table[[#This Row],[Height]]</f>
        <v>1.9200999999999999</v>
      </c>
    </row>
    <row r="31" spans="1:4" x14ac:dyDescent="0.3">
      <c r="A31">
        <v>1</v>
      </c>
      <c r="B31">
        <v>1.01</v>
      </c>
      <c r="C31">
        <v>2.11</v>
      </c>
      <c r="D31">
        <f>Research_Doors_Table[[#This Row],[Width]]*Research_Doors_Table[[#This Row],[Height]]</f>
        <v>2.1311</v>
      </c>
    </row>
    <row r="32" spans="1:4" x14ac:dyDescent="0.3">
      <c r="A32">
        <v>1</v>
      </c>
      <c r="B32">
        <v>0.91</v>
      </c>
      <c r="C32">
        <v>2.11</v>
      </c>
      <c r="D32">
        <f>Research_Doors_Table[[#This Row],[Width]]*Research_Doors_Table[[#This Row],[Height]]</f>
        <v>1.9200999999999999</v>
      </c>
    </row>
    <row r="33" spans="1:4" x14ac:dyDescent="0.3">
      <c r="A33">
        <v>1</v>
      </c>
      <c r="B33">
        <v>1.01</v>
      </c>
      <c r="C33">
        <v>2.11</v>
      </c>
      <c r="D33">
        <f>Research_Doors_Table[[#This Row],[Width]]*Research_Doors_Table[[#This Row],[Height]]</f>
        <v>2.1311</v>
      </c>
    </row>
    <row r="34" spans="1:4" x14ac:dyDescent="0.3">
      <c r="A34">
        <v>1</v>
      </c>
      <c r="B34">
        <v>1.01</v>
      </c>
      <c r="C34">
        <v>2.11</v>
      </c>
      <c r="D34">
        <f>Research_Doors_Table[[#This Row],[Width]]*Research_Doors_Table[[#This Row],[Height]]</f>
        <v>2.1311</v>
      </c>
    </row>
    <row r="35" spans="1:4" x14ac:dyDescent="0.3">
      <c r="A35">
        <v>1</v>
      </c>
      <c r="B35">
        <v>1.01</v>
      </c>
      <c r="C35">
        <v>2.11</v>
      </c>
      <c r="D35">
        <f>Research_Doors_Table[[#This Row],[Width]]*Research_Doors_Table[[#This Row],[Height]]</f>
        <v>2.1311</v>
      </c>
    </row>
    <row r="36" spans="1:4" x14ac:dyDescent="0.3">
      <c r="A36">
        <v>1</v>
      </c>
      <c r="B36">
        <v>1.01</v>
      </c>
      <c r="C36">
        <v>2.11</v>
      </c>
      <c r="D36">
        <f>Research_Doors_Table[[#This Row],[Width]]*Research_Doors_Table[[#This Row],[Height]]</f>
        <v>2.1311</v>
      </c>
    </row>
    <row r="37" spans="1:4" x14ac:dyDescent="0.3">
      <c r="A37">
        <v>1</v>
      </c>
      <c r="B37">
        <v>1.01</v>
      </c>
      <c r="C37">
        <v>2.11</v>
      </c>
      <c r="D37">
        <f>Research_Doors_Table[[#This Row],[Width]]*Research_Doors_Table[[#This Row],[Height]]</f>
        <v>2.1311</v>
      </c>
    </row>
    <row r="38" spans="1:4" x14ac:dyDescent="0.3">
      <c r="A38">
        <v>1</v>
      </c>
      <c r="B38">
        <v>1.01</v>
      </c>
      <c r="C38">
        <v>2.11</v>
      </c>
      <c r="D38">
        <f>Research_Doors_Table[[#This Row],[Width]]*Research_Doors_Table[[#This Row],[Height]]</f>
        <v>2.1311</v>
      </c>
    </row>
    <row r="39" spans="1:4" x14ac:dyDescent="0.3">
      <c r="A39">
        <v>1</v>
      </c>
      <c r="B39">
        <v>1.01</v>
      </c>
      <c r="C39">
        <v>2.11</v>
      </c>
      <c r="D39">
        <f>Research_Doors_Table[[#This Row],[Width]]*Research_Doors_Table[[#This Row],[Height]]</f>
        <v>2.1311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F1E59-6CD3-4964-B50B-96FF200EF15E}">
  <sheetPr codeName="Sheet11"/>
  <dimension ref="A1:E13"/>
  <sheetViews>
    <sheetView workbookViewId="0"/>
  </sheetViews>
  <sheetFormatPr defaultRowHeight="14.4" x14ac:dyDescent="0.3"/>
  <cols>
    <col min="1" max="1" width="11.6640625" bestFit="1" customWidth="1"/>
    <col min="2" max="2" width="10.6640625" customWidth="1"/>
    <col min="4" max="4" width="12.77734375" bestFit="1" customWidth="1"/>
  </cols>
  <sheetData>
    <row r="1" spans="1:5" x14ac:dyDescent="0.3">
      <c r="A1" t="s">
        <v>272</v>
      </c>
      <c r="B1" t="s">
        <v>273</v>
      </c>
      <c r="D1" s="263" t="s">
        <v>288</v>
      </c>
      <c r="E1" s="264">
        <f>MIN(Table7[Elevation])</f>
        <v>-3.6</v>
      </c>
    </row>
    <row r="2" spans="1:5" x14ac:dyDescent="0.3">
      <c r="A2" t="s">
        <v>274</v>
      </c>
      <c r="B2">
        <v>0.2</v>
      </c>
      <c r="D2" s="263" t="s">
        <v>289</v>
      </c>
      <c r="E2" s="264">
        <f>MAX(Table7[Elevation])</f>
        <v>32.270000000000003</v>
      </c>
    </row>
    <row r="3" spans="1:5" x14ac:dyDescent="0.3">
      <c r="A3" t="s">
        <v>275</v>
      </c>
      <c r="B3">
        <v>4.2</v>
      </c>
      <c r="D3" s="263" t="s">
        <v>290</v>
      </c>
      <c r="E3" s="264">
        <f>E2-E1</f>
        <v>35.870000000000005</v>
      </c>
    </row>
    <row r="4" spans="1:5" x14ac:dyDescent="0.3">
      <c r="A4" t="s">
        <v>276</v>
      </c>
      <c r="B4">
        <v>7.2</v>
      </c>
    </row>
    <row r="5" spans="1:5" x14ac:dyDescent="0.3">
      <c r="A5" t="s">
        <v>277</v>
      </c>
      <c r="B5">
        <v>10.7</v>
      </c>
    </row>
    <row r="6" spans="1:5" x14ac:dyDescent="0.3">
      <c r="A6" t="s">
        <v>278</v>
      </c>
      <c r="B6">
        <v>13.7</v>
      </c>
    </row>
    <row r="7" spans="1:5" x14ac:dyDescent="0.3">
      <c r="A7" t="s">
        <v>279</v>
      </c>
      <c r="B7">
        <v>16.7</v>
      </c>
    </row>
    <row r="8" spans="1:5" x14ac:dyDescent="0.3">
      <c r="A8" t="s">
        <v>280</v>
      </c>
      <c r="B8">
        <v>19.7</v>
      </c>
    </row>
    <row r="9" spans="1:5" x14ac:dyDescent="0.3">
      <c r="A9" t="s">
        <v>281</v>
      </c>
      <c r="B9">
        <v>22.7</v>
      </c>
    </row>
    <row r="10" spans="1:5" x14ac:dyDescent="0.3">
      <c r="A10" t="s">
        <v>282</v>
      </c>
      <c r="B10">
        <v>25.7</v>
      </c>
    </row>
    <row r="11" spans="1:5" x14ac:dyDescent="0.3">
      <c r="A11" t="s">
        <v>283</v>
      </c>
      <c r="B11">
        <v>28.7</v>
      </c>
    </row>
    <row r="12" spans="1:5" x14ac:dyDescent="0.3">
      <c r="A12" t="s">
        <v>284</v>
      </c>
      <c r="B12">
        <v>32.270000000000003</v>
      </c>
    </row>
    <row r="13" spans="1:5" x14ac:dyDescent="0.3">
      <c r="A13" t="s">
        <v>285</v>
      </c>
      <c r="B13">
        <v>-3.6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BDAB-AAC0-431D-87F4-419218CD8373}">
  <sheetPr codeName="Sheet12"/>
  <dimension ref="A1:I13"/>
  <sheetViews>
    <sheetView workbookViewId="0"/>
  </sheetViews>
  <sheetFormatPr defaultRowHeight="14.4" x14ac:dyDescent="0.3"/>
  <cols>
    <col min="4" max="4" width="17.5546875" bestFit="1" customWidth="1"/>
  </cols>
  <sheetData>
    <row r="1" spans="1:9" x14ac:dyDescent="0.3">
      <c r="A1" t="s">
        <v>268</v>
      </c>
      <c r="B1" t="s">
        <v>271</v>
      </c>
      <c r="D1" s="263" t="s">
        <v>291</v>
      </c>
      <c r="E1" s="265">
        <f>SUM(Table8[Area])</f>
        <v>13077.909999999998</v>
      </c>
      <c r="F1" s="266" t="s">
        <v>294</v>
      </c>
      <c r="H1" s="266" t="s">
        <v>295</v>
      </c>
      <c r="I1" s="262">
        <f>E1*10.764</f>
        <v>140770.62323999996</v>
      </c>
    </row>
    <row r="2" spans="1:9" x14ac:dyDescent="0.3">
      <c r="A2">
        <v>1</v>
      </c>
      <c r="B2">
        <v>1092.92</v>
      </c>
      <c r="D2" s="263" t="s">
        <v>292</v>
      </c>
      <c r="E2" s="265">
        <f>AVERAGE(Table8[Area])</f>
        <v>1089.8258333333331</v>
      </c>
      <c r="F2" s="266"/>
      <c r="H2" s="266"/>
      <c r="I2" s="262">
        <f>E2*10.764</f>
        <v>11730.885269999997</v>
      </c>
    </row>
    <row r="3" spans="1:9" x14ac:dyDescent="0.3">
      <c r="A3">
        <v>1</v>
      </c>
      <c r="B3">
        <v>1092.92</v>
      </c>
      <c r="D3" s="263" t="s">
        <v>293</v>
      </c>
      <c r="E3" s="265">
        <f>E1-E2</f>
        <v>11988.084166666666</v>
      </c>
      <c r="F3" s="266"/>
      <c r="H3" s="266"/>
      <c r="I3" s="262">
        <f>E3*10.764</f>
        <v>129039.73796999999</v>
      </c>
    </row>
    <row r="4" spans="1:9" x14ac:dyDescent="0.3">
      <c r="A4">
        <v>1</v>
      </c>
      <c r="B4">
        <v>1082.48</v>
      </c>
    </row>
    <row r="5" spans="1:9" x14ac:dyDescent="0.3">
      <c r="A5">
        <v>1</v>
      </c>
      <c r="B5">
        <v>1082.48</v>
      </c>
    </row>
    <row r="6" spans="1:9" x14ac:dyDescent="0.3">
      <c r="A6">
        <v>1</v>
      </c>
      <c r="B6">
        <v>1082.48</v>
      </c>
    </row>
    <row r="7" spans="1:9" x14ac:dyDescent="0.3">
      <c r="A7">
        <v>1</v>
      </c>
      <c r="B7">
        <v>1082.48</v>
      </c>
    </row>
    <row r="8" spans="1:9" x14ac:dyDescent="0.3">
      <c r="A8">
        <v>1</v>
      </c>
      <c r="B8">
        <v>1082.48</v>
      </c>
    </row>
    <row r="9" spans="1:9" x14ac:dyDescent="0.3">
      <c r="A9">
        <v>1</v>
      </c>
      <c r="B9">
        <v>1082.48</v>
      </c>
    </row>
    <row r="10" spans="1:9" x14ac:dyDescent="0.3">
      <c r="A10">
        <v>1</v>
      </c>
      <c r="B10">
        <v>1092.92</v>
      </c>
    </row>
    <row r="11" spans="1:9" x14ac:dyDescent="0.3">
      <c r="A11">
        <v>1</v>
      </c>
      <c r="B11">
        <v>1094.6400000000001</v>
      </c>
    </row>
    <row r="12" spans="1:9" x14ac:dyDescent="0.3">
      <c r="A12">
        <v>1</v>
      </c>
      <c r="B12">
        <v>1116.71</v>
      </c>
    </row>
    <row r="13" spans="1:9" x14ac:dyDescent="0.3">
      <c r="A13">
        <v>1</v>
      </c>
      <c r="B13">
        <v>1092.92</v>
      </c>
    </row>
  </sheetData>
  <mergeCells count="2">
    <mergeCell ref="F1:F3"/>
    <mergeCell ref="H1:H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7B79-40C9-4BA0-9F9C-4813B1FDEDA7}">
  <sheetPr codeName="Sheet13"/>
  <dimension ref="A1:S311"/>
  <sheetViews>
    <sheetView workbookViewId="0"/>
  </sheetViews>
  <sheetFormatPr defaultRowHeight="14.4" x14ac:dyDescent="0.3"/>
  <cols>
    <col min="4" max="4" width="9" customWidth="1"/>
    <col min="13" max="13" width="12.5546875" bestFit="1" customWidth="1"/>
    <col min="14" max="14" width="11.33203125" bestFit="1" customWidth="1"/>
    <col min="17" max="17" width="12.5546875" bestFit="1" customWidth="1"/>
    <col min="18" max="18" width="12.109375" customWidth="1"/>
  </cols>
  <sheetData>
    <row r="1" spans="1:19" x14ac:dyDescent="0.3">
      <c r="A1" t="s">
        <v>268</v>
      </c>
      <c r="B1" t="s">
        <v>271</v>
      </c>
      <c r="C1" t="s">
        <v>301</v>
      </c>
      <c r="D1" t="s">
        <v>297</v>
      </c>
      <c r="E1" t="s">
        <v>298</v>
      </c>
      <c r="F1" t="s">
        <v>296</v>
      </c>
      <c r="G1" t="s">
        <v>299</v>
      </c>
      <c r="H1" t="s">
        <v>300</v>
      </c>
      <c r="Q1" s="263" t="s">
        <v>305</v>
      </c>
      <c r="R1" s="271" t="s">
        <v>306</v>
      </c>
      <c r="S1" s="263" t="s">
        <v>307</v>
      </c>
    </row>
    <row r="2" spans="1:19" x14ac:dyDescent="0.3">
      <c r="A2">
        <v>1</v>
      </c>
      <c r="B2">
        <v>201.09</v>
      </c>
      <c r="C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">
        <v>0</v>
      </c>
      <c r="E2">
        <v>1</v>
      </c>
      <c r="F2">
        <v>1</v>
      </c>
      <c r="G2">
        <f>DEGREES(ASIN(Research_Wall_Table[[#This Row],[X value]]/Research_Wall_Table[[#This Row],[Length]]))</f>
        <v>0</v>
      </c>
      <c r="H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J2" s="267">
        <v>0</v>
      </c>
      <c r="Q2" s="262" t="s">
        <v>77</v>
      </c>
      <c r="R2" s="265">
        <f>IF(ISNUMBER(VLOOKUP("N",$M$1:$N$16,2,FALSE)),VLOOKUP("N",$M$1:$N$16,2,FALSE),0)</f>
        <v>2320.3199999999988</v>
      </c>
      <c r="S2" s="264">
        <f>R2*10.764</f>
        <v>24975.924479999987</v>
      </c>
    </row>
    <row r="3" spans="1:19" x14ac:dyDescent="0.3">
      <c r="A3">
        <v>1</v>
      </c>
      <c r="B3">
        <v>37.79</v>
      </c>
      <c r="C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">
        <v>1</v>
      </c>
      <c r="E3">
        <v>0</v>
      </c>
      <c r="F3">
        <v>1</v>
      </c>
      <c r="G3">
        <f>DEGREES(ASIN(Research_Wall_Table[[#This Row],[X value]]/Research_Wall_Table[[#This Row],[Length]]))</f>
        <v>90</v>
      </c>
      <c r="H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M3" s="268" t="s">
        <v>302</v>
      </c>
      <c r="N3" t="s">
        <v>304</v>
      </c>
      <c r="Q3" s="262" t="s">
        <v>182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38.24</v>
      </c>
      <c r="C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">
        <v>0</v>
      </c>
      <c r="E4">
        <v>-1</v>
      </c>
      <c r="F4">
        <v>1</v>
      </c>
      <c r="G4">
        <f>DEGREES(ASIN(Research_Wall_Table[[#This Row],[X value]]/Research_Wall_Table[[#This Row],[Length]]))</f>
        <v>0</v>
      </c>
      <c r="H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M4" s="269" t="s">
        <v>181</v>
      </c>
      <c r="N4" s="270">
        <v>1456.8700000000001</v>
      </c>
      <c r="Q4" s="262" t="s">
        <v>181</v>
      </c>
      <c r="R4" s="265">
        <f>IF(ISNUMBER(VLOOKUP("E",$M$1:$N$16,2,FALSE)),VLOOKUP("E",$M$1:$N$16,2,FALSE),0)</f>
        <v>1456.8700000000001</v>
      </c>
      <c r="S4" s="264">
        <f t="shared" si="0"/>
        <v>15681.748680000001</v>
      </c>
    </row>
    <row r="5" spans="1:19" x14ac:dyDescent="0.3">
      <c r="A5">
        <v>1</v>
      </c>
      <c r="B5">
        <v>35.81</v>
      </c>
      <c r="C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">
        <v>1</v>
      </c>
      <c r="E5">
        <v>0</v>
      </c>
      <c r="F5">
        <v>1</v>
      </c>
      <c r="G5">
        <f>DEGREES(ASIN(Research_Wall_Table[[#This Row],[X value]]/Research_Wall_Table[[#This Row],[Length]]))</f>
        <v>90</v>
      </c>
      <c r="H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M5" s="269" t="s">
        <v>77</v>
      </c>
      <c r="N5" s="270">
        <v>2320.3199999999988</v>
      </c>
      <c r="Q5" s="262" t="s">
        <v>183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3.23</v>
      </c>
      <c r="C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">
        <v>0</v>
      </c>
      <c r="E6">
        <v>1</v>
      </c>
      <c r="F6">
        <v>1</v>
      </c>
      <c r="G6">
        <f>DEGREES(ASIN(Research_Wall_Table[[#This Row],[X value]]/Research_Wall_Table[[#This Row],[Length]]))</f>
        <v>0</v>
      </c>
      <c r="H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M6" s="269" t="s">
        <v>187</v>
      </c>
      <c r="N6" s="270">
        <v>1717.86</v>
      </c>
      <c r="Q6" s="262" t="s">
        <v>187</v>
      </c>
      <c r="R6" s="265">
        <f>IF(ISNUMBER(VLOOKUP("S",$M$1:$N$16,2,FALSE)),VLOOKUP("S",$M$1:$N$16,2,FALSE),0)</f>
        <v>1717.86</v>
      </c>
      <c r="S6" s="264">
        <f t="shared" si="0"/>
        <v>18491.045039999997</v>
      </c>
    </row>
    <row r="7" spans="1:19" x14ac:dyDescent="0.3">
      <c r="A7">
        <v>1</v>
      </c>
      <c r="B7">
        <v>6.95</v>
      </c>
      <c r="C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">
        <v>1</v>
      </c>
      <c r="E7">
        <v>0</v>
      </c>
      <c r="F7">
        <v>1</v>
      </c>
      <c r="G7">
        <f>DEGREES(ASIN(Research_Wall_Table[[#This Row],[X value]]/Research_Wall_Table[[#This Row],[Length]]))</f>
        <v>90</v>
      </c>
      <c r="H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M7" s="269" t="s">
        <v>185</v>
      </c>
      <c r="N7" s="270">
        <v>1383.3500000000001</v>
      </c>
      <c r="Q7" s="262" t="s">
        <v>184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3.23</v>
      </c>
      <c r="C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">
        <v>0</v>
      </c>
      <c r="E8">
        <v>-1</v>
      </c>
      <c r="F8">
        <v>1</v>
      </c>
      <c r="G8">
        <f>DEGREES(ASIN(Research_Wall_Table[[#This Row],[X value]]/Research_Wall_Table[[#This Row],[Length]]))</f>
        <v>0</v>
      </c>
      <c r="H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M8" s="269" t="s">
        <v>303</v>
      </c>
      <c r="N8" s="270">
        <v>6878.3999999999987</v>
      </c>
      <c r="Q8" s="262" t="s">
        <v>185</v>
      </c>
      <c r="R8" s="265">
        <f>IF(ISNUMBER(VLOOKUP("W",$M$1:$N$16,2,FALSE)),VLOOKUP("W",$M$1:$N$16,2,FALSE),0)</f>
        <v>1383.3500000000001</v>
      </c>
      <c r="S8" s="264">
        <f t="shared" si="0"/>
        <v>14890.3794</v>
      </c>
    </row>
    <row r="9" spans="1:19" x14ac:dyDescent="0.3">
      <c r="A9">
        <v>1</v>
      </c>
      <c r="B9">
        <v>36.76</v>
      </c>
      <c r="C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">
        <v>1</v>
      </c>
      <c r="E9">
        <v>0</v>
      </c>
      <c r="F9">
        <v>1</v>
      </c>
      <c r="G9">
        <f>DEGREES(ASIN(Research_Wall_Table[[#This Row],[X value]]/Research_Wall_Table[[#This Row],[Length]]))</f>
        <v>90</v>
      </c>
      <c r="H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Q9" s="262" t="s">
        <v>186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41.01</v>
      </c>
      <c r="C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">
        <v>0</v>
      </c>
      <c r="E10">
        <v>1</v>
      </c>
      <c r="F10">
        <v>1</v>
      </c>
      <c r="G10">
        <f>DEGREES(ASIN(Research_Wall_Table[[#This Row],[X value]]/Research_Wall_Table[[#This Row],[Length]]))</f>
        <v>0</v>
      </c>
      <c r="H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R10" s="1"/>
      <c r="S10" s="1"/>
    </row>
    <row r="11" spans="1:19" x14ac:dyDescent="0.3">
      <c r="A11">
        <v>1</v>
      </c>
      <c r="B11">
        <v>3.86</v>
      </c>
      <c r="C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">
        <v>-1</v>
      </c>
      <c r="E11">
        <v>0</v>
      </c>
      <c r="F11">
        <v>1</v>
      </c>
      <c r="G11">
        <f>DEGREES(ASIN(Research_Wall_Table[[#This Row],[X value]]/Research_Wall_Table[[#This Row],[Length]]))</f>
        <v>-90</v>
      </c>
      <c r="H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Q11" s="263" t="s">
        <v>308</v>
      </c>
      <c r="R11" s="264">
        <f>SUM(R2:R9)</f>
        <v>6878.3999999999987</v>
      </c>
      <c r="S11" s="264">
        <f>SUM(S2:S9)</f>
        <v>74039.097599999994</v>
      </c>
    </row>
    <row r="12" spans="1:19" x14ac:dyDescent="0.3">
      <c r="A12">
        <v>1</v>
      </c>
      <c r="B12">
        <v>121.67</v>
      </c>
      <c r="C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2">
        <v>0</v>
      </c>
      <c r="E12">
        <v>1</v>
      </c>
      <c r="F12">
        <v>1</v>
      </c>
      <c r="G12">
        <f>DEGREES(ASIN(Research_Wall_Table[[#This Row],[X value]]/Research_Wall_Table[[#This Row],[Length]]))</f>
        <v>0</v>
      </c>
      <c r="H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3" spans="1:19" x14ac:dyDescent="0.3">
      <c r="A13">
        <v>1</v>
      </c>
      <c r="B13">
        <v>2.91</v>
      </c>
      <c r="C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3">
        <v>1</v>
      </c>
      <c r="E13">
        <v>0</v>
      </c>
      <c r="F13">
        <v>1</v>
      </c>
      <c r="G13">
        <f>DEGREES(ASIN(Research_Wall_Table[[#This Row],[X value]]/Research_Wall_Table[[#This Row],[Length]]))</f>
        <v>90</v>
      </c>
      <c r="H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4" spans="1:19" x14ac:dyDescent="0.3">
      <c r="A14">
        <v>1</v>
      </c>
      <c r="B14">
        <v>3.23</v>
      </c>
      <c r="C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4">
        <v>0</v>
      </c>
      <c r="E14">
        <v>-1</v>
      </c>
      <c r="F14">
        <v>1</v>
      </c>
      <c r="G14">
        <f>DEGREES(ASIN(Research_Wall_Table[[#This Row],[X value]]/Research_Wall_Table[[#This Row],[Length]]))</f>
        <v>0</v>
      </c>
      <c r="H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5" spans="1:19" x14ac:dyDescent="0.3">
      <c r="A15">
        <v>1</v>
      </c>
      <c r="B15">
        <v>6.95</v>
      </c>
      <c r="C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5">
        <v>1</v>
      </c>
      <c r="E15">
        <v>0</v>
      </c>
      <c r="F15">
        <v>1</v>
      </c>
      <c r="G15">
        <f>DEGREES(ASIN(Research_Wall_Table[[#This Row],[X value]]/Research_Wall_Table[[#This Row],[Length]]))</f>
        <v>90</v>
      </c>
      <c r="H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6" spans="1:19" x14ac:dyDescent="0.3">
      <c r="A16">
        <v>1</v>
      </c>
      <c r="B16">
        <v>3.23</v>
      </c>
      <c r="C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6">
        <v>0</v>
      </c>
      <c r="E16">
        <v>1</v>
      </c>
      <c r="F16">
        <v>1</v>
      </c>
      <c r="G16">
        <f>DEGREES(ASIN(Research_Wall_Table[[#This Row],[X value]]/Research_Wall_Table[[#This Row],[Length]]))</f>
        <v>0</v>
      </c>
      <c r="H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7" spans="1:8" x14ac:dyDescent="0.3">
      <c r="A17">
        <v>1</v>
      </c>
      <c r="B17">
        <v>35.81</v>
      </c>
      <c r="C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7">
        <v>1</v>
      </c>
      <c r="E17">
        <v>0</v>
      </c>
      <c r="F17">
        <v>1</v>
      </c>
      <c r="G17">
        <f>DEGREES(ASIN(Research_Wall_Table[[#This Row],[X value]]/Research_Wall_Table[[#This Row],[Length]]))</f>
        <v>90</v>
      </c>
      <c r="H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8" spans="1:8" x14ac:dyDescent="0.3">
      <c r="A18">
        <v>1</v>
      </c>
      <c r="B18">
        <v>11.02</v>
      </c>
      <c r="C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8">
        <v>0</v>
      </c>
      <c r="E18">
        <v>1</v>
      </c>
      <c r="F18">
        <v>1</v>
      </c>
      <c r="G18">
        <f>DEGREES(ASIN(Research_Wall_Table[[#This Row],[X value]]/Research_Wall_Table[[#This Row],[Length]]))</f>
        <v>0</v>
      </c>
      <c r="H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9" spans="1:8" x14ac:dyDescent="0.3">
      <c r="A19">
        <v>1</v>
      </c>
      <c r="B19">
        <v>28.6</v>
      </c>
      <c r="C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9">
        <v>-1</v>
      </c>
      <c r="E19">
        <v>0</v>
      </c>
      <c r="F19">
        <v>1</v>
      </c>
      <c r="G19">
        <f>DEGREES(ASIN(Research_Wall_Table[[#This Row],[X value]]/Research_Wall_Table[[#This Row],[Length]]))</f>
        <v>-90</v>
      </c>
      <c r="H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" spans="1:8" x14ac:dyDescent="0.3">
      <c r="A20">
        <v>1</v>
      </c>
      <c r="B20">
        <v>7.94</v>
      </c>
      <c r="C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0">
        <v>0</v>
      </c>
      <c r="E20">
        <v>-1</v>
      </c>
      <c r="F20">
        <v>1</v>
      </c>
      <c r="G20">
        <f>DEGREES(ASIN(Research_Wall_Table[[#This Row],[X value]]/Research_Wall_Table[[#This Row],[Length]]))</f>
        <v>0</v>
      </c>
      <c r="H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1" spans="1:8" x14ac:dyDescent="0.3">
      <c r="A21">
        <v>1</v>
      </c>
      <c r="B21">
        <v>25.52</v>
      </c>
      <c r="C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1">
        <v>1</v>
      </c>
      <c r="E21">
        <v>0</v>
      </c>
      <c r="F21">
        <v>1</v>
      </c>
      <c r="G21">
        <f>DEGREES(ASIN(Research_Wall_Table[[#This Row],[X value]]/Research_Wall_Table[[#This Row],[Length]]))</f>
        <v>90</v>
      </c>
      <c r="H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2" spans="1:8" x14ac:dyDescent="0.3">
      <c r="A22">
        <v>1</v>
      </c>
      <c r="B22">
        <v>9.64</v>
      </c>
      <c r="C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2">
        <v>-1</v>
      </c>
      <c r="E22">
        <v>0</v>
      </c>
      <c r="F22">
        <v>1</v>
      </c>
      <c r="G22">
        <f>DEGREES(ASIN(Research_Wall_Table[[#This Row],[X value]]/Research_Wall_Table[[#This Row],[Length]]))</f>
        <v>-90</v>
      </c>
      <c r="H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3" spans="1:8" x14ac:dyDescent="0.3">
      <c r="A23">
        <v>1</v>
      </c>
      <c r="B23">
        <v>21.47</v>
      </c>
      <c r="C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3">
        <v>0</v>
      </c>
      <c r="E23">
        <v>-1</v>
      </c>
      <c r="F23">
        <v>1</v>
      </c>
      <c r="G23">
        <f>DEGREES(ASIN(Research_Wall_Table[[#This Row],[X value]]/Research_Wall_Table[[#This Row],[Length]]))</f>
        <v>0</v>
      </c>
      <c r="H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4" spans="1:8" x14ac:dyDescent="0.3">
      <c r="A24">
        <v>1</v>
      </c>
      <c r="B24">
        <v>8.69</v>
      </c>
      <c r="C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">
        <v>1</v>
      </c>
      <c r="E24">
        <v>0</v>
      </c>
      <c r="F24">
        <v>1</v>
      </c>
      <c r="G24">
        <f>DEGREES(ASIN(Research_Wall_Table[[#This Row],[X value]]/Research_Wall_Table[[#This Row],[Length]]))</f>
        <v>90</v>
      </c>
      <c r="H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5" spans="1:8" x14ac:dyDescent="0.3">
      <c r="A25">
        <v>1</v>
      </c>
      <c r="B25">
        <v>20.52</v>
      </c>
      <c r="C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5">
        <v>0</v>
      </c>
      <c r="E25">
        <v>1</v>
      </c>
      <c r="F25">
        <v>1</v>
      </c>
      <c r="G25">
        <f>DEGREES(ASIN(Research_Wall_Table[[#This Row],[X value]]/Research_Wall_Table[[#This Row],[Length]]))</f>
        <v>0</v>
      </c>
      <c r="H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6" spans="1:8" x14ac:dyDescent="0.3">
      <c r="A26">
        <v>1</v>
      </c>
      <c r="B26">
        <v>11.02</v>
      </c>
      <c r="C2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6">
        <v>0</v>
      </c>
      <c r="E26">
        <v>1</v>
      </c>
      <c r="F26">
        <v>1</v>
      </c>
      <c r="G26">
        <f>DEGREES(ASIN(Research_Wall_Table[[#This Row],[X value]]/Research_Wall_Table[[#This Row],[Length]]))</f>
        <v>0</v>
      </c>
      <c r="H2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7" spans="1:8" x14ac:dyDescent="0.3">
      <c r="A27">
        <v>1</v>
      </c>
      <c r="B27">
        <v>28.67</v>
      </c>
      <c r="C2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7">
        <v>-1</v>
      </c>
      <c r="E27">
        <v>0</v>
      </c>
      <c r="F27">
        <v>1</v>
      </c>
      <c r="G27">
        <f>DEGREES(ASIN(Research_Wall_Table[[#This Row],[X value]]/Research_Wall_Table[[#This Row],[Length]]))</f>
        <v>-90</v>
      </c>
      <c r="H2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8" spans="1:8" x14ac:dyDescent="0.3">
      <c r="A28">
        <v>1</v>
      </c>
      <c r="B28">
        <v>7.94</v>
      </c>
      <c r="C2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">
        <v>0</v>
      </c>
      <c r="E28">
        <v>-1</v>
      </c>
      <c r="F28">
        <v>1</v>
      </c>
      <c r="G28">
        <f>DEGREES(ASIN(Research_Wall_Table[[#This Row],[X value]]/Research_Wall_Table[[#This Row],[Length]]))</f>
        <v>0</v>
      </c>
      <c r="H2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9" spans="1:8" x14ac:dyDescent="0.3">
      <c r="A29">
        <v>1</v>
      </c>
      <c r="B29">
        <v>27.72</v>
      </c>
      <c r="C2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9">
        <v>1</v>
      </c>
      <c r="E29">
        <v>0</v>
      </c>
      <c r="F29">
        <v>1</v>
      </c>
      <c r="G29">
        <f>DEGREES(ASIN(Research_Wall_Table[[#This Row],[X value]]/Research_Wall_Table[[#This Row],[Length]]))</f>
        <v>90</v>
      </c>
      <c r="H2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0" spans="1:8" x14ac:dyDescent="0.3">
      <c r="A30">
        <v>1</v>
      </c>
      <c r="B30">
        <v>20.76</v>
      </c>
      <c r="C3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0">
        <v>1</v>
      </c>
      <c r="E30">
        <v>0</v>
      </c>
      <c r="F30">
        <v>1</v>
      </c>
      <c r="G30">
        <f>DEGREES(ASIN(Research_Wall_Table[[#This Row],[X value]]/Research_Wall_Table[[#This Row],[Length]]))</f>
        <v>90</v>
      </c>
      <c r="H3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1" spans="1:8" x14ac:dyDescent="0.3">
      <c r="A31">
        <v>1</v>
      </c>
      <c r="B31">
        <v>7.81</v>
      </c>
      <c r="C3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1">
        <v>0</v>
      </c>
      <c r="E31">
        <v>1</v>
      </c>
      <c r="F31">
        <v>1</v>
      </c>
      <c r="G31">
        <f>DEGREES(ASIN(Research_Wall_Table[[#This Row],[X value]]/Research_Wall_Table[[#This Row],[Length]]))</f>
        <v>0</v>
      </c>
      <c r="H3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2" spans="1:8" x14ac:dyDescent="0.3">
      <c r="A32">
        <v>1</v>
      </c>
      <c r="B32">
        <v>20.170000000000002</v>
      </c>
      <c r="C3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2">
        <v>1</v>
      </c>
      <c r="E32">
        <v>0</v>
      </c>
      <c r="F32">
        <v>1</v>
      </c>
      <c r="G32">
        <f>DEGREES(ASIN(Research_Wall_Table[[#This Row],[X value]]/Research_Wall_Table[[#This Row],[Length]]))</f>
        <v>90</v>
      </c>
      <c r="H3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3" spans="1:8" x14ac:dyDescent="0.3">
      <c r="A33">
        <v>1</v>
      </c>
      <c r="B33">
        <v>33.68</v>
      </c>
      <c r="C3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3">
        <v>-1</v>
      </c>
      <c r="E33">
        <v>0</v>
      </c>
      <c r="F33">
        <v>1</v>
      </c>
      <c r="G33">
        <f>DEGREES(ASIN(Research_Wall_Table[[#This Row],[X value]]/Research_Wall_Table[[#This Row],[Length]]))</f>
        <v>-90</v>
      </c>
      <c r="H3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4" spans="1:8" x14ac:dyDescent="0.3">
      <c r="A34">
        <v>1</v>
      </c>
      <c r="B34">
        <v>8.36</v>
      </c>
      <c r="C3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4">
        <v>0</v>
      </c>
      <c r="E34">
        <v>-1</v>
      </c>
      <c r="F34">
        <v>1</v>
      </c>
      <c r="G34">
        <f>DEGREES(ASIN(Research_Wall_Table[[#This Row],[X value]]/Research_Wall_Table[[#This Row],[Length]]))</f>
        <v>0</v>
      </c>
      <c r="H3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5" spans="1:8" x14ac:dyDescent="0.3">
      <c r="A35">
        <v>1</v>
      </c>
      <c r="B35">
        <v>19.89</v>
      </c>
      <c r="C3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5">
        <v>1</v>
      </c>
      <c r="E35">
        <v>0</v>
      </c>
      <c r="F35">
        <v>1</v>
      </c>
      <c r="G35">
        <f>DEGREES(ASIN(Research_Wall_Table[[#This Row],[X value]]/Research_Wall_Table[[#This Row],[Length]]))</f>
        <v>90</v>
      </c>
      <c r="H3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6" spans="1:8" x14ac:dyDescent="0.3">
      <c r="A36">
        <v>1</v>
      </c>
      <c r="B36">
        <v>22.14</v>
      </c>
      <c r="C3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6">
        <v>0</v>
      </c>
      <c r="E36">
        <v>1</v>
      </c>
      <c r="F36">
        <v>1</v>
      </c>
      <c r="G36">
        <f>DEGREES(ASIN(Research_Wall_Table[[#This Row],[X value]]/Research_Wall_Table[[#This Row],[Length]]))</f>
        <v>0</v>
      </c>
      <c r="H3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7" spans="1:8" x14ac:dyDescent="0.3">
      <c r="A37">
        <v>1</v>
      </c>
      <c r="B37">
        <v>8.49</v>
      </c>
      <c r="C3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7">
        <v>-1</v>
      </c>
      <c r="E37">
        <v>0</v>
      </c>
      <c r="F37">
        <v>1</v>
      </c>
      <c r="G37">
        <f>DEGREES(ASIN(Research_Wall_Table[[#This Row],[X value]]/Research_Wall_Table[[#This Row],[Length]]))</f>
        <v>-90</v>
      </c>
      <c r="H3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8" spans="1:8" x14ac:dyDescent="0.3">
      <c r="A38">
        <v>1</v>
      </c>
      <c r="B38">
        <v>7.69</v>
      </c>
      <c r="C3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8">
        <v>-1</v>
      </c>
      <c r="E38">
        <v>0</v>
      </c>
      <c r="F38">
        <v>1</v>
      </c>
      <c r="G38">
        <f>DEGREES(ASIN(Research_Wall_Table[[#This Row],[X value]]/Research_Wall_Table[[#This Row],[Length]]))</f>
        <v>-90</v>
      </c>
      <c r="H3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9" spans="1:8" x14ac:dyDescent="0.3">
      <c r="A39">
        <v>1</v>
      </c>
      <c r="B39">
        <v>11.47</v>
      </c>
      <c r="C3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9">
        <v>1</v>
      </c>
      <c r="E39">
        <v>0</v>
      </c>
      <c r="F39">
        <v>1</v>
      </c>
      <c r="G39">
        <f>DEGREES(ASIN(Research_Wall_Table[[#This Row],[X value]]/Research_Wall_Table[[#This Row],[Length]]))</f>
        <v>90</v>
      </c>
      <c r="H3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0" spans="1:8" x14ac:dyDescent="0.3">
      <c r="A40">
        <v>1</v>
      </c>
      <c r="B40">
        <v>10.86</v>
      </c>
      <c r="C4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0">
        <v>0</v>
      </c>
      <c r="E40">
        <v>1</v>
      </c>
      <c r="F40">
        <v>1</v>
      </c>
      <c r="G40">
        <f>DEGREES(ASIN(Research_Wall_Table[[#This Row],[X value]]/Research_Wall_Table[[#This Row],[Length]]))</f>
        <v>0</v>
      </c>
      <c r="H4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1" spans="1:8" x14ac:dyDescent="0.3">
      <c r="A41">
        <v>1</v>
      </c>
      <c r="B41">
        <v>7.9</v>
      </c>
      <c r="C4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1">
        <v>0</v>
      </c>
      <c r="E41">
        <v>-1</v>
      </c>
      <c r="F41">
        <v>1</v>
      </c>
      <c r="G41">
        <f>DEGREES(ASIN(Research_Wall_Table[[#This Row],[X value]]/Research_Wall_Table[[#This Row],[Length]]))</f>
        <v>0</v>
      </c>
      <c r="H4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2" spans="1:8" x14ac:dyDescent="0.3">
      <c r="A42">
        <v>1</v>
      </c>
      <c r="B42">
        <v>4.49</v>
      </c>
      <c r="C4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2">
        <v>0</v>
      </c>
      <c r="E42">
        <v>-1</v>
      </c>
      <c r="F42">
        <v>1</v>
      </c>
      <c r="G42">
        <f>DEGREES(ASIN(Research_Wall_Table[[#This Row],[X value]]/Research_Wall_Table[[#This Row],[Length]]))</f>
        <v>0</v>
      </c>
      <c r="H4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3" spans="1:8" x14ac:dyDescent="0.3">
      <c r="A43">
        <v>1</v>
      </c>
      <c r="B43">
        <v>8.09</v>
      </c>
      <c r="C4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3">
        <v>-1</v>
      </c>
      <c r="E43">
        <v>0</v>
      </c>
      <c r="F43">
        <v>1</v>
      </c>
      <c r="G43">
        <f>DEGREES(ASIN(Research_Wall_Table[[#This Row],[X value]]/Research_Wall_Table[[#This Row],[Length]]))</f>
        <v>-90</v>
      </c>
      <c r="H4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4" spans="1:8" x14ac:dyDescent="0.3">
      <c r="A44">
        <v>1</v>
      </c>
      <c r="B44">
        <v>21.2</v>
      </c>
      <c r="C4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4">
        <v>0</v>
      </c>
      <c r="E44">
        <v>1</v>
      </c>
      <c r="F44">
        <v>1</v>
      </c>
      <c r="G44">
        <f>DEGREES(ASIN(Research_Wall_Table[[#This Row],[X value]]/Research_Wall_Table[[#This Row],[Length]]))</f>
        <v>0</v>
      </c>
      <c r="H4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5" spans="1:8" x14ac:dyDescent="0.3">
      <c r="A45">
        <v>1</v>
      </c>
      <c r="B45">
        <v>12.33</v>
      </c>
      <c r="C4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5">
        <v>-1</v>
      </c>
      <c r="E45">
        <v>0</v>
      </c>
      <c r="F45">
        <v>1</v>
      </c>
      <c r="G45">
        <f>DEGREES(ASIN(Research_Wall_Table[[#This Row],[X value]]/Research_Wall_Table[[#This Row],[Length]]))</f>
        <v>-90</v>
      </c>
      <c r="H4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6" spans="1:8" x14ac:dyDescent="0.3">
      <c r="A46">
        <v>1</v>
      </c>
      <c r="B46">
        <v>16.18</v>
      </c>
      <c r="C4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6">
        <v>-1</v>
      </c>
      <c r="E46">
        <v>0</v>
      </c>
      <c r="F46">
        <v>1</v>
      </c>
      <c r="G46">
        <f>DEGREES(ASIN(Research_Wall_Table[[#This Row],[X value]]/Research_Wall_Table[[#This Row],[Length]]))</f>
        <v>-90</v>
      </c>
      <c r="H4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7" spans="1:8" x14ac:dyDescent="0.3">
      <c r="A47">
        <v>1</v>
      </c>
      <c r="B47">
        <v>15.9</v>
      </c>
      <c r="C4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7">
        <v>1</v>
      </c>
      <c r="E47">
        <v>0</v>
      </c>
      <c r="F47">
        <v>1</v>
      </c>
      <c r="G47">
        <f>DEGREES(ASIN(Research_Wall_Table[[#This Row],[X value]]/Research_Wall_Table[[#This Row],[Length]]))</f>
        <v>90</v>
      </c>
      <c r="H4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8" spans="1:8" x14ac:dyDescent="0.3">
      <c r="A48">
        <v>1</v>
      </c>
      <c r="B48">
        <v>5.17</v>
      </c>
      <c r="C4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8">
        <v>0</v>
      </c>
      <c r="E48">
        <v>-1</v>
      </c>
      <c r="F48">
        <v>1</v>
      </c>
      <c r="G48">
        <f>DEGREES(ASIN(Research_Wall_Table[[#This Row],[X value]]/Research_Wall_Table[[#This Row],[Length]]))</f>
        <v>0</v>
      </c>
      <c r="H4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9" spans="1:8" x14ac:dyDescent="0.3">
      <c r="A49">
        <v>1</v>
      </c>
      <c r="B49">
        <v>29.03</v>
      </c>
      <c r="C4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9">
        <v>-1</v>
      </c>
      <c r="E49">
        <v>0</v>
      </c>
      <c r="F49">
        <v>1</v>
      </c>
      <c r="G49">
        <f>DEGREES(ASIN(Research_Wall_Table[[#This Row],[X value]]/Research_Wall_Table[[#This Row],[Length]]))</f>
        <v>-90</v>
      </c>
      <c r="H4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0" spans="1:8" x14ac:dyDescent="0.3">
      <c r="A50">
        <v>1</v>
      </c>
      <c r="B50">
        <v>9.1300000000000008</v>
      </c>
      <c r="C5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50">
        <v>0</v>
      </c>
      <c r="E50">
        <v>-1</v>
      </c>
      <c r="F50">
        <v>1</v>
      </c>
      <c r="G50">
        <f>DEGREES(ASIN(Research_Wall_Table[[#This Row],[X value]]/Research_Wall_Table[[#This Row],[Length]]))</f>
        <v>0</v>
      </c>
      <c r="H5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1" spans="1:8" x14ac:dyDescent="0.3">
      <c r="A51">
        <v>1</v>
      </c>
      <c r="B51">
        <v>11.04</v>
      </c>
      <c r="C5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51">
        <v>0</v>
      </c>
      <c r="E51">
        <v>-1</v>
      </c>
      <c r="F51">
        <v>1</v>
      </c>
      <c r="G51">
        <f>DEGREES(ASIN(Research_Wall_Table[[#This Row],[X value]]/Research_Wall_Table[[#This Row],[Length]]))</f>
        <v>0</v>
      </c>
      <c r="H5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2" spans="1:8" x14ac:dyDescent="0.3">
      <c r="A52">
        <v>1</v>
      </c>
      <c r="B52">
        <v>10.220000000000001</v>
      </c>
      <c r="C5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2">
        <v>-1</v>
      </c>
      <c r="E52">
        <v>0</v>
      </c>
      <c r="F52">
        <v>1</v>
      </c>
      <c r="G52">
        <f>DEGREES(ASIN(Research_Wall_Table[[#This Row],[X value]]/Research_Wall_Table[[#This Row],[Length]]))</f>
        <v>-90</v>
      </c>
      <c r="H5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3" spans="1:8" x14ac:dyDescent="0.3">
      <c r="A53">
        <v>1</v>
      </c>
      <c r="B53">
        <v>13.73</v>
      </c>
      <c r="C5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53">
        <v>0</v>
      </c>
      <c r="E53">
        <v>-1</v>
      </c>
      <c r="F53">
        <v>1</v>
      </c>
      <c r="G53">
        <f>DEGREES(ASIN(Research_Wall_Table[[#This Row],[X value]]/Research_Wall_Table[[#This Row],[Length]]))</f>
        <v>0</v>
      </c>
      <c r="H5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4" spans="1:8" x14ac:dyDescent="0.3">
      <c r="A54">
        <v>1</v>
      </c>
      <c r="B54">
        <v>1.22</v>
      </c>
      <c r="C5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4">
        <v>0</v>
      </c>
      <c r="E54">
        <v>1</v>
      </c>
      <c r="F54">
        <v>1</v>
      </c>
      <c r="G54">
        <f>DEGREES(ASIN(Research_Wall_Table[[#This Row],[X value]]/Research_Wall_Table[[#This Row],[Length]]))</f>
        <v>0</v>
      </c>
      <c r="H5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5" spans="1:8" x14ac:dyDescent="0.3">
      <c r="A55">
        <v>1</v>
      </c>
      <c r="B55">
        <v>9.11</v>
      </c>
      <c r="C5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5">
        <v>-1</v>
      </c>
      <c r="E55">
        <v>0</v>
      </c>
      <c r="F55">
        <v>1</v>
      </c>
      <c r="G55">
        <f>DEGREES(ASIN(Research_Wall_Table[[#This Row],[X value]]/Research_Wall_Table[[#This Row],[Length]]))</f>
        <v>-90</v>
      </c>
      <c r="H5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6" spans="1:8" x14ac:dyDescent="0.3">
      <c r="A56">
        <v>1</v>
      </c>
      <c r="B56">
        <v>3.87</v>
      </c>
      <c r="C5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6">
        <v>-1</v>
      </c>
      <c r="E56">
        <v>0</v>
      </c>
      <c r="F56">
        <v>1</v>
      </c>
      <c r="G56">
        <f>DEGREES(ASIN(Research_Wall_Table[[#This Row],[X value]]/Research_Wall_Table[[#This Row],[Length]]))</f>
        <v>-90</v>
      </c>
      <c r="H5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7" spans="1:8" x14ac:dyDescent="0.3">
      <c r="A57">
        <v>1</v>
      </c>
      <c r="B57">
        <v>15.82</v>
      </c>
      <c r="C5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7">
        <v>0</v>
      </c>
      <c r="E57">
        <v>1</v>
      </c>
      <c r="F57">
        <v>1</v>
      </c>
      <c r="G57">
        <f>DEGREES(ASIN(Research_Wall_Table[[#This Row],[X value]]/Research_Wall_Table[[#This Row],[Length]]))</f>
        <v>0</v>
      </c>
      <c r="H5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8" spans="1:8" x14ac:dyDescent="0.3">
      <c r="A58">
        <v>1</v>
      </c>
      <c r="B58">
        <v>9.9</v>
      </c>
      <c r="C5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8">
        <v>0</v>
      </c>
      <c r="E58">
        <v>1</v>
      </c>
      <c r="F58">
        <v>1</v>
      </c>
      <c r="G58">
        <f>DEGREES(ASIN(Research_Wall_Table[[#This Row],[X value]]/Research_Wall_Table[[#This Row],[Length]]))</f>
        <v>0</v>
      </c>
      <c r="H5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9" spans="1:8" x14ac:dyDescent="0.3">
      <c r="A59">
        <v>1</v>
      </c>
      <c r="B59">
        <v>15.54</v>
      </c>
      <c r="C5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9">
        <v>1</v>
      </c>
      <c r="E59">
        <v>0</v>
      </c>
      <c r="F59">
        <v>1</v>
      </c>
      <c r="G59">
        <f>DEGREES(ASIN(Research_Wall_Table[[#This Row],[X value]]/Research_Wall_Table[[#This Row],[Length]]))</f>
        <v>90</v>
      </c>
      <c r="H5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0" spans="1:8" x14ac:dyDescent="0.3">
      <c r="A60">
        <v>1</v>
      </c>
      <c r="B60">
        <v>5.37</v>
      </c>
      <c r="C6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0">
        <v>0</v>
      </c>
      <c r="E60">
        <v>-1</v>
      </c>
      <c r="F60">
        <v>1</v>
      </c>
      <c r="G60">
        <f>DEGREES(ASIN(Research_Wall_Table[[#This Row],[X value]]/Research_Wall_Table[[#This Row],[Length]]))</f>
        <v>0</v>
      </c>
      <c r="H6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1" spans="1:8" x14ac:dyDescent="0.3">
      <c r="A61">
        <v>1</v>
      </c>
      <c r="B61">
        <v>14.29</v>
      </c>
      <c r="C6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1">
        <v>0</v>
      </c>
      <c r="E61">
        <v>-1</v>
      </c>
      <c r="F61">
        <v>1</v>
      </c>
      <c r="G61">
        <f>DEGREES(ASIN(Research_Wall_Table[[#This Row],[X value]]/Research_Wall_Table[[#This Row],[Length]]))</f>
        <v>0</v>
      </c>
      <c r="H6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2" spans="1:8" x14ac:dyDescent="0.3">
      <c r="A62">
        <v>1</v>
      </c>
      <c r="B62">
        <v>8.7100000000000009</v>
      </c>
      <c r="C6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2">
        <v>-1</v>
      </c>
      <c r="E62">
        <v>0</v>
      </c>
      <c r="F62">
        <v>1</v>
      </c>
      <c r="G62">
        <f>DEGREES(ASIN(Research_Wall_Table[[#This Row],[X value]]/Research_Wall_Table[[#This Row],[Length]]))</f>
        <v>-90</v>
      </c>
      <c r="H6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3" spans="1:8" x14ac:dyDescent="0.3">
      <c r="A63">
        <v>1</v>
      </c>
      <c r="B63">
        <v>4.3899999999999997</v>
      </c>
      <c r="C6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3">
        <v>-1</v>
      </c>
      <c r="E63">
        <v>0</v>
      </c>
      <c r="F63">
        <v>1</v>
      </c>
      <c r="G63">
        <f>DEGREES(ASIN(Research_Wall_Table[[#This Row],[X value]]/Research_Wall_Table[[#This Row],[Length]]))</f>
        <v>-90</v>
      </c>
      <c r="H6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4" spans="1:8" x14ac:dyDescent="0.3">
      <c r="A64">
        <v>1</v>
      </c>
      <c r="B64">
        <v>3</v>
      </c>
      <c r="C6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4">
        <v>0</v>
      </c>
      <c r="E64">
        <v>1</v>
      </c>
      <c r="F64">
        <v>1</v>
      </c>
      <c r="G64">
        <f>DEGREES(ASIN(Research_Wall_Table[[#This Row],[X value]]/Research_Wall_Table[[#This Row],[Length]]))</f>
        <v>0</v>
      </c>
      <c r="H6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5" spans="1:8" x14ac:dyDescent="0.3">
      <c r="A65">
        <v>1</v>
      </c>
      <c r="B65">
        <v>3.84</v>
      </c>
      <c r="C6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5">
        <v>-1</v>
      </c>
      <c r="E65">
        <v>0</v>
      </c>
      <c r="F65">
        <v>1</v>
      </c>
      <c r="G65">
        <f>DEGREES(ASIN(Research_Wall_Table[[#This Row],[X value]]/Research_Wall_Table[[#This Row],[Length]]))</f>
        <v>-90</v>
      </c>
      <c r="H6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6" spans="1:8" x14ac:dyDescent="0.3">
      <c r="A66">
        <v>1</v>
      </c>
      <c r="B66">
        <v>21.8</v>
      </c>
      <c r="C6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6">
        <v>-1</v>
      </c>
      <c r="E66">
        <v>0</v>
      </c>
      <c r="F66">
        <v>1</v>
      </c>
      <c r="G66">
        <f>DEGREES(ASIN(Research_Wall_Table[[#This Row],[X value]]/Research_Wall_Table[[#This Row],[Length]]))</f>
        <v>-90</v>
      </c>
      <c r="H6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7" spans="1:8" x14ac:dyDescent="0.3">
      <c r="A67">
        <v>1</v>
      </c>
      <c r="B67">
        <v>21.8</v>
      </c>
      <c r="C6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7">
        <v>1</v>
      </c>
      <c r="E67">
        <v>0</v>
      </c>
      <c r="F67">
        <v>1</v>
      </c>
      <c r="G67">
        <f>DEGREES(ASIN(Research_Wall_Table[[#This Row],[X value]]/Research_Wall_Table[[#This Row],[Length]]))</f>
        <v>90</v>
      </c>
      <c r="H6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8" spans="1:8" x14ac:dyDescent="0.3">
      <c r="A68">
        <v>1</v>
      </c>
      <c r="B68">
        <v>12.99</v>
      </c>
      <c r="C6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8">
        <v>-1</v>
      </c>
      <c r="E68">
        <v>0</v>
      </c>
      <c r="F68">
        <v>1</v>
      </c>
      <c r="G68">
        <f>DEGREES(ASIN(Research_Wall_Table[[#This Row],[X value]]/Research_Wall_Table[[#This Row],[Length]]))</f>
        <v>-90</v>
      </c>
      <c r="H6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9" spans="1:8" x14ac:dyDescent="0.3">
      <c r="A69">
        <v>1</v>
      </c>
      <c r="B69">
        <v>1.99</v>
      </c>
      <c r="C6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9">
        <v>0</v>
      </c>
      <c r="E69">
        <v>1</v>
      </c>
      <c r="F69">
        <v>1</v>
      </c>
      <c r="G69">
        <f>DEGREES(ASIN(Research_Wall_Table[[#This Row],[X value]]/Research_Wall_Table[[#This Row],[Length]]))</f>
        <v>0</v>
      </c>
      <c r="H6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0" spans="1:8" x14ac:dyDescent="0.3">
      <c r="A70">
        <v>1</v>
      </c>
      <c r="B70">
        <v>112.6</v>
      </c>
      <c r="C7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0">
        <v>0</v>
      </c>
      <c r="E70">
        <v>1</v>
      </c>
      <c r="F70">
        <v>1</v>
      </c>
      <c r="G70">
        <f>DEGREES(ASIN(Research_Wall_Table[[#This Row],[X value]]/Research_Wall_Table[[#This Row],[Length]]))</f>
        <v>0</v>
      </c>
      <c r="H7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1" spans="1:8" x14ac:dyDescent="0.3">
      <c r="A71">
        <v>1</v>
      </c>
      <c r="B71">
        <v>19.07</v>
      </c>
      <c r="C7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1">
        <v>1</v>
      </c>
      <c r="E71">
        <v>0</v>
      </c>
      <c r="F71">
        <v>1</v>
      </c>
      <c r="G71">
        <f>DEGREES(ASIN(Research_Wall_Table[[#This Row],[X value]]/Research_Wall_Table[[#This Row],[Length]]))</f>
        <v>90</v>
      </c>
      <c r="H7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2" spans="1:8" x14ac:dyDescent="0.3">
      <c r="A72">
        <v>1</v>
      </c>
      <c r="B72">
        <v>16.600000000000001</v>
      </c>
      <c r="C7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2">
        <v>1</v>
      </c>
      <c r="E72">
        <v>0</v>
      </c>
      <c r="F72">
        <v>1</v>
      </c>
      <c r="G72">
        <f>DEGREES(ASIN(Research_Wall_Table[[#This Row],[X value]]/Research_Wall_Table[[#This Row],[Length]]))</f>
        <v>90</v>
      </c>
      <c r="H7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3" spans="1:8" x14ac:dyDescent="0.3">
      <c r="A73">
        <v>1</v>
      </c>
      <c r="B73">
        <v>6.03</v>
      </c>
      <c r="C7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3">
        <v>0</v>
      </c>
      <c r="E73">
        <v>1</v>
      </c>
      <c r="F73">
        <v>1</v>
      </c>
      <c r="G73">
        <f>DEGREES(ASIN(Research_Wall_Table[[#This Row],[X value]]/Research_Wall_Table[[#This Row],[Length]]))</f>
        <v>0</v>
      </c>
      <c r="H7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4" spans="1:8" x14ac:dyDescent="0.3">
      <c r="A74">
        <v>1</v>
      </c>
      <c r="B74">
        <v>16.13</v>
      </c>
      <c r="C7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4">
        <v>1</v>
      </c>
      <c r="E74">
        <v>0</v>
      </c>
      <c r="F74">
        <v>1</v>
      </c>
      <c r="G74">
        <f>DEGREES(ASIN(Research_Wall_Table[[#This Row],[X value]]/Research_Wall_Table[[#This Row],[Length]]))</f>
        <v>90</v>
      </c>
      <c r="H7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5" spans="1:8" x14ac:dyDescent="0.3">
      <c r="A75">
        <v>1</v>
      </c>
      <c r="B75">
        <v>29.6</v>
      </c>
      <c r="C7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5">
        <v>-1</v>
      </c>
      <c r="E75">
        <v>0</v>
      </c>
      <c r="F75">
        <v>1</v>
      </c>
      <c r="G75">
        <f>DEGREES(ASIN(Research_Wall_Table[[#This Row],[X value]]/Research_Wall_Table[[#This Row],[Length]]))</f>
        <v>-90</v>
      </c>
      <c r="H7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6" spans="1:8" x14ac:dyDescent="0.3">
      <c r="A76">
        <v>1</v>
      </c>
      <c r="B76">
        <v>16.649999999999999</v>
      </c>
      <c r="C7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6">
        <v>1</v>
      </c>
      <c r="E76">
        <v>0</v>
      </c>
      <c r="F76">
        <v>1</v>
      </c>
      <c r="G76">
        <f>DEGREES(ASIN(Research_Wall_Table[[#This Row],[X value]]/Research_Wall_Table[[#This Row],[Length]]))</f>
        <v>90</v>
      </c>
      <c r="H7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7" spans="1:8" x14ac:dyDescent="0.3">
      <c r="A77">
        <v>1</v>
      </c>
      <c r="B77">
        <v>17.7</v>
      </c>
      <c r="C7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7">
        <v>0</v>
      </c>
      <c r="E77">
        <v>1</v>
      </c>
      <c r="F77">
        <v>1</v>
      </c>
      <c r="G77">
        <f>DEGREES(ASIN(Research_Wall_Table[[#This Row],[X value]]/Research_Wall_Table[[#This Row],[Length]]))</f>
        <v>0</v>
      </c>
      <c r="H7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8" spans="1:8" x14ac:dyDescent="0.3">
      <c r="A78">
        <v>1</v>
      </c>
      <c r="B78">
        <v>6.76</v>
      </c>
      <c r="C7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8">
        <v>-1</v>
      </c>
      <c r="E78">
        <v>0</v>
      </c>
      <c r="F78">
        <v>1</v>
      </c>
      <c r="G78">
        <f>DEGREES(ASIN(Research_Wall_Table[[#This Row],[X value]]/Research_Wall_Table[[#This Row],[Length]]))</f>
        <v>-90</v>
      </c>
      <c r="H7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9" spans="1:8" x14ac:dyDescent="0.3">
      <c r="A79">
        <v>1</v>
      </c>
      <c r="B79">
        <v>7.2</v>
      </c>
      <c r="C7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9">
        <v>0</v>
      </c>
      <c r="E79">
        <v>1</v>
      </c>
      <c r="F79">
        <v>1</v>
      </c>
      <c r="G79">
        <f>DEGREES(ASIN(Research_Wall_Table[[#This Row],[X value]]/Research_Wall_Table[[#This Row],[Length]]))</f>
        <v>0</v>
      </c>
      <c r="H7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0" spans="1:8" x14ac:dyDescent="0.3">
      <c r="A80">
        <v>1</v>
      </c>
      <c r="B80">
        <v>23.21</v>
      </c>
      <c r="C8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0">
        <v>-1</v>
      </c>
      <c r="E80">
        <v>0</v>
      </c>
      <c r="F80">
        <v>1</v>
      </c>
      <c r="G80">
        <f>DEGREES(ASIN(Research_Wall_Table[[#This Row],[X value]]/Research_Wall_Table[[#This Row],[Length]]))</f>
        <v>-90</v>
      </c>
      <c r="H8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1" spans="1:8" x14ac:dyDescent="0.3">
      <c r="A81">
        <v>1</v>
      </c>
      <c r="B81">
        <v>5.64</v>
      </c>
      <c r="C8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1">
        <v>0</v>
      </c>
      <c r="E81">
        <v>-1</v>
      </c>
      <c r="F81">
        <v>1</v>
      </c>
      <c r="G81">
        <f>DEGREES(ASIN(Research_Wall_Table[[#This Row],[X value]]/Research_Wall_Table[[#This Row],[Length]]))</f>
        <v>0</v>
      </c>
      <c r="H8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2" spans="1:8" x14ac:dyDescent="0.3">
      <c r="A82">
        <v>1</v>
      </c>
      <c r="B82">
        <v>6.79</v>
      </c>
      <c r="C8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2">
        <v>-1</v>
      </c>
      <c r="E82">
        <v>0</v>
      </c>
      <c r="F82">
        <v>1</v>
      </c>
      <c r="G82">
        <f>DEGREES(ASIN(Research_Wall_Table[[#This Row],[X value]]/Research_Wall_Table[[#This Row],[Length]]))</f>
        <v>-90</v>
      </c>
      <c r="H8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3" spans="1:8" x14ac:dyDescent="0.3">
      <c r="A83">
        <v>1</v>
      </c>
      <c r="B83">
        <v>2.79</v>
      </c>
      <c r="C8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3">
        <v>0</v>
      </c>
      <c r="E83">
        <v>1</v>
      </c>
      <c r="F83">
        <v>1</v>
      </c>
      <c r="G83">
        <f>DEGREES(ASIN(Research_Wall_Table[[#This Row],[X value]]/Research_Wall_Table[[#This Row],[Length]]))</f>
        <v>0</v>
      </c>
      <c r="H8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4" spans="1:8" x14ac:dyDescent="0.3">
      <c r="A84">
        <v>1</v>
      </c>
      <c r="B84">
        <v>23.62</v>
      </c>
      <c r="C8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4">
        <v>-1</v>
      </c>
      <c r="E84">
        <v>0</v>
      </c>
      <c r="F84">
        <v>1</v>
      </c>
      <c r="G84">
        <f>DEGREES(ASIN(Research_Wall_Table[[#This Row],[X value]]/Research_Wall_Table[[#This Row],[Length]]))</f>
        <v>-90</v>
      </c>
      <c r="H8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5" spans="1:8" x14ac:dyDescent="0.3">
      <c r="A85">
        <v>1</v>
      </c>
      <c r="B85">
        <v>4.5599999999999996</v>
      </c>
      <c r="C8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5">
        <v>-1</v>
      </c>
      <c r="E85">
        <v>0</v>
      </c>
      <c r="F85">
        <v>1</v>
      </c>
      <c r="G85">
        <f>DEGREES(ASIN(Research_Wall_Table[[#This Row],[X value]]/Research_Wall_Table[[#This Row],[Length]]))</f>
        <v>-90</v>
      </c>
      <c r="H8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6" spans="1:8" x14ac:dyDescent="0.3">
      <c r="A86">
        <v>1</v>
      </c>
      <c r="B86">
        <v>2.79</v>
      </c>
      <c r="C8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6">
        <v>0</v>
      </c>
      <c r="E86">
        <v>-1</v>
      </c>
      <c r="F86">
        <v>1</v>
      </c>
      <c r="G86">
        <f>DEGREES(ASIN(Research_Wall_Table[[#This Row],[X value]]/Research_Wall_Table[[#This Row],[Length]]))</f>
        <v>0</v>
      </c>
      <c r="H8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7" spans="1:8" x14ac:dyDescent="0.3">
      <c r="A87">
        <v>1</v>
      </c>
      <c r="B87">
        <v>2.77</v>
      </c>
      <c r="C8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7">
        <v>0</v>
      </c>
      <c r="E87">
        <v>-1</v>
      </c>
      <c r="F87">
        <v>1</v>
      </c>
      <c r="G87">
        <f>DEGREES(ASIN(Research_Wall_Table[[#This Row],[X value]]/Research_Wall_Table[[#This Row],[Length]]))</f>
        <v>0</v>
      </c>
      <c r="H8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8" spans="1:8" x14ac:dyDescent="0.3">
      <c r="A88">
        <v>1</v>
      </c>
      <c r="B88">
        <v>4.5599999999999996</v>
      </c>
      <c r="C8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8">
        <v>1</v>
      </c>
      <c r="E88">
        <v>0</v>
      </c>
      <c r="F88">
        <v>1</v>
      </c>
      <c r="G88">
        <f>DEGREES(ASIN(Research_Wall_Table[[#This Row],[X value]]/Research_Wall_Table[[#This Row],[Length]]))</f>
        <v>90</v>
      </c>
      <c r="H8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9" spans="1:8" x14ac:dyDescent="0.3">
      <c r="A89">
        <v>1</v>
      </c>
      <c r="B89">
        <v>2.77</v>
      </c>
      <c r="C8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9">
        <v>0</v>
      </c>
      <c r="E89">
        <v>1</v>
      </c>
      <c r="F89">
        <v>1</v>
      </c>
      <c r="G89">
        <f>DEGREES(ASIN(Research_Wall_Table[[#This Row],[X value]]/Research_Wall_Table[[#This Row],[Length]]))</f>
        <v>0</v>
      </c>
      <c r="H8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0" spans="1:8" x14ac:dyDescent="0.3">
      <c r="A90">
        <v>1</v>
      </c>
      <c r="B90">
        <v>20.09</v>
      </c>
      <c r="C9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0">
        <v>1</v>
      </c>
      <c r="E90">
        <v>0</v>
      </c>
      <c r="F90">
        <v>1</v>
      </c>
      <c r="G90">
        <f>DEGREES(ASIN(Research_Wall_Table[[#This Row],[X value]]/Research_Wall_Table[[#This Row],[Length]]))</f>
        <v>90</v>
      </c>
      <c r="H9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1" spans="1:8" x14ac:dyDescent="0.3">
      <c r="A91">
        <v>1</v>
      </c>
      <c r="B91">
        <v>158.47</v>
      </c>
      <c r="C9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1">
        <v>0</v>
      </c>
      <c r="E91">
        <v>1</v>
      </c>
      <c r="F91">
        <v>1</v>
      </c>
      <c r="G91">
        <f>DEGREES(ASIN(Research_Wall_Table[[#This Row],[X value]]/Research_Wall_Table[[#This Row],[Length]]))</f>
        <v>0</v>
      </c>
      <c r="H9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2" spans="1:8" x14ac:dyDescent="0.3">
      <c r="A92">
        <v>1</v>
      </c>
      <c r="B92">
        <v>28.64</v>
      </c>
      <c r="C9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2">
        <v>1</v>
      </c>
      <c r="E92">
        <v>0</v>
      </c>
      <c r="F92">
        <v>1</v>
      </c>
      <c r="G92">
        <f>DEGREES(ASIN(Research_Wall_Table[[#This Row],[X value]]/Research_Wall_Table[[#This Row],[Length]]))</f>
        <v>90</v>
      </c>
      <c r="H9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3" spans="1:8" x14ac:dyDescent="0.3">
      <c r="A93">
        <v>1</v>
      </c>
      <c r="B93">
        <v>39.4</v>
      </c>
      <c r="C9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3">
        <v>0</v>
      </c>
      <c r="E93">
        <v>-1</v>
      </c>
      <c r="F93">
        <v>1</v>
      </c>
      <c r="G93">
        <f>DEGREES(ASIN(Research_Wall_Table[[#This Row],[X value]]/Research_Wall_Table[[#This Row],[Length]]))</f>
        <v>0</v>
      </c>
      <c r="H9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4" spans="1:8" x14ac:dyDescent="0.3">
      <c r="A94">
        <v>1</v>
      </c>
      <c r="B94">
        <v>34.79</v>
      </c>
      <c r="C9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4">
        <v>-1</v>
      </c>
      <c r="E94">
        <v>0</v>
      </c>
      <c r="F94">
        <v>1</v>
      </c>
      <c r="G94">
        <f>DEGREES(ASIN(Research_Wall_Table[[#This Row],[X value]]/Research_Wall_Table[[#This Row],[Length]]))</f>
        <v>-90</v>
      </c>
      <c r="H9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5" spans="1:8" x14ac:dyDescent="0.3">
      <c r="A95">
        <v>1</v>
      </c>
      <c r="B95">
        <v>3.72</v>
      </c>
      <c r="C9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5">
        <v>0</v>
      </c>
      <c r="E95">
        <v>-1</v>
      </c>
      <c r="F95">
        <v>1</v>
      </c>
      <c r="G95">
        <f>DEGREES(ASIN(Research_Wall_Table[[#This Row],[X value]]/Research_Wall_Table[[#This Row],[Length]]))</f>
        <v>0</v>
      </c>
      <c r="H9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6" spans="1:8" x14ac:dyDescent="0.3">
      <c r="A96">
        <v>1</v>
      </c>
      <c r="B96">
        <v>33.46</v>
      </c>
      <c r="C9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6">
        <v>-1</v>
      </c>
      <c r="E96">
        <v>0</v>
      </c>
      <c r="F96">
        <v>1</v>
      </c>
      <c r="G96">
        <f>DEGREES(ASIN(Research_Wall_Table[[#This Row],[X value]]/Research_Wall_Table[[#This Row],[Length]]))</f>
        <v>-90</v>
      </c>
      <c r="H9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7" spans="1:8" x14ac:dyDescent="0.3">
      <c r="A97">
        <v>1</v>
      </c>
      <c r="B97">
        <v>7.37</v>
      </c>
      <c r="C9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7">
        <v>-1</v>
      </c>
      <c r="E97">
        <v>0</v>
      </c>
      <c r="F97">
        <v>1</v>
      </c>
      <c r="G97">
        <f>DEGREES(ASIN(Research_Wall_Table[[#This Row],[X value]]/Research_Wall_Table[[#This Row],[Length]]))</f>
        <v>-90</v>
      </c>
      <c r="H9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8" spans="1:8" x14ac:dyDescent="0.3">
      <c r="A98">
        <v>1</v>
      </c>
      <c r="B98">
        <v>3.06</v>
      </c>
      <c r="C9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8">
        <v>0</v>
      </c>
      <c r="E98">
        <v>1</v>
      </c>
      <c r="F98">
        <v>1</v>
      </c>
      <c r="G98">
        <f>DEGREES(ASIN(Research_Wall_Table[[#This Row],[X value]]/Research_Wall_Table[[#This Row],[Length]]))</f>
        <v>0</v>
      </c>
      <c r="H9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9" spans="1:8" x14ac:dyDescent="0.3">
      <c r="A99">
        <v>1</v>
      </c>
      <c r="B99">
        <v>3.69</v>
      </c>
      <c r="C9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9">
        <v>0</v>
      </c>
      <c r="E99">
        <v>-1</v>
      </c>
      <c r="F99">
        <v>1</v>
      </c>
      <c r="G99">
        <f>DEGREES(ASIN(Research_Wall_Table[[#This Row],[X value]]/Research_Wall_Table[[#This Row],[Length]]))</f>
        <v>0</v>
      </c>
      <c r="H9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0" spans="1:8" x14ac:dyDescent="0.3">
      <c r="A100">
        <v>1</v>
      </c>
      <c r="B100">
        <v>6.08</v>
      </c>
      <c r="C10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0">
        <v>1</v>
      </c>
      <c r="E100">
        <v>0</v>
      </c>
      <c r="F100">
        <v>1</v>
      </c>
      <c r="G100">
        <f>DEGREES(ASIN(Research_Wall_Table[[#This Row],[X value]]/Research_Wall_Table[[#This Row],[Length]]))</f>
        <v>90</v>
      </c>
      <c r="H10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1" spans="1:8" x14ac:dyDescent="0.3">
      <c r="A101">
        <v>1</v>
      </c>
      <c r="B101">
        <v>3.69</v>
      </c>
      <c r="C10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1">
        <v>0</v>
      </c>
      <c r="E101">
        <v>1</v>
      </c>
      <c r="F101">
        <v>1</v>
      </c>
      <c r="G101">
        <f>DEGREES(ASIN(Research_Wall_Table[[#This Row],[X value]]/Research_Wall_Table[[#This Row],[Length]]))</f>
        <v>0</v>
      </c>
      <c r="H10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2" spans="1:8" x14ac:dyDescent="0.3">
      <c r="A102">
        <v>1</v>
      </c>
      <c r="B102">
        <v>28.66</v>
      </c>
      <c r="C10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2">
        <v>1</v>
      </c>
      <c r="E102">
        <v>0</v>
      </c>
      <c r="F102">
        <v>1</v>
      </c>
      <c r="G102">
        <f>DEGREES(ASIN(Research_Wall_Table[[#This Row],[X value]]/Research_Wall_Table[[#This Row],[Length]]))</f>
        <v>90</v>
      </c>
      <c r="H10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3" spans="1:8" x14ac:dyDescent="0.3">
      <c r="A103">
        <v>1</v>
      </c>
      <c r="B103">
        <v>4.9000000000000004</v>
      </c>
      <c r="C10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3">
        <v>1</v>
      </c>
      <c r="E103">
        <v>0</v>
      </c>
      <c r="F103">
        <v>1</v>
      </c>
      <c r="G103">
        <f>DEGREES(ASIN(Research_Wall_Table[[#This Row],[X value]]/Research_Wall_Table[[#This Row],[Length]]))</f>
        <v>90</v>
      </c>
      <c r="H10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4" spans="1:8" x14ac:dyDescent="0.3">
      <c r="A104">
        <v>1</v>
      </c>
      <c r="B104">
        <v>4.3499999999999996</v>
      </c>
      <c r="C10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4">
        <v>1</v>
      </c>
      <c r="E104">
        <v>0</v>
      </c>
      <c r="F104">
        <v>1</v>
      </c>
      <c r="G104">
        <f>DEGREES(ASIN(Research_Wall_Table[[#This Row],[X value]]/Research_Wall_Table[[#This Row],[Length]]))</f>
        <v>90</v>
      </c>
      <c r="H10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5" spans="1:8" x14ac:dyDescent="0.3">
      <c r="A105">
        <v>1</v>
      </c>
      <c r="B105">
        <v>60.79</v>
      </c>
      <c r="C10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5">
        <v>0</v>
      </c>
      <c r="E105">
        <v>-1</v>
      </c>
      <c r="F105">
        <v>1</v>
      </c>
      <c r="G105">
        <f>DEGREES(ASIN(Research_Wall_Table[[#This Row],[X value]]/Research_Wall_Table[[#This Row],[Length]]))</f>
        <v>0</v>
      </c>
      <c r="H10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6" spans="1:8" x14ac:dyDescent="0.3">
      <c r="A106">
        <v>1</v>
      </c>
      <c r="B106">
        <v>40.6</v>
      </c>
      <c r="C10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6">
        <v>0</v>
      </c>
      <c r="E106">
        <v>-1</v>
      </c>
      <c r="F106">
        <v>1</v>
      </c>
      <c r="G106">
        <f>DEGREES(ASIN(Research_Wall_Table[[#This Row],[X value]]/Research_Wall_Table[[#This Row],[Length]]))</f>
        <v>0</v>
      </c>
      <c r="H10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7" spans="1:8" x14ac:dyDescent="0.3">
      <c r="A107">
        <v>1</v>
      </c>
      <c r="B107">
        <v>115.17</v>
      </c>
      <c r="C10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7">
        <v>0</v>
      </c>
      <c r="E107">
        <v>-1</v>
      </c>
      <c r="F107">
        <v>1</v>
      </c>
      <c r="G107">
        <f>DEGREES(ASIN(Research_Wall_Table[[#This Row],[X value]]/Research_Wall_Table[[#This Row],[Length]]))</f>
        <v>0</v>
      </c>
      <c r="H10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8" spans="1:8" x14ac:dyDescent="0.3">
      <c r="A108">
        <v>1</v>
      </c>
      <c r="B108">
        <v>139.21</v>
      </c>
      <c r="C10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8">
        <v>0</v>
      </c>
      <c r="E108">
        <v>1</v>
      </c>
      <c r="F108">
        <v>1</v>
      </c>
      <c r="G108">
        <f>DEGREES(ASIN(Research_Wall_Table[[#This Row],[X value]]/Research_Wall_Table[[#This Row],[Length]]))</f>
        <v>0</v>
      </c>
      <c r="H10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9" spans="1:8" x14ac:dyDescent="0.3">
      <c r="A109">
        <v>1</v>
      </c>
      <c r="B109">
        <v>23.85</v>
      </c>
      <c r="C10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9">
        <v>1</v>
      </c>
      <c r="E109">
        <v>0</v>
      </c>
      <c r="F109">
        <v>1</v>
      </c>
      <c r="G109">
        <f>DEGREES(ASIN(Research_Wall_Table[[#This Row],[X value]]/Research_Wall_Table[[#This Row],[Length]]))</f>
        <v>90</v>
      </c>
      <c r="H10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0" spans="1:8" x14ac:dyDescent="0.3">
      <c r="A110">
        <v>1</v>
      </c>
      <c r="B110">
        <v>19.36</v>
      </c>
      <c r="C1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0">
        <v>1</v>
      </c>
      <c r="E110">
        <v>0</v>
      </c>
      <c r="F110">
        <v>1</v>
      </c>
      <c r="G110">
        <f>DEGREES(ASIN(Research_Wall_Table[[#This Row],[X value]]/Research_Wall_Table[[#This Row],[Length]]))</f>
        <v>90</v>
      </c>
      <c r="H1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1" spans="1:8" x14ac:dyDescent="0.3">
      <c r="A111">
        <v>1</v>
      </c>
      <c r="B111">
        <v>7.35</v>
      </c>
      <c r="C1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1">
        <v>0</v>
      </c>
      <c r="E111">
        <v>1</v>
      </c>
      <c r="F111">
        <v>1</v>
      </c>
      <c r="G111">
        <f>DEGREES(ASIN(Research_Wall_Table[[#This Row],[X value]]/Research_Wall_Table[[#This Row],[Length]]))</f>
        <v>0</v>
      </c>
      <c r="H1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2" spans="1:8" x14ac:dyDescent="0.3">
      <c r="A112">
        <v>1</v>
      </c>
      <c r="B112">
        <v>18.809999999999999</v>
      </c>
      <c r="C1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2">
        <v>1</v>
      </c>
      <c r="E112">
        <v>0</v>
      </c>
      <c r="F112">
        <v>1</v>
      </c>
      <c r="G112">
        <f>DEGREES(ASIN(Research_Wall_Table[[#This Row],[X value]]/Research_Wall_Table[[#This Row],[Length]]))</f>
        <v>90</v>
      </c>
      <c r="H1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3" spans="1:8" x14ac:dyDescent="0.3">
      <c r="A113">
        <v>1</v>
      </c>
      <c r="B113">
        <v>34.53</v>
      </c>
      <c r="C1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3">
        <v>-1</v>
      </c>
      <c r="E113">
        <v>0</v>
      </c>
      <c r="F113">
        <v>1</v>
      </c>
      <c r="G113">
        <f>DEGREES(ASIN(Research_Wall_Table[[#This Row],[X value]]/Research_Wall_Table[[#This Row],[Length]]))</f>
        <v>-90</v>
      </c>
      <c r="H1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4" spans="1:8" x14ac:dyDescent="0.3">
      <c r="A114">
        <v>1</v>
      </c>
      <c r="B114">
        <v>19.420000000000002</v>
      </c>
      <c r="C1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4">
        <v>1</v>
      </c>
      <c r="E114">
        <v>0</v>
      </c>
      <c r="F114">
        <v>1</v>
      </c>
      <c r="G114">
        <f>DEGREES(ASIN(Research_Wall_Table[[#This Row],[X value]]/Research_Wall_Table[[#This Row],[Length]]))</f>
        <v>90</v>
      </c>
      <c r="H1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5" spans="1:8" x14ac:dyDescent="0.3">
      <c r="A115">
        <v>1</v>
      </c>
      <c r="B115">
        <v>20.65</v>
      </c>
      <c r="C1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5">
        <v>0</v>
      </c>
      <c r="E115">
        <v>1</v>
      </c>
      <c r="F115">
        <v>1</v>
      </c>
      <c r="G115">
        <f>DEGREES(ASIN(Research_Wall_Table[[#This Row],[X value]]/Research_Wall_Table[[#This Row],[Length]]))</f>
        <v>0</v>
      </c>
      <c r="H1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6" spans="1:8" x14ac:dyDescent="0.3">
      <c r="A116">
        <v>1</v>
      </c>
      <c r="B116">
        <v>7.89</v>
      </c>
      <c r="C1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6">
        <v>-1</v>
      </c>
      <c r="E116">
        <v>0</v>
      </c>
      <c r="F116">
        <v>1</v>
      </c>
      <c r="G116">
        <f>DEGREES(ASIN(Research_Wall_Table[[#This Row],[X value]]/Research_Wall_Table[[#This Row],[Length]]))</f>
        <v>-90</v>
      </c>
      <c r="H1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7" spans="1:8" x14ac:dyDescent="0.3">
      <c r="A117">
        <v>1</v>
      </c>
      <c r="B117">
        <v>8.4</v>
      </c>
      <c r="C1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7">
        <v>0</v>
      </c>
      <c r="E117">
        <v>1</v>
      </c>
      <c r="F117">
        <v>1</v>
      </c>
      <c r="G117">
        <f>DEGREES(ASIN(Research_Wall_Table[[#This Row],[X value]]/Research_Wall_Table[[#This Row],[Length]]))</f>
        <v>0</v>
      </c>
      <c r="H1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8" spans="1:8" x14ac:dyDescent="0.3">
      <c r="A118">
        <v>1</v>
      </c>
      <c r="B118">
        <v>28.17</v>
      </c>
      <c r="C1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8">
        <v>-1</v>
      </c>
      <c r="E118">
        <v>0</v>
      </c>
      <c r="F118">
        <v>1</v>
      </c>
      <c r="G118">
        <f>DEGREES(ASIN(Research_Wall_Table[[#This Row],[X value]]/Research_Wall_Table[[#This Row],[Length]]))</f>
        <v>-90</v>
      </c>
      <c r="H1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9" spans="1:8" x14ac:dyDescent="0.3">
      <c r="A119">
        <v>1</v>
      </c>
      <c r="B119">
        <v>6.94</v>
      </c>
      <c r="C1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19">
        <v>0</v>
      </c>
      <c r="E119">
        <v>-1</v>
      </c>
      <c r="F119">
        <v>1</v>
      </c>
      <c r="G119">
        <f>DEGREES(ASIN(Research_Wall_Table[[#This Row],[X value]]/Research_Wall_Table[[#This Row],[Length]]))</f>
        <v>0</v>
      </c>
      <c r="H1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0" spans="1:8" x14ac:dyDescent="0.3">
      <c r="A120">
        <v>1</v>
      </c>
      <c r="B120">
        <v>7.93</v>
      </c>
      <c r="C1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20">
        <v>-1</v>
      </c>
      <c r="E120">
        <v>0</v>
      </c>
      <c r="F120">
        <v>1</v>
      </c>
      <c r="G120">
        <f>DEGREES(ASIN(Research_Wall_Table[[#This Row],[X value]]/Research_Wall_Table[[#This Row],[Length]]))</f>
        <v>-90</v>
      </c>
      <c r="H1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21" spans="1:8" x14ac:dyDescent="0.3">
      <c r="A121">
        <v>1</v>
      </c>
      <c r="B121">
        <v>3.26</v>
      </c>
      <c r="C1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21">
        <v>0</v>
      </c>
      <c r="E121">
        <v>1</v>
      </c>
      <c r="F121">
        <v>1</v>
      </c>
      <c r="G121">
        <f>DEGREES(ASIN(Research_Wall_Table[[#This Row],[X value]]/Research_Wall_Table[[#This Row],[Length]]))</f>
        <v>0</v>
      </c>
      <c r="H1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22" spans="1:8" x14ac:dyDescent="0.3">
      <c r="A122">
        <v>1</v>
      </c>
      <c r="B122">
        <v>28.41</v>
      </c>
      <c r="C1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22">
        <v>-1</v>
      </c>
      <c r="E122">
        <v>0</v>
      </c>
      <c r="F122">
        <v>1</v>
      </c>
      <c r="G122">
        <f>DEGREES(ASIN(Research_Wall_Table[[#This Row],[X value]]/Research_Wall_Table[[#This Row],[Length]]))</f>
        <v>-90</v>
      </c>
      <c r="H1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23" spans="1:8" x14ac:dyDescent="0.3">
      <c r="A123">
        <v>1</v>
      </c>
      <c r="B123">
        <v>5.32</v>
      </c>
      <c r="C1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23">
        <v>-1</v>
      </c>
      <c r="E123">
        <v>0</v>
      </c>
      <c r="F123">
        <v>1</v>
      </c>
      <c r="G123">
        <f>DEGREES(ASIN(Research_Wall_Table[[#This Row],[X value]]/Research_Wall_Table[[#This Row],[Length]]))</f>
        <v>-90</v>
      </c>
      <c r="H1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24" spans="1:8" x14ac:dyDescent="0.3">
      <c r="A124">
        <v>1</v>
      </c>
      <c r="B124">
        <v>3.26</v>
      </c>
      <c r="C1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4">
        <v>0</v>
      </c>
      <c r="E124">
        <v>-1</v>
      </c>
      <c r="F124">
        <v>1</v>
      </c>
      <c r="G124">
        <f>DEGREES(ASIN(Research_Wall_Table[[#This Row],[X value]]/Research_Wall_Table[[#This Row],[Length]]))</f>
        <v>0</v>
      </c>
      <c r="H1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5" spans="1:8" x14ac:dyDescent="0.3">
      <c r="A125">
        <v>1</v>
      </c>
      <c r="B125">
        <v>3.23</v>
      </c>
      <c r="C1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5">
        <v>0</v>
      </c>
      <c r="E125">
        <v>-1</v>
      </c>
      <c r="F125">
        <v>1</v>
      </c>
      <c r="G125">
        <f>DEGREES(ASIN(Research_Wall_Table[[#This Row],[X value]]/Research_Wall_Table[[#This Row],[Length]]))</f>
        <v>0</v>
      </c>
      <c r="H1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6" spans="1:8" x14ac:dyDescent="0.3">
      <c r="A126">
        <v>1</v>
      </c>
      <c r="B126">
        <v>5.32</v>
      </c>
      <c r="C12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6">
        <v>1</v>
      </c>
      <c r="E126">
        <v>0</v>
      </c>
      <c r="F126">
        <v>1</v>
      </c>
      <c r="G126">
        <f>DEGREES(ASIN(Research_Wall_Table[[#This Row],[X value]]/Research_Wall_Table[[#This Row],[Length]]))</f>
        <v>90</v>
      </c>
      <c r="H12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7" spans="1:8" x14ac:dyDescent="0.3">
      <c r="A127">
        <v>1</v>
      </c>
      <c r="B127">
        <v>3.23</v>
      </c>
      <c r="C12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27">
        <v>0</v>
      </c>
      <c r="E127">
        <v>1</v>
      </c>
      <c r="F127">
        <v>1</v>
      </c>
      <c r="G127">
        <f>DEGREES(ASIN(Research_Wall_Table[[#This Row],[X value]]/Research_Wall_Table[[#This Row],[Length]]))</f>
        <v>0</v>
      </c>
      <c r="H12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28" spans="1:8" x14ac:dyDescent="0.3">
      <c r="A128">
        <v>1</v>
      </c>
      <c r="B128">
        <v>25.04</v>
      </c>
      <c r="C12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8">
        <v>1</v>
      </c>
      <c r="E128">
        <v>0</v>
      </c>
      <c r="F128">
        <v>1</v>
      </c>
      <c r="G128">
        <f>DEGREES(ASIN(Research_Wall_Table[[#This Row],[X value]]/Research_Wall_Table[[#This Row],[Length]]))</f>
        <v>90</v>
      </c>
      <c r="H12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9" spans="1:8" x14ac:dyDescent="0.3">
      <c r="A129">
        <v>1</v>
      </c>
      <c r="B129">
        <v>141.44999999999999</v>
      </c>
      <c r="C12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9">
        <v>0</v>
      </c>
      <c r="E129">
        <v>-1</v>
      </c>
      <c r="F129">
        <v>1</v>
      </c>
      <c r="G129">
        <f>DEGREES(ASIN(Research_Wall_Table[[#This Row],[X value]]/Research_Wall_Table[[#This Row],[Length]]))</f>
        <v>0</v>
      </c>
      <c r="H12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30" spans="1:8" x14ac:dyDescent="0.3">
      <c r="A130">
        <v>1</v>
      </c>
      <c r="B130">
        <v>112.6</v>
      </c>
      <c r="C13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0">
        <v>0</v>
      </c>
      <c r="E130">
        <v>1</v>
      </c>
      <c r="F130">
        <v>1</v>
      </c>
      <c r="G130">
        <f>DEGREES(ASIN(Research_Wall_Table[[#This Row],[X value]]/Research_Wall_Table[[#This Row],[Length]]))</f>
        <v>0</v>
      </c>
      <c r="H13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31" spans="1:8" x14ac:dyDescent="0.3">
      <c r="A131">
        <v>1</v>
      </c>
      <c r="B131">
        <v>19.07</v>
      </c>
      <c r="C13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31">
        <v>1</v>
      </c>
      <c r="E131">
        <v>0</v>
      </c>
      <c r="F131">
        <v>1</v>
      </c>
      <c r="G131">
        <f>DEGREES(ASIN(Research_Wall_Table[[#This Row],[X value]]/Research_Wall_Table[[#This Row],[Length]]))</f>
        <v>90</v>
      </c>
      <c r="H13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2" spans="1:8" x14ac:dyDescent="0.3">
      <c r="A132">
        <v>1</v>
      </c>
      <c r="B132">
        <v>16.600000000000001</v>
      </c>
      <c r="C13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32">
        <v>1</v>
      </c>
      <c r="E132">
        <v>0</v>
      </c>
      <c r="F132">
        <v>1</v>
      </c>
      <c r="G132">
        <f>DEGREES(ASIN(Research_Wall_Table[[#This Row],[X value]]/Research_Wall_Table[[#This Row],[Length]]))</f>
        <v>90</v>
      </c>
      <c r="H13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3" spans="1:8" x14ac:dyDescent="0.3">
      <c r="A133">
        <v>1</v>
      </c>
      <c r="B133">
        <v>6.03</v>
      </c>
      <c r="C13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3">
        <v>0</v>
      </c>
      <c r="E133">
        <v>1</v>
      </c>
      <c r="F133">
        <v>1</v>
      </c>
      <c r="G133">
        <f>DEGREES(ASIN(Research_Wall_Table[[#This Row],[X value]]/Research_Wall_Table[[#This Row],[Length]]))</f>
        <v>0</v>
      </c>
      <c r="H13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34" spans="1:8" x14ac:dyDescent="0.3">
      <c r="A134">
        <v>1</v>
      </c>
      <c r="B134">
        <v>16.13</v>
      </c>
      <c r="C13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34">
        <v>1</v>
      </c>
      <c r="E134">
        <v>0</v>
      </c>
      <c r="F134">
        <v>1</v>
      </c>
      <c r="G134">
        <f>DEGREES(ASIN(Research_Wall_Table[[#This Row],[X value]]/Research_Wall_Table[[#This Row],[Length]]))</f>
        <v>90</v>
      </c>
      <c r="H13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5" spans="1:8" x14ac:dyDescent="0.3">
      <c r="A135">
        <v>1</v>
      </c>
      <c r="B135">
        <v>29.6</v>
      </c>
      <c r="C13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35">
        <v>-1</v>
      </c>
      <c r="E135">
        <v>0</v>
      </c>
      <c r="F135">
        <v>1</v>
      </c>
      <c r="G135">
        <f>DEGREES(ASIN(Research_Wall_Table[[#This Row],[X value]]/Research_Wall_Table[[#This Row],[Length]]))</f>
        <v>-90</v>
      </c>
      <c r="H13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36" spans="1:8" x14ac:dyDescent="0.3">
      <c r="A136">
        <v>1</v>
      </c>
      <c r="B136">
        <v>16.649999999999999</v>
      </c>
      <c r="C13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36">
        <v>1</v>
      </c>
      <c r="E136">
        <v>0</v>
      </c>
      <c r="F136">
        <v>1</v>
      </c>
      <c r="G136">
        <f>DEGREES(ASIN(Research_Wall_Table[[#This Row],[X value]]/Research_Wall_Table[[#This Row],[Length]]))</f>
        <v>90</v>
      </c>
      <c r="H13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7" spans="1:8" x14ac:dyDescent="0.3">
      <c r="A137">
        <v>1</v>
      </c>
      <c r="B137">
        <v>17.7</v>
      </c>
      <c r="C13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7">
        <v>0</v>
      </c>
      <c r="E137">
        <v>1</v>
      </c>
      <c r="F137">
        <v>1</v>
      </c>
      <c r="G137">
        <f>DEGREES(ASIN(Research_Wall_Table[[#This Row],[X value]]/Research_Wall_Table[[#This Row],[Length]]))</f>
        <v>0</v>
      </c>
      <c r="H13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38" spans="1:8" x14ac:dyDescent="0.3">
      <c r="A138">
        <v>1</v>
      </c>
      <c r="B138">
        <v>6.47</v>
      </c>
      <c r="C13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38">
        <v>-1</v>
      </c>
      <c r="E138">
        <v>0</v>
      </c>
      <c r="F138">
        <v>1</v>
      </c>
      <c r="G138">
        <f>DEGREES(ASIN(Research_Wall_Table[[#This Row],[X value]]/Research_Wall_Table[[#This Row],[Length]]))</f>
        <v>-90</v>
      </c>
      <c r="H13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39" spans="1:8" x14ac:dyDescent="0.3">
      <c r="A139">
        <v>1</v>
      </c>
      <c r="B139">
        <v>7.2</v>
      </c>
      <c r="C13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9">
        <v>0</v>
      </c>
      <c r="E139">
        <v>1</v>
      </c>
      <c r="F139">
        <v>1</v>
      </c>
      <c r="G139">
        <f>DEGREES(ASIN(Research_Wall_Table[[#This Row],[X value]]/Research_Wall_Table[[#This Row],[Length]]))</f>
        <v>0</v>
      </c>
      <c r="H13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40" spans="1:8" x14ac:dyDescent="0.3">
      <c r="A140">
        <v>1</v>
      </c>
      <c r="B140">
        <v>23.21</v>
      </c>
      <c r="C14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40">
        <v>-1</v>
      </c>
      <c r="E140">
        <v>0</v>
      </c>
      <c r="F140">
        <v>1</v>
      </c>
      <c r="G140">
        <f>DEGREES(ASIN(Research_Wall_Table[[#This Row],[X value]]/Research_Wall_Table[[#This Row],[Length]]))</f>
        <v>-90</v>
      </c>
      <c r="H14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41" spans="1:8" x14ac:dyDescent="0.3">
      <c r="A141">
        <v>1</v>
      </c>
      <c r="B141">
        <v>5.64</v>
      </c>
      <c r="C14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41">
        <v>0</v>
      </c>
      <c r="E141">
        <v>-1</v>
      </c>
      <c r="F141">
        <v>1</v>
      </c>
      <c r="G141">
        <f>DEGREES(ASIN(Research_Wall_Table[[#This Row],[X value]]/Research_Wall_Table[[#This Row],[Length]]))</f>
        <v>0</v>
      </c>
      <c r="H14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42" spans="1:8" x14ac:dyDescent="0.3">
      <c r="A142">
        <v>1</v>
      </c>
      <c r="B142">
        <v>6.47</v>
      </c>
      <c r="C14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42">
        <v>-1</v>
      </c>
      <c r="E142">
        <v>0</v>
      </c>
      <c r="F142">
        <v>1</v>
      </c>
      <c r="G142">
        <f>DEGREES(ASIN(Research_Wall_Table[[#This Row],[X value]]/Research_Wall_Table[[#This Row],[Length]]))</f>
        <v>-90</v>
      </c>
      <c r="H14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43" spans="1:8" x14ac:dyDescent="0.3">
      <c r="A143">
        <v>1</v>
      </c>
      <c r="B143">
        <v>2.79</v>
      </c>
      <c r="C14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43">
        <v>0</v>
      </c>
      <c r="E143">
        <v>1</v>
      </c>
      <c r="F143">
        <v>1</v>
      </c>
      <c r="G143">
        <f>DEGREES(ASIN(Research_Wall_Table[[#This Row],[X value]]/Research_Wall_Table[[#This Row],[Length]]))</f>
        <v>0</v>
      </c>
      <c r="H14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44" spans="1:8" x14ac:dyDescent="0.3">
      <c r="A144">
        <v>1</v>
      </c>
      <c r="B144">
        <v>23.62</v>
      </c>
      <c r="C14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44">
        <v>-1</v>
      </c>
      <c r="E144">
        <v>0</v>
      </c>
      <c r="F144">
        <v>1</v>
      </c>
      <c r="G144">
        <f>DEGREES(ASIN(Research_Wall_Table[[#This Row],[X value]]/Research_Wall_Table[[#This Row],[Length]]))</f>
        <v>-90</v>
      </c>
      <c r="H14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45" spans="1:8" x14ac:dyDescent="0.3">
      <c r="A145">
        <v>1</v>
      </c>
      <c r="B145">
        <v>4.5599999999999996</v>
      </c>
      <c r="C14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45">
        <v>-1</v>
      </c>
      <c r="E145">
        <v>0</v>
      </c>
      <c r="F145">
        <v>1</v>
      </c>
      <c r="G145">
        <f>DEGREES(ASIN(Research_Wall_Table[[#This Row],[X value]]/Research_Wall_Table[[#This Row],[Length]]))</f>
        <v>-90</v>
      </c>
      <c r="H14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46" spans="1:8" x14ac:dyDescent="0.3">
      <c r="A146">
        <v>1</v>
      </c>
      <c r="B146">
        <v>2.79</v>
      </c>
      <c r="C14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46">
        <v>0</v>
      </c>
      <c r="E146">
        <v>-1</v>
      </c>
      <c r="F146">
        <v>1</v>
      </c>
      <c r="G146">
        <f>DEGREES(ASIN(Research_Wall_Table[[#This Row],[X value]]/Research_Wall_Table[[#This Row],[Length]]))</f>
        <v>0</v>
      </c>
      <c r="H14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47" spans="1:8" x14ac:dyDescent="0.3">
      <c r="A147">
        <v>1</v>
      </c>
      <c r="B147">
        <v>2.77</v>
      </c>
      <c r="C14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47">
        <v>0</v>
      </c>
      <c r="E147">
        <v>-1</v>
      </c>
      <c r="F147">
        <v>1</v>
      </c>
      <c r="G147">
        <f>DEGREES(ASIN(Research_Wall_Table[[#This Row],[X value]]/Research_Wall_Table[[#This Row],[Length]]))</f>
        <v>0</v>
      </c>
      <c r="H14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48" spans="1:8" x14ac:dyDescent="0.3">
      <c r="A148">
        <v>1</v>
      </c>
      <c r="B148">
        <v>4.5599999999999996</v>
      </c>
      <c r="C14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48">
        <v>1</v>
      </c>
      <c r="E148">
        <v>0</v>
      </c>
      <c r="F148">
        <v>1</v>
      </c>
      <c r="G148">
        <f>DEGREES(ASIN(Research_Wall_Table[[#This Row],[X value]]/Research_Wall_Table[[#This Row],[Length]]))</f>
        <v>90</v>
      </c>
      <c r="H14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49" spans="1:8" x14ac:dyDescent="0.3">
      <c r="A149">
        <v>1</v>
      </c>
      <c r="B149">
        <v>2.77</v>
      </c>
      <c r="C14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49">
        <v>0</v>
      </c>
      <c r="E149">
        <v>1</v>
      </c>
      <c r="F149">
        <v>1</v>
      </c>
      <c r="G149">
        <f>DEGREES(ASIN(Research_Wall_Table[[#This Row],[X value]]/Research_Wall_Table[[#This Row],[Length]]))</f>
        <v>0</v>
      </c>
      <c r="H14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50" spans="1:8" x14ac:dyDescent="0.3">
      <c r="A150">
        <v>1</v>
      </c>
      <c r="B150">
        <v>20.09</v>
      </c>
      <c r="C15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50">
        <v>1</v>
      </c>
      <c r="E150">
        <v>0</v>
      </c>
      <c r="F150">
        <v>1</v>
      </c>
      <c r="G150">
        <f>DEGREES(ASIN(Research_Wall_Table[[#This Row],[X value]]/Research_Wall_Table[[#This Row],[Length]]))</f>
        <v>90</v>
      </c>
      <c r="H15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1" spans="1:8" x14ac:dyDescent="0.3">
      <c r="A151">
        <v>1</v>
      </c>
      <c r="B151">
        <v>115.17</v>
      </c>
      <c r="C15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51">
        <v>0</v>
      </c>
      <c r="E151">
        <v>-1</v>
      </c>
      <c r="F151">
        <v>1</v>
      </c>
      <c r="G151">
        <f>DEGREES(ASIN(Research_Wall_Table[[#This Row],[X value]]/Research_Wall_Table[[#This Row],[Length]]))</f>
        <v>0</v>
      </c>
      <c r="H15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52" spans="1:8" x14ac:dyDescent="0.3">
      <c r="A152">
        <v>1</v>
      </c>
      <c r="B152">
        <v>112.6</v>
      </c>
      <c r="C15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52">
        <v>0</v>
      </c>
      <c r="E152">
        <v>1</v>
      </c>
      <c r="F152">
        <v>1</v>
      </c>
      <c r="G152">
        <f>DEGREES(ASIN(Research_Wall_Table[[#This Row],[X value]]/Research_Wall_Table[[#This Row],[Length]]))</f>
        <v>0</v>
      </c>
      <c r="H15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53" spans="1:8" x14ac:dyDescent="0.3">
      <c r="A153">
        <v>1</v>
      </c>
      <c r="B153">
        <v>19.07</v>
      </c>
      <c r="C15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53">
        <v>1</v>
      </c>
      <c r="E153">
        <v>0</v>
      </c>
      <c r="F153">
        <v>1</v>
      </c>
      <c r="G153">
        <f>DEGREES(ASIN(Research_Wall_Table[[#This Row],[X value]]/Research_Wall_Table[[#This Row],[Length]]))</f>
        <v>90</v>
      </c>
      <c r="H15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4" spans="1:8" x14ac:dyDescent="0.3">
      <c r="A154">
        <v>1</v>
      </c>
      <c r="B154">
        <v>16.600000000000001</v>
      </c>
      <c r="C15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54">
        <v>1</v>
      </c>
      <c r="E154">
        <v>0</v>
      </c>
      <c r="F154">
        <v>1</v>
      </c>
      <c r="G154">
        <f>DEGREES(ASIN(Research_Wall_Table[[#This Row],[X value]]/Research_Wall_Table[[#This Row],[Length]]))</f>
        <v>90</v>
      </c>
      <c r="H15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5" spans="1:8" x14ac:dyDescent="0.3">
      <c r="A155">
        <v>1</v>
      </c>
      <c r="B155">
        <v>6.03</v>
      </c>
      <c r="C15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55">
        <v>0</v>
      </c>
      <c r="E155">
        <v>1</v>
      </c>
      <c r="F155">
        <v>1</v>
      </c>
      <c r="G155">
        <f>DEGREES(ASIN(Research_Wall_Table[[#This Row],[X value]]/Research_Wall_Table[[#This Row],[Length]]))</f>
        <v>0</v>
      </c>
      <c r="H15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56" spans="1:8" x14ac:dyDescent="0.3">
      <c r="A156">
        <v>1</v>
      </c>
      <c r="B156">
        <v>16.13</v>
      </c>
      <c r="C15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56">
        <v>1</v>
      </c>
      <c r="E156">
        <v>0</v>
      </c>
      <c r="F156">
        <v>1</v>
      </c>
      <c r="G156">
        <f>DEGREES(ASIN(Research_Wall_Table[[#This Row],[X value]]/Research_Wall_Table[[#This Row],[Length]]))</f>
        <v>90</v>
      </c>
      <c r="H15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7" spans="1:8" x14ac:dyDescent="0.3">
      <c r="A157">
        <v>1</v>
      </c>
      <c r="B157">
        <v>29.6</v>
      </c>
      <c r="C15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57">
        <v>-1</v>
      </c>
      <c r="E157">
        <v>0</v>
      </c>
      <c r="F157">
        <v>1</v>
      </c>
      <c r="G157">
        <f>DEGREES(ASIN(Research_Wall_Table[[#This Row],[X value]]/Research_Wall_Table[[#This Row],[Length]]))</f>
        <v>-90</v>
      </c>
      <c r="H15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58" spans="1:8" x14ac:dyDescent="0.3">
      <c r="A158">
        <v>1</v>
      </c>
      <c r="B158">
        <v>16.649999999999999</v>
      </c>
      <c r="C15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58">
        <v>1</v>
      </c>
      <c r="E158">
        <v>0</v>
      </c>
      <c r="F158">
        <v>1</v>
      </c>
      <c r="G158">
        <f>DEGREES(ASIN(Research_Wall_Table[[#This Row],[X value]]/Research_Wall_Table[[#This Row],[Length]]))</f>
        <v>90</v>
      </c>
      <c r="H15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9" spans="1:8" x14ac:dyDescent="0.3">
      <c r="A159">
        <v>1</v>
      </c>
      <c r="B159">
        <v>17.7</v>
      </c>
      <c r="C15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59">
        <v>0</v>
      </c>
      <c r="E159">
        <v>1</v>
      </c>
      <c r="F159">
        <v>1</v>
      </c>
      <c r="G159">
        <f>DEGREES(ASIN(Research_Wall_Table[[#This Row],[X value]]/Research_Wall_Table[[#This Row],[Length]]))</f>
        <v>0</v>
      </c>
      <c r="H15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60" spans="1:8" x14ac:dyDescent="0.3">
      <c r="A160">
        <v>1</v>
      </c>
      <c r="B160">
        <v>6.47</v>
      </c>
      <c r="C16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0">
        <v>-1</v>
      </c>
      <c r="E160">
        <v>0</v>
      </c>
      <c r="F160">
        <v>1</v>
      </c>
      <c r="G160">
        <f>DEGREES(ASIN(Research_Wall_Table[[#This Row],[X value]]/Research_Wall_Table[[#This Row],[Length]]))</f>
        <v>-90</v>
      </c>
      <c r="H16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61" spans="1:8" x14ac:dyDescent="0.3">
      <c r="A161">
        <v>1</v>
      </c>
      <c r="B161">
        <v>7.2</v>
      </c>
      <c r="C16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61">
        <v>0</v>
      </c>
      <c r="E161">
        <v>1</v>
      </c>
      <c r="F161">
        <v>1</v>
      </c>
      <c r="G161">
        <f>DEGREES(ASIN(Research_Wall_Table[[#This Row],[X value]]/Research_Wall_Table[[#This Row],[Length]]))</f>
        <v>0</v>
      </c>
      <c r="H16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62" spans="1:8" x14ac:dyDescent="0.3">
      <c r="A162">
        <v>1</v>
      </c>
      <c r="B162">
        <v>23.21</v>
      </c>
      <c r="C16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2">
        <v>-1</v>
      </c>
      <c r="E162">
        <v>0</v>
      </c>
      <c r="F162">
        <v>1</v>
      </c>
      <c r="G162">
        <f>DEGREES(ASIN(Research_Wall_Table[[#This Row],[X value]]/Research_Wall_Table[[#This Row],[Length]]))</f>
        <v>-90</v>
      </c>
      <c r="H16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63" spans="1:8" x14ac:dyDescent="0.3">
      <c r="A163">
        <v>1</v>
      </c>
      <c r="B163">
        <v>5.64</v>
      </c>
      <c r="C16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63">
        <v>0</v>
      </c>
      <c r="E163">
        <v>-1</v>
      </c>
      <c r="F163">
        <v>1</v>
      </c>
      <c r="G163">
        <f>DEGREES(ASIN(Research_Wall_Table[[#This Row],[X value]]/Research_Wall_Table[[#This Row],[Length]]))</f>
        <v>0</v>
      </c>
      <c r="H16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64" spans="1:8" x14ac:dyDescent="0.3">
      <c r="A164">
        <v>1</v>
      </c>
      <c r="B164">
        <v>6.47</v>
      </c>
      <c r="C16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4">
        <v>-1</v>
      </c>
      <c r="E164">
        <v>0</v>
      </c>
      <c r="F164">
        <v>1</v>
      </c>
      <c r="G164">
        <f>DEGREES(ASIN(Research_Wall_Table[[#This Row],[X value]]/Research_Wall_Table[[#This Row],[Length]]))</f>
        <v>-90</v>
      </c>
      <c r="H16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65" spans="1:8" x14ac:dyDescent="0.3">
      <c r="A165">
        <v>1</v>
      </c>
      <c r="B165">
        <v>2.79</v>
      </c>
      <c r="C16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65">
        <v>0</v>
      </c>
      <c r="E165">
        <v>1</v>
      </c>
      <c r="F165">
        <v>1</v>
      </c>
      <c r="G165">
        <f>DEGREES(ASIN(Research_Wall_Table[[#This Row],[X value]]/Research_Wall_Table[[#This Row],[Length]]))</f>
        <v>0</v>
      </c>
      <c r="H16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66" spans="1:8" x14ac:dyDescent="0.3">
      <c r="A166">
        <v>1</v>
      </c>
      <c r="B166">
        <v>23.62</v>
      </c>
      <c r="C16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6">
        <v>-1</v>
      </c>
      <c r="E166">
        <v>0</v>
      </c>
      <c r="F166">
        <v>1</v>
      </c>
      <c r="G166">
        <f>DEGREES(ASIN(Research_Wall_Table[[#This Row],[X value]]/Research_Wall_Table[[#This Row],[Length]]))</f>
        <v>-90</v>
      </c>
      <c r="H16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67" spans="1:8" x14ac:dyDescent="0.3">
      <c r="A167">
        <v>1</v>
      </c>
      <c r="B167">
        <v>4.5599999999999996</v>
      </c>
      <c r="C16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7">
        <v>-1</v>
      </c>
      <c r="E167">
        <v>0</v>
      </c>
      <c r="F167">
        <v>1</v>
      </c>
      <c r="G167">
        <f>DEGREES(ASIN(Research_Wall_Table[[#This Row],[X value]]/Research_Wall_Table[[#This Row],[Length]]))</f>
        <v>-90</v>
      </c>
      <c r="H16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68" spans="1:8" x14ac:dyDescent="0.3">
      <c r="A168">
        <v>1</v>
      </c>
      <c r="B168">
        <v>2.79</v>
      </c>
      <c r="C16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68">
        <v>0</v>
      </c>
      <c r="E168">
        <v>-1</v>
      </c>
      <c r="F168">
        <v>1</v>
      </c>
      <c r="G168">
        <f>DEGREES(ASIN(Research_Wall_Table[[#This Row],[X value]]/Research_Wall_Table[[#This Row],[Length]]))</f>
        <v>0</v>
      </c>
      <c r="H16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69" spans="1:8" x14ac:dyDescent="0.3">
      <c r="A169">
        <v>1</v>
      </c>
      <c r="B169">
        <v>2.77</v>
      </c>
      <c r="C16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69">
        <v>0</v>
      </c>
      <c r="E169">
        <v>-1</v>
      </c>
      <c r="F169">
        <v>1</v>
      </c>
      <c r="G169">
        <f>DEGREES(ASIN(Research_Wall_Table[[#This Row],[X value]]/Research_Wall_Table[[#This Row],[Length]]))</f>
        <v>0</v>
      </c>
      <c r="H16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70" spans="1:8" x14ac:dyDescent="0.3">
      <c r="A170">
        <v>1</v>
      </c>
      <c r="B170">
        <v>4.5599999999999996</v>
      </c>
      <c r="C17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70">
        <v>1</v>
      </c>
      <c r="E170">
        <v>0</v>
      </c>
      <c r="F170">
        <v>1</v>
      </c>
      <c r="G170">
        <f>DEGREES(ASIN(Research_Wall_Table[[#This Row],[X value]]/Research_Wall_Table[[#This Row],[Length]]))</f>
        <v>90</v>
      </c>
      <c r="H17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71" spans="1:8" x14ac:dyDescent="0.3">
      <c r="A171">
        <v>1</v>
      </c>
      <c r="B171">
        <v>2.77</v>
      </c>
      <c r="C17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71">
        <v>0</v>
      </c>
      <c r="E171">
        <v>1</v>
      </c>
      <c r="F171">
        <v>1</v>
      </c>
      <c r="G171">
        <f>DEGREES(ASIN(Research_Wall_Table[[#This Row],[X value]]/Research_Wall_Table[[#This Row],[Length]]))</f>
        <v>0</v>
      </c>
      <c r="H17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72" spans="1:8" x14ac:dyDescent="0.3">
      <c r="A172">
        <v>1</v>
      </c>
      <c r="B172">
        <v>20.09</v>
      </c>
      <c r="C17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72">
        <v>1</v>
      </c>
      <c r="E172">
        <v>0</v>
      </c>
      <c r="F172">
        <v>1</v>
      </c>
      <c r="G172">
        <f>DEGREES(ASIN(Research_Wall_Table[[#This Row],[X value]]/Research_Wall_Table[[#This Row],[Length]]))</f>
        <v>90</v>
      </c>
      <c r="H17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73" spans="1:8" x14ac:dyDescent="0.3">
      <c r="A173">
        <v>1</v>
      </c>
      <c r="B173">
        <v>115.17</v>
      </c>
      <c r="C17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73">
        <v>0</v>
      </c>
      <c r="E173">
        <v>-1</v>
      </c>
      <c r="F173">
        <v>1</v>
      </c>
      <c r="G173">
        <f>DEGREES(ASIN(Research_Wall_Table[[#This Row],[X value]]/Research_Wall_Table[[#This Row],[Length]]))</f>
        <v>0</v>
      </c>
      <c r="H17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74" spans="1:8" x14ac:dyDescent="0.3">
      <c r="A174">
        <v>1</v>
      </c>
      <c r="B174">
        <v>112.6</v>
      </c>
      <c r="C17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74">
        <v>0</v>
      </c>
      <c r="E174">
        <v>1</v>
      </c>
      <c r="F174">
        <v>1</v>
      </c>
      <c r="G174">
        <f>DEGREES(ASIN(Research_Wall_Table[[#This Row],[X value]]/Research_Wall_Table[[#This Row],[Length]]))</f>
        <v>0</v>
      </c>
      <c r="H17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75" spans="1:8" x14ac:dyDescent="0.3">
      <c r="A175">
        <v>1</v>
      </c>
      <c r="B175">
        <v>19.07</v>
      </c>
      <c r="C17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75">
        <v>1</v>
      </c>
      <c r="E175">
        <v>0</v>
      </c>
      <c r="F175">
        <v>1</v>
      </c>
      <c r="G175">
        <f>DEGREES(ASIN(Research_Wall_Table[[#This Row],[X value]]/Research_Wall_Table[[#This Row],[Length]]))</f>
        <v>90</v>
      </c>
      <c r="H17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76" spans="1:8" x14ac:dyDescent="0.3">
      <c r="A176">
        <v>1</v>
      </c>
      <c r="B176">
        <v>16.600000000000001</v>
      </c>
      <c r="C17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76">
        <v>1</v>
      </c>
      <c r="E176">
        <v>0</v>
      </c>
      <c r="F176">
        <v>1</v>
      </c>
      <c r="G176">
        <f>DEGREES(ASIN(Research_Wall_Table[[#This Row],[X value]]/Research_Wall_Table[[#This Row],[Length]]))</f>
        <v>90</v>
      </c>
      <c r="H17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77" spans="1:8" x14ac:dyDescent="0.3">
      <c r="A177">
        <v>1</v>
      </c>
      <c r="B177">
        <v>6.03</v>
      </c>
      <c r="C17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77">
        <v>0</v>
      </c>
      <c r="E177">
        <v>1</v>
      </c>
      <c r="F177">
        <v>1</v>
      </c>
      <c r="G177">
        <f>DEGREES(ASIN(Research_Wall_Table[[#This Row],[X value]]/Research_Wall_Table[[#This Row],[Length]]))</f>
        <v>0</v>
      </c>
      <c r="H17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78" spans="1:8" x14ac:dyDescent="0.3">
      <c r="A178">
        <v>1</v>
      </c>
      <c r="B178">
        <v>16.13</v>
      </c>
      <c r="C17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78">
        <v>1</v>
      </c>
      <c r="E178">
        <v>0</v>
      </c>
      <c r="F178">
        <v>1</v>
      </c>
      <c r="G178">
        <f>DEGREES(ASIN(Research_Wall_Table[[#This Row],[X value]]/Research_Wall_Table[[#This Row],[Length]]))</f>
        <v>90</v>
      </c>
      <c r="H17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79" spans="1:8" x14ac:dyDescent="0.3">
      <c r="A179">
        <v>1</v>
      </c>
      <c r="B179">
        <v>29.6</v>
      </c>
      <c r="C17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79">
        <v>-1</v>
      </c>
      <c r="E179">
        <v>0</v>
      </c>
      <c r="F179">
        <v>1</v>
      </c>
      <c r="G179">
        <f>DEGREES(ASIN(Research_Wall_Table[[#This Row],[X value]]/Research_Wall_Table[[#This Row],[Length]]))</f>
        <v>-90</v>
      </c>
      <c r="H17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80" spans="1:8" x14ac:dyDescent="0.3">
      <c r="A180">
        <v>1</v>
      </c>
      <c r="B180">
        <v>16.649999999999999</v>
      </c>
      <c r="C18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80">
        <v>1</v>
      </c>
      <c r="E180">
        <v>0</v>
      </c>
      <c r="F180">
        <v>1</v>
      </c>
      <c r="G180">
        <f>DEGREES(ASIN(Research_Wall_Table[[#This Row],[X value]]/Research_Wall_Table[[#This Row],[Length]]))</f>
        <v>90</v>
      </c>
      <c r="H18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81" spans="1:8" x14ac:dyDescent="0.3">
      <c r="A181">
        <v>1</v>
      </c>
      <c r="B181">
        <v>17.7</v>
      </c>
      <c r="C18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81">
        <v>0</v>
      </c>
      <c r="E181">
        <v>1</v>
      </c>
      <c r="F181">
        <v>1</v>
      </c>
      <c r="G181">
        <f>DEGREES(ASIN(Research_Wall_Table[[#This Row],[X value]]/Research_Wall_Table[[#This Row],[Length]]))</f>
        <v>0</v>
      </c>
      <c r="H18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82" spans="1:8" x14ac:dyDescent="0.3">
      <c r="A182">
        <v>1</v>
      </c>
      <c r="B182">
        <v>6.47</v>
      </c>
      <c r="C18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2">
        <v>-1</v>
      </c>
      <c r="E182">
        <v>0</v>
      </c>
      <c r="F182">
        <v>1</v>
      </c>
      <c r="G182">
        <f>DEGREES(ASIN(Research_Wall_Table[[#This Row],[X value]]/Research_Wall_Table[[#This Row],[Length]]))</f>
        <v>-90</v>
      </c>
      <c r="H18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83" spans="1:8" x14ac:dyDescent="0.3">
      <c r="A183">
        <v>1</v>
      </c>
      <c r="B183">
        <v>7.2</v>
      </c>
      <c r="C18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83">
        <v>0</v>
      </c>
      <c r="E183">
        <v>1</v>
      </c>
      <c r="F183">
        <v>1</v>
      </c>
      <c r="G183">
        <f>DEGREES(ASIN(Research_Wall_Table[[#This Row],[X value]]/Research_Wall_Table[[#This Row],[Length]]))</f>
        <v>0</v>
      </c>
      <c r="H18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84" spans="1:8" x14ac:dyDescent="0.3">
      <c r="A184">
        <v>1</v>
      </c>
      <c r="B184">
        <v>23.21</v>
      </c>
      <c r="C18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4">
        <v>-1</v>
      </c>
      <c r="E184">
        <v>0</v>
      </c>
      <c r="F184">
        <v>1</v>
      </c>
      <c r="G184">
        <f>DEGREES(ASIN(Research_Wall_Table[[#This Row],[X value]]/Research_Wall_Table[[#This Row],[Length]]))</f>
        <v>-90</v>
      </c>
      <c r="H18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85" spans="1:8" x14ac:dyDescent="0.3">
      <c r="A185">
        <v>1</v>
      </c>
      <c r="B185">
        <v>5.64</v>
      </c>
      <c r="C18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85">
        <v>0</v>
      </c>
      <c r="E185">
        <v>-1</v>
      </c>
      <c r="F185">
        <v>1</v>
      </c>
      <c r="G185">
        <f>DEGREES(ASIN(Research_Wall_Table[[#This Row],[X value]]/Research_Wall_Table[[#This Row],[Length]]))</f>
        <v>0</v>
      </c>
      <c r="H18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86" spans="1:8" x14ac:dyDescent="0.3">
      <c r="A186">
        <v>1</v>
      </c>
      <c r="B186">
        <v>6.47</v>
      </c>
      <c r="C18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6">
        <v>-1</v>
      </c>
      <c r="E186">
        <v>0</v>
      </c>
      <c r="F186">
        <v>1</v>
      </c>
      <c r="G186">
        <f>DEGREES(ASIN(Research_Wall_Table[[#This Row],[X value]]/Research_Wall_Table[[#This Row],[Length]]))</f>
        <v>-90</v>
      </c>
      <c r="H18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87" spans="1:8" x14ac:dyDescent="0.3">
      <c r="A187">
        <v>1</v>
      </c>
      <c r="B187">
        <v>2.79</v>
      </c>
      <c r="C18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87">
        <v>0</v>
      </c>
      <c r="E187">
        <v>1</v>
      </c>
      <c r="F187">
        <v>1</v>
      </c>
      <c r="G187">
        <f>DEGREES(ASIN(Research_Wall_Table[[#This Row],[X value]]/Research_Wall_Table[[#This Row],[Length]]))</f>
        <v>0</v>
      </c>
      <c r="H18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88" spans="1:8" x14ac:dyDescent="0.3">
      <c r="A188">
        <v>1</v>
      </c>
      <c r="B188">
        <v>23.62</v>
      </c>
      <c r="C18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8">
        <v>-1</v>
      </c>
      <c r="E188">
        <v>0</v>
      </c>
      <c r="F188">
        <v>1</v>
      </c>
      <c r="G188">
        <f>DEGREES(ASIN(Research_Wall_Table[[#This Row],[X value]]/Research_Wall_Table[[#This Row],[Length]]))</f>
        <v>-90</v>
      </c>
      <c r="H18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89" spans="1:8" x14ac:dyDescent="0.3">
      <c r="A189">
        <v>1</v>
      </c>
      <c r="B189">
        <v>4.5599999999999996</v>
      </c>
      <c r="C18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9">
        <v>-1</v>
      </c>
      <c r="E189">
        <v>0</v>
      </c>
      <c r="F189">
        <v>1</v>
      </c>
      <c r="G189">
        <f>DEGREES(ASIN(Research_Wall_Table[[#This Row],[X value]]/Research_Wall_Table[[#This Row],[Length]]))</f>
        <v>-90</v>
      </c>
      <c r="H18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90" spans="1:8" x14ac:dyDescent="0.3">
      <c r="A190">
        <v>1</v>
      </c>
      <c r="B190">
        <v>2.79</v>
      </c>
      <c r="C19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90">
        <v>0</v>
      </c>
      <c r="E190">
        <v>-1</v>
      </c>
      <c r="F190">
        <v>1</v>
      </c>
      <c r="G190">
        <f>DEGREES(ASIN(Research_Wall_Table[[#This Row],[X value]]/Research_Wall_Table[[#This Row],[Length]]))</f>
        <v>0</v>
      </c>
      <c r="H19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91" spans="1:8" x14ac:dyDescent="0.3">
      <c r="A191">
        <v>1</v>
      </c>
      <c r="B191">
        <v>2.77</v>
      </c>
      <c r="C19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91">
        <v>0</v>
      </c>
      <c r="E191">
        <v>-1</v>
      </c>
      <c r="F191">
        <v>1</v>
      </c>
      <c r="G191">
        <f>DEGREES(ASIN(Research_Wall_Table[[#This Row],[X value]]/Research_Wall_Table[[#This Row],[Length]]))</f>
        <v>0</v>
      </c>
      <c r="H19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92" spans="1:8" x14ac:dyDescent="0.3">
      <c r="A192">
        <v>1</v>
      </c>
      <c r="B192">
        <v>4.5599999999999996</v>
      </c>
      <c r="C19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92">
        <v>1</v>
      </c>
      <c r="E192">
        <v>0</v>
      </c>
      <c r="F192">
        <v>1</v>
      </c>
      <c r="G192">
        <f>DEGREES(ASIN(Research_Wall_Table[[#This Row],[X value]]/Research_Wall_Table[[#This Row],[Length]]))</f>
        <v>90</v>
      </c>
      <c r="H19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93" spans="1:8" x14ac:dyDescent="0.3">
      <c r="A193">
        <v>1</v>
      </c>
      <c r="B193">
        <v>2.77</v>
      </c>
      <c r="C19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93">
        <v>0</v>
      </c>
      <c r="E193">
        <v>1</v>
      </c>
      <c r="F193">
        <v>1</v>
      </c>
      <c r="G193">
        <f>DEGREES(ASIN(Research_Wall_Table[[#This Row],[X value]]/Research_Wall_Table[[#This Row],[Length]]))</f>
        <v>0</v>
      </c>
      <c r="H19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94" spans="1:8" x14ac:dyDescent="0.3">
      <c r="A194">
        <v>1</v>
      </c>
      <c r="B194">
        <v>20.09</v>
      </c>
      <c r="C19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94">
        <v>1</v>
      </c>
      <c r="E194">
        <v>0</v>
      </c>
      <c r="F194">
        <v>1</v>
      </c>
      <c r="G194">
        <f>DEGREES(ASIN(Research_Wall_Table[[#This Row],[X value]]/Research_Wall_Table[[#This Row],[Length]]))</f>
        <v>90</v>
      </c>
      <c r="H19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95" spans="1:8" x14ac:dyDescent="0.3">
      <c r="A195">
        <v>1</v>
      </c>
      <c r="B195">
        <v>115.17</v>
      </c>
      <c r="C19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95">
        <v>0</v>
      </c>
      <c r="E195">
        <v>-1</v>
      </c>
      <c r="F195">
        <v>1</v>
      </c>
      <c r="G195">
        <f>DEGREES(ASIN(Research_Wall_Table[[#This Row],[X value]]/Research_Wall_Table[[#This Row],[Length]]))</f>
        <v>0</v>
      </c>
      <c r="H19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96" spans="1:8" x14ac:dyDescent="0.3">
      <c r="A196">
        <v>1</v>
      </c>
      <c r="B196">
        <v>112.6</v>
      </c>
      <c r="C19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96">
        <v>0</v>
      </c>
      <c r="E196">
        <v>1</v>
      </c>
      <c r="F196">
        <v>1</v>
      </c>
      <c r="G196">
        <f>DEGREES(ASIN(Research_Wall_Table[[#This Row],[X value]]/Research_Wall_Table[[#This Row],[Length]]))</f>
        <v>0</v>
      </c>
      <c r="H19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97" spans="1:8" x14ac:dyDescent="0.3">
      <c r="A197">
        <v>1</v>
      </c>
      <c r="B197">
        <v>19.07</v>
      </c>
      <c r="C19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97">
        <v>1</v>
      </c>
      <c r="E197">
        <v>0</v>
      </c>
      <c r="F197">
        <v>1</v>
      </c>
      <c r="G197">
        <f>DEGREES(ASIN(Research_Wall_Table[[#This Row],[X value]]/Research_Wall_Table[[#This Row],[Length]]))</f>
        <v>90</v>
      </c>
      <c r="H19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98" spans="1:8" x14ac:dyDescent="0.3">
      <c r="A198">
        <v>1</v>
      </c>
      <c r="B198">
        <v>16.600000000000001</v>
      </c>
      <c r="C19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98">
        <v>1</v>
      </c>
      <c r="E198">
        <v>0</v>
      </c>
      <c r="F198">
        <v>1</v>
      </c>
      <c r="G198">
        <f>DEGREES(ASIN(Research_Wall_Table[[#This Row],[X value]]/Research_Wall_Table[[#This Row],[Length]]))</f>
        <v>90</v>
      </c>
      <c r="H19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99" spans="1:8" x14ac:dyDescent="0.3">
      <c r="A199">
        <v>1</v>
      </c>
      <c r="B199">
        <v>6.03</v>
      </c>
      <c r="C19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99">
        <v>0</v>
      </c>
      <c r="E199">
        <v>1</v>
      </c>
      <c r="F199">
        <v>1</v>
      </c>
      <c r="G199">
        <f>DEGREES(ASIN(Research_Wall_Table[[#This Row],[X value]]/Research_Wall_Table[[#This Row],[Length]]))</f>
        <v>0</v>
      </c>
      <c r="H19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00" spans="1:8" x14ac:dyDescent="0.3">
      <c r="A200">
        <v>1</v>
      </c>
      <c r="B200">
        <v>16.13</v>
      </c>
      <c r="C20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00">
        <v>1</v>
      </c>
      <c r="E200">
        <v>0</v>
      </c>
      <c r="F200">
        <v>1</v>
      </c>
      <c r="G200">
        <f>DEGREES(ASIN(Research_Wall_Table[[#This Row],[X value]]/Research_Wall_Table[[#This Row],[Length]]))</f>
        <v>90</v>
      </c>
      <c r="H20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01" spans="1:8" x14ac:dyDescent="0.3">
      <c r="A201">
        <v>1</v>
      </c>
      <c r="B201">
        <v>29.6</v>
      </c>
      <c r="C20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01">
        <v>-1</v>
      </c>
      <c r="E201">
        <v>0</v>
      </c>
      <c r="F201">
        <v>1</v>
      </c>
      <c r="G201">
        <f>DEGREES(ASIN(Research_Wall_Table[[#This Row],[X value]]/Research_Wall_Table[[#This Row],[Length]]))</f>
        <v>-90</v>
      </c>
      <c r="H20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2" spans="1:8" x14ac:dyDescent="0.3">
      <c r="A202">
        <v>1</v>
      </c>
      <c r="B202">
        <v>16.649999999999999</v>
      </c>
      <c r="C20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02">
        <v>1</v>
      </c>
      <c r="E202">
        <v>0</v>
      </c>
      <c r="F202">
        <v>1</v>
      </c>
      <c r="G202">
        <f>DEGREES(ASIN(Research_Wall_Table[[#This Row],[X value]]/Research_Wall_Table[[#This Row],[Length]]))</f>
        <v>90</v>
      </c>
      <c r="H20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03" spans="1:8" x14ac:dyDescent="0.3">
      <c r="A203">
        <v>1</v>
      </c>
      <c r="B203">
        <v>17.7</v>
      </c>
      <c r="C20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03">
        <v>0</v>
      </c>
      <c r="E203">
        <v>1</v>
      </c>
      <c r="F203">
        <v>1</v>
      </c>
      <c r="G203">
        <f>DEGREES(ASIN(Research_Wall_Table[[#This Row],[X value]]/Research_Wall_Table[[#This Row],[Length]]))</f>
        <v>0</v>
      </c>
      <c r="H20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04" spans="1:8" x14ac:dyDescent="0.3">
      <c r="A204">
        <v>1</v>
      </c>
      <c r="B204">
        <v>6.47</v>
      </c>
      <c r="C20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04">
        <v>-1</v>
      </c>
      <c r="E204">
        <v>0</v>
      </c>
      <c r="F204">
        <v>1</v>
      </c>
      <c r="G204">
        <f>DEGREES(ASIN(Research_Wall_Table[[#This Row],[X value]]/Research_Wall_Table[[#This Row],[Length]]))</f>
        <v>-90</v>
      </c>
      <c r="H20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5" spans="1:8" x14ac:dyDescent="0.3">
      <c r="A205">
        <v>1</v>
      </c>
      <c r="B205">
        <v>7.2</v>
      </c>
      <c r="C20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05">
        <v>0</v>
      </c>
      <c r="E205">
        <v>1</v>
      </c>
      <c r="F205">
        <v>1</v>
      </c>
      <c r="G205">
        <f>DEGREES(ASIN(Research_Wall_Table[[#This Row],[X value]]/Research_Wall_Table[[#This Row],[Length]]))</f>
        <v>0</v>
      </c>
      <c r="H20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06" spans="1:8" x14ac:dyDescent="0.3">
      <c r="A206">
        <v>1</v>
      </c>
      <c r="B206">
        <v>23.21</v>
      </c>
      <c r="C20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06">
        <v>-1</v>
      </c>
      <c r="E206">
        <v>0</v>
      </c>
      <c r="F206">
        <v>1</v>
      </c>
      <c r="G206">
        <f>DEGREES(ASIN(Research_Wall_Table[[#This Row],[X value]]/Research_Wall_Table[[#This Row],[Length]]))</f>
        <v>-90</v>
      </c>
      <c r="H20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7" spans="1:8" x14ac:dyDescent="0.3">
      <c r="A207">
        <v>1</v>
      </c>
      <c r="B207">
        <v>5.85</v>
      </c>
      <c r="C20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07">
        <v>0</v>
      </c>
      <c r="E207">
        <v>-1</v>
      </c>
      <c r="F207">
        <v>1</v>
      </c>
      <c r="G207">
        <f>DEGREES(ASIN(Research_Wall_Table[[#This Row],[X value]]/Research_Wall_Table[[#This Row],[Length]]))</f>
        <v>0</v>
      </c>
      <c r="H20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08" spans="1:8" x14ac:dyDescent="0.3">
      <c r="A208">
        <v>1</v>
      </c>
      <c r="B208">
        <v>6.47</v>
      </c>
      <c r="C20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08">
        <v>-1</v>
      </c>
      <c r="E208">
        <v>0</v>
      </c>
      <c r="F208">
        <v>1</v>
      </c>
      <c r="G208">
        <f>DEGREES(ASIN(Research_Wall_Table[[#This Row],[X value]]/Research_Wall_Table[[#This Row],[Length]]))</f>
        <v>-90</v>
      </c>
      <c r="H20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9" spans="1:8" x14ac:dyDescent="0.3">
      <c r="A209">
        <v>1</v>
      </c>
      <c r="B209">
        <v>2.79</v>
      </c>
      <c r="C20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09">
        <v>0</v>
      </c>
      <c r="E209">
        <v>1</v>
      </c>
      <c r="F209">
        <v>1</v>
      </c>
      <c r="G209">
        <f>DEGREES(ASIN(Research_Wall_Table[[#This Row],[X value]]/Research_Wall_Table[[#This Row],[Length]]))</f>
        <v>0</v>
      </c>
      <c r="H20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10" spans="1:8" x14ac:dyDescent="0.3">
      <c r="A210">
        <v>1</v>
      </c>
      <c r="B210">
        <v>23.62</v>
      </c>
      <c r="C2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10">
        <v>-1</v>
      </c>
      <c r="E210">
        <v>0</v>
      </c>
      <c r="F210">
        <v>1</v>
      </c>
      <c r="G210">
        <f>DEGREES(ASIN(Research_Wall_Table[[#This Row],[X value]]/Research_Wall_Table[[#This Row],[Length]]))</f>
        <v>-90</v>
      </c>
      <c r="H2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11" spans="1:8" x14ac:dyDescent="0.3">
      <c r="A211">
        <v>1</v>
      </c>
      <c r="B211">
        <v>4.5599999999999996</v>
      </c>
      <c r="C2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11">
        <v>-1</v>
      </c>
      <c r="E211">
        <v>0</v>
      </c>
      <c r="F211">
        <v>1</v>
      </c>
      <c r="G211">
        <f>DEGREES(ASIN(Research_Wall_Table[[#This Row],[X value]]/Research_Wall_Table[[#This Row],[Length]]))</f>
        <v>-90</v>
      </c>
      <c r="H2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12" spans="1:8" x14ac:dyDescent="0.3">
      <c r="A212">
        <v>1</v>
      </c>
      <c r="B212">
        <v>2.79</v>
      </c>
      <c r="C2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12">
        <v>0</v>
      </c>
      <c r="E212">
        <v>-1</v>
      </c>
      <c r="F212">
        <v>1</v>
      </c>
      <c r="G212">
        <f>DEGREES(ASIN(Research_Wall_Table[[#This Row],[X value]]/Research_Wall_Table[[#This Row],[Length]]))</f>
        <v>0</v>
      </c>
      <c r="H2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13" spans="1:8" x14ac:dyDescent="0.3">
      <c r="A213">
        <v>1</v>
      </c>
      <c r="B213">
        <v>2.77</v>
      </c>
      <c r="C2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13">
        <v>0</v>
      </c>
      <c r="E213">
        <v>-1</v>
      </c>
      <c r="F213">
        <v>1</v>
      </c>
      <c r="G213">
        <f>DEGREES(ASIN(Research_Wall_Table[[#This Row],[X value]]/Research_Wall_Table[[#This Row],[Length]]))</f>
        <v>0</v>
      </c>
      <c r="H2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14" spans="1:8" x14ac:dyDescent="0.3">
      <c r="A214">
        <v>1</v>
      </c>
      <c r="B214">
        <v>4.5599999999999996</v>
      </c>
      <c r="C2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14">
        <v>1</v>
      </c>
      <c r="E214">
        <v>0</v>
      </c>
      <c r="F214">
        <v>1</v>
      </c>
      <c r="G214">
        <f>DEGREES(ASIN(Research_Wall_Table[[#This Row],[X value]]/Research_Wall_Table[[#This Row],[Length]]))</f>
        <v>90</v>
      </c>
      <c r="H2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15" spans="1:8" x14ac:dyDescent="0.3">
      <c r="A215">
        <v>1</v>
      </c>
      <c r="B215">
        <v>2.77</v>
      </c>
      <c r="C2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15">
        <v>0</v>
      </c>
      <c r="E215">
        <v>1</v>
      </c>
      <c r="F215">
        <v>1</v>
      </c>
      <c r="G215">
        <f>DEGREES(ASIN(Research_Wall_Table[[#This Row],[X value]]/Research_Wall_Table[[#This Row],[Length]]))</f>
        <v>0</v>
      </c>
      <c r="H2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16" spans="1:8" x14ac:dyDescent="0.3">
      <c r="A216">
        <v>1</v>
      </c>
      <c r="B216">
        <v>20.09</v>
      </c>
      <c r="C2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16">
        <v>1</v>
      </c>
      <c r="E216">
        <v>0</v>
      </c>
      <c r="F216">
        <v>1</v>
      </c>
      <c r="G216">
        <f>DEGREES(ASIN(Research_Wall_Table[[#This Row],[X value]]/Research_Wall_Table[[#This Row],[Length]]))</f>
        <v>90</v>
      </c>
      <c r="H2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17" spans="1:8" x14ac:dyDescent="0.3">
      <c r="A217">
        <v>1</v>
      </c>
      <c r="B217">
        <v>115.17</v>
      </c>
      <c r="C2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17">
        <v>0</v>
      </c>
      <c r="E217">
        <v>-1</v>
      </c>
      <c r="F217">
        <v>1</v>
      </c>
      <c r="G217">
        <f>DEGREES(ASIN(Research_Wall_Table[[#This Row],[X value]]/Research_Wall_Table[[#This Row],[Length]]))</f>
        <v>0</v>
      </c>
      <c r="H2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18" spans="1:8" x14ac:dyDescent="0.3">
      <c r="A218">
        <v>1</v>
      </c>
      <c r="B218">
        <v>112.6</v>
      </c>
      <c r="C2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18">
        <v>0</v>
      </c>
      <c r="E218">
        <v>1</v>
      </c>
      <c r="F218">
        <v>1</v>
      </c>
      <c r="G218">
        <f>DEGREES(ASIN(Research_Wall_Table[[#This Row],[X value]]/Research_Wall_Table[[#This Row],[Length]]))</f>
        <v>0</v>
      </c>
      <c r="H2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19" spans="1:8" x14ac:dyDescent="0.3">
      <c r="A219">
        <v>1</v>
      </c>
      <c r="B219">
        <v>19.07</v>
      </c>
      <c r="C2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19">
        <v>1</v>
      </c>
      <c r="E219">
        <v>0</v>
      </c>
      <c r="F219">
        <v>1</v>
      </c>
      <c r="G219">
        <f>DEGREES(ASIN(Research_Wall_Table[[#This Row],[X value]]/Research_Wall_Table[[#This Row],[Length]]))</f>
        <v>90</v>
      </c>
      <c r="H2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20" spans="1:8" x14ac:dyDescent="0.3">
      <c r="A220">
        <v>1</v>
      </c>
      <c r="B220">
        <v>16.600000000000001</v>
      </c>
      <c r="C2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20">
        <v>1</v>
      </c>
      <c r="E220">
        <v>0</v>
      </c>
      <c r="F220">
        <v>1</v>
      </c>
      <c r="G220">
        <f>DEGREES(ASIN(Research_Wall_Table[[#This Row],[X value]]/Research_Wall_Table[[#This Row],[Length]]))</f>
        <v>90</v>
      </c>
      <c r="H2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21" spans="1:8" x14ac:dyDescent="0.3">
      <c r="A221">
        <v>1</v>
      </c>
      <c r="B221">
        <v>6.03</v>
      </c>
      <c r="C2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21">
        <v>0</v>
      </c>
      <c r="E221">
        <v>1</v>
      </c>
      <c r="F221">
        <v>1</v>
      </c>
      <c r="G221">
        <f>DEGREES(ASIN(Research_Wall_Table[[#This Row],[X value]]/Research_Wall_Table[[#This Row],[Length]]))</f>
        <v>0</v>
      </c>
      <c r="H2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22" spans="1:8" x14ac:dyDescent="0.3">
      <c r="A222">
        <v>1</v>
      </c>
      <c r="B222">
        <v>16.13</v>
      </c>
      <c r="C2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22">
        <v>1</v>
      </c>
      <c r="E222">
        <v>0</v>
      </c>
      <c r="F222">
        <v>1</v>
      </c>
      <c r="G222">
        <f>DEGREES(ASIN(Research_Wall_Table[[#This Row],[X value]]/Research_Wall_Table[[#This Row],[Length]]))</f>
        <v>90</v>
      </c>
      <c r="H2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23" spans="1:8" x14ac:dyDescent="0.3">
      <c r="A223">
        <v>1</v>
      </c>
      <c r="B223">
        <v>29.6</v>
      </c>
      <c r="C2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23">
        <v>-1</v>
      </c>
      <c r="E223">
        <v>0</v>
      </c>
      <c r="F223">
        <v>1</v>
      </c>
      <c r="G223">
        <f>DEGREES(ASIN(Research_Wall_Table[[#This Row],[X value]]/Research_Wall_Table[[#This Row],[Length]]))</f>
        <v>-90</v>
      </c>
      <c r="H2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24" spans="1:8" x14ac:dyDescent="0.3">
      <c r="A224">
        <v>1</v>
      </c>
      <c r="B224">
        <v>16.649999999999999</v>
      </c>
      <c r="C2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24">
        <v>1</v>
      </c>
      <c r="E224">
        <v>0</v>
      </c>
      <c r="F224">
        <v>1</v>
      </c>
      <c r="G224">
        <f>DEGREES(ASIN(Research_Wall_Table[[#This Row],[X value]]/Research_Wall_Table[[#This Row],[Length]]))</f>
        <v>90</v>
      </c>
      <c r="H2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25" spans="1:8" x14ac:dyDescent="0.3">
      <c r="A225">
        <v>1</v>
      </c>
      <c r="B225">
        <v>17.7</v>
      </c>
      <c r="C2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25">
        <v>0</v>
      </c>
      <c r="E225">
        <v>1</v>
      </c>
      <c r="F225">
        <v>1</v>
      </c>
      <c r="G225">
        <f>DEGREES(ASIN(Research_Wall_Table[[#This Row],[X value]]/Research_Wall_Table[[#This Row],[Length]]))</f>
        <v>0</v>
      </c>
      <c r="H2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26" spans="1:8" x14ac:dyDescent="0.3">
      <c r="A226">
        <v>1</v>
      </c>
      <c r="B226">
        <v>6.47</v>
      </c>
      <c r="C22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26">
        <v>-1</v>
      </c>
      <c r="E226">
        <v>0</v>
      </c>
      <c r="F226">
        <v>1</v>
      </c>
      <c r="G226">
        <f>DEGREES(ASIN(Research_Wall_Table[[#This Row],[X value]]/Research_Wall_Table[[#This Row],[Length]]))</f>
        <v>-90</v>
      </c>
      <c r="H22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27" spans="1:8" x14ac:dyDescent="0.3">
      <c r="A227">
        <v>1</v>
      </c>
      <c r="B227">
        <v>7.2</v>
      </c>
      <c r="C22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27">
        <v>0</v>
      </c>
      <c r="E227">
        <v>1</v>
      </c>
      <c r="F227">
        <v>1</v>
      </c>
      <c r="G227">
        <f>DEGREES(ASIN(Research_Wall_Table[[#This Row],[X value]]/Research_Wall_Table[[#This Row],[Length]]))</f>
        <v>0</v>
      </c>
      <c r="H22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28" spans="1:8" x14ac:dyDescent="0.3">
      <c r="A228">
        <v>1</v>
      </c>
      <c r="B228">
        <v>23.21</v>
      </c>
      <c r="C22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28">
        <v>-1</v>
      </c>
      <c r="E228">
        <v>0</v>
      </c>
      <c r="F228">
        <v>1</v>
      </c>
      <c r="G228">
        <f>DEGREES(ASIN(Research_Wall_Table[[#This Row],[X value]]/Research_Wall_Table[[#This Row],[Length]]))</f>
        <v>-90</v>
      </c>
      <c r="H22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29" spans="1:8" x14ac:dyDescent="0.3">
      <c r="A229">
        <v>1</v>
      </c>
      <c r="B229">
        <v>5.64</v>
      </c>
      <c r="C22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29">
        <v>0</v>
      </c>
      <c r="E229">
        <v>-1</v>
      </c>
      <c r="F229">
        <v>1</v>
      </c>
      <c r="G229">
        <f>DEGREES(ASIN(Research_Wall_Table[[#This Row],[X value]]/Research_Wall_Table[[#This Row],[Length]]))</f>
        <v>0</v>
      </c>
      <c r="H22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30" spans="1:8" x14ac:dyDescent="0.3">
      <c r="A230">
        <v>1</v>
      </c>
      <c r="B230">
        <v>6.47</v>
      </c>
      <c r="C23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30">
        <v>-1</v>
      </c>
      <c r="E230">
        <v>0</v>
      </c>
      <c r="F230">
        <v>1</v>
      </c>
      <c r="G230">
        <f>DEGREES(ASIN(Research_Wall_Table[[#This Row],[X value]]/Research_Wall_Table[[#This Row],[Length]]))</f>
        <v>-90</v>
      </c>
      <c r="H23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31" spans="1:8" x14ac:dyDescent="0.3">
      <c r="A231">
        <v>1</v>
      </c>
      <c r="B231">
        <v>2.79</v>
      </c>
      <c r="C23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31">
        <v>0</v>
      </c>
      <c r="E231">
        <v>1</v>
      </c>
      <c r="F231">
        <v>1</v>
      </c>
      <c r="G231">
        <f>DEGREES(ASIN(Research_Wall_Table[[#This Row],[X value]]/Research_Wall_Table[[#This Row],[Length]]))</f>
        <v>0</v>
      </c>
      <c r="H23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32" spans="1:8" x14ac:dyDescent="0.3">
      <c r="A232">
        <v>1</v>
      </c>
      <c r="B232">
        <v>23.62</v>
      </c>
      <c r="C23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32">
        <v>-1</v>
      </c>
      <c r="E232">
        <v>0</v>
      </c>
      <c r="F232">
        <v>1</v>
      </c>
      <c r="G232">
        <f>DEGREES(ASIN(Research_Wall_Table[[#This Row],[X value]]/Research_Wall_Table[[#This Row],[Length]]))</f>
        <v>-90</v>
      </c>
      <c r="H23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33" spans="1:8" x14ac:dyDescent="0.3">
      <c r="A233">
        <v>1</v>
      </c>
      <c r="B233">
        <v>4.5599999999999996</v>
      </c>
      <c r="C23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33">
        <v>-1</v>
      </c>
      <c r="E233">
        <v>0</v>
      </c>
      <c r="F233">
        <v>1</v>
      </c>
      <c r="G233">
        <f>DEGREES(ASIN(Research_Wall_Table[[#This Row],[X value]]/Research_Wall_Table[[#This Row],[Length]]))</f>
        <v>-90</v>
      </c>
      <c r="H23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34" spans="1:8" x14ac:dyDescent="0.3">
      <c r="A234">
        <v>1</v>
      </c>
      <c r="B234">
        <v>2.79</v>
      </c>
      <c r="C23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34">
        <v>0</v>
      </c>
      <c r="E234">
        <v>-1</v>
      </c>
      <c r="F234">
        <v>1</v>
      </c>
      <c r="G234">
        <f>DEGREES(ASIN(Research_Wall_Table[[#This Row],[X value]]/Research_Wall_Table[[#This Row],[Length]]))</f>
        <v>0</v>
      </c>
      <c r="H23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35" spans="1:8" x14ac:dyDescent="0.3">
      <c r="A235">
        <v>1</v>
      </c>
      <c r="B235">
        <v>2.77</v>
      </c>
      <c r="C23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35">
        <v>0</v>
      </c>
      <c r="E235">
        <v>-1</v>
      </c>
      <c r="F235">
        <v>1</v>
      </c>
      <c r="G235">
        <f>DEGREES(ASIN(Research_Wall_Table[[#This Row],[X value]]/Research_Wall_Table[[#This Row],[Length]]))</f>
        <v>0</v>
      </c>
      <c r="H23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36" spans="1:8" x14ac:dyDescent="0.3">
      <c r="A236">
        <v>1</v>
      </c>
      <c r="B236">
        <v>4.5599999999999996</v>
      </c>
      <c r="C23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36">
        <v>1</v>
      </c>
      <c r="E236">
        <v>0</v>
      </c>
      <c r="F236">
        <v>1</v>
      </c>
      <c r="G236">
        <f>DEGREES(ASIN(Research_Wall_Table[[#This Row],[X value]]/Research_Wall_Table[[#This Row],[Length]]))</f>
        <v>90</v>
      </c>
      <c r="H23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37" spans="1:8" x14ac:dyDescent="0.3">
      <c r="A237">
        <v>1</v>
      </c>
      <c r="B237">
        <v>2.77</v>
      </c>
      <c r="C23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37">
        <v>0</v>
      </c>
      <c r="E237">
        <v>1</v>
      </c>
      <c r="F237">
        <v>1</v>
      </c>
      <c r="G237">
        <f>DEGREES(ASIN(Research_Wall_Table[[#This Row],[X value]]/Research_Wall_Table[[#This Row],[Length]]))</f>
        <v>0</v>
      </c>
      <c r="H23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38" spans="1:8" x14ac:dyDescent="0.3">
      <c r="A238">
        <v>1</v>
      </c>
      <c r="B238">
        <v>20.09</v>
      </c>
      <c r="C23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38">
        <v>1</v>
      </c>
      <c r="E238">
        <v>0</v>
      </c>
      <c r="F238">
        <v>1</v>
      </c>
      <c r="G238">
        <f>DEGREES(ASIN(Research_Wall_Table[[#This Row],[X value]]/Research_Wall_Table[[#This Row],[Length]]))</f>
        <v>90</v>
      </c>
      <c r="H23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39" spans="1:8" x14ac:dyDescent="0.3">
      <c r="A239">
        <v>1</v>
      </c>
      <c r="B239">
        <v>115.17</v>
      </c>
      <c r="C23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39">
        <v>0</v>
      </c>
      <c r="E239">
        <v>-1</v>
      </c>
      <c r="F239">
        <v>1</v>
      </c>
      <c r="G239">
        <f>DEGREES(ASIN(Research_Wall_Table[[#This Row],[X value]]/Research_Wall_Table[[#This Row],[Length]]))</f>
        <v>0</v>
      </c>
      <c r="H23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40" spans="1:8" x14ac:dyDescent="0.3">
      <c r="A240">
        <v>1</v>
      </c>
      <c r="B240">
        <v>112.6</v>
      </c>
      <c r="C24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40">
        <v>0</v>
      </c>
      <c r="E240">
        <v>1</v>
      </c>
      <c r="F240">
        <v>1</v>
      </c>
      <c r="G240">
        <f>DEGREES(ASIN(Research_Wall_Table[[#This Row],[X value]]/Research_Wall_Table[[#This Row],[Length]]))</f>
        <v>0</v>
      </c>
      <c r="H24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41" spans="1:8" x14ac:dyDescent="0.3">
      <c r="A241">
        <v>1</v>
      </c>
      <c r="B241">
        <v>19.07</v>
      </c>
      <c r="C24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1">
        <v>1</v>
      </c>
      <c r="E241">
        <v>0</v>
      </c>
      <c r="F241">
        <v>1</v>
      </c>
      <c r="G241">
        <f>DEGREES(ASIN(Research_Wall_Table[[#This Row],[X value]]/Research_Wall_Table[[#This Row],[Length]]))</f>
        <v>90</v>
      </c>
      <c r="H24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42" spans="1:8" x14ac:dyDescent="0.3">
      <c r="A242">
        <v>1</v>
      </c>
      <c r="B242">
        <v>16.600000000000001</v>
      </c>
      <c r="C24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2">
        <v>1</v>
      </c>
      <c r="E242">
        <v>0</v>
      </c>
      <c r="F242">
        <v>1</v>
      </c>
      <c r="G242">
        <f>DEGREES(ASIN(Research_Wall_Table[[#This Row],[X value]]/Research_Wall_Table[[#This Row],[Length]]))</f>
        <v>90</v>
      </c>
      <c r="H24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43" spans="1:8" x14ac:dyDescent="0.3">
      <c r="A243">
        <v>1</v>
      </c>
      <c r="B243">
        <v>6.03</v>
      </c>
      <c r="C24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43">
        <v>0</v>
      </c>
      <c r="E243">
        <v>1</v>
      </c>
      <c r="F243">
        <v>1</v>
      </c>
      <c r="G243">
        <f>DEGREES(ASIN(Research_Wall_Table[[#This Row],[X value]]/Research_Wall_Table[[#This Row],[Length]]))</f>
        <v>0</v>
      </c>
      <c r="H24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44" spans="1:8" x14ac:dyDescent="0.3">
      <c r="A244">
        <v>1</v>
      </c>
      <c r="B244">
        <v>16.13</v>
      </c>
      <c r="C24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4">
        <v>1</v>
      </c>
      <c r="E244">
        <v>0</v>
      </c>
      <c r="F244">
        <v>1</v>
      </c>
      <c r="G244">
        <f>DEGREES(ASIN(Research_Wall_Table[[#This Row],[X value]]/Research_Wall_Table[[#This Row],[Length]]))</f>
        <v>90</v>
      </c>
      <c r="H24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45" spans="1:8" x14ac:dyDescent="0.3">
      <c r="A245">
        <v>1</v>
      </c>
      <c r="B245">
        <v>29.6</v>
      </c>
      <c r="C24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45">
        <v>-1</v>
      </c>
      <c r="E245">
        <v>0</v>
      </c>
      <c r="F245">
        <v>1</v>
      </c>
      <c r="G245">
        <f>DEGREES(ASIN(Research_Wall_Table[[#This Row],[X value]]/Research_Wall_Table[[#This Row],[Length]]))</f>
        <v>-90</v>
      </c>
      <c r="H24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46" spans="1:8" x14ac:dyDescent="0.3">
      <c r="A246">
        <v>1</v>
      </c>
      <c r="B246">
        <v>16.649999999999999</v>
      </c>
      <c r="C24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6">
        <v>1</v>
      </c>
      <c r="E246">
        <v>0</v>
      </c>
      <c r="F246">
        <v>1</v>
      </c>
      <c r="G246">
        <f>DEGREES(ASIN(Research_Wall_Table[[#This Row],[X value]]/Research_Wall_Table[[#This Row],[Length]]))</f>
        <v>90</v>
      </c>
      <c r="H24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47" spans="1:8" x14ac:dyDescent="0.3">
      <c r="A247">
        <v>1</v>
      </c>
      <c r="B247">
        <v>17.7</v>
      </c>
      <c r="C24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47">
        <v>0</v>
      </c>
      <c r="E247">
        <v>1</v>
      </c>
      <c r="F247">
        <v>1</v>
      </c>
      <c r="G247">
        <f>DEGREES(ASIN(Research_Wall_Table[[#This Row],[X value]]/Research_Wall_Table[[#This Row],[Length]]))</f>
        <v>0</v>
      </c>
      <c r="H24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48" spans="1:8" x14ac:dyDescent="0.3">
      <c r="A248">
        <v>1</v>
      </c>
      <c r="B248">
        <v>6.47</v>
      </c>
      <c r="C24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48">
        <v>-1</v>
      </c>
      <c r="E248">
        <v>0</v>
      </c>
      <c r="F248">
        <v>1</v>
      </c>
      <c r="G248">
        <f>DEGREES(ASIN(Research_Wall_Table[[#This Row],[X value]]/Research_Wall_Table[[#This Row],[Length]]))</f>
        <v>-90</v>
      </c>
      <c r="H24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49" spans="1:8" x14ac:dyDescent="0.3">
      <c r="A249">
        <v>1</v>
      </c>
      <c r="B249">
        <v>7.2</v>
      </c>
      <c r="C24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49">
        <v>0</v>
      </c>
      <c r="E249">
        <v>1</v>
      </c>
      <c r="F249">
        <v>1</v>
      </c>
      <c r="G249">
        <f>DEGREES(ASIN(Research_Wall_Table[[#This Row],[X value]]/Research_Wall_Table[[#This Row],[Length]]))</f>
        <v>0</v>
      </c>
      <c r="H24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50" spans="1:8" x14ac:dyDescent="0.3">
      <c r="A250">
        <v>1</v>
      </c>
      <c r="B250">
        <v>23.21</v>
      </c>
      <c r="C25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50">
        <v>-1</v>
      </c>
      <c r="E250">
        <v>0</v>
      </c>
      <c r="F250">
        <v>1</v>
      </c>
      <c r="G250">
        <f>DEGREES(ASIN(Research_Wall_Table[[#This Row],[X value]]/Research_Wall_Table[[#This Row],[Length]]))</f>
        <v>-90</v>
      </c>
      <c r="H25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51" spans="1:8" x14ac:dyDescent="0.3">
      <c r="A251">
        <v>1</v>
      </c>
      <c r="B251">
        <v>5.64</v>
      </c>
      <c r="C25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51">
        <v>0</v>
      </c>
      <c r="E251">
        <v>-1</v>
      </c>
      <c r="F251">
        <v>1</v>
      </c>
      <c r="G251">
        <f>DEGREES(ASIN(Research_Wall_Table[[#This Row],[X value]]/Research_Wall_Table[[#This Row],[Length]]))</f>
        <v>0</v>
      </c>
      <c r="H25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52" spans="1:8" x14ac:dyDescent="0.3">
      <c r="A252">
        <v>1</v>
      </c>
      <c r="B252">
        <v>6.47</v>
      </c>
      <c r="C25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52">
        <v>-1</v>
      </c>
      <c r="E252">
        <v>0</v>
      </c>
      <c r="F252">
        <v>1</v>
      </c>
      <c r="G252">
        <f>DEGREES(ASIN(Research_Wall_Table[[#This Row],[X value]]/Research_Wall_Table[[#This Row],[Length]]))</f>
        <v>-90</v>
      </c>
      <c r="H25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53" spans="1:8" x14ac:dyDescent="0.3">
      <c r="A253">
        <v>1</v>
      </c>
      <c r="B253">
        <v>2.79</v>
      </c>
      <c r="C25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53">
        <v>0</v>
      </c>
      <c r="E253">
        <v>1</v>
      </c>
      <c r="F253">
        <v>1</v>
      </c>
      <c r="G253">
        <f>DEGREES(ASIN(Research_Wall_Table[[#This Row],[X value]]/Research_Wall_Table[[#This Row],[Length]]))</f>
        <v>0</v>
      </c>
      <c r="H25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54" spans="1:8" x14ac:dyDescent="0.3">
      <c r="A254">
        <v>1</v>
      </c>
      <c r="B254">
        <v>23.62</v>
      </c>
      <c r="C25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54">
        <v>-1</v>
      </c>
      <c r="E254">
        <v>0</v>
      </c>
      <c r="F254">
        <v>1</v>
      </c>
      <c r="G254">
        <f>DEGREES(ASIN(Research_Wall_Table[[#This Row],[X value]]/Research_Wall_Table[[#This Row],[Length]]))</f>
        <v>-90</v>
      </c>
      <c r="H25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55" spans="1:8" x14ac:dyDescent="0.3">
      <c r="A255">
        <v>1</v>
      </c>
      <c r="B255">
        <v>4.5599999999999996</v>
      </c>
      <c r="C25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55">
        <v>-1</v>
      </c>
      <c r="E255">
        <v>0</v>
      </c>
      <c r="F255">
        <v>1</v>
      </c>
      <c r="G255">
        <f>DEGREES(ASIN(Research_Wall_Table[[#This Row],[X value]]/Research_Wall_Table[[#This Row],[Length]]))</f>
        <v>-90</v>
      </c>
      <c r="H25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56" spans="1:8" x14ac:dyDescent="0.3">
      <c r="A256">
        <v>1</v>
      </c>
      <c r="B256">
        <v>2.79</v>
      </c>
      <c r="C25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56">
        <v>0</v>
      </c>
      <c r="E256">
        <v>-1</v>
      </c>
      <c r="F256">
        <v>1</v>
      </c>
      <c r="G256">
        <f>DEGREES(ASIN(Research_Wall_Table[[#This Row],[X value]]/Research_Wall_Table[[#This Row],[Length]]))</f>
        <v>0</v>
      </c>
      <c r="H25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57" spans="1:8" x14ac:dyDescent="0.3">
      <c r="A257">
        <v>1</v>
      </c>
      <c r="B257">
        <v>2.77</v>
      </c>
      <c r="C25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57">
        <v>0</v>
      </c>
      <c r="E257">
        <v>-1</v>
      </c>
      <c r="F257">
        <v>1</v>
      </c>
      <c r="G257">
        <f>DEGREES(ASIN(Research_Wall_Table[[#This Row],[X value]]/Research_Wall_Table[[#This Row],[Length]]))</f>
        <v>0</v>
      </c>
      <c r="H25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58" spans="1:8" x14ac:dyDescent="0.3">
      <c r="A258">
        <v>1</v>
      </c>
      <c r="B258">
        <v>4.5599999999999996</v>
      </c>
      <c r="C25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58">
        <v>1</v>
      </c>
      <c r="E258">
        <v>0</v>
      </c>
      <c r="F258">
        <v>1</v>
      </c>
      <c r="G258">
        <f>DEGREES(ASIN(Research_Wall_Table[[#This Row],[X value]]/Research_Wall_Table[[#This Row],[Length]]))</f>
        <v>90</v>
      </c>
      <c r="H25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59" spans="1:8" x14ac:dyDescent="0.3">
      <c r="A259">
        <v>1</v>
      </c>
      <c r="B259">
        <v>2.77</v>
      </c>
      <c r="C25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59">
        <v>0</v>
      </c>
      <c r="E259">
        <v>1</v>
      </c>
      <c r="F259">
        <v>1</v>
      </c>
      <c r="G259">
        <f>DEGREES(ASIN(Research_Wall_Table[[#This Row],[X value]]/Research_Wall_Table[[#This Row],[Length]]))</f>
        <v>0</v>
      </c>
      <c r="H25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60" spans="1:8" x14ac:dyDescent="0.3">
      <c r="A260">
        <v>1</v>
      </c>
      <c r="B260">
        <v>20.09</v>
      </c>
      <c r="C26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0">
        <v>1</v>
      </c>
      <c r="E260">
        <v>0</v>
      </c>
      <c r="F260">
        <v>1</v>
      </c>
      <c r="G260">
        <f>DEGREES(ASIN(Research_Wall_Table[[#This Row],[X value]]/Research_Wall_Table[[#This Row],[Length]]))</f>
        <v>90</v>
      </c>
      <c r="H26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1" spans="1:8" x14ac:dyDescent="0.3">
      <c r="A261">
        <v>1</v>
      </c>
      <c r="B261">
        <v>115.17</v>
      </c>
      <c r="C26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61">
        <v>0</v>
      </c>
      <c r="E261">
        <v>-1</v>
      </c>
      <c r="F261">
        <v>1</v>
      </c>
      <c r="G261">
        <f>DEGREES(ASIN(Research_Wall_Table[[#This Row],[X value]]/Research_Wall_Table[[#This Row],[Length]]))</f>
        <v>0</v>
      </c>
      <c r="H26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62" spans="1:8" x14ac:dyDescent="0.3">
      <c r="A262">
        <v>1</v>
      </c>
      <c r="B262">
        <v>179.93</v>
      </c>
      <c r="C26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62">
        <v>0</v>
      </c>
      <c r="E262">
        <v>1</v>
      </c>
      <c r="F262">
        <v>1</v>
      </c>
      <c r="G262">
        <f>DEGREES(ASIN(Research_Wall_Table[[#This Row],[X value]]/Research_Wall_Table[[#This Row],[Length]]))</f>
        <v>0</v>
      </c>
      <c r="H26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63" spans="1:8" x14ac:dyDescent="0.3">
      <c r="A263">
        <v>1</v>
      </c>
      <c r="B263">
        <v>31.18</v>
      </c>
      <c r="C26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3">
        <v>1</v>
      </c>
      <c r="E263">
        <v>0</v>
      </c>
      <c r="F263">
        <v>1</v>
      </c>
      <c r="G263">
        <f>DEGREES(ASIN(Research_Wall_Table[[#This Row],[X value]]/Research_Wall_Table[[#This Row],[Length]]))</f>
        <v>90</v>
      </c>
      <c r="H26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4" spans="1:8" x14ac:dyDescent="0.3">
      <c r="A264">
        <v>1</v>
      </c>
      <c r="B264">
        <v>18.39</v>
      </c>
      <c r="C26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4">
        <v>1</v>
      </c>
      <c r="E264">
        <v>0</v>
      </c>
      <c r="F264">
        <v>1</v>
      </c>
      <c r="G264">
        <f>DEGREES(ASIN(Research_Wall_Table[[#This Row],[X value]]/Research_Wall_Table[[#This Row],[Length]]))</f>
        <v>90</v>
      </c>
      <c r="H26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5" spans="1:8" x14ac:dyDescent="0.3">
      <c r="A265">
        <v>1</v>
      </c>
      <c r="B265">
        <v>6.89</v>
      </c>
      <c r="C26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65">
        <v>0</v>
      </c>
      <c r="E265">
        <v>1</v>
      </c>
      <c r="F265">
        <v>1</v>
      </c>
      <c r="G265">
        <f>DEGREES(ASIN(Research_Wall_Table[[#This Row],[X value]]/Research_Wall_Table[[#This Row],[Length]]))</f>
        <v>0</v>
      </c>
      <c r="H26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66" spans="1:8" x14ac:dyDescent="0.3">
      <c r="A266">
        <v>1</v>
      </c>
      <c r="B266">
        <v>17.87</v>
      </c>
      <c r="C26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6">
        <v>1</v>
      </c>
      <c r="E266">
        <v>0</v>
      </c>
      <c r="F266">
        <v>1</v>
      </c>
      <c r="G266">
        <f>DEGREES(ASIN(Research_Wall_Table[[#This Row],[X value]]/Research_Wall_Table[[#This Row],[Length]]))</f>
        <v>90</v>
      </c>
      <c r="H26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7" spans="1:8" x14ac:dyDescent="0.3">
      <c r="A267">
        <v>1</v>
      </c>
      <c r="B267">
        <v>32.799999999999997</v>
      </c>
      <c r="C26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67">
        <v>-1</v>
      </c>
      <c r="E267">
        <v>0</v>
      </c>
      <c r="F267">
        <v>1</v>
      </c>
      <c r="G267">
        <f>DEGREES(ASIN(Research_Wall_Table[[#This Row],[X value]]/Research_Wall_Table[[#This Row],[Length]]))</f>
        <v>-90</v>
      </c>
      <c r="H26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68" spans="1:8" x14ac:dyDescent="0.3">
      <c r="A268">
        <v>1</v>
      </c>
      <c r="B268">
        <v>18.45</v>
      </c>
      <c r="C26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8">
        <v>1</v>
      </c>
      <c r="E268">
        <v>0</v>
      </c>
      <c r="F268">
        <v>1</v>
      </c>
      <c r="G268">
        <f>DEGREES(ASIN(Research_Wall_Table[[#This Row],[X value]]/Research_Wall_Table[[#This Row],[Length]]))</f>
        <v>90</v>
      </c>
      <c r="H26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9" spans="1:8" x14ac:dyDescent="0.3">
      <c r="A269">
        <v>1</v>
      </c>
      <c r="B269">
        <v>19.62</v>
      </c>
      <c r="C26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69">
        <v>0</v>
      </c>
      <c r="E269">
        <v>1</v>
      </c>
      <c r="F269">
        <v>1</v>
      </c>
      <c r="G269">
        <f>DEGREES(ASIN(Research_Wall_Table[[#This Row],[X value]]/Research_Wall_Table[[#This Row],[Length]]))</f>
        <v>0</v>
      </c>
      <c r="H26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70" spans="1:8" x14ac:dyDescent="0.3">
      <c r="A270">
        <v>1</v>
      </c>
      <c r="B270">
        <v>7.17</v>
      </c>
      <c r="C27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70">
        <v>-1</v>
      </c>
      <c r="E270">
        <v>0</v>
      </c>
      <c r="F270">
        <v>1</v>
      </c>
      <c r="G270">
        <f>DEGREES(ASIN(Research_Wall_Table[[#This Row],[X value]]/Research_Wall_Table[[#This Row],[Length]]))</f>
        <v>-90</v>
      </c>
      <c r="H27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71" spans="1:8" x14ac:dyDescent="0.3">
      <c r="A271">
        <v>1</v>
      </c>
      <c r="B271">
        <v>7.98</v>
      </c>
      <c r="C27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71">
        <v>0</v>
      </c>
      <c r="E271">
        <v>1</v>
      </c>
      <c r="F271">
        <v>1</v>
      </c>
      <c r="G271">
        <f>DEGREES(ASIN(Research_Wall_Table[[#This Row],[X value]]/Research_Wall_Table[[#This Row],[Length]]))</f>
        <v>0</v>
      </c>
      <c r="H27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72" spans="1:8" x14ac:dyDescent="0.3">
      <c r="A272">
        <v>1</v>
      </c>
      <c r="B272">
        <v>35.75</v>
      </c>
      <c r="C27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72">
        <v>-1</v>
      </c>
      <c r="E272">
        <v>0</v>
      </c>
      <c r="F272">
        <v>1</v>
      </c>
      <c r="G272">
        <f>DEGREES(ASIN(Research_Wall_Table[[#This Row],[X value]]/Research_Wall_Table[[#This Row],[Length]]))</f>
        <v>-90</v>
      </c>
      <c r="H27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73" spans="1:8" x14ac:dyDescent="0.3">
      <c r="A273">
        <v>1</v>
      </c>
      <c r="B273">
        <v>6.48</v>
      </c>
      <c r="C27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73">
        <v>0</v>
      </c>
      <c r="E273">
        <v>-1</v>
      </c>
      <c r="F273">
        <v>1</v>
      </c>
      <c r="G273">
        <f>DEGREES(ASIN(Research_Wall_Table[[#This Row],[X value]]/Research_Wall_Table[[#This Row],[Length]]))</f>
        <v>0</v>
      </c>
      <c r="H27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74" spans="1:8" x14ac:dyDescent="0.3">
      <c r="A274">
        <v>1</v>
      </c>
      <c r="B274">
        <v>7.17</v>
      </c>
      <c r="C27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74">
        <v>-1</v>
      </c>
      <c r="E274">
        <v>0</v>
      </c>
      <c r="F274">
        <v>1</v>
      </c>
      <c r="G274">
        <f>DEGREES(ASIN(Research_Wall_Table[[#This Row],[X value]]/Research_Wall_Table[[#This Row],[Length]]))</f>
        <v>-90</v>
      </c>
      <c r="H27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75" spans="1:8" x14ac:dyDescent="0.3">
      <c r="A275">
        <v>1</v>
      </c>
      <c r="B275">
        <v>3.97</v>
      </c>
      <c r="C27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75">
        <v>0</v>
      </c>
      <c r="E275">
        <v>1</v>
      </c>
      <c r="F275">
        <v>1</v>
      </c>
      <c r="G275">
        <f>DEGREES(ASIN(Research_Wall_Table[[#This Row],[X value]]/Research_Wall_Table[[#This Row],[Length]]))</f>
        <v>0</v>
      </c>
      <c r="H27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76" spans="1:8" x14ac:dyDescent="0.3">
      <c r="A276">
        <v>1</v>
      </c>
      <c r="B276">
        <v>35.729999999999997</v>
      </c>
      <c r="C27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76">
        <v>-1</v>
      </c>
      <c r="E276">
        <v>0</v>
      </c>
      <c r="F276">
        <v>1</v>
      </c>
      <c r="G276">
        <f>DEGREES(ASIN(Research_Wall_Table[[#This Row],[X value]]/Research_Wall_Table[[#This Row],[Length]]))</f>
        <v>-90</v>
      </c>
      <c r="H27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77" spans="1:8" x14ac:dyDescent="0.3">
      <c r="A277">
        <v>1</v>
      </c>
      <c r="B277">
        <v>6.49</v>
      </c>
      <c r="C27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77">
        <v>-1</v>
      </c>
      <c r="E277">
        <v>0</v>
      </c>
      <c r="F277">
        <v>1</v>
      </c>
      <c r="G277">
        <f>DEGREES(ASIN(Research_Wall_Table[[#This Row],[X value]]/Research_Wall_Table[[#This Row],[Length]]))</f>
        <v>-90</v>
      </c>
      <c r="H27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78" spans="1:8" x14ac:dyDescent="0.3">
      <c r="A278">
        <v>1</v>
      </c>
      <c r="B278">
        <v>3.97</v>
      </c>
      <c r="C27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78">
        <v>0</v>
      </c>
      <c r="E278">
        <v>-1</v>
      </c>
      <c r="F278">
        <v>1</v>
      </c>
      <c r="G278">
        <f>DEGREES(ASIN(Research_Wall_Table[[#This Row],[X value]]/Research_Wall_Table[[#This Row],[Length]]))</f>
        <v>0</v>
      </c>
      <c r="H27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79" spans="1:8" x14ac:dyDescent="0.3">
      <c r="A279">
        <v>1</v>
      </c>
      <c r="B279">
        <v>3.93</v>
      </c>
      <c r="C27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79">
        <v>0</v>
      </c>
      <c r="E279">
        <v>-1</v>
      </c>
      <c r="F279">
        <v>1</v>
      </c>
      <c r="G279">
        <f>DEGREES(ASIN(Research_Wall_Table[[#This Row],[X value]]/Research_Wall_Table[[#This Row],[Length]]))</f>
        <v>0</v>
      </c>
      <c r="H27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0" spans="1:8" x14ac:dyDescent="0.3">
      <c r="A280">
        <v>1</v>
      </c>
      <c r="B280">
        <v>6.49</v>
      </c>
      <c r="C28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80">
        <v>1</v>
      </c>
      <c r="E280">
        <v>0</v>
      </c>
      <c r="F280">
        <v>1</v>
      </c>
      <c r="G280">
        <f>DEGREES(ASIN(Research_Wall_Table[[#This Row],[X value]]/Research_Wall_Table[[#This Row],[Length]]))</f>
        <v>90</v>
      </c>
      <c r="H28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81" spans="1:8" x14ac:dyDescent="0.3">
      <c r="A281">
        <v>1</v>
      </c>
      <c r="B281">
        <v>3.93</v>
      </c>
      <c r="C28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81">
        <v>0</v>
      </c>
      <c r="E281">
        <v>1</v>
      </c>
      <c r="F281">
        <v>1</v>
      </c>
      <c r="G281">
        <f>DEGREES(ASIN(Research_Wall_Table[[#This Row],[X value]]/Research_Wall_Table[[#This Row],[Length]]))</f>
        <v>0</v>
      </c>
      <c r="H28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82" spans="1:8" x14ac:dyDescent="0.3">
      <c r="A282">
        <v>1</v>
      </c>
      <c r="B282">
        <v>32.619999999999997</v>
      </c>
      <c r="C28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82">
        <v>1</v>
      </c>
      <c r="E282">
        <v>0</v>
      </c>
      <c r="F282">
        <v>1</v>
      </c>
      <c r="G282">
        <f>DEGREES(ASIN(Research_Wall_Table[[#This Row],[X value]]/Research_Wall_Table[[#This Row],[Length]]))</f>
        <v>90</v>
      </c>
      <c r="H28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83" spans="1:8" x14ac:dyDescent="0.3">
      <c r="A283">
        <v>1</v>
      </c>
      <c r="B283">
        <v>181.66</v>
      </c>
      <c r="C28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3">
        <v>0</v>
      </c>
      <c r="E283">
        <v>-1</v>
      </c>
      <c r="F283">
        <v>1</v>
      </c>
      <c r="G283">
        <f>DEGREES(ASIN(Research_Wall_Table[[#This Row],[X value]]/Research_Wall_Table[[#This Row],[Length]]))</f>
        <v>0</v>
      </c>
      <c r="H28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4" spans="1:8" x14ac:dyDescent="0.3">
      <c r="A284">
        <v>1</v>
      </c>
      <c r="B284">
        <v>16.32</v>
      </c>
      <c r="C28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84">
        <v>1</v>
      </c>
      <c r="E284">
        <v>0</v>
      </c>
      <c r="F284">
        <v>1</v>
      </c>
      <c r="G284">
        <f>DEGREES(ASIN(Research_Wall_Table[[#This Row],[X value]]/Research_Wall_Table[[#This Row],[Length]]))</f>
        <v>90</v>
      </c>
      <c r="H28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85" spans="1:8" x14ac:dyDescent="0.3">
      <c r="A285">
        <v>1</v>
      </c>
      <c r="B285">
        <v>13.92</v>
      </c>
      <c r="C28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5">
        <v>0</v>
      </c>
      <c r="E285">
        <v>-1</v>
      </c>
      <c r="F285">
        <v>1</v>
      </c>
      <c r="G285">
        <f>DEGREES(ASIN(Research_Wall_Table[[#This Row],[X value]]/Research_Wall_Table[[#This Row],[Length]]))</f>
        <v>0</v>
      </c>
      <c r="H28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6" spans="1:8" x14ac:dyDescent="0.3">
      <c r="A286">
        <v>1</v>
      </c>
      <c r="B286">
        <v>47.26</v>
      </c>
      <c r="C28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86">
        <v>-1</v>
      </c>
      <c r="E286">
        <v>0</v>
      </c>
      <c r="F286">
        <v>1</v>
      </c>
      <c r="G286">
        <f>DEGREES(ASIN(Research_Wall_Table[[#This Row],[X value]]/Research_Wall_Table[[#This Row],[Length]]))</f>
        <v>-90</v>
      </c>
      <c r="H28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87" spans="1:8" x14ac:dyDescent="0.3">
      <c r="A287">
        <v>1</v>
      </c>
      <c r="B287">
        <v>63.36</v>
      </c>
      <c r="C28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87">
        <v>0</v>
      </c>
      <c r="E287">
        <v>1</v>
      </c>
      <c r="F287">
        <v>1</v>
      </c>
      <c r="G287">
        <f>DEGREES(ASIN(Research_Wall_Table[[#This Row],[X value]]/Research_Wall_Table[[#This Row],[Length]]))</f>
        <v>0</v>
      </c>
      <c r="H28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88" spans="1:8" x14ac:dyDescent="0.3">
      <c r="A288">
        <v>1</v>
      </c>
      <c r="B288">
        <v>64.63</v>
      </c>
      <c r="C28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8">
        <v>0</v>
      </c>
      <c r="E288">
        <v>-1</v>
      </c>
      <c r="F288">
        <v>1</v>
      </c>
      <c r="G288">
        <f>DEGREES(ASIN(Research_Wall_Table[[#This Row],[X value]]/Research_Wall_Table[[#This Row],[Length]]))</f>
        <v>0</v>
      </c>
      <c r="H28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9" spans="1:8" x14ac:dyDescent="0.3">
      <c r="A289">
        <v>1</v>
      </c>
      <c r="B289">
        <v>29.44</v>
      </c>
      <c r="C28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89">
        <v>1</v>
      </c>
      <c r="E289">
        <v>0</v>
      </c>
      <c r="F289">
        <v>1</v>
      </c>
      <c r="G289">
        <f>DEGREES(ASIN(Research_Wall_Table[[#This Row],[X value]]/Research_Wall_Table[[#This Row],[Length]]))</f>
        <v>90</v>
      </c>
      <c r="H28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90" spans="1:8" x14ac:dyDescent="0.3">
      <c r="A290">
        <v>1</v>
      </c>
      <c r="B290">
        <v>38.700000000000003</v>
      </c>
      <c r="C29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90">
        <v>0</v>
      </c>
      <c r="E290">
        <v>1</v>
      </c>
      <c r="F290">
        <v>1</v>
      </c>
      <c r="G290">
        <f>DEGREES(ASIN(Research_Wall_Table[[#This Row],[X value]]/Research_Wall_Table[[#This Row],[Length]]))</f>
        <v>0</v>
      </c>
      <c r="H29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91" spans="1:8" x14ac:dyDescent="0.3">
      <c r="A291">
        <v>1</v>
      </c>
      <c r="B291">
        <v>52.7</v>
      </c>
      <c r="C29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91">
        <v>0</v>
      </c>
      <c r="E291">
        <v>1</v>
      </c>
      <c r="F291">
        <v>1</v>
      </c>
      <c r="G291">
        <f>DEGREES(ASIN(Research_Wall_Table[[#This Row],[X value]]/Research_Wall_Table[[#This Row],[Length]]))</f>
        <v>0</v>
      </c>
      <c r="H29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92" spans="1:8" x14ac:dyDescent="0.3">
      <c r="A292">
        <v>1</v>
      </c>
      <c r="B292">
        <v>38.380000000000003</v>
      </c>
      <c r="C29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92">
        <v>1</v>
      </c>
      <c r="E292">
        <v>0</v>
      </c>
      <c r="F292">
        <v>1</v>
      </c>
      <c r="G292">
        <f>DEGREES(ASIN(Research_Wall_Table[[#This Row],[X value]]/Research_Wall_Table[[#This Row],[Length]]))</f>
        <v>90</v>
      </c>
      <c r="H29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93" spans="1:8" x14ac:dyDescent="0.3">
      <c r="A293">
        <v>1</v>
      </c>
      <c r="B293">
        <v>60.36</v>
      </c>
      <c r="C29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93">
        <v>0</v>
      </c>
      <c r="E293">
        <v>-1</v>
      </c>
      <c r="F293">
        <v>1</v>
      </c>
      <c r="G293">
        <f>DEGREES(ASIN(Research_Wall_Table[[#This Row],[X value]]/Research_Wall_Table[[#This Row],[Length]]))</f>
        <v>0</v>
      </c>
      <c r="H29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94" spans="1:8" x14ac:dyDescent="0.3">
      <c r="A294">
        <v>1</v>
      </c>
      <c r="B294">
        <v>11.84</v>
      </c>
      <c r="C29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94">
        <v>-1</v>
      </c>
      <c r="E294">
        <v>0</v>
      </c>
      <c r="F294">
        <v>1</v>
      </c>
      <c r="G294">
        <f>DEGREES(ASIN(Research_Wall_Table[[#This Row],[X value]]/Research_Wall_Table[[#This Row],[Length]]))</f>
        <v>-90</v>
      </c>
      <c r="H29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95" spans="1:8" x14ac:dyDescent="0.3">
      <c r="A295">
        <v>1</v>
      </c>
      <c r="B295">
        <v>16.809999999999999</v>
      </c>
      <c r="C29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95">
        <v>0</v>
      </c>
      <c r="E295">
        <v>-1</v>
      </c>
      <c r="F295">
        <v>1</v>
      </c>
      <c r="G295">
        <f>DEGREES(ASIN(Research_Wall_Table[[#This Row],[X value]]/Research_Wall_Table[[#This Row],[Length]]))</f>
        <v>0</v>
      </c>
      <c r="H29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96" spans="1:8" x14ac:dyDescent="0.3">
      <c r="A296">
        <v>1</v>
      </c>
      <c r="B296">
        <v>24.29</v>
      </c>
      <c r="C29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296">
        <v>-1</v>
      </c>
      <c r="E296">
        <v>0</v>
      </c>
      <c r="F296">
        <v>1</v>
      </c>
      <c r="G296">
        <f>DEGREES(ASIN(Research_Wall_Table[[#This Row],[X value]]/Research_Wall_Table[[#This Row],[Length]]))</f>
        <v>-90</v>
      </c>
      <c r="H29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97" spans="1:8" x14ac:dyDescent="0.3">
      <c r="A297">
        <v>1</v>
      </c>
      <c r="B297">
        <v>13.63</v>
      </c>
      <c r="C29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97">
        <v>0</v>
      </c>
      <c r="E297">
        <v>1</v>
      </c>
      <c r="F297">
        <v>1</v>
      </c>
      <c r="G297">
        <f>DEGREES(ASIN(Research_Wall_Table[[#This Row],[X value]]/Research_Wall_Table[[#This Row],[Length]]))</f>
        <v>0</v>
      </c>
      <c r="H29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98" spans="1:8" x14ac:dyDescent="0.3">
      <c r="A298">
        <v>1</v>
      </c>
      <c r="B298">
        <v>23.71</v>
      </c>
      <c r="C29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98">
        <v>1</v>
      </c>
      <c r="E298">
        <v>0</v>
      </c>
      <c r="F298">
        <v>1</v>
      </c>
      <c r="G298">
        <f>DEGREES(ASIN(Research_Wall_Table[[#This Row],[X value]]/Research_Wall_Table[[#This Row],[Length]]))</f>
        <v>90</v>
      </c>
      <c r="H29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99" spans="1:8" x14ac:dyDescent="0.3">
      <c r="A299">
        <v>1</v>
      </c>
      <c r="B299">
        <v>12.21</v>
      </c>
      <c r="C29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99">
        <v>0</v>
      </c>
      <c r="E299">
        <v>-1</v>
      </c>
      <c r="F299">
        <v>1</v>
      </c>
      <c r="G299">
        <f>DEGREES(ASIN(Research_Wall_Table[[#This Row],[X value]]/Research_Wall_Table[[#This Row],[Length]]))</f>
        <v>0</v>
      </c>
      <c r="H29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00" spans="1:8" x14ac:dyDescent="0.3">
      <c r="A300">
        <v>1</v>
      </c>
      <c r="B300">
        <v>22.29</v>
      </c>
      <c r="C30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00">
        <v>-1</v>
      </c>
      <c r="E300">
        <v>0</v>
      </c>
      <c r="F300">
        <v>1</v>
      </c>
      <c r="G300">
        <f>DEGREES(ASIN(Research_Wall_Table[[#This Row],[X value]]/Research_Wall_Table[[#This Row],[Length]]))</f>
        <v>-90</v>
      </c>
      <c r="H30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01" spans="1:8" x14ac:dyDescent="0.3">
      <c r="A301">
        <v>1</v>
      </c>
      <c r="B301">
        <v>8.6</v>
      </c>
      <c r="C30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01">
        <v>0</v>
      </c>
      <c r="E301">
        <v>1</v>
      </c>
      <c r="F301">
        <v>1</v>
      </c>
      <c r="G301">
        <f>DEGREES(ASIN(Research_Wall_Table[[#This Row],[X value]]/Research_Wall_Table[[#This Row],[Length]]))</f>
        <v>0</v>
      </c>
      <c r="H30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02" spans="1:8" x14ac:dyDescent="0.3">
      <c r="A302">
        <v>1</v>
      </c>
      <c r="B302">
        <v>15.01</v>
      </c>
      <c r="C30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02">
        <v>1</v>
      </c>
      <c r="E302">
        <v>0</v>
      </c>
      <c r="F302">
        <v>1</v>
      </c>
      <c r="G302">
        <f>DEGREES(ASIN(Research_Wall_Table[[#This Row],[X value]]/Research_Wall_Table[[#This Row],[Length]]))</f>
        <v>90</v>
      </c>
      <c r="H30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03" spans="1:8" x14ac:dyDescent="0.3">
      <c r="A303">
        <v>1</v>
      </c>
      <c r="B303">
        <v>11.17</v>
      </c>
      <c r="C30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03">
        <v>0</v>
      </c>
      <c r="E303">
        <v>1</v>
      </c>
      <c r="F303">
        <v>1</v>
      </c>
      <c r="G303">
        <f>DEGREES(ASIN(Research_Wall_Table[[#This Row],[X value]]/Research_Wall_Table[[#This Row],[Length]]))</f>
        <v>0</v>
      </c>
      <c r="H30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04" spans="1:8" x14ac:dyDescent="0.3">
      <c r="A304">
        <v>1</v>
      </c>
      <c r="B304">
        <v>17.82</v>
      </c>
      <c r="C30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04">
        <v>-1</v>
      </c>
      <c r="E304">
        <v>0</v>
      </c>
      <c r="F304">
        <v>1</v>
      </c>
      <c r="G304">
        <f>DEGREES(ASIN(Research_Wall_Table[[#This Row],[X value]]/Research_Wall_Table[[#This Row],[Length]]))</f>
        <v>-90</v>
      </c>
      <c r="H30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05" spans="1:8" x14ac:dyDescent="0.3">
      <c r="A305">
        <v>1</v>
      </c>
      <c r="B305">
        <v>18.7</v>
      </c>
      <c r="C30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05">
        <v>1</v>
      </c>
      <c r="E305">
        <v>0</v>
      </c>
      <c r="F305">
        <v>1</v>
      </c>
      <c r="G305">
        <f>DEGREES(ASIN(Research_Wall_Table[[#This Row],[X value]]/Research_Wall_Table[[#This Row],[Length]]))</f>
        <v>90</v>
      </c>
      <c r="H30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06" spans="1:8" x14ac:dyDescent="0.3">
      <c r="A306">
        <v>1</v>
      </c>
      <c r="B306">
        <v>8.1300000000000008</v>
      </c>
      <c r="C30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06">
        <v>-1</v>
      </c>
      <c r="E306">
        <v>0</v>
      </c>
      <c r="F306">
        <v>1</v>
      </c>
      <c r="G306">
        <f>DEGREES(ASIN(Research_Wall_Table[[#This Row],[X value]]/Research_Wall_Table[[#This Row],[Length]]))</f>
        <v>-90</v>
      </c>
      <c r="H30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07" spans="1:8" x14ac:dyDescent="0.3">
      <c r="A307">
        <v>1</v>
      </c>
      <c r="B307">
        <v>12.16</v>
      </c>
      <c r="C30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07">
        <v>0</v>
      </c>
      <c r="E307">
        <v>1</v>
      </c>
      <c r="F307">
        <v>1</v>
      </c>
      <c r="G307">
        <f>DEGREES(ASIN(Research_Wall_Table[[#This Row],[X value]]/Research_Wall_Table[[#This Row],[Length]]))</f>
        <v>0</v>
      </c>
      <c r="H30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08" spans="1:8" x14ac:dyDescent="0.3">
      <c r="A308">
        <v>1</v>
      </c>
      <c r="B308">
        <v>4.4800000000000004</v>
      </c>
      <c r="C30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08">
        <v>0</v>
      </c>
      <c r="E308">
        <v>-1</v>
      </c>
      <c r="F308">
        <v>1</v>
      </c>
      <c r="G308">
        <f>DEGREES(ASIN(Research_Wall_Table[[#This Row],[X value]]/Research_Wall_Table[[#This Row],[Length]]))</f>
        <v>0</v>
      </c>
      <c r="H30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09" spans="1:8" x14ac:dyDescent="0.3">
      <c r="A309">
        <v>1</v>
      </c>
      <c r="B309">
        <v>11.83</v>
      </c>
      <c r="C30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09">
        <v>-1</v>
      </c>
      <c r="E309">
        <v>0</v>
      </c>
      <c r="F309">
        <v>1</v>
      </c>
      <c r="G309">
        <f>DEGREES(ASIN(Research_Wall_Table[[#This Row],[X value]]/Research_Wall_Table[[#This Row],[Length]]))</f>
        <v>-90</v>
      </c>
      <c r="H30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10" spans="1:8" x14ac:dyDescent="0.3">
      <c r="A310">
        <v>1</v>
      </c>
      <c r="B310">
        <v>7.6</v>
      </c>
      <c r="C3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10">
        <v>-1</v>
      </c>
      <c r="E310">
        <v>0</v>
      </c>
      <c r="F310">
        <v>1</v>
      </c>
      <c r="G310">
        <f>DEGREES(ASIN(Research_Wall_Table[[#This Row],[X value]]/Research_Wall_Table[[#This Row],[Length]]))</f>
        <v>-90</v>
      </c>
      <c r="H3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11" spans="1:8" x14ac:dyDescent="0.3">
      <c r="A311">
        <v>1</v>
      </c>
      <c r="B311">
        <v>3.74</v>
      </c>
      <c r="C3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11">
        <v>1</v>
      </c>
      <c r="E311">
        <v>0</v>
      </c>
      <c r="F311">
        <v>1</v>
      </c>
      <c r="G311">
        <f>DEGREES(ASIN(Research_Wall_Table[[#This Row],[X value]]/Research_Wall_Table[[#This Row],[Length]]))</f>
        <v>90</v>
      </c>
      <c r="H3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682225-75C4-4FE9-A552-549871613C12}">
  <sheetPr codeName="Sheet14"/>
  <dimension ref="A1:S348"/>
  <sheetViews>
    <sheetView workbookViewId="0"/>
  </sheetViews>
  <sheetFormatPr defaultRowHeight="14.4" x14ac:dyDescent="0.3"/>
  <cols>
    <col min="6" max="6" width="9" customWidth="1"/>
    <col min="13" max="13" width="12.5546875" bestFit="1" customWidth="1"/>
    <col min="14" max="14" width="11.33203125" bestFit="1" customWidth="1"/>
    <col min="17" max="17" width="15.77734375" bestFit="1" customWidth="1"/>
    <col min="18" max="18" width="9.88671875" bestFit="1" customWidth="1"/>
    <col min="19" max="19" width="9.33203125" bestFit="1" customWidth="1"/>
  </cols>
  <sheetData>
    <row r="1" spans="1:19" x14ac:dyDescent="0.3">
      <c r="A1" t="s">
        <v>268</v>
      </c>
      <c r="B1" t="s">
        <v>269</v>
      </c>
      <c r="C1" t="s">
        <v>270</v>
      </c>
      <c r="D1" t="s">
        <v>271</v>
      </c>
      <c r="E1" t="s">
        <v>301</v>
      </c>
      <c r="F1" t="s">
        <v>297</v>
      </c>
      <c r="G1" t="s">
        <v>298</v>
      </c>
      <c r="H1" t="s">
        <v>296</v>
      </c>
      <c r="I1" t="s">
        <v>299</v>
      </c>
      <c r="J1" t="s">
        <v>300</v>
      </c>
      <c r="Q1" s="263" t="s">
        <v>309</v>
      </c>
      <c r="R1" s="271" t="s">
        <v>306</v>
      </c>
      <c r="S1" s="263" t="s">
        <v>307</v>
      </c>
    </row>
    <row r="2" spans="1:19" x14ac:dyDescent="0.3">
      <c r="A2">
        <v>1</v>
      </c>
      <c r="B2">
        <v>1.43</v>
      </c>
      <c r="C2">
        <v>1.19</v>
      </c>
      <c r="D2">
        <f>Research_Window_Table[[#This Row],[Width]]*Research_Window_Table[[#This Row],[Height]]</f>
        <v>1.7016999999999998</v>
      </c>
      <c r="E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">
        <v>0</v>
      </c>
      <c r="G2">
        <v>1</v>
      </c>
      <c r="H2">
        <v>1</v>
      </c>
      <c r="I2">
        <f>DEGREES(ASIN(Research_Window_Table[[#This Row],[X value]]/Research_Window_Table[[#This Row],[Length]]))</f>
        <v>0</v>
      </c>
      <c r="J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2" s="262" t="s">
        <v>77</v>
      </c>
      <c r="R2" s="265">
        <f>IF(ISNUMBER(VLOOKUP("N",$M$1:$N$16,2,FALSE)),VLOOKUP("N",$M$1:$N$16,2,FALSE),0)</f>
        <v>468.99169999999924</v>
      </c>
      <c r="S2" s="264">
        <f>R2*10.764</f>
        <v>5048.2266587999911</v>
      </c>
    </row>
    <row r="3" spans="1:19" x14ac:dyDescent="0.3">
      <c r="A3">
        <v>1</v>
      </c>
      <c r="B3">
        <v>1.43</v>
      </c>
      <c r="C3">
        <v>1.19</v>
      </c>
      <c r="D3">
        <f>Research_Window_Table[[#This Row],[Width]]*Research_Window_Table[[#This Row],[Height]]</f>
        <v>1.7016999999999998</v>
      </c>
      <c r="E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">
        <v>0</v>
      </c>
      <c r="G3">
        <v>1</v>
      </c>
      <c r="H3">
        <v>1</v>
      </c>
      <c r="I3">
        <f>DEGREES(ASIN(Research_Window_Table[[#This Row],[X value]]/Research_Window_Table[[#This Row],[Length]]))</f>
        <v>0</v>
      </c>
      <c r="J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3" s="268" t="s">
        <v>302</v>
      </c>
      <c r="N3" t="s">
        <v>304</v>
      </c>
      <c r="Q3" s="262" t="s">
        <v>182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1.43</v>
      </c>
      <c r="C4">
        <v>1.19</v>
      </c>
      <c r="D4">
        <f>Research_Window_Table[[#This Row],[Width]]*Research_Window_Table[[#This Row],[Height]]</f>
        <v>1.7016999999999998</v>
      </c>
      <c r="E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4">
        <v>0</v>
      </c>
      <c r="G4">
        <v>1</v>
      </c>
      <c r="H4">
        <v>1</v>
      </c>
      <c r="I4">
        <f>DEGREES(ASIN(Research_Window_Table[[#This Row],[X value]]/Research_Window_Table[[#This Row],[Length]]))</f>
        <v>0</v>
      </c>
      <c r="J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4" s="269" t="s">
        <v>181</v>
      </c>
      <c r="N4" s="270">
        <v>193.56400000000005</v>
      </c>
      <c r="Q4" s="262" t="s">
        <v>181</v>
      </c>
      <c r="R4" s="265">
        <f>IF(ISNUMBER(VLOOKUP("E",$M$1:$N$16,2,FALSE)),VLOOKUP("E",$M$1:$N$16,2,FALSE),0)</f>
        <v>193.56400000000005</v>
      </c>
      <c r="S4" s="264">
        <f t="shared" si="0"/>
        <v>2083.5228960000004</v>
      </c>
    </row>
    <row r="5" spans="1:19" x14ac:dyDescent="0.3">
      <c r="A5">
        <v>1</v>
      </c>
      <c r="B5">
        <v>1.43</v>
      </c>
      <c r="C5">
        <v>1.19</v>
      </c>
      <c r="D5">
        <f>Research_Window_Table[[#This Row],[Width]]*Research_Window_Table[[#This Row],[Height]]</f>
        <v>1.7016999999999998</v>
      </c>
      <c r="E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5">
        <v>0</v>
      </c>
      <c r="G5">
        <v>1</v>
      </c>
      <c r="H5">
        <v>1</v>
      </c>
      <c r="I5">
        <f>DEGREES(ASIN(Research_Window_Table[[#This Row],[X value]]/Research_Window_Table[[#This Row],[Length]]))</f>
        <v>0</v>
      </c>
      <c r="J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5" s="269" t="s">
        <v>77</v>
      </c>
      <c r="N5" s="270">
        <v>468.99169999999924</v>
      </c>
      <c r="Q5" s="262" t="s">
        <v>183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1.43</v>
      </c>
      <c r="C6">
        <v>1.19</v>
      </c>
      <c r="D6">
        <f>Research_Window_Table[[#This Row],[Width]]*Research_Window_Table[[#This Row],[Height]]</f>
        <v>1.7016999999999998</v>
      </c>
      <c r="E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">
        <v>0</v>
      </c>
      <c r="G6">
        <v>1</v>
      </c>
      <c r="H6">
        <v>1</v>
      </c>
      <c r="I6">
        <f>DEGREES(ASIN(Research_Window_Table[[#This Row],[X value]]/Research_Window_Table[[#This Row],[Length]]))</f>
        <v>0</v>
      </c>
      <c r="J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6" s="269" t="s">
        <v>187</v>
      </c>
      <c r="N6" s="270">
        <v>445.43379999999962</v>
      </c>
      <c r="Q6" s="262" t="s">
        <v>187</v>
      </c>
      <c r="R6" s="265">
        <f>IF(ISNUMBER(VLOOKUP("S",$M$1:$N$16,2,FALSE)),VLOOKUP("S",$M$1:$N$16,2,FALSE),0)</f>
        <v>445.43379999999962</v>
      </c>
      <c r="S6" s="264">
        <f t="shared" si="0"/>
        <v>4794.6494231999959</v>
      </c>
    </row>
    <row r="7" spans="1:19" x14ac:dyDescent="0.3">
      <c r="A7">
        <v>1</v>
      </c>
      <c r="B7">
        <v>2.23</v>
      </c>
      <c r="C7">
        <v>2.17</v>
      </c>
      <c r="D7">
        <f>Research_Window_Table[[#This Row],[Width]]*Research_Window_Table[[#This Row],[Height]]</f>
        <v>4.8391000000000002</v>
      </c>
      <c r="E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">
        <v>0</v>
      </c>
      <c r="G7">
        <v>1</v>
      </c>
      <c r="H7">
        <v>1</v>
      </c>
      <c r="I7">
        <f>DEGREES(ASIN(Research_Window_Table[[#This Row],[X value]]/Research_Window_Table[[#This Row],[Length]]))</f>
        <v>0</v>
      </c>
      <c r="J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7" s="269" t="s">
        <v>185</v>
      </c>
      <c r="N7" s="270">
        <v>114.49130000000008</v>
      </c>
      <c r="Q7" s="262" t="s">
        <v>184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2.23</v>
      </c>
      <c r="C8">
        <v>2.17</v>
      </c>
      <c r="D8">
        <f>Research_Window_Table[[#This Row],[Width]]*Research_Window_Table[[#This Row],[Height]]</f>
        <v>4.8391000000000002</v>
      </c>
      <c r="E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8">
        <v>0</v>
      </c>
      <c r="G8">
        <v>1</v>
      </c>
      <c r="H8">
        <v>1</v>
      </c>
      <c r="I8">
        <f>DEGREES(ASIN(Research_Window_Table[[#This Row],[X value]]/Research_Window_Table[[#This Row],[Length]]))</f>
        <v>0</v>
      </c>
      <c r="J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8" s="269" t="s">
        <v>303</v>
      </c>
      <c r="N8" s="270">
        <v>1222.4807999999991</v>
      </c>
      <c r="Q8" s="262" t="s">
        <v>185</v>
      </c>
      <c r="R8" s="265">
        <f>IF(ISNUMBER(VLOOKUP("W",$M$1:$N$16,2,FALSE)),VLOOKUP("W",$M$1:$N$16,2,FALSE),0)</f>
        <v>114.49130000000008</v>
      </c>
      <c r="S8" s="264">
        <f t="shared" si="0"/>
        <v>1232.3843532000008</v>
      </c>
    </row>
    <row r="9" spans="1:19" x14ac:dyDescent="0.3">
      <c r="A9">
        <v>1</v>
      </c>
      <c r="B9">
        <v>2.23</v>
      </c>
      <c r="C9">
        <v>2.17</v>
      </c>
      <c r="D9">
        <f>Research_Window_Table[[#This Row],[Width]]*Research_Window_Table[[#This Row],[Height]]</f>
        <v>4.8391000000000002</v>
      </c>
      <c r="E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">
        <v>0</v>
      </c>
      <c r="G9">
        <v>1</v>
      </c>
      <c r="H9">
        <v>1</v>
      </c>
      <c r="I9">
        <f>DEGREES(ASIN(Research_Window_Table[[#This Row],[X value]]/Research_Window_Table[[#This Row],[Length]]))</f>
        <v>0</v>
      </c>
      <c r="J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9" s="262" t="s">
        <v>186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2.23</v>
      </c>
      <c r="C10">
        <v>2.17</v>
      </c>
      <c r="D10">
        <f>Research_Window_Table[[#This Row],[Width]]*Research_Window_Table[[#This Row],[Height]]</f>
        <v>4.8391000000000002</v>
      </c>
      <c r="E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">
        <v>0</v>
      </c>
      <c r="G10">
        <v>1</v>
      </c>
      <c r="H10">
        <v>1</v>
      </c>
      <c r="I10">
        <f>DEGREES(ASIN(Research_Window_Table[[#This Row],[X value]]/Research_Window_Table[[#This Row],[Length]]))</f>
        <v>0</v>
      </c>
      <c r="J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0" s="1"/>
      <c r="S10" s="1"/>
    </row>
    <row r="11" spans="1:19" x14ac:dyDescent="0.3">
      <c r="A11">
        <v>1</v>
      </c>
      <c r="B11">
        <v>2.23</v>
      </c>
      <c r="C11">
        <v>2.17</v>
      </c>
      <c r="D11">
        <f>Research_Window_Table[[#This Row],[Width]]*Research_Window_Table[[#This Row],[Height]]</f>
        <v>4.8391000000000002</v>
      </c>
      <c r="E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1">
        <v>0</v>
      </c>
      <c r="G11">
        <v>1</v>
      </c>
      <c r="H11">
        <v>1</v>
      </c>
      <c r="I11">
        <f>DEGREES(ASIN(Research_Window_Table[[#This Row],[X value]]/Research_Window_Table[[#This Row],[Length]]))</f>
        <v>0</v>
      </c>
      <c r="J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1" s="263" t="s">
        <v>308</v>
      </c>
      <c r="R11" s="264">
        <f>SUM(R2:R9)</f>
        <v>1222.4807999999991</v>
      </c>
      <c r="S11" s="264">
        <f>SUM(S2:S9)</f>
        <v>13158.783331199988</v>
      </c>
    </row>
    <row r="12" spans="1:19" x14ac:dyDescent="0.3">
      <c r="A12">
        <v>1</v>
      </c>
      <c r="B12">
        <v>2.23</v>
      </c>
      <c r="C12">
        <v>2.17</v>
      </c>
      <c r="D12">
        <f>Research_Window_Table[[#This Row],[Width]]*Research_Window_Table[[#This Row],[Height]]</f>
        <v>4.8391000000000002</v>
      </c>
      <c r="E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2">
        <v>0</v>
      </c>
      <c r="G12">
        <v>1</v>
      </c>
      <c r="H12">
        <v>1</v>
      </c>
      <c r="I12">
        <f>DEGREES(ASIN(Research_Window_Table[[#This Row],[X value]]/Research_Window_Table[[#This Row],[Length]]))</f>
        <v>0</v>
      </c>
      <c r="J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2" s="1"/>
      <c r="S12" s="1"/>
    </row>
    <row r="13" spans="1:19" x14ac:dyDescent="0.3">
      <c r="A13">
        <v>1</v>
      </c>
      <c r="B13">
        <v>2.23</v>
      </c>
      <c r="C13">
        <v>2.17</v>
      </c>
      <c r="D13">
        <f>Research_Window_Table[[#This Row],[Width]]*Research_Window_Table[[#This Row],[Height]]</f>
        <v>4.8391000000000002</v>
      </c>
      <c r="E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">
        <v>0</v>
      </c>
      <c r="G13">
        <v>1</v>
      </c>
      <c r="H13">
        <v>1</v>
      </c>
      <c r="I13">
        <f>DEGREES(ASIN(Research_Window_Table[[#This Row],[X value]]/Research_Window_Table[[#This Row],[Length]]))</f>
        <v>0</v>
      </c>
      <c r="J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3" s="263" t="s">
        <v>310</v>
      </c>
      <c r="R13" s="264">
        <f>SUM(Research_Window_Table[Count])</f>
        <v>347</v>
      </c>
      <c r="S13" s="1"/>
    </row>
    <row r="14" spans="1:19" x14ac:dyDescent="0.3">
      <c r="A14">
        <v>1</v>
      </c>
      <c r="B14">
        <v>2.23</v>
      </c>
      <c r="C14">
        <v>2.17</v>
      </c>
      <c r="D14">
        <f>Research_Window_Table[[#This Row],[Width]]*Research_Window_Table[[#This Row],[Height]]</f>
        <v>4.8391000000000002</v>
      </c>
      <c r="E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">
        <v>0</v>
      </c>
      <c r="G14">
        <v>1</v>
      </c>
      <c r="H14">
        <v>1</v>
      </c>
      <c r="I14">
        <f>DEGREES(ASIN(Research_Window_Table[[#This Row],[X value]]/Research_Window_Table[[#This Row],[Length]]))</f>
        <v>0</v>
      </c>
      <c r="J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5" spans="1:19" x14ac:dyDescent="0.3">
      <c r="A15">
        <v>1</v>
      </c>
      <c r="B15">
        <v>2.23</v>
      </c>
      <c r="C15">
        <v>2.17</v>
      </c>
      <c r="D15">
        <f>Research_Window_Table[[#This Row],[Width]]*Research_Window_Table[[#This Row],[Height]]</f>
        <v>4.8391000000000002</v>
      </c>
      <c r="E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">
        <v>-1</v>
      </c>
      <c r="G15">
        <v>0</v>
      </c>
      <c r="H15">
        <v>1</v>
      </c>
      <c r="I15">
        <f>DEGREES(ASIN(Research_Window_Table[[#This Row],[X value]]/Research_Window_Table[[#This Row],[Length]]))</f>
        <v>-90</v>
      </c>
      <c r="J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6" spans="1:19" x14ac:dyDescent="0.3">
      <c r="A16">
        <v>1</v>
      </c>
      <c r="B16">
        <v>1.43</v>
      </c>
      <c r="C16">
        <v>1.19</v>
      </c>
      <c r="D16">
        <f>Research_Window_Table[[#This Row],[Width]]*Research_Window_Table[[#This Row],[Height]]</f>
        <v>1.7016999999999998</v>
      </c>
      <c r="E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6">
        <v>-1</v>
      </c>
      <c r="G16">
        <v>0</v>
      </c>
      <c r="H16">
        <v>1</v>
      </c>
      <c r="I16">
        <f>DEGREES(ASIN(Research_Window_Table[[#This Row],[X value]]/Research_Window_Table[[#This Row],[Length]]))</f>
        <v>-90</v>
      </c>
      <c r="J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7" spans="1:10" x14ac:dyDescent="0.3">
      <c r="A17">
        <v>1</v>
      </c>
      <c r="B17">
        <v>2.23</v>
      </c>
      <c r="C17">
        <v>2.17</v>
      </c>
      <c r="D17">
        <f>Research_Window_Table[[#This Row],[Width]]*Research_Window_Table[[#This Row],[Height]]</f>
        <v>4.8391000000000002</v>
      </c>
      <c r="E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7">
        <v>1</v>
      </c>
      <c r="G17">
        <v>0</v>
      </c>
      <c r="H17">
        <v>1</v>
      </c>
      <c r="I17">
        <f>DEGREES(ASIN(Research_Window_Table[[#This Row],[X value]]/Research_Window_Table[[#This Row],[Length]]))</f>
        <v>90</v>
      </c>
      <c r="J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" spans="1:10" x14ac:dyDescent="0.3">
      <c r="A18">
        <v>1</v>
      </c>
      <c r="B18">
        <v>2.23</v>
      </c>
      <c r="C18">
        <v>2.17</v>
      </c>
      <c r="D18">
        <f>Research_Window_Table[[#This Row],[Width]]*Research_Window_Table[[#This Row],[Height]]</f>
        <v>4.8391000000000002</v>
      </c>
      <c r="E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">
        <v>1</v>
      </c>
      <c r="G18">
        <v>0</v>
      </c>
      <c r="H18">
        <v>1</v>
      </c>
      <c r="I18">
        <f>DEGREES(ASIN(Research_Window_Table[[#This Row],[X value]]/Research_Window_Table[[#This Row],[Length]]))</f>
        <v>90</v>
      </c>
      <c r="J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9" spans="1:10" x14ac:dyDescent="0.3">
      <c r="A19">
        <v>1</v>
      </c>
      <c r="B19">
        <v>2.23</v>
      </c>
      <c r="C19">
        <v>2.17</v>
      </c>
      <c r="D19">
        <f>Research_Window_Table[[#This Row],[Width]]*Research_Window_Table[[#This Row],[Height]]</f>
        <v>4.8391000000000002</v>
      </c>
      <c r="E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9">
        <v>1</v>
      </c>
      <c r="G19">
        <v>0</v>
      </c>
      <c r="H19">
        <v>1</v>
      </c>
      <c r="I19">
        <f>DEGREES(ASIN(Research_Window_Table[[#This Row],[X value]]/Research_Window_Table[[#This Row],[Length]]))</f>
        <v>90</v>
      </c>
      <c r="J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0" spans="1:10" x14ac:dyDescent="0.3">
      <c r="A20">
        <v>1</v>
      </c>
      <c r="B20">
        <v>2.23</v>
      </c>
      <c r="C20">
        <v>2.17</v>
      </c>
      <c r="D20">
        <f>Research_Window_Table[[#This Row],[Width]]*Research_Window_Table[[#This Row],[Height]]</f>
        <v>4.8391000000000002</v>
      </c>
      <c r="E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0">
        <v>1</v>
      </c>
      <c r="G20">
        <v>0</v>
      </c>
      <c r="H20">
        <v>1</v>
      </c>
      <c r="I20">
        <f>DEGREES(ASIN(Research_Window_Table[[#This Row],[X value]]/Research_Window_Table[[#This Row],[Length]]))</f>
        <v>90</v>
      </c>
      <c r="J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1" spans="1:10" x14ac:dyDescent="0.3">
      <c r="A21">
        <v>1</v>
      </c>
      <c r="B21">
        <v>1.43</v>
      </c>
      <c r="C21">
        <v>1.19</v>
      </c>
      <c r="D21">
        <f>Research_Window_Table[[#This Row],[Width]]*Research_Window_Table[[#This Row],[Height]]</f>
        <v>1.7016999999999998</v>
      </c>
      <c r="E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">
        <v>-1</v>
      </c>
      <c r="G21">
        <v>0</v>
      </c>
      <c r="H21">
        <v>1</v>
      </c>
      <c r="I21">
        <f>DEGREES(ASIN(Research_Window_Table[[#This Row],[X value]]/Research_Window_Table[[#This Row],[Length]]))</f>
        <v>-90</v>
      </c>
      <c r="J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" spans="1:10" x14ac:dyDescent="0.3">
      <c r="A22">
        <v>1</v>
      </c>
      <c r="B22">
        <v>1.43</v>
      </c>
      <c r="C22">
        <v>1.19</v>
      </c>
      <c r="D22">
        <f>Research_Window_Table[[#This Row],[Width]]*Research_Window_Table[[#This Row],[Height]]</f>
        <v>1.7016999999999998</v>
      </c>
      <c r="E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">
        <v>-1</v>
      </c>
      <c r="G22">
        <v>0</v>
      </c>
      <c r="H22">
        <v>1</v>
      </c>
      <c r="I22">
        <f>DEGREES(ASIN(Research_Window_Table[[#This Row],[X value]]/Research_Window_Table[[#This Row],[Length]]))</f>
        <v>-90</v>
      </c>
      <c r="J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3" spans="1:10" x14ac:dyDescent="0.3">
      <c r="A23">
        <v>1</v>
      </c>
      <c r="B23">
        <v>1.43</v>
      </c>
      <c r="C23">
        <v>1.19</v>
      </c>
      <c r="D23">
        <f>Research_Window_Table[[#This Row],[Width]]*Research_Window_Table[[#This Row],[Height]]</f>
        <v>1.7016999999999998</v>
      </c>
      <c r="E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3">
        <v>-1</v>
      </c>
      <c r="G23">
        <v>0</v>
      </c>
      <c r="H23">
        <v>1</v>
      </c>
      <c r="I23">
        <f>DEGREES(ASIN(Research_Window_Table[[#This Row],[X value]]/Research_Window_Table[[#This Row],[Length]]))</f>
        <v>-90</v>
      </c>
      <c r="J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4" spans="1:10" x14ac:dyDescent="0.3">
      <c r="A24">
        <v>1</v>
      </c>
      <c r="B24">
        <v>2</v>
      </c>
      <c r="C24">
        <v>2.2000000000000002</v>
      </c>
      <c r="D24">
        <f>Research_Window_Table[[#This Row],[Width]]*Research_Window_Table[[#This Row],[Height]]</f>
        <v>4.4000000000000004</v>
      </c>
      <c r="E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">
        <v>0</v>
      </c>
      <c r="G24">
        <v>1</v>
      </c>
      <c r="H24">
        <v>1</v>
      </c>
      <c r="I24">
        <f>DEGREES(ASIN(Research_Window_Table[[#This Row],[X value]]/Research_Window_Table[[#This Row],[Length]]))</f>
        <v>0</v>
      </c>
      <c r="J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" spans="1:10" x14ac:dyDescent="0.3">
      <c r="A25">
        <v>1</v>
      </c>
      <c r="B25">
        <v>2.23</v>
      </c>
      <c r="C25">
        <v>2.17</v>
      </c>
      <c r="D25">
        <f>Research_Window_Table[[#This Row],[Width]]*Research_Window_Table[[#This Row],[Height]]</f>
        <v>4.8391000000000002</v>
      </c>
      <c r="E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">
        <v>1</v>
      </c>
      <c r="G25">
        <v>0</v>
      </c>
      <c r="H25">
        <v>1</v>
      </c>
      <c r="I25">
        <f>DEGREES(ASIN(Research_Window_Table[[#This Row],[X value]]/Research_Window_Table[[#This Row],[Length]]))</f>
        <v>90</v>
      </c>
      <c r="J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" spans="1:10" x14ac:dyDescent="0.3">
      <c r="A26">
        <v>1</v>
      </c>
      <c r="B26">
        <v>2.23</v>
      </c>
      <c r="C26">
        <v>2.17</v>
      </c>
      <c r="D26">
        <f>Research_Window_Table[[#This Row],[Width]]*Research_Window_Table[[#This Row],[Height]]</f>
        <v>4.8391000000000002</v>
      </c>
      <c r="E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6">
        <v>1</v>
      </c>
      <c r="G26">
        <v>0</v>
      </c>
      <c r="H26">
        <v>1</v>
      </c>
      <c r="I26">
        <f>DEGREES(ASIN(Research_Window_Table[[#This Row],[X value]]/Research_Window_Table[[#This Row],[Length]]))</f>
        <v>90</v>
      </c>
      <c r="J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7" spans="1:10" x14ac:dyDescent="0.3">
      <c r="A27">
        <v>1</v>
      </c>
      <c r="B27">
        <v>2.23</v>
      </c>
      <c r="C27">
        <v>2.17</v>
      </c>
      <c r="D27">
        <f>Research_Window_Table[[#This Row],[Width]]*Research_Window_Table[[#This Row],[Height]]</f>
        <v>4.8391000000000002</v>
      </c>
      <c r="E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7">
        <v>1</v>
      </c>
      <c r="G27">
        <v>0</v>
      </c>
      <c r="H27">
        <v>1</v>
      </c>
      <c r="I27">
        <f>DEGREES(ASIN(Research_Window_Table[[#This Row],[X value]]/Research_Window_Table[[#This Row],[Length]]))</f>
        <v>90</v>
      </c>
      <c r="J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8" spans="1:10" x14ac:dyDescent="0.3">
      <c r="A28">
        <v>1</v>
      </c>
      <c r="B28">
        <v>2.23</v>
      </c>
      <c r="C28">
        <v>2.17</v>
      </c>
      <c r="D28">
        <f>Research_Window_Table[[#This Row],[Width]]*Research_Window_Table[[#This Row],[Height]]</f>
        <v>4.8391000000000002</v>
      </c>
      <c r="E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8">
        <v>1</v>
      </c>
      <c r="G28">
        <v>0</v>
      </c>
      <c r="H28">
        <v>1</v>
      </c>
      <c r="I28">
        <f>DEGREES(ASIN(Research_Window_Table[[#This Row],[X value]]/Research_Window_Table[[#This Row],[Length]]))</f>
        <v>90</v>
      </c>
      <c r="J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" spans="1:10" x14ac:dyDescent="0.3">
      <c r="A29">
        <v>1</v>
      </c>
      <c r="B29">
        <v>2.23</v>
      </c>
      <c r="C29">
        <v>2.17</v>
      </c>
      <c r="D29">
        <f>Research_Window_Table[[#This Row],[Width]]*Research_Window_Table[[#This Row],[Height]]</f>
        <v>4.8391000000000002</v>
      </c>
      <c r="E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">
        <v>-1</v>
      </c>
      <c r="G29">
        <v>0</v>
      </c>
      <c r="H29">
        <v>1</v>
      </c>
      <c r="I29">
        <f>DEGREES(ASIN(Research_Window_Table[[#This Row],[X value]]/Research_Window_Table[[#This Row],[Length]]))</f>
        <v>-90</v>
      </c>
      <c r="J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0" spans="1:10" x14ac:dyDescent="0.3">
      <c r="A30">
        <v>1</v>
      </c>
      <c r="B30">
        <v>2.23</v>
      </c>
      <c r="C30">
        <v>2.17</v>
      </c>
      <c r="D30">
        <f>Research_Window_Table[[#This Row],[Width]]*Research_Window_Table[[#This Row],[Height]]</f>
        <v>4.8391000000000002</v>
      </c>
      <c r="E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0">
        <v>-1</v>
      </c>
      <c r="G30">
        <v>0</v>
      </c>
      <c r="H30">
        <v>1</v>
      </c>
      <c r="I30">
        <f>DEGREES(ASIN(Research_Window_Table[[#This Row],[X value]]/Research_Window_Table[[#This Row],[Length]]))</f>
        <v>-90</v>
      </c>
      <c r="J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1" spans="1:10" x14ac:dyDescent="0.3">
      <c r="A31">
        <v>1</v>
      </c>
      <c r="B31">
        <v>3</v>
      </c>
      <c r="C31">
        <v>2.2000000000000002</v>
      </c>
      <c r="D31">
        <f>Research_Window_Table[[#This Row],[Width]]*Research_Window_Table[[#This Row],[Height]]</f>
        <v>6.6000000000000005</v>
      </c>
      <c r="E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">
        <v>0</v>
      </c>
      <c r="G31">
        <v>1</v>
      </c>
      <c r="H31">
        <v>1</v>
      </c>
      <c r="I31">
        <f>DEGREES(ASIN(Research_Window_Table[[#This Row],[X value]]/Research_Window_Table[[#This Row],[Length]]))</f>
        <v>0</v>
      </c>
      <c r="J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" spans="1:10" x14ac:dyDescent="0.3">
      <c r="A32">
        <v>1</v>
      </c>
      <c r="B32">
        <v>3</v>
      </c>
      <c r="C32">
        <v>2.2000000000000002</v>
      </c>
      <c r="D32">
        <f>Research_Window_Table[[#This Row],[Width]]*Research_Window_Table[[#This Row],[Height]]</f>
        <v>6.6000000000000005</v>
      </c>
      <c r="E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">
        <v>0</v>
      </c>
      <c r="G32">
        <v>1</v>
      </c>
      <c r="H32">
        <v>1</v>
      </c>
      <c r="I32">
        <f>DEGREES(ASIN(Research_Window_Table[[#This Row],[X value]]/Research_Window_Table[[#This Row],[Length]]))</f>
        <v>0</v>
      </c>
      <c r="J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3" spans="1:10" x14ac:dyDescent="0.3">
      <c r="A33">
        <v>1</v>
      </c>
      <c r="B33">
        <v>3</v>
      </c>
      <c r="C33">
        <v>2.2000000000000002</v>
      </c>
      <c r="D33">
        <f>Research_Window_Table[[#This Row],[Width]]*Research_Window_Table[[#This Row],[Height]]</f>
        <v>6.6000000000000005</v>
      </c>
      <c r="E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3">
        <v>0</v>
      </c>
      <c r="G33">
        <v>1</v>
      </c>
      <c r="H33">
        <v>1</v>
      </c>
      <c r="I33">
        <f>DEGREES(ASIN(Research_Window_Table[[#This Row],[X value]]/Research_Window_Table[[#This Row],[Length]]))</f>
        <v>0</v>
      </c>
      <c r="J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4" spans="1:10" x14ac:dyDescent="0.3">
      <c r="A34">
        <v>1</v>
      </c>
      <c r="B34">
        <v>3</v>
      </c>
      <c r="C34">
        <v>2.2000000000000002</v>
      </c>
      <c r="D34">
        <f>Research_Window_Table[[#This Row],[Width]]*Research_Window_Table[[#This Row],[Height]]</f>
        <v>6.6000000000000005</v>
      </c>
      <c r="E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4">
        <v>0</v>
      </c>
      <c r="G34">
        <v>1</v>
      </c>
      <c r="H34">
        <v>1</v>
      </c>
      <c r="I34">
        <f>DEGREES(ASIN(Research_Window_Table[[#This Row],[X value]]/Research_Window_Table[[#This Row],[Length]]))</f>
        <v>0</v>
      </c>
      <c r="J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5" spans="1:10" x14ac:dyDescent="0.3">
      <c r="A35">
        <v>1</v>
      </c>
      <c r="B35">
        <v>3</v>
      </c>
      <c r="C35">
        <v>2.2000000000000002</v>
      </c>
      <c r="D35">
        <f>Research_Window_Table[[#This Row],[Width]]*Research_Window_Table[[#This Row],[Height]]</f>
        <v>6.6000000000000005</v>
      </c>
      <c r="E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5">
        <v>0</v>
      </c>
      <c r="G35">
        <v>1</v>
      </c>
      <c r="H35">
        <v>1</v>
      </c>
      <c r="I35">
        <f>DEGREES(ASIN(Research_Window_Table[[#This Row],[X value]]/Research_Window_Table[[#This Row],[Length]]))</f>
        <v>0</v>
      </c>
      <c r="J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6" spans="1:10" x14ac:dyDescent="0.3">
      <c r="A36">
        <v>1</v>
      </c>
      <c r="B36">
        <v>3</v>
      </c>
      <c r="C36">
        <v>2.2000000000000002</v>
      </c>
      <c r="D36">
        <f>Research_Window_Table[[#This Row],[Width]]*Research_Window_Table[[#This Row],[Height]]</f>
        <v>6.6000000000000005</v>
      </c>
      <c r="E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6">
        <v>0</v>
      </c>
      <c r="G36">
        <v>1</v>
      </c>
      <c r="H36">
        <v>1</v>
      </c>
      <c r="I36">
        <f>DEGREES(ASIN(Research_Window_Table[[#This Row],[X value]]/Research_Window_Table[[#This Row],[Length]]))</f>
        <v>0</v>
      </c>
      <c r="J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7" spans="1:10" x14ac:dyDescent="0.3">
      <c r="A37">
        <v>1</v>
      </c>
      <c r="B37">
        <v>3</v>
      </c>
      <c r="C37">
        <v>2.2000000000000002</v>
      </c>
      <c r="D37">
        <f>Research_Window_Table[[#This Row],[Width]]*Research_Window_Table[[#This Row],[Height]]</f>
        <v>6.6000000000000005</v>
      </c>
      <c r="E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7">
        <v>0</v>
      </c>
      <c r="G37">
        <v>-1</v>
      </c>
      <c r="H37">
        <v>1</v>
      </c>
      <c r="I37">
        <f>DEGREES(ASIN(Research_Window_Table[[#This Row],[X value]]/Research_Window_Table[[#This Row],[Length]]))</f>
        <v>0</v>
      </c>
      <c r="J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8" spans="1:10" x14ac:dyDescent="0.3">
      <c r="A38">
        <v>1</v>
      </c>
      <c r="B38">
        <v>3</v>
      </c>
      <c r="C38">
        <v>2.2000000000000002</v>
      </c>
      <c r="D38">
        <f>Research_Window_Table[[#This Row],[Width]]*Research_Window_Table[[#This Row],[Height]]</f>
        <v>6.6000000000000005</v>
      </c>
      <c r="E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8">
        <v>0</v>
      </c>
      <c r="G38">
        <v>-1</v>
      </c>
      <c r="H38">
        <v>1</v>
      </c>
      <c r="I38">
        <f>DEGREES(ASIN(Research_Window_Table[[#This Row],[X value]]/Research_Window_Table[[#This Row],[Length]]))</f>
        <v>0</v>
      </c>
      <c r="J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9" spans="1:10" x14ac:dyDescent="0.3">
      <c r="A39">
        <v>1</v>
      </c>
      <c r="B39">
        <v>3</v>
      </c>
      <c r="C39">
        <v>2.2000000000000002</v>
      </c>
      <c r="D39">
        <f>Research_Window_Table[[#This Row],[Width]]*Research_Window_Table[[#This Row],[Height]]</f>
        <v>6.6000000000000005</v>
      </c>
      <c r="E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9">
        <v>0</v>
      </c>
      <c r="G39">
        <v>-1</v>
      </c>
      <c r="H39">
        <v>1</v>
      </c>
      <c r="I39">
        <f>DEGREES(ASIN(Research_Window_Table[[#This Row],[X value]]/Research_Window_Table[[#This Row],[Length]]))</f>
        <v>0</v>
      </c>
      <c r="J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0" spans="1:10" x14ac:dyDescent="0.3">
      <c r="A40">
        <v>1</v>
      </c>
      <c r="B40">
        <v>3</v>
      </c>
      <c r="C40">
        <v>2.2000000000000002</v>
      </c>
      <c r="D40">
        <f>Research_Window_Table[[#This Row],[Width]]*Research_Window_Table[[#This Row],[Height]]</f>
        <v>6.6000000000000005</v>
      </c>
      <c r="E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0">
        <v>0</v>
      </c>
      <c r="G40">
        <v>-1</v>
      </c>
      <c r="H40">
        <v>1</v>
      </c>
      <c r="I40">
        <f>DEGREES(ASIN(Research_Window_Table[[#This Row],[X value]]/Research_Window_Table[[#This Row],[Length]]))</f>
        <v>0</v>
      </c>
      <c r="J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1" spans="1:10" x14ac:dyDescent="0.3">
      <c r="A41">
        <v>1</v>
      </c>
      <c r="B41">
        <v>3</v>
      </c>
      <c r="C41">
        <v>2.2000000000000002</v>
      </c>
      <c r="D41">
        <f>Research_Window_Table[[#This Row],[Width]]*Research_Window_Table[[#This Row],[Height]]</f>
        <v>6.6000000000000005</v>
      </c>
      <c r="E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1">
        <v>0</v>
      </c>
      <c r="G41">
        <v>-1</v>
      </c>
      <c r="H41">
        <v>1</v>
      </c>
      <c r="I41">
        <f>DEGREES(ASIN(Research_Window_Table[[#This Row],[X value]]/Research_Window_Table[[#This Row],[Length]]))</f>
        <v>0</v>
      </c>
      <c r="J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2" spans="1:10" x14ac:dyDescent="0.3">
      <c r="A42">
        <v>1</v>
      </c>
      <c r="B42">
        <v>3</v>
      </c>
      <c r="C42">
        <v>2.2000000000000002</v>
      </c>
      <c r="D42">
        <f>Research_Window_Table[[#This Row],[Width]]*Research_Window_Table[[#This Row],[Height]]</f>
        <v>6.6000000000000005</v>
      </c>
      <c r="E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2">
        <v>0</v>
      </c>
      <c r="G42">
        <v>-1</v>
      </c>
      <c r="H42">
        <v>1</v>
      </c>
      <c r="I42">
        <f>DEGREES(ASIN(Research_Window_Table[[#This Row],[X value]]/Research_Window_Table[[#This Row],[Length]]))</f>
        <v>0</v>
      </c>
      <c r="J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3" spans="1:10" x14ac:dyDescent="0.3">
      <c r="A43">
        <v>1</v>
      </c>
      <c r="B43">
        <v>3</v>
      </c>
      <c r="C43">
        <v>2.2000000000000002</v>
      </c>
      <c r="D43">
        <f>Research_Window_Table[[#This Row],[Width]]*Research_Window_Table[[#This Row],[Height]]</f>
        <v>6.6000000000000005</v>
      </c>
      <c r="E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3">
        <v>0</v>
      </c>
      <c r="G43">
        <v>-1</v>
      </c>
      <c r="H43">
        <v>1</v>
      </c>
      <c r="I43">
        <f>DEGREES(ASIN(Research_Window_Table[[#This Row],[X value]]/Research_Window_Table[[#This Row],[Length]]))</f>
        <v>0</v>
      </c>
      <c r="J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4" spans="1:10" x14ac:dyDescent="0.3">
      <c r="A44">
        <v>1</v>
      </c>
      <c r="B44">
        <v>3</v>
      </c>
      <c r="C44">
        <v>2.2000000000000002</v>
      </c>
      <c r="D44">
        <f>Research_Window_Table[[#This Row],[Width]]*Research_Window_Table[[#This Row],[Height]]</f>
        <v>6.6000000000000005</v>
      </c>
      <c r="E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4">
        <v>0</v>
      </c>
      <c r="G44">
        <v>-1</v>
      </c>
      <c r="H44">
        <v>1</v>
      </c>
      <c r="I44">
        <f>DEGREES(ASIN(Research_Window_Table[[#This Row],[X value]]/Research_Window_Table[[#This Row],[Length]]))</f>
        <v>0</v>
      </c>
      <c r="J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5" spans="1:10" x14ac:dyDescent="0.3">
      <c r="A45">
        <v>1</v>
      </c>
      <c r="B45">
        <v>2</v>
      </c>
      <c r="C45">
        <v>2.2000000000000002</v>
      </c>
      <c r="D45">
        <f>Research_Window_Table[[#This Row],[Width]]*Research_Window_Table[[#This Row],[Height]]</f>
        <v>4.4000000000000004</v>
      </c>
      <c r="E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5">
        <v>0</v>
      </c>
      <c r="G45">
        <v>-1</v>
      </c>
      <c r="H45">
        <v>1</v>
      </c>
      <c r="I45">
        <f>DEGREES(ASIN(Research_Window_Table[[#This Row],[X value]]/Research_Window_Table[[#This Row],[Length]]))</f>
        <v>0</v>
      </c>
      <c r="J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6" spans="1:10" x14ac:dyDescent="0.3">
      <c r="A46">
        <v>1</v>
      </c>
      <c r="B46">
        <v>2</v>
      </c>
      <c r="C46">
        <v>2.2000000000000002</v>
      </c>
      <c r="D46">
        <f>Research_Window_Table[[#This Row],[Width]]*Research_Window_Table[[#This Row],[Height]]</f>
        <v>4.4000000000000004</v>
      </c>
      <c r="E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6">
        <v>0</v>
      </c>
      <c r="G46">
        <v>-1</v>
      </c>
      <c r="H46">
        <v>1</v>
      </c>
      <c r="I46">
        <f>DEGREES(ASIN(Research_Window_Table[[#This Row],[X value]]/Research_Window_Table[[#This Row],[Length]]))</f>
        <v>0</v>
      </c>
      <c r="J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7" spans="1:10" x14ac:dyDescent="0.3">
      <c r="A47">
        <v>1</v>
      </c>
      <c r="B47">
        <v>1.43</v>
      </c>
      <c r="C47">
        <v>1.19</v>
      </c>
      <c r="D47">
        <f>Research_Window_Table[[#This Row],[Width]]*Research_Window_Table[[#This Row],[Height]]</f>
        <v>1.7016999999999998</v>
      </c>
      <c r="E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7">
        <v>0</v>
      </c>
      <c r="G47">
        <v>-1</v>
      </c>
      <c r="H47">
        <v>1</v>
      </c>
      <c r="I47">
        <f>DEGREES(ASIN(Research_Window_Table[[#This Row],[X value]]/Research_Window_Table[[#This Row],[Length]]))</f>
        <v>0</v>
      </c>
      <c r="J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8" spans="1:10" x14ac:dyDescent="0.3">
      <c r="A48">
        <v>1</v>
      </c>
      <c r="B48">
        <v>1.43</v>
      </c>
      <c r="C48">
        <v>1.19</v>
      </c>
      <c r="D48">
        <f>Research_Window_Table[[#This Row],[Width]]*Research_Window_Table[[#This Row],[Height]]</f>
        <v>1.7016999999999998</v>
      </c>
      <c r="E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8">
        <v>0</v>
      </c>
      <c r="G48">
        <v>-1</v>
      </c>
      <c r="H48">
        <v>1</v>
      </c>
      <c r="I48">
        <f>DEGREES(ASIN(Research_Window_Table[[#This Row],[X value]]/Research_Window_Table[[#This Row],[Length]]))</f>
        <v>0</v>
      </c>
      <c r="J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9" spans="1:10" x14ac:dyDescent="0.3">
      <c r="A49">
        <v>1</v>
      </c>
      <c r="B49">
        <v>1.43</v>
      </c>
      <c r="C49">
        <v>1.19</v>
      </c>
      <c r="D49">
        <f>Research_Window_Table[[#This Row],[Width]]*Research_Window_Table[[#This Row],[Height]]</f>
        <v>1.7016999999999998</v>
      </c>
      <c r="E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9">
        <v>0</v>
      </c>
      <c r="G49">
        <v>-1</v>
      </c>
      <c r="H49">
        <v>1</v>
      </c>
      <c r="I49">
        <f>DEGREES(ASIN(Research_Window_Table[[#This Row],[X value]]/Research_Window_Table[[#This Row],[Length]]))</f>
        <v>0</v>
      </c>
      <c r="J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0" spans="1:10" x14ac:dyDescent="0.3">
      <c r="A50">
        <v>1</v>
      </c>
      <c r="B50">
        <v>1.43</v>
      </c>
      <c r="C50">
        <v>1.19</v>
      </c>
      <c r="D50">
        <f>Research_Window_Table[[#This Row],[Width]]*Research_Window_Table[[#This Row],[Height]]</f>
        <v>1.7016999999999998</v>
      </c>
      <c r="E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0">
        <v>0</v>
      </c>
      <c r="G50">
        <v>-1</v>
      </c>
      <c r="H50">
        <v>1</v>
      </c>
      <c r="I50">
        <f>DEGREES(ASIN(Research_Window_Table[[#This Row],[X value]]/Research_Window_Table[[#This Row],[Length]]))</f>
        <v>0</v>
      </c>
      <c r="J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1" spans="1:10" x14ac:dyDescent="0.3">
      <c r="A51">
        <v>1</v>
      </c>
      <c r="B51">
        <v>1.43</v>
      </c>
      <c r="C51">
        <v>1.19</v>
      </c>
      <c r="D51">
        <f>Research_Window_Table[[#This Row],[Width]]*Research_Window_Table[[#This Row],[Height]]</f>
        <v>1.7016999999999998</v>
      </c>
      <c r="E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1">
        <v>0</v>
      </c>
      <c r="G51">
        <v>-1</v>
      </c>
      <c r="H51">
        <v>1</v>
      </c>
      <c r="I51">
        <f>DEGREES(ASIN(Research_Window_Table[[#This Row],[X value]]/Research_Window_Table[[#This Row],[Length]]))</f>
        <v>0</v>
      </c>
      <c r="J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2" spans="1:10" x14ac:dyDescent="0.3">
      <c r="A52">
        <v>1</v>
      </c>
      <c r="B52">
        <v>1.43</v>
      </c>
      <c r="C52">
        <v>1.19</v>
      </c>
      <c r="D52">
        <f>Research_Window_Table[[#This Row],[Width]]*Research_Window_Table[[#This Row],[Height]]</f>
        <v>1.7016999999999998</v>
      </c>
      <c r="E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2">
        <v>0</v>
      </c>
      <c r="G52">
        <v>-1</v>
      </c>
      <c r="H52">
        <v>1</v>
      </c>
      <c r="I52">
        <f>DEGREES(ASIN(Research_Window_Table[[#This Row],[X value]]/Research_Window_Table[[#This Row],[Length]]))</f>
        <v>0</v>
      </c>
      <c r="J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3" spans="1:10" x14ac:dyDescent="0.3">
      <c r="A53">
        <v>1</v>
      </c>
      <c r="B53">
        <v>1.43</v>
      </c>
      <c r="C53">
        <v>1.19</v>
      </c>
      <c r="D53">
        <f>Research_Window_Table[[#This Row],[Width]]*Research_Window_Table[[#This Row],[Height]]</f>
        <v>1.7016999999999998</v>
      </c>
      <c r="E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3">
        <v>0</v>
      </c>
      <c r="G53">
        <v>-1</v>
      </c>
      <c r="H53">
        <v>1</v>
      </c>
      <c r="I53">
        <f>DEGREES(ASIN(Research_Window_Table[[#This Row],[X value]]/Research_Window_Table[[#This Row],[Length]]))</f>
        <v>0</v>
      </c>
      <c r="J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4" spans="1:10" x14ac:dyDescent="0.3">
      <c r="A54">
        <v>1</v>
      </c>
      <c r="B54">
        <v>1.43</v>
      </c>
      <c r="C54">
        <v>1.19</v>
      </c>
      <c r="D54">
        <f>Research_Window_Table[[#This Row],[Width]]*Research_Window_Table[[#This Row],[Height]]</f>
        <v>1.7016999999999998</v>
      </c>
      <c r="E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4">
        <v>0</v>
      </c>
      <c r="G54">
        <v>-1</v>
      </c>
      <c r="H54">
        <v>1</v>
      </c>
      <c r="I54">
        <f>DEGREES(ASIN(Research_Window_Table[[#This Row],[X value]]/Research_Window_Table[[#This Row],[Length]]))</f>
        <v>0</v>
      </c>
      <c r="J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5" spans="1:10" x14ac:dyDescent="0.3">
      <c r="A55">
        <v>1</v>
      </c>
      <c r="B55">
        <v>2.23</v>
      </c>
      <c r="C55">
        <v>2.17</v>
      </c>
      <c r="D55">
        <f>Research_Window_Table[[#This Row],[Width]]*Research_Window_Table[[#This Row],[Height]]</f>
        <v>4.8391000000000002</v>
      </c>
      <c r="E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5">
        <v>0</v>
      </c>
      <c r="G55">
        <v>-1</v>
      </c>
      <c r="H55">
        <v>1</v>
      </c>
      <c r="I55">
        <f>DEGREES(ASIN(Research_Window_Table[[#This Row],[X value]]/Research_Window_Table[[#This Row],[Length]]))</f>
        <v>0</v>
      </c>
      <c r="J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6" spans="1:10" x14ac:dyDescent="0.3">
      <c r="A56">
        <v>1</v>
      </c>
      <c r="B56">
        <v>2.23</v>
      </c>
      <c r="C56">
        <v>2.17</v>
      </c>
      <c r="D56">
        <f>Research_Window_Table[[#This Row],[Width]]*Research_Window_Table[[#This Row],[Height]]</f>
        <v>4.8391000000000002</v>
      </c>
      <c r="E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6">
        <v>0</v>
      </c>
      <c r="G56">
        <v>-1</v>
      </c>
      <c r="H56">
        <v>1</v>
      </c>
      <c r="I56">
        <f>DEGREES(ASIN(Research_Window_Table[[#This Row],[X value]]/Research_Window_Table[[#This Row],[Length]]))</f>
        <v>0</v>
      </c>
      <c r="J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7" spans="1:10" x14ac:dyDescent="0.3">
      <c r="A57">
        <v>1</v>
      </c>
      <c r="B57">
        <v>2.23</v>
      </c>
      <c r="C57">
        <v>2.17</v>
      </c>
      <c r="D57">
        <f>Research_Window_Table[[#This Row],[Width]]*Research_Window_Table[[#This Row],[Height]]</f>
        <v>4.8391000000000002</v>
      </c>
      <c r="E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7">
        <v>0</v>
      </c>
      <c r="G57">
        <v>-1</v>
      </c>
      <c r="H57">
        <v>1</v>
      </c>
      <c r="I57">
        <f>DEGREES(ASIN(Research_Window_Table[[#This Row],[X value]]/Research_Window_Table[[#This Row],[Length]]))</f>
        <v>0</v>
      </c>
      <c r="J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8" spans="1:10" x14ac:dyDescent="0.3">
      <c r="A58">
        <v>1</v>
      </c>
      <c r="B58">
        <v>2.23</v>
      </c>
      <c r="C58">
        <v>2.17</v>
      </c>
      <c r="D58">
        <f>Research_Window_Table[[#This Row],[Width]]*Research_Window_Table[[#This Row],[Height]]</f>
        <v>4.8391000000000002</v>
      </c>
      <c r="E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8">
        <v>0</v>
      </c>
      <c r="G58">
        <v>-1</v>
      </c>
      <c r="H58">
        <v>1</v>
      </c>
      <c r="I58">
        <f>DEGREES(ASIN(Research_Window_Table[[#This Row],[X value]]/Research_Window_Table[[#This Row],[Length]]))</f>
        <v>0</v>
      </c>
      <c r="J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9" spans="1:10" x14ac:dyDescent="0.3">
      <c r="A59">
        <v>1</v>
      </c>
      <c r="B59">
        <v>2.23</v>
      </c>
      <c r="C59">
        <v>2.17</v>
      </c>
      <c r="D59">
        <f>Research_Window_Table[[#This Row],[Width]]*Research_Window_Table[[#This Row],[Height]]</f>
        <v>4.8391000000000002</v>
      </c>
      <c r="E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9">
        <v>0</v>
      </c>
      <c r="G59">
        <v>-1</v>
      </c>
      <c r="H59">
        <v>1</v>
      </c>
      <c r="I59">
        <f>DEGREES(ASIN(Research_Window_Table[[#This Row],[X value]]/Research_Window_Table[[#This Row],[Length]]))</f>
        <v>0</v>
      </c>
      <c r="J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0" spans="1:10" x14ac:dyDescent="0.3">
      <c r="A60">
        <v>1</v>
      </c>
      <c r="B60">
        <v>2.23</v>
      </c>
      <c r="C60">
        <v>2.17</v>
      </c>
      <c r="D60">
        <f>Research_Window_Table[[#This Row],[Width]]*Research_Window_Table[[#This Row],[Height]]</f>
        <v>4.8391000000000002</v>
      </c>
      <c r="E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60">
        <v>0</v>
      </c>
      <c r="G60">
        <v>-1</v>
      </c>
      <c r="H60">
        <v>1</v>
      </c>
      <c r="I60">
        <f>DEGREES(ASIN(Research_Window_Table[[#This Row],[X value]]/Research_Window_Table[[#This Row],[Length]]))</f>
        <v>0</v>
      </c>
      <c r="J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1" spans="1:10" x14ac:dyDescent="0.3">
      <c r="A61">
        <v>1</v>
      </c>
      <c r="B61">
        <v>1.43</v>
      </c>
      <c r="C61">
        <v>1.19</v>
      </c>
      <c r="D61">
        <f>Research_Window_Table[[#This Row],[Width]]*Research_Window_Table[[#This Row],[Height]]</f>
        <v>1.7016999999999998</v>
      </c>
      <c r="E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1">
        <v>0</v>
      </c>
      <c r="G61">
        <v>1</v>
      </c>
      <c r="H61">
        <v>1</v>
      </c>
      <c r="I61">
        <f>DEGREES(ASIN(Research_Window_Table[[#This Row],[X value]]/Research_Window_Table[[#This Row],[Length]]))</f>
        <v>0</v>
      </c>
      <c r="J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2" spans="1:10" x14ac:dyDescent="0.3">
      <c r="A62">
        <v>1</v>
      </c>
      <c r="B62">
        <v>1.43</v>
      </c>
      <c r="C62">
        <v>1.19</v>
      </c>
      <c r="D62">
        <f>Research_Window_Table[[#This Row],[Width]]*Research_Window_Table[[#This Row],[Height]]</f>
        <v>1.7016999999999998</v>
      </c>
      <c r="E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2">
        <v>0</v>
      </c>
      <c r="G62">
        <v>1</v>
      </c>
      <c r="H62">
        <v>1</v>
      </c>
      <c r="I62">
        <f>DEGREES(ASIN(Research_Window_Table[[#This Row],[X value]]/Research_Window_Table[[#This Row],[Length]]))</f>
        <v>0</v>
      </c>
      <c r="J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3" spans="1:10" x14ac:dyDescent="0.3">
      <c r="A63">
        <v>1</v>
      </c>
      <c r="B63">
        <v>1.43</v>
      </c>
      <c r="C63">
        <v>1.19</v>
      </c>
      <c r="D63">
        <f>Research_Window_Table[[#This Row],[Width]]*Research_Window_Table[[#This Row],[Height]]</f>
        <v>1.7016999999999998</v>
      </c>
      <c r="E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3">
        <v>0</v>
      </c>
      <c r="G63">
        <v>1</v>
      </c>
      <c r="H63">
        <v>1</v>
      </c>
      <c r="I63">
        <f>DEGREES(ASIN(Research_Window_Table[[#This Row],[X value]]/Research_Window_Table[[#This Row],[Length]]))</f>
        <v>0</v>
      </c>
      <c r="J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4" spans="1:10" x14ac:dyDescent="0.3">
      <c r="A64">
        <v>1</v>
      </c>
      <c r="B64">
        <v>1.43</v>
      </c>
      <c r="C64">
        <v>1.19</v>
      </c>
      <c r="D64">
        <f>Research_Window_Table[[#This Row],[Width]]*Research_Window_Table[[#This Row],[Height]]</f>
        <v>1.7016999999999998</v>
      </c>
      <c r="E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4">
        <v>0</v>
      </c>
      <c r="G64">
        <v>1</v>
      </c>
      <c r="H64">
        <v>1</v>
      </c>
      <c r="I64">
        <f>DEGREES(ASIN(Research_Window_Table[[#This Row],[X value]]/Research_Window_Table[[#This Row],[Length]]))</f>
        <v>0</v>
      </c>
      <c r="J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5" spans="1:10" x14ac:dyDescent="0.3">
      <c r="A65">
        <v>1</v>
      </c>
      <c r="B65">
        <v>1.43</v>
      </c>
      <c r="C65">
        <v>1.19</v>
      </c>
      <c r="D65">
        <f>Research_Window_Table[[#This Row],[Width]]*Research_Window_Table[[#This Row],[Height]]</f>
        <v>1.7016999999999998</v>
      </c>
      <c r="E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5">
        <v>0</v>
      </c>
      <c r="G65">
        <v>1</v>
      </c>
      <c r="H65">
        <v>1</v>
      </c>
      <c r="I65">
        <f>DEGREES(ASIN(Research_Window_Table[[#This Row],[X value]]/Research_Window_Table[[#This Row],[Length]]))</f>
        <v>0</v>
      </c>
      <c r="J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6" spans="1:10" x14ac:dyDescent="0.3">
      <c r="A66">
        <v>1</v>
      </c>
      <c r="B66">
        <v>2.23</v>
      </c>
      <c r="C66">
        <v>2.17</v>
      </c>
      <c r="D66">
        <f>Research_Window_Table[[#This Row],[Width]]*Research_Window_Table[[#This Row],[Height]]</f>
        <v>4.8391000000000002</v>
      </c>
      <c r="E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6">
        <v>0</v>
      </c>
      <c r="G66">
        <v>1</v>
      </c>
      <c r="H66">
        <v>1</v>
      </c>
      <c r="I66">
        <f>DEGREES(ASIN(Research_Window_Table[[#This Row],[X value]]/Research_Window_Table[[#This Row],[Length]]))</f>
        <v>0</v>
      </c>
      <c r="J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7" spans="1:10" x14ac:dyDescent="0.3">
      <c r="A67">
        <v>1</v>
      </c>
      <c r="B67">
        <v>2.23</v>
      </c>
      <c r="C67">
        <v>2.17</v>
      </c>
      <c r="D67">
        <f>Research_Window_Table[[#This Row],[Width]]*Research_Window_Table[[#This Row],[Height]]</f>
        <v>4.8391000000000002</v>
      </c>
      <c r="E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7">
        <v>0</v>
      </c>
      <c r="G67">
        <v>1</v>
      </c>
      <c r="H67">
        <v>1</v>
      </c>
      <c r="I67">
        <f>DEGREES(ASIN(Research_Window_Table[[#This Row],[X value]]/Research_Window_Table[[#This Row],[Length]]))</f>
        <v>0</v>
      </c>
      <c r="J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8" spans="1:10" x14ac:dyDescent="0.3">
      <c r="A68">
        <v>1</v>
      </c>
      <c r="B68">
        <v>2.23</v>
      </c>
      <c r="C68">
        <v>2.17</v>
      </c>
      <c r="D68">
        <f>Research_Window_Table[[#This Row],[Width]]*Research_Window_Table[[#This Row],[Height]]</f>
        <v>4.8391000000000002</v>
      </c>
      <c r="E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8">
        <v>0</v>
      </c>
      <c r="G68">
        <v>1</v>
      </c>
      <c r="H68">
        <v>1</v>
      </c>
      <c r="I68">
        <f>DEGREES(ASIN(Research_Window_Table[[#This Row],[X value]]/Research_Window_Table[[#This Row],[Length]]))</f>
        <v>0</v>
      </c>
      <c r="J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9" spans="1:10" x14ac:dyDescent="0.3">
      <c r="A69">
        <v>1</v>
      </c>
      <c r="B69">
        <v>2.23</v>
      </c>
      <c r="C69">
        <v>2.17</v>
      </c>
      <c r="D69">
        <f>Research_Window_Table[[#This Row],[Width]]*Research_Window_Table[[#This Row],[Height]]</f>
        <v>4.8391000000000002</v>
      </c>
      <c r="E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9">
        <v>0</v>
      </c>
      <c r="G69">
        <v>1</v>
      </c>
      <c r="H69">
        <v>1</v>
      </c>
      <c r="I69">
        <f>DEGREES(ASIN(Research_Window_Table[[#This Row],[X value]]/Research_Window_Table[[#This Row],[Length]]))</f>
        <v>0</v>
      </c>
      <c r="J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0" spans="1:10" x14ac:dyDescent="0.3">
      <c r="A70">
        <v>1</v>
      </c>
      <c r="B70">
        <v>2.23</v>
      </c>
      <c r="C70">
        <v>2.17</v>
      </c>
      <c r="D70">
        <f>Research_Window_Table[[#This Row],[Width]]*Research_Window_Table[[#This Row],[Height]]</f>
        <v>4.8391000000000002</v>
      </c>
      <c r="E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0">
        <v>0</v>
      </c>
      <c r="G70">
        <v>1</v>
      </c>
      <c r="H70">
        <v>1</v>
      </c>
      <c r="I70">
        <f>DEGREES(ASIN(Research_Window_Table[[#This Row],[X value]]/Research_Window_Table[[#This Row],[Length]]))</f>
        <v>0</v>
      </c>
      <c r="J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1" spans="1:10" x14ac:dyDescent="0.3">
      <c r="A71">
        <v>1</v>
      </c>
      <c r="B71">
        <v>2.23</v>
      </c>
      <c r="C71">
        <v>2.17</v>
      </c>
      <c r="D71">
        <f>Research_Window_Table[[#This Row],[Width]]*Research_Window_Table[[#This Row],[Height]]</f>
        <v>4.8391000000000002</v>
      </c>
      <c r="E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1">
        <v>0</v>
      </c>
      <c r="G71">
        <v>1</v>
      </c>
      <c r="H71">
        <v>1</v>
      </c>
      <c r="I71">
        <f>DEGREES(ASIN(Research_Window_Table[[#This Row],[X value]]/Research_Window_Table[[#This Row],[Length]]))</f>
        <v>0</v>
      </c>
      <c r="J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2" spans="1:10" x14ac:dyDescent="0.3">
      <c r="A72">
        <v>1</v>
      </c>
      <c r="B72">
        <v>2.23</v>
      </c>
      <c r="C72">
        <v>2.17</v>
      </c>
      <c r="D72">
        <f>Research_Window_Table[[#This Row],[Width]]*Research_Window_Table[[#This Row],[Height]]</f>
        <v>4.8391000000000002</v>
      </c>
      <c r="E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2">
        <v>0</v>
      </c>
      <c r="G72">
        <v>1</v>
      </c>
      <c r="H72">
        <v>1</v>
      </c>
      <c r="I72">
        <f>DEGREES(ASIN(Research_Window_Table[[#This Row],[X value]]/Research_Window_Table[[#This Row],[Length]]))</f>
        <v>0</v>
      </c>
      <c r="J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3" spans="1:10" x14ac:dyDescent="0.3">
      <c r="A73">
        <v>1</v>
      </c>
      <c r="B73">
        <v>2.23</v>
      </c>
      <c r="C73">
        <v>2.17</v>
      </c>
      <c r="D73">
        <f>Research_Window_Table[[#This Row],[Width]]*Research_Window_Table[[#This Row],[Height]]</f>
        <v>4.8391000000000002</v>
      </c>
      <c r="E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3">
        <v>0</v>
      </c>
      <c r="G73">
        <v>1</v>
      </c>
      <c r="H73">
        <v>1</v>
      </c>
      <c r="I73">
        <f>DEGREES(ASIN(Research_Window_Table[[#This Row],[X value]]/Research_Window_Table[[#This Row],[Length]]))</f>
        <v>0</v>
      </c>
      <c r="J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4" spans="1:10" x14ac:dyDescent="0.3">
      <c r="A74">
        <v>1</v>
      </c>
      <c r="B74">
        <v>2.23</v>
      </c>
      <c r="C74">
        <v>2.17</v>
      </c>
      <c r="D74">
        <f>Research_Window_Table[[#This Row],[Width]]*Research_Window_Table[[#This Row],[Height]]</f>
        <v>4.8391000000000002</v>
      </c>
      <c r="E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4">
        <v>-1</v>
      </c>
      <c r="G74">
        <v>0</v>
      </c>
      <c r="H74">
        <v>1</v>
      </c>
      <c r="I74">
        <f>DEGREES(ASIN(Research_Window_Table[[#This Row],[X value]]/Research_Window_Table[[#This Row],[Length]]))</f>
        <v>-90</v>
      </c>
      <c r="J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5" spans="1:10" x14ac:dyDescent="0.3">
      <c r="A75">
        <v>1</v>
      </c>
      <c r="B75">
        <v>1.43</v>
      </c>
      <c r="C75">
        <v>1.19</v>
      </c>
      <c r="D75">
        <f>Research_Window_Table[[#This Row],[Width]]*Research_Window_Table[[#This Row],[Height]]</f>
        <v>1.7016999999999998</v>
      </c>
      <c r="E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5">
        <v>-1</v>
      </c>
      <c r="G75">
        <v>0</v>
      </c>
      <c r="H75">
        <v>1</v>
      </c>
      <c r="I75">
        <f>DEGREES(ASIN(Research_Window_Table[[#This Row],[X value]]/Research_Window_Table[[#This Row],[Length]]))</f>
        <v>-90</v>
      </c>
      <c r="J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6" spans="1:10" x14ac:dyDescent="0.3">
      <c r="A76">
        <v>1</v>
      </c>
      <c r="B76">
        <v>2.23</v>
      </c>
      <c r="C76">
        <v>2.17</v>
      </c>
      <c r="D76">
        <f>Research_Window_Table[[#This Row],[Width]]*Research_Window_Table[[#This Row],[Height]]</f>
        <v>4.8391000000000002</v>
      </c>
      <c r="E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6">
        <v>1</v>
      </c>
      <c r="G76">
        <v>0</v>
      </c>
      <c r="H76">
        <v>1</v>
      </c>
      <c r="I76">
        <f>DEGREES(ASIN(Research_Window_Table[[#This Row],[X value]]/Research_Window_Table[[#This Row],[Length]]))</f>
        <v>90</v>
      </c>
      <c r="J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7" spans="1:10" x14ac:dyDescent="0.3">
      <c r="A77">
        <v>1</v>
      </c>
      <c r="B77">
        <v>2.23</v>
      </c>
      <c r="C77">
        <v>2.17</v>
      </c>
      <c r="D77">
        <f>Research_Window_Table[[#This Row],[Width]]*Research_Window_Table[[#This Row],[Height]]</f>
        <v>4.8391000000000002</v>
      </c>
      <c r="E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7">
        <v>1</v>
      </c>
      <c r="G77">
        <v>0</v>
      </c>
      <c r="H77">
        <v>1</v>
      </c>
      <c r="I77">
        <f>DEGREES(ASIN(Research_Window_Table[[#This Row],[X value]]/Research_Window_Table[[#This Row],[Length]]))</f>
        <v>90</v>
      </c>
      <c r="J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8" spans="1:10" x14ac:dyDescent="0.3">
      <c r="A78">
        <v>1</v>
      </c>
      <c r="B78">
        <v>2.23</v>
      </c>
      <c r="C78">
        <v>2.17</v>
      </c>
      <c r="D78">
        <f>Research_Window_Table[[#This Row],[Width]]*Research_Window_Table[[#This Row],[Height]]</f>
        <v>4.8391000000000002</v>
      </c>
      <c r="E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8">
        <v>1</v>
      </c>
      <c r="G78">
        <v>0</v>
      </c>
      <c r="H78">
        <v>1</v>
      </c>
      <c r="I78">
        <f>DEGREES(ASIN(Research_Window_Table[[#This Row],[X value]]/Research_Window_Table[[#This Row],[Length]]))</f>
        <v>90</v>
      </c>
      <c r="J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9" spans="1:10" x14ac:dyDescent="0.3">
      <c r="A79">
        <v>1</v>
      </c>
      <c r="B79">
        <v>2.23</v>
      </c>
      <c r="C79">
        <v>2.17</v>
      </c>
      <c r="D79">
        <f>Research_Window_Table[[#This Row],[Width]]*Research_Window_Table[[#This Row],[Height]]</f>
        <v>4.8391000000000002</v>
      </c>
      <c r="E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9">
        <v>1</v>
      </c>
      <c r="G79">
        <v>0</v>
      </c>
      <c r="H79">
        <v>1</v>
      </c>
      <c r="I79">
        <f>DEGREES(ASIN(Research_Window_Table[[#This Row],[X value]]/Research_Window_Table[[#This Row],[Length]]))</f>
        <v>90</v>
      </c>
      <c r="J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80" spans="1:10" x14ac:dyDescent="0.3">
      <c r="A80">
        <v>1</v>
      </c>
      <c r="B80">
        <v>1.43</v>
      </c>
      <c r="C80">
        <v>1.19</v>
      </c>
      <c r="D80">
        <f>Research_Window_Table[[#This Row],[Width]]*Research_Window_Table[[#This Row],[Height]]</f>
        <v>1.7016999999999998</v>
      </c>
      <c r="E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0">
        <v>-1</v>
      </c>
      <c r="G80">
        <v>0</v>
      </c>
      <c r="H80">
        <v>1</v>
      </c>
      <c r="I80">
        <f>DEGREES(ASIN(Research_Window_Table[[#This Row],[X value]]/Research_Window_Table[[#This Row],[Length]]))</f>
        <v>-90</v>
      </c>
      <c r="J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1" spans="1:10" x14ac:dyDescent="0.3">
      <c r="A81">
        <v>1</v>
      </c>
      <c r="B81">
        <v>1.43</v>
      </c>
      <c r="C81">
        <v>1.19</v>
      </c>
      <c r="D81">
        <f>Research_Window_Table[[#This Row],[Width]]*Research_Window_Table[[#This Row],[Height]]</f>
        <v>1.7016999999999998</v>
      </c>
      <c r="E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1">
        <v>-1</v>
      </c>
      <c r="G81">
        <v>0</v>
      </c>
      <c r="H81">
        <v>1</v>
      </c>
      <c r="I81">
        <f>DEGREES(ASIN(Research_Window_Table[[#This Row],[X value]]/Research_Window_Table[[#This Row],[Length]]))</f>
        <v>-90</v>
      </c>
      <c r="J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2" spans="1:10" x14ac:dyDescent="0.3">
      <c r="A82">
        <v>1</v>
      </c>
      <c r="B82">
        <v>1.43</v>
      </c>
      <c r="C82">
        <v>1.19</v>
      </c>
      <c r="D82">
        <f>Research_Window_Table[[#This Row],[Width]]*Research_Window_Table[[#This Row],[Height]]</f>
        <v>1.7016999999999998</v>
      </c>
      <c r="E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2">
        <v>-1</v>
      </c>
      <c r="G82">
        <v>0</v>
      </c>
      <c r="H82">
        <v>1</v>
      </c>
      <c r="I82">
        <f>DEGREES(ASIN(Research_Window_Table[[#This Row],[X value]]/Research_Window_Table[[#This Row],[Length]]))</f>
        <v>-90</v>
      </c>
      <c r="J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3" spans="1:10" x14ac:dyDescent="0.3">
      <c r="A83">
        <v>1</v>
      </c>
      <c r="B83">
        <v>1.43</v>
      </c>
      <c r="C83">
        <v>1.19</v>
      </c>
      <c r="D83">
        <f>Research_Window_Table[[#This Row],[Width]]*Research_Window_Table[[#This Row],[Height]]</f>
        <v>1.7016999999999998</v>
      </c>
      <c r="E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3">
        <v>0</v>
      </c>
      <c r="G83">
        <v>-1</v>
      </c>
      <c r="H83">
        <v>1</v>
      </c>
      <c r="I83">
        <f>DEGREES(ASIN(Research_Window_Table[[#This Row],[X value]]/Research_Window_Table[[#This Row],[Length]]))</f>
        <v>0</v>
      </c>
      <c r="J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4" spans="1:10" x14ac:dyDescent="0.3">
      <c r="A84">
        <v>1</v>
      </c>
      <c r="B84">
        <v>1.43</v>
      </c>
      <c r="C84">
        <v>1.19</v>
      </c>
      <c r="D84">
        <f>Research_Window_Table[[#This Row],[Width]]*Research_Window_Table[[#This Row],[Height]]</f>
        <v>1.7016999999999998</v>
      </c>
      <c r="E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4">
        <v>0</v>
      </c>
      <c r="G84">
        <v>-1</v>
      </c>
      <c r="H84">
        <v>1</v>
      </c>
      <c r="I84">
        <f>DEGREES(ASIN(Research_Window_Table[[#This Row],[X value]]/Research_Window_Table[[#This Row],[Length]]))</f>
        <v>0</v>
      </c>
      <c r="J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5" spans="1:10" x14ac:dyDescent="0.3">
      <c r="A85">
        <v>1</v>
      </c>
      <c r="B85">
        <v>1.43</v>
      </c>
      <c r="C85">
        <v>1.19</v>
      </c>
      <c r="D85">
        <f>Research_Window_Table[[#This Row],[Width]]*Research_Window_Table[[#This Row],[Height]]</f>
        <v>1.7016999999999998</v>
      </c>
      <c r="E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5">
        <v>0</v>
      </c>
      <c r="G85">
        <v>-1</v>
      </c>
      <c r="H85">
        <v>1</v>
      </c>
      <c r="I85">
        <f>DEGREES(ASIN(Research_Window_Table[[#This Row],[X value]]/Research_Window_Table[[#This Row],[Length]]))</f>
        <v>0</v>
      </c>
      <c r="J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6" spans="1:10" x14ac:dyDescent="0.3">
      <c r="A86">
        <v>1</v>
      </c>
      <c r="B86">
        <v>1.43</v>
      </c>
      <c r="C86">
        <v>1.19</v>
      </c>
      <c r="D86">
        <f>Research_Window_Table[[#This Row],[Width]]*Research_Window_Table[[#This Row],[Height]]</f>
        <v>1.7016999999999998</v>
      </c>
      <c r="E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6">
        <v>0</v>
      </c>
      <c r="G86">
        <v>-1</v>
      </c>
      <c r="H86">
        <v>1</v>
      </c>
      <c r="I86">
        <f>DEGREES(ASIN(Research_Window_Table[[#This Row],[X value]]/Research_Window_Table[[#This Row],[Length]]))</f>
        <v>0</v>
      </c>
      <c r="J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7" spans="1:10" x14ac:dyDescent="0.3">
      <c r="A87">
        <v>1</v>
      </c>
      <c r="B87">
        <v>1.43</v>
      </c>
      <c r="C87">
        <v>1.19</v>
      </c>
      <c r="D87">
        <f>Research_Window_Table[[#This Row],[Width]]*Research_Window_Table[[#This Row],[Height]]</f>
        <v>1.7016999999999998</v>
      </c>
      <c r="E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7">
        <v>0</v>
      </c>
      <c r="G87">
        <v>-1</v>
      </c>
      <c r="H87">
        <v>1</v>
      </c>
      <c r="I87">
        <f>DEGREES(ASIN(Research_Window_Table[[#This Row],[X value]]/Research_Window_Table[[#This Row],[Length]]))</f>
        <v>0</v>
      </c>
      <c r="J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8" spans="1:10" x14ac:dyDescent="0.3">
      <c r="A88">
        <v>1</v>
      </c>
      <c r="B88">
        <v>1.43</v>
      </c>
      <c r="C88">
        <v>1.19</v>
      </c>
      <c r="D88">
        <f>Research_Window_Table[[#This Row],[Width]]*Research_Window_Table[[#This Row],[Height]]</f>
        <v>1.7016999999999998</v>
      </c>
      <c r="E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8">
        <v>0</v>
      </c>
      <c r="G88">
        <v>-1</v>
      </c>
      <c r="H88">
        <v>1</v>
      </c>
      <c r="I88">
        <f>DEGREES(ASIN(Research_Window_Table[[#This Row],[X value]]/Research_Window_Table[[#This Row],[Length]]))</f>
        <v>0</v>
      </c>
      <c r="J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9" spans="1:10" x14ac:dyDescent="0.3">
      <c r="A89">
        <v>1</v>
      </c>
      <c r="B89">
        <v>1.43</v>
      </c>
      <c r="C89">
        <v>1.19</v>
      </c>
      <c r="D89">
        <f>Research_Window_Table[[#This Row],[Width]]*Research_Window_Table[[#This Row],[Height]]</f>
        <v>1.7016999999999998</v>
      </c>
      <c r="E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9">
        <v>0</v>
      </c>
      <c r="G89">
        <v>-1</v>
      </c>
      <c r="H89">
        <v>1</v>
      </c>
      <c r="I89">
        <f>DEGREES(ASIN(Research_Window_Table[[#This Row],[X value]]/Research_Window_Table[[#This Row],[Length]]))</f>
        <v>0</v>
      </c>
      <c r="J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0" spans="1:10" x14ac:dyDescent="0.3">
      <c r="A90">
        <v>1</v>
      </c>
      <c r="B90">
        <v>1.43</v>
      </c>
      <c r="C90">
        <v>1.19</v>
      </c>
      <c r="D90">
        <f>Research_Window_Table[[#This Row],[Width]]*Research_Window_Table[[#This Row],[Height]]</f>
        <v>1.7016999999999998</v>
      </c>
      <c r="E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0">
        <v>0</v>
      </c>
      <c r="G90">
        <v>-1</v>
      </c>
      <c r="H90">
        <v>1</v>
      </c>
      <c r="I90">
        <f>DEGREES(ASIN(Research_Window_Table[[#This Row],[X value]]/Research_Window_Table[[#This Row],[Length]]))</f>
        <v>0</v>
      </c>
      <c r="J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1" spans="1:10" x14ac:dyDescent="0.3">
      <c r="A91">
        <v>1</v>
      </c>
      <c r="B91">
        <v>2.23</v>
      </c>
      <c r="C91">
        <v>2.17</v>
      </c>
      <c r="D91">
        <f>Research_Window_Table[[#This Row],[Width]]*Research_Window_Table[[#This Row],[Height]]</f>
        <v>4.8391000000000002</v>
      </c>
      <c r="E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1">
        <v>0</v>
      </c>
      <c r="G91">
        <v>-1</v>
      </c>
      <c r="H91">
        <v>1</v>
      </c>
      <c r="I91">
        <f>DEGREES(ASIN(Research_Window_Table[[#This Row],[X value]]/Research_Window_Table[[#This Row],[Length]]))</f>
        <v>0</v>
      </c>
      <c r="J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2" spans="1:10" x14ac:dyDescent="0.3">
      <c r="A92">
        <v>1</v>
      </c>
      <c r="B92">
        <v>2.23</v>
      </c>
      <c r="C92">
        <v>2.17</v>
      </c>
      <c r="D92">
        <f>Research_Window_Table[[#This Row],[Width]]*Research_Window_Table[[#This Row],[Height]]</f>
        <v>4.8391000000000002</v>
      </c>
      <c r="E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2">
        <v>0</v>
      </c>
      <c r="G92">
        <v>-1</v>
      </c>
      <c r="H92">
        <v>1</v>
      </c>
      <c r="I92">
        <f>DEGREES(ASIN(Research_Window_Table[[#This Row],[X value]]/Research_Window_Table[[#This Row],[Length]]))</f>
        <v>0</v>
      </c>
      <c r="J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3" spans="1:10" x14ac:dyDescent="0.3">
      <c r="A93">
        <v>1</v>
      </c>
      <c r="B93">
        <v>2.23</v>
      </c>
      <c r="C93">
        <v>2.17</v>
      </c>
      <c r="D93">
        <f>Research_Window_Table[[#This Row],[Width]]*Research_Window_Table[[#This Row],[Height]]</f>
        <v>4.8391000000000002</v>
      </c>
      <c r="E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3">
        <v>0</v>
      </c>
      <c r="G93">
        <v>-1</v>
      </c>
      <c r="H93">
        <v>1</v>
      </c>
      <c r="I93">
        <f>DEGREES(ASIN(Research_Window_Table[[#This Row],[X value]]/Research_Window_Table[[#This Row],[Length]]))</f>
        <v>0</v>
      </c>
      <c r="J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4" spans="1:10" x14ac:dyDescent="0.3">
      <c r="A94">
        <v>1</v>
      </c>
      <c r="B94">
        <v>2.23</v>
      </c>
      <c r="C94">
        <v>2.17</v>
      </c>
      <c r="D94">
        <f>Research_Window_Table[[#This Row],[Width]]*Research_Window_Table[[#This Row],[Height]]</f>
        <v>4.8391000000000002</v>
      </c>
      <c r="E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4">
        <v>0</v>
      </c>
      <c r="G94">
        <v>-1</v>
      </c>
      <c r="H94">
        <v>1</v>
      </c>
      <c r="I94">
        <f>DEGREES(ASIN(Research_Window_Table[[#This Row],[X value]]/Research_Window_Table[[#This Row],[Length]]))</f>
        <v>0</v>
      </c>
      <c r="J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5" spans="1:10" x14ac:dyDescent="0.3">
      <c r="A95">
        <v>1</v>
      </c>
      <c r="B95">
        <v>2.23</v>
      </c>
      <c r="C95">
        <v>2.17</v>
      </c>
      <c r="D95">
        <f>Research_Window_Table[[#This Row],[Width]]*Research_Window_Table[[#This Row],[Height]]</f>
        <v>4.8391000000000002</v>
      </c>
      <c r="E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5">
        <v>0</v>
      </c>
      <c r="G95">
        <v>-1</v>
      </c>
      <c r="H95">
        <v>1</v>
      </c>
      <c r="I95">
        <f>DEGREES(ASIN(Research_Window_Table[[#This Row],[X value]]/Research_Window_Table[[#This Row],[Length]]))</f>
        <v>0</v>
      </c>
      <c r="J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6" spans="1:10" x14ac:dyDescent="0.3">
      <c r="A96">
        <v>1</v>
      </c>
      <c r="B96">
        <v>2.23</v>
      </c>
      <c r="C96">
        <v>2.17</v>
      </c>
      <c r="D96">
        <f>Research_Window_Table[[#This Row],[Width]]*Research_Window_Table[[#This Row],[Height]]</f>
        <v>4.8391000000000002</v>
      </c>
      <c r="E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6">
        <v>0</v>
      </c>
      <c r="G96">
        <v>-1</v>
      </c>
      <c r="H96">
        <v>1</v>
      </c>
      <c r="I96">
        <f>DEGREES(ASIN(Research_Window_Table[[#This Row],[X value]]/Research_Window_Table[[#This Row],[Length]]))</f>
        <v>0</v>
      </c>
      <c r="J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7" spans="1:10" x14ac:dyDescent="0.3">
      <c r="A97">
        <v>1</v>
      </c>
      <c r="B97">
        <v>1.43</v>
      </c>
      <c r="C97">
        <v>1.19</v>
      </c>
      <c r="D97">
        <f>Research_Window_Table[[#This Row],[Width]]*Research_Window_Table[[#This Row],[Height]]</f>
        <v>1.7016999999999998</v>
      </c>
      <c r="E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7">
        <v>0</v>
      </c>
      <c r="G97">
        <v>1</v>
      </c>
      <c r="H97">
        <v>1</v>
      </c>
      <c r="I97">
        <f>DEGREES(ASIN(Research_Window_Table[[#This Row],[X value]]/Research_Window_Table[[#This Row],[Length]]))</f>
        <v>0</v>
      </c>
      <c r="J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8" spans="1:10" x14ac:dyDescent="0.3">
      <c r="A98">
        <v>1</v>
      </c>
      <c r="B98">
        <v>1.43</v>
      </c>
      <c r="C98">
        <v>1.19</v>
      </c>
      <c r="D98">
        <f>Research_Window_Table[[#This Row],[Width]]*Research_Window_Table[[#This Row],[Height]]</f>
        <v>1.7016999999999998</v>
      </c>
      <c r="E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8">
        <v>0</v>
      </c>
      <c r="G98">
        <v>1</v>
      </c>
      <c r="H98">
        <v>1</v>
      </c>
      <c r="I98">
        <f>DEGREES(ASIN(Research_Window_Table[[#This Row],[X value]]/Research_Window_Table[[#This Row],[Length]]))</f>
        <v>0</v>
      </c>
      <c r="J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9" spans="1:10" x14ac:dyDescent="0.3">
      <c r="A99">
        <v>1</v>
      </c>
      <c r="B99">
        <v>1.43</v>
      </c>
      <c r="C99">
        <v>1.19</v>
      </c>
      <c r="D99">
        <f>Research_Window_Table[[#This Row],[Width]]*Research_Window_Table[[#This Row],[Height]]</f>
        <v>1.7016999999999998</v>
      </c>
      <c r="E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9">
        <v>0</v>
      </c>
      <c r="G99">
        <v>1</v>
      </c>
      <c r="H99">
        <v>1</v>
      </c>
      <c r="I99">
        <f>DEGREES(ASIN(Research_Window_Table[[#This Row],[X value]]/Research_Window_Table[[#This Row],[Length]]))</f>
        <v>0</v>
      </c>
      <c r="J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0" spans="1:10" x14ac:dyDescent="0.3">
      <c r="A100">
        <v>1</v>
      </c>
      <c r="B100">
        <v>1.43</v>
      </c>
      <c r="C100">
        <v>1.19</v>
      </c>
      <c r="D100">
        <f>Research_Window_Table[[#This Row],[Width]]*Research_Window_Table[[#This Row],[Height]]</f>
        <v>1.7016999999999998</v>
      </c>
      <c r="E1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0">
        <v>0</v>
      </c>
      <c r="G100">
        <v>1</v>
      </c>
      <c r="H100">
        <v>1</v>
      </c>
      <c r="I100">
        <f>DEGREES(ASIN(Research_Window_Table[[#This Row],[X value]]/Research_Window_Table[[#This Row],[Length]]))</f>
        <v>0</v>
      </c>
      <c r="J1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1" spans="1:10" x14ac:dyDescent="0.3">
      <c r="A101">
        <v>1</v>
      </c>
      <c r="B101">
        <v>1.43</v>
      </c>
      <c r="C101">
        <v>1.19</v>
      </c>
      <c r="D101">
        <f>Research_Window_Table[[#This Row],[Width]]*Research_Window_Table[[#This Row],[Height]]</f>
        <v>1.7016999999999998</v>
      </c>
      <c r="E1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1">
        <v>0</v>
      </c>
      <c r="G101">
        <v>1</v>
      </c>
      <c r="H101">
        <v>1</v>
      </c>
      <c r="I101">
        <f>DEGREES(ASIN(Research_Window_Table[[#This Row],[X value]]/Research_Window_Table[[#This Row],[Length]]))</f>
        <v>0</v>
      </c>
      <c r="J1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2" spans="1:10" x14ac:dyDescent="0.3">
      <c r="A102">
        <v>1</v>
      </c>
      <c r="B102">
        <v>2.23</v>
      </c>
      <c r="C102">
        <v>2.17</v>
      </c>
      <c r="D102">
        <f>Research_Window_Table[[#This Row],[Width]]*Research_Window_Table[[#This Row],[Height]]</f>
        <v>4.8391000000000002</v>
      </c>
      <c r="E1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2">
        <v>0</v>
      </c>
      <c r="G102">
        <v>1</v>
      </c>
      <c r="H102">
        <v>1</v>
      </c>
      <c r="I102">
        <f>DEGREES(ASIN(Research_Window_Table[[#This Row],[X value]]/Research_Window_Table[[#This Row],[Length]]))</f>
        <v>0</v>
      </c>
      <c r="J1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3" spans="1:10" x14ac:dyDescent="0.3">
      <c r="A103">
        <v>1</v>
      </c>
      <c r="B103">
        <v>2.23</v>
      </c>
      <c r="C103">
        <v>2.17</v>
      </c>
      <c r="D103">
        <f>Research_Window_Table[[#This Row],[Width]]*Research_Window_Table[[#This Row],[Height]]</f>
        <v>4.8391000000000002</v>
      </c>
      <c r="E1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3">
        <v>0</v>
      </c>
      <c r="G103">
        <v>1</v>
      </c>
      <c r="H103">
        <v>1</v>
      </c>
      <c r="I103">
        <f>DEGREES(ASIN(Research_Window_Table[[#This Row],[X value]]/Research_Window_Table[[#This Row],[Length]]))</f>
        <v>0</v>
      </c>
      <c r="J1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4" spans="1:10" x14ac:dyDescent="0.3">
      <c r="A104">
        <v>1</v>
      </c>
      <c r="B104">
        <v>2.23</v>
      </c>
      <c r="C104">
        <v>2.17</v>
      </c>
      <c r="D104">
        <f>Research_Window_Table[[#This Row],[Width]]*Research_Window_Table[[#This Row],[Height]]</f>
        <v>4.8391000000000002</v>
      </c>
      <c r="E1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4">
        <v>0</v>
      </c>
      <c r="G104">
        <v>1</v>
      </c>
      <c r="H104">
        <v>1</v>
      </c>
      <c r="I104">
        <f>DEGREES(ASIN(Research_Window_Table[[#This Row],[X value]]/Research_Window_Table[[#This Row],[Length]]))</f>
        <v>0</v>
      </c>
      <c r="J1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5" spans="1:10" x14ac:dyDescent="0.3">
      <c r="A105">
        <v>1</v>
      </c>
      <c r="B105">
        <v>2.23</v>
      </c>
      <c r="C105">
        <v>2.17</v>
      </c>
      <c r="D105">
        <f>Research_Window_Table[[#This Row],[Width]]*Research_Window_Table[[#This Row],[Height]]</f>
        <v>4.8391000000000002</v>
      </c>
      <c r="E1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5">
        <v>0</v>
      </c>
      <c r="G105">
        <v>1</v>
      </c>
      <c r="H105">
        <v>1</v>
      </c>
      <c r="I105">
        <f>DEGREES(ASIN(Research_Window_Table[[#This Row],[X value]]/Research_Window_Table[[#This Row],[Length]]))</f>
        <v>0</v>
      </c>
      <c r="J1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6" spans="1:10" x14ac:dyDescent="0.3">
      <c r="A106">
        <v>1</v>
      </c>
      <c r="B106">
        <v>2.23</v>
      </c>
      <c r="C106">
        <v>2.17</v>
      </c>
      <c r="D106">
        <f>Research_Window_Table[[#This Row],[Width]]*Research_Window_Table[[#This Row],[Height]]</f>
        <v>4.8391000000000002</v>
      </c>
      <c r="E1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6">
        <v>0</v>
      </c>
      <c r="G106">
        <v>1</v>
      </c>
      <c r="H106">
        <v>1</v>
      </c>
      <c r="I106">
        <f>DEGREES(ASIN(Research_Window_Table[[#This Row],[X value]]/Research_Window_Table[[#This Row],[Length]]))</f>
        <v>0</v>
      </c>
      <c r="J1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7" spans="1:10" x14ac:dyDescent="0.3">
      <c r="A107">
        <v>1</v>
      </c>
      <c r="B107">
        <v>2.23</v>
      </c>
      <c r="C107">
        <v>2.17</v>
      </c>
      <c r="D107">
        <f>Research_Window_Table[[#This Row],[Width]]*Research_Window_Table[[#This Row],[Height]]</f>
        <v>4.8391000000000002</v>
      </c>
      <c r="E1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7">
        <v>0</v>
      </c>
      <c r="G107">
        <v>1</v>
      </c>
      <c r="H107">
        <v>1</v>
      </c>
      <c r="I107">
        <f>DEGREES(ASIN(Research_Window_Table[[#This Row],[X value]]/Research_Window_Table[[#This Row],[Length]]))</f>
        <v>0</v>
      </c>
      <c r="J1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8" spans="1:10" x14ac:dyDescent="0.3">
      <c r="A108">
        <v>1</v>
      </c>
      <c r="B108">
        <v>2.23</v>
      </c>
      <c r="C108">
        <v>2.17</v>
      </c>
      <c r="D108">
        <f>Research_Window_Table[[#This Row],[Width]]*Research_Window_Table[[#This Row],[Height]]</f>
        <v>4.8391000000000002</v>
      </c>
      <c r="E1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8">
        <v>0</v>
      </c>
      <c r="G108">
        <v>1</v>
      </c>
      <c r="H108">
        <v>1</v>
      </c>
      <c r="I108">
        <f>DEGREES(ASIN(Research_Window_Table[[#This Row],[X value]]/Research_Window_Table[[#This Row],[Length]]))</f>
        <v>0</v>
      </c>
      <c r="J1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9" spans="1:10" x14ac:dyDescent="0.3">
      <c r="A109">
        <v>1</v>
      </c>
      <c r="B109">
        <v>2.23</v>
      </c>
      <c r="C109">
        <v>2.17</v>
      </c>
      <c r="D109">
        <f>Research_Window_Table[[#This Row],[Width]]*Research_Window_Table[[#This Row],[Height]]</f>
        <v>4.8391000000000002</v>
      </c>
      <c r="E1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9">
        <v>0</v>
      </c>
      <c r="G109">
        <v>1</v>
      </c>
      <c r="H109">
        <v>1</v>
      </c>
      <c r="I109">
        <f>DEGREES(ASIN(Research_Window_Table[[#This Row],[X value]]/Research_Window_Table[[#This Row],[Length]]))</f>
        <v>0</v>
      </c>
      <c r="J1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10" spans="1:10" x14ac:dyDescent="0.3">
      <c r="A110">
        <v>1</v>
      </c>
      <c r="B110">
        <v>2.23</v>
      </c>
      <c r="C110">
        <v>2.17</v>
      </c>
      <c r="D110">
        <f>Research_Window_Table[[#This Row],[Width]]*Research_Window_Table[[#This Row],[Height]]</f>
        <v>4.8391000000000002</v>
      </c>
      <c r="E1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0">
        <v>-1</v>
      </c>
      <c r="G110">
        <v>0</v>
      </c>
      <c r="H110">
        <v>1</v>
      </c>
      <c r="I110">
        <f>DEGREES(ASIN(Research_Window_Table[[#This Row],[X value]]/Research_Window_Table[[#This Row],[Length]]))</f>
        <v>-90</v>
      </c>
      <c r="J1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1" spans="1:10" x14ac:dyDescent="0.3">
      <c r="A111">
        <v>1</v>
      </c>
      <c r="B111">
        <v>1.43</v>
      </c>
      <c r="C111">
        <v>1.19</v>
      </c>
      <c r="D111">
        <f>Research_Window_Table[[#This Row],[Width]]*Research_Window_Table[[#This Row],[Height]]</f>
        <v>1.7016999999999998</v>
      </c>
      <c r="E1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1">
        <v>-1</v>
      </c>
      <c r="G111">
        <v>0</v>
      </c>
      <c r="H111">
        <v>1</v>
      </c>
      <c r="I111">
        <f>DEGREES(ASIN(Research_Window_Table[[#This Row],[X value]]/Research_Window_Table[[#This Row],[Length]]))</f>
        <v>-90</v>
      </c>
      <c r="J1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2" spans="1:10" x14ac:dyDescent="0.3">
      <c r="A112">
        <v>1</v>
      </c>
      <c r="B112">
        <v>2.23</v>
      </c>
      <c r="C112">
        <v>2.17</v>
      </c>
      <c r="D112">
        <f>Research_Window_Table[[#This Row],[Width]]*Research_Window_Table[[#This Row],[Height]]</f>
        <v>4.8391000000000002</v>
      </c>
      <c r="E1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2">
        <v>1</v>
      </c>
      <c r="G112">
        <v>0</v>
      </c>
      <c r="H112">
        <v>1</v>
      </c>
      <c r="I112">
        <f>DEGREES(ASIN(Research_Window_Table[[#This Row],[X value]]/Research_Window_Table[[#This Row],[Length]]))</f>
        <v>90</v>
      </c>
      <c r="J1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3" spans="1:10" x14ac:dyDescent="0.3">
      <c r="A113">
        <v>1</v>
      </c>
      <c r="B113">
        <v>2.23</v>
      </c>
      <c r="C113">
        <v>2.17</v>
      </c>
      <c r="D113">
        <f>Research_Window_Table[[#This Row],[Width]]*Research_Window_Table[[#This Row],[Height]]</f>
        <v>4.8391000000000002</v>
      </c>
      <c r="E1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3">
        <v>1</v>
      </c>
      <c r="G113">
        <v>0</v>
      </c>
      <c r="H113">
        <v>1</v>
      </c>
      <c r="I113">
        <f>DEGREES(ASIN(Research_Window_Table[[#This Row],[X value]]/Research_Window_Table[[#This Row],[Length]]))</f>
        <v>90</v>
      </c>
      <c r="J1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4" spans="1:10" x14ac:dyDescent="0.3">
      <c r="A114">
        <v>1</v>
      </c>
      <c r="B114">
        <v>2.23</v>
      </c>
      <c r="C114">
        <v>2.17</v>
      </c>
      <c r="D114">
        <f>Research_Window_Table[[#This Row],[Width]]*Research_Window_Table[[#This Row],[Height]]</f>
        <v>4.8391000000000002</v>
      </c>
      <c r="E1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4">
        <v>1</v>
      </c>
      <c r="G114">
        <v>0</v>
      </c>
      <c r="H114">
        <v>1</v>
      </c>
      <c r="I114">
        <f>DEGREES(ASIN(Research_Window_Table[[#This Row],[X value]]/Research_Window_Table[[#This Row],[Length]]))</f>
        <v>90</v>
      </c>
      <c r="J1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5" spans="1:10" x14ac:dyDescent="0.3">
      <c r="A115">
        <v>1</v>
      </c>
      <c r="B115">
        <v>2.23</v>
      </c>
      <c r="C115">
        <v>2.17</v>
      </c>
      <c r="D115">
        <f>Research_Window_Table[[#This Row],[Width]]*Research_Window_Table[[#This Row],[Height]]</f>
        <v>4.8391000000000002</v>
      </c>
      <c r="E1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5">
        <v>1</v>
      </c>
      <c r="G115">
        <v>0</v>
      </c>
      <c r="H115">
        <v>1</v>
      </c>
      <c r="I115">
        <f>DEGREES(ASIN(Research_Window_Table[[#This Row],[X value]]/Research_Window_Table[[#This Row],[Length]]))</f>
        <v>90</v>
      </c>
      <c r="J1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6" spans="1:10" x14ac:dyDescent="0.3">
      <c r="A116">
        <v>1</v>
      </c>
      <c r="B116">
        <v>1.43</v>
      </c>
      <c r="C116">
        <v>1.19</v>
      </c>
      <c r="D116">
        <f>Research_Window_Table[[#This Row],[Width]]*Research_Window_Table[[#This Row],[Height]]</f>
        <v>1.7016999999999998</v>
      </c>
      <c r="E1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6">
        <v>-1</v>
      </c>
      <c r="G116">
        <v>0</v>
      </c>
      <c r="H116">
        <v>1</v>
      </c>
      <c r="I116">
        <f>DEGREES(ASIN(Research_Window_Table[[#This Row],[X value]]/Research_Window_Table[[#This Row],[Length]]))</f>
        <v>-90</v>
      </c>
      <c r="J1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7" spans="1:10" x14ac:dyDescent="0.3">
      <c r="A117">
        <v>1</v>
      </c>
      <c r="B117">
        <v>1.43</v>
      </c>
      <c r="C117">
        <v>1.19</v>
      </c>
      <c r="D117">
        <f>Research_Window_Table[[#This Row],[Width]]*Research_Window_Table[[#This Row],[Height]]</f>
        <v>1.7016999999999998</v>
      </c>
      <c r="E1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7">
        <v>-1</v>
      </c>
      <c r="G117">
        <v>0</v>
      </c>
      <c r="H117">
        <v>1</v>
      </c>
      <c r="I117">
        <f>DEGREES(ASIN(Research_Window_Table[[#This Row],[X value]]/Research_Window_Table[[#This Row],[Length]]))</f>
        <v>-90</v>
      </c>
      <c r="J1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8" spans="1:10" x14ac:dyDescent="0.3">
      <c r="A118">
        <v>1</v>
      </c>
      <c r="B118">
        <v>1.43</v>
      </c>
      <c r="C118">
        <v>1.19</v>
      </c>
      <c r="D118">
        <f>Research_Window_Table[[#This Row],[Width]]*Research_Window_Table[[#This Row],[Height]]</f>
        <v>1.7016999999999998</v>
      </c>
      <c r="E1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8">
        <v>-1</v>
      </c>
      <c r="G118">
        <v>0</v>
      </c>
      <c r="H118">
        <v>1</v>
      </c>
      <c r="I118">
        <f>DEGREES(ASIN(Research_Window_Table[[#This Row],[X value]]/Research_Window_Table[[#This Row],[Length]]))</f>
        <v>-90</v>
      </c>
      <c r="J1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9" spans="1:10" x14ac:dyDescent="0.3">
      <c r="A119">
        <v>1</v>
      </c>
      <c r="B119">
        <v>1.43</v>
      </c>
      <c r="C119">
        <v>1.19</v>
      </c>
      <c r="D119">
        <f>Research_Window_Table[[#This Row],[Width]]*Research_Window_Table[[#This Row],[Height]]</f>
        <v>1.7016999999999998</v>
      </c>
      <c r="E1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19">
        <v>0</v>
      </c>
      <c r="G119">
        <v>-1</v>
      </c>
      <c r="H119">
        <v>1</v>
      </c>
      <c r="I119">
        <f>DEGREES(ASIN(Research_Window_Table[[#This Row],[X value]]/Research_Window_Table[[#This Row],[Length]]))</f>
        <v>0</v>
      </c>
      <c r="J1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0" spans="1:10" x14ac:dyDescent="0.3">
      <c r="A120">
        <v>1</v>
      </c>
      <c r="B120">
        <v>1.43</v>
      </c>
      <c r="C120">
        <v>1.19</v>
      </c>
      <c r="D120">
        <f>Research_Window_Table[[#This Row],[Width]]*Research_Window_Table[[#This Row],[Height]]</f>
        <v>1.7016999999999998</v>
      </c>
      <c r="E1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0">
        <v>0</v>
      </c>
      <c r="G120">
        <v>-1</v>
      </c>
      <c r="H120">
        <v>1</v>
      </c>
      <c r="I120">
        <f>DEGREES(ASIN(Research_Window_Table[[#This Row],[X value]]/Research_Window_Table[[#This Row],[Length]]))</f>
        <v>0</v>
      </c>
      <c r="J1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1" spans="1:10" x14ac:dyDescent="0.3">
      <c r="A121">
        <v>1</v>
      </c>
      <c r="B121">
        <v>1.43</v>
      </c>
      <c r="C121">
        <v>1.19</v>
      </c>
      <c r="D121">
        <f>Research_Window_Table[[#This Row],[Width]]*Research_Window_Table[[#This Row],[Height]]</f>
        <v>1.7016999999999998</v>
      </c>
      <c r="E1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1">
        <v>0</v>
      </c>
      <c r="G121">
        <v>-1</v>
      </c>
      <c r="H121">
        <v>1</v>
      </c>
      <c r="I121">
        <f>DEGREES(ASIN(Research_Window_Table[[#This Row],[X value]]/Research_Window_Table[[#This Row],[Length]]))</f>
        <v>0</v>
      </c>
      <c r="J1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2" spans="1:10" x14ac:dyDescent="0.3">
      <c r="A122">
        <v>1</v>
      </c>
      <c r="B122">
        <v>1.43</v>
      </c>
      <c r="C122">
        <v>1.19</v>
      </c>
      <c r="D122">
        <f>Research_Window_Table[[#This Row],[Width]]*Research_Window_Table[[#This Row],[Height]]</f>
        <v>1.7016999999999998</v>
      </c>
      <c r="E1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2">
        <v>0</v>
      </c>
      <c r="G122">
        <v>-1</v>
      </c>
      <c r="H122">
        <v>1</v>
      </c>
      <c r="I122">
        <f>DEGREES(ASIN(Research_Window_Table[[#This Row],[X value]]/Research_Window_Table[[#This Row],[Length]]))</f>
        <v>0</v>
      </c>
      <c r="J1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3" spans="1:10" x14ac:dyDescent="0.3">
      <c r="A123">
        <v>1</v>
      </c>
      <c r="B123">
        <v>1.43</v>
      </c>
      <c r="C123">
        <v>1.19</v>
      </c>
      <c r="D123">
        <f>Research_Window_Table[[#This Row],[Width]]*Research_Window_Table[[#This Row],[Height]]</f>
        <v>1.7016999999999998</v>
      </c>
      <c r="E1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3">
        <v>0</v>
      </c>
      <c r="G123">
        <v>-1</v>
      </c>
      <c r="H123">
        <v>1</v>
      </c>
      <c r="I123">
        <f>DEGREES(ASIN(Research_Window_Table[[#This Row],[X value]]/Research_Window_Table[[#This Row],[Length]]))</f>
        <v>0</v>
      </c>
      <c r="J1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4" spans="1:10" x14ac:dyDescent="0.3">
      <c r="A124">
        <v>1</v>
      </c>
      <c r="B124">
        <v>1.43</v>
      </c>
      <c r="C124">
        <v>1.19</v>
      </c>
      <c r="D124">
        <f>Research_Window_Table[[#This Row],[Width]]*Research_Window_Table[[#This Row],[Height]]</f>
        <v>1.7016999999999998</v>
      </c>
      <c r="E1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4">
        <v>0</v>
      </c>
      <c r="G124">
        <v>-1</v>
      </c>
      <c r="H124">
        <v>1</v>
      </c>
      <c r="I124">
        <f>DEGREES(ASIN(Research_Window_Table[[#This Row],[X value]]/Research_Window_Table[[#This Row],[Length]]))</f>
        <v>0</v>
      </c>
      <c r="J1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5" spans="1:10" x14ac:dyDescent="0.3">
      <c r="A125">
        <v>1</v>
      </c>
      <c r="B125">
        <v>1.43</v>
      </c>
      <c r="C125">
        <v>1.19</v>
      </c>
      <c r="D125">
        <f>Research_Window_Table[[#This Row],[Width]]*Research_Window_Table[[#This Row],[Height]]</f>
        <v>1.7016999999999998</v>
      </c>
      <c r="E1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5">
        <v>0</v>
      </c>
      <c r="G125">
        <v>-1</v>
      </c>
      <c r="H125">
        <v>1</v>
      </c>
      <c r="I125">
        <f>DEGREES(ASIN(Research_Window_Table[[#This Row],[X value]]/Research_Window_Table[[#This Row],[Length]]))</f>
        <v>0</v>
      </c>
      <c r="J1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6" spans="1:10" x14ac:dyDescent="0.3">
      <c r="A126">
        <v>1</v>
      </c>
      <c r="B126">
        <v>1.43</v>
      </c>
      <c r="C126">
        <v>1.19</v>
      </c>
      <c r="D126">
        <f>Research_Window_Table[[#This Row],[Width]]*Research_Window_Table[[#This Row],[Height]]</f>
        <v>1.7016999999999998</v>
      </c>
      <c r="E1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6">
        <v>0</v>
      </c>
      <c r="G126">
        <v>-1</v>
      </c>
      <c r="H126">
        <v>1</v>
      </c>
      <c r="I126">
        <f>DEGREES(ASIN(Research_Window_Table[[#This Row],[X value]]/Research_Window_Table[[#This Row],[Length]]))</f>
        <v>0</v>
      </c>
      <c r="J1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7" spans="1:10" x14ac:dyDescent="0.3">
      <c r="A127">
        <v>1</v>
      </c>
      <c r="B127">
        <v>2.23</v>
      </c>
      <c r="C127">
        <v>2.17</v>
      </c>
      <c r="D127">
        <f>Research_Window_Table[[#This Row],[Width]]*Research_Window_Table[[#This Row],[Height]]</f>
        <v>4.8391000000000002</v>
      </c>
      <c r="E1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7">
        <v>0</v>
      </c>
      <c r="G127">
        <v>-1</v>
      </c>
      <c r="H127">
        <v>1</v>
      </c>
      <c r="I127">
        <f>DEGREES(ASIN(Research_Window_Table[[#This Row],[X value]]/Research_Window_Table[[#This Row],[Length]]))</f>
        <v>0</v>
      </c>
      <c r="J1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8" spans="1:10" x14ac:dyDescent="0.3">
      <c r="A128">
        <v>1</v>
      </c>
      <c r="B128">
        <v>2.23</v>
      </c>
      <c r="C128">
        <v>2.17</v>
      </c>
      <c r="D128">
        <f>Research_Window_Table[[#This Row],[Width]]*Research_Window_Table[[#This Row],[Height]]</f>
        <v>4.8391000000000002</v>
      </c>
      <c r="E1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8">
        <v>0</v>
      </c>
      <c r="G128">
        <v>-1</v>
      </c>
      <c r="H128">
        <v>1</v>
      </c>
      <c r="I128">
        <f>DEGREES(ASIN(Research_Window_Table[[#This Row],[X value]]/Research_Window_Table[[#This Row],[Length]]))</f>
        <v>0</v>
      </c>
      <c r="J1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9" spans="1:10" x14ac:dyDescent="0.3">
      <c r="A129">
        <v>1</v>
      </c>
      <c r="B129">
        <v>2.23</v>
      </c>
      <c r="C129">
        <v>2.17</v>
      </c>
      <c r="D129">
        <f>Research_Window_Table[[#This Row],[Width]]*Research_Window_Table[[#This Row],[Height]]</f>
        <v>4.8391000000000002</v>
      </c>
      <c r="E1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9">
        <v>0</v>
      </c>
      <c r="G129">
        <v>-1</v>
      </c>
      <c r="H129">
        <v>1</v>
      </c>
      <c r="I129">
        <f>DEGREES(ASIN(Research_Window_Table[[#This Row],[X value]]/Research_Window_Table[[#This Row],[Length]]))</f>
        <v>0</v>
      </c>
      <c r="J1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0" spans="1:10" x14ac:dyDescent="0.3">
      <c r="A130">
        <v>1</v>
      </c>
      <c r="B130">
        <v>2.23</v>
      </c>
      <c r="C130">
        <v>2.17</v>
      </c>
      <c r="D130">
        <f>Research_Window_Table[[#This Row],[Width]]*Research_Window_Table[[#This Row],[Height]]</f>
        <v>4.8391000000000002</v>
      </c>
      <c r="E1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0">
        <v>0</v>
      </c>
      <c r="G130">
        <v>-1</v>
      </c>
      <c r="H130">
        <v>1</v>
      </c>
      <c r="I130">
        <f>DEGREES(ASIN(Research_Window_Table[[#This Row],[X value]]/Research_Window_Table[[#This Row],[Length]]))</f>
        <v>0</v>
      </c>
      <c r="J1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1" spans="1:10" x14ac:dyDescent="0.3">
      <c r="A131">
        <v>1</v>
      </c>
      <c r="B131">
        <v>2.23</v>
      </c>
      <c r="C131">
        <v>2.17</v>
      </c>
      <c r="D131">
        <f>Research_Window_Table[[#This Row],[Width]]*Research_Window_Table[[#This Row],[Height]]</f>
        <v>4.8391000000000002</v>
      </c>
      <c r="E1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1">
        <v>0</v>
      </c>
      <c r="G131">
        <v>-1</v>
      </c>
      <c r="H131">
        <v>1</v>
      </c>
      <c r="I131">
        <f>DEGREES(ASIN(Research_Window_Table[[#This Row],[X value]]/Research_Window_Table[[#This Row],[Length]]))</f>
        <v>0</v>
      </c>
      <c r="J1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2" spans="1:10" x14ac:dyDescent="0.3">
      <c r="A132">
        <v>1</v>
      </c>
      <c r="B132">
        <v>2.23</v>
      </c>
      <c r="C132">
        <v>2.17</v>
      </c>
      <c r="D132">
        <f>Research_Window_Table[[#This Row],[Width]]*Research_Window_Table[[#This Row],[Height]]</f>
        <v>4.8391000000000002</v>
      </c>
      <c r="E1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2">
        <v>0</v>
      </c>
      <c r="G132">
        <v>-1</v>
      </c>
      <c r="H132">
        <v>1</v>
      </c>
      <c r="I132">
        <f>DEGREES(ASIN(Research_Window_Table[[#This Row],[X value]]/Research_Window_Table[[#This Row],[Length]]))</f>
        <v>0</v>
      </c>
      <c r="J1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3" spans="1:10" x14ac:dyDescent="0.3">
      <c r="A133">
        <v>1</v>
      </c>
      <c r="B133">
        <v>1.43</v>
      </c>
      <c r="C133">
        <v>1.19</v>
      </c>
      <c r="D133">
        <f>Research_Window_Table[[#This Row],[Width]]*Research_Window_Table[[#This Row],[Height]]</f>
        <v>1.7016999999999998</v>
      </c>
      <c r="E1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3">
        <v>0</v>
      </c>
      <c r="G133">
        <v>1</v>
      </c>
      <c r="H133">
        <v>1</v>
      </c>
      <c r="I133">
        <f>DEGREES(ASIN(Research_Window_Table[[#This Row],[X value]]/Research_Window_Table[[#This Row],[Length]]))</f>
        <v>0</v>
      </c>
      <c r="J1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4" spans="1:10" x14ac:dyDescent="0.3">
      <c r="A134">
        <v>1</v>
      </c>
      <c r="B134">
        <v>1.43</v>
      </c>
      <c r="C134">
        <v>1.19</v>
      </c>
      <c r="D134">
        <f>Research_Window_Table[[#This Row],[Width]]*Research_Window_Table[[#This Row],[Height]]</f>
        <v>1.7016999999999998</v>
      </c>
      <c r="E1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4">
        <v>0</v>
      </c>
      <c r="G134">
        <v>1</v>
      </c>
      <c r="H134">
        <v>1</v>
      </c>
      <c r="I134">
        <f>DEGREES(ASIN(Research_Window_Table[[#This Row],[X value]]/Research_Window_Table[[#This Row],[Length]]))</f>
        <v>0</v>
      </c>
      <c r="J1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5" spans="1:10" x14ac:dyDescent="0.3">
      <c r="A135">
        <v>1</v>
      </c>
      <c r="B135">
        <v>1.43</v>
      </c>
      <c r="C135">
        <v>1.19</v>
      </c>
      <c r="D135">
        <f>Research_Window_Table[[#This Row],[Width]]*Research_Window_Table[[#This Row],[Height]]</f>
        <v>1.7016999999999998</v>
      </c>
      <c r="E1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5">
        <v>0</v>
      </c>
      <c r="G135">
        <v>1</v>
      </c>
      <c r="H135">
        <v>1</v>
      </c>
      <c r="I135">
        <f>DEGREES(ASIN(Research_Window_Table[[#This Row],[X value]]/Research_Window_Table[[#This Row],[Length]]))</f>
        <v>0</v>
      </c>
      <c r="J1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6" spans="1:10" x14ac:dyDescent="0.3">
      <c r="A136">
        <v>1</v>
      </c>
      <c r="B136">
        <v>1.43</v>
      </c>
      <c r="C136">
        <v>1.19</v>
      </c>
      <c r="D136">
        <f>Research_Window_Table[[#This Row],[Width]]*Research_Window_Table[[#This Row],[Height]]</f>
        <v>1.7016999999999998</v>
      </c>
      <c r="E1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6">
        <v>0</v>
      </c>
      <c r="G136">
        <v>1</v>
      </c>
      <c r="H136">
        <v>1</v>
      </c>
      <c r="I136">
        <f>DEGREES(ASIN(Research_Window_Table[[#This Row],[X value]]/Research_Window_Table[[#This Row],[Length]]))</f>
        <v>0</v>
      </c>
      <c r="J1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7" spans="1:10" x14ac:dyDescent="0.3">
      <c r="A137">
        <v>1</v>
      </c>
      <c r="B137">
        <v>1.43</v>
      </c>
      <c r="C137">
        <v>1.19</v>
      </c>
      <c r="D137">
        <f>Research_Window_Table[[#This Row],[Width]]*Research_Window_Table[[#This Row],[Height]]</f>
        <v>1.7016999999999998</v>
      </c>
      <c r="E1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7">
        <v>0</v>
      </c>
      <c r="G137">
        <v>1</v>
      </c>
      <c r="H137">
        <v>1</v>
      </c>
      <c r="I137">
        <f>DEGREES(ASIN(Research_Window_Table[[#This Row],[X value]]/Research_Window_Table[[#This Row],[Length]]))</f>
        <v>0</v>
      </c>
      <c r="J1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8" spans="1:10" x14ac:dyDescent="0.3">
      <c r="A138">
        <v>1</v>
      </c>
      <c r="B138">
        <v>2.23</v>
      </c>
      <c r="C138">
        <v>2.17</v>
      </c>
      <c r="D138">
        <f>Research_Window_Table[[#This Row],[Width]]*Research_Window_Table[[#This Row],[Height]]</f>
        <v>4.8391000000000002</v>
      </c>
      <c r="E1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8">
        <v>0</v>
      </c>
      <c r="G138">
        <v>1</v>
      </c>
      <c r="H138">
        <v>1</v>
      </c>
      <c r="I138">
        <f>DEGREES(ASIN(Research_Window_Table[[#This Row],[X value]]/Research_Window_Table[[#This Row],[Length]]))</f>
        <v>0</v>
      </c>
      <c r="J1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9" spans="1:10" x14ac:dyDescent="0.3">
      <c r="A139">
        <v>1</v>
      </c>
      <c r="B139">
        <v>2.23</v>
      </c>
      <c r="C139">
        <v>2.17</v>
      </c>
      <c r="D139">
        <f>Research_Window_Table[[#This Row],[Width]]*Research_Window_Table[[#This Row],[Height]]</f>
        <v>4.8391000000000002</v>
      </c>
      <c r="E1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9">
        <v>0</v>
      </c>
      <c r="G139">
        <v>1</v>
      </c>
      <c r="H139">
        <v>1</v>
      </c>
      <c r="I139">
        <f>DEGREES(ASIN(Research_Window_Table[[#This Row],[X value]]/Research_Window_Table[[#This Row],[Length]]))</f>
        <v>0</v>
      </c>
      <c r="J1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0" spans="1:10" x14ac:dyDescent="0.3">
      <c r="A140">
        <v>1</v>
      </c>
      <c r="B140">
        <v>2.23</v>
      </c>
      <c r="C140">
        <v>2.17</v>
      </c>
      <c r="D140">
        <f>Research_Window_Table[[#This Row],[Width]]*Research_Window_Table[[#This Row],[Height]]</f>
        <v>4.8391000000000002</v>
      </c>
      <c r="E1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0">
        <v>0</v>
      </c>
      <c r="G140">
        <v>1</v>
      </c>
      <c r="H140">
        <v>1</v>
      </c>
      <c r="I140">
        <f>DEGREES(ASIN(Research_Window_Table[[#This Row],[X value]]/Research_Window_Table[[#This Row],[Length]]))</f>
        <v>0</v>
      </c>
      <c r="J1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1" spans="1:10" x14ac:dyDescent="0.3">
      <c r="A141">
        <v>1</v>
      </c>
      <c r="B141">
        <v>2.23</v>
      </c>
      <c r="C141">
        <v>2.17</v>
      </c>
      <c r="D141">
        <f>Research_Window_Table[[#This Row],[Width]]*Research_Window_Table[[#This Row],[Height]]</f>
        <v>4.8391000000000002</v>
      </c>
      <c r="E1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1">
        <v>0</v>
      </c>
      <c r="G141">
        <v>1</v>
      </c>
      <c r="H141">
        <v>1</v>
      </c>
      <c r="I141">
        <f>DEGREES(ASIN(Research_Window_Table[[#This Row],[X value]]/Research_Window_Table[[#This Row],[Length]]))</f>
        <v>0</v>
      </c>
      <c r="J1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2" spans="1:10" x14ac:dyDescent="0.3">
      <c r="A142">
        <v>1</v>
      </c>
      <c r="B142">
        <v>2.23</v>
      </c>
      <c r="C142">
        <v>2.17</v>
      </c>
      <c r="D142">
        <f>Research_Window_Table[[#This Row],[Width]]*Research_Window_Table[[#This Row],[Height]]</f>
        <v>4.8391000000000002</v>
      </c>
      <c r="E1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2">
        <v>0</v>
      </c>
      <c r="G142">
        <v>1</v>
      </c>
      <c r="H142">
        <v>1</v>
      </c>
      <c r="I142">
        <f>DEGREES(ASIN(Research_Window_Table[[#This Row],[X value]]/Research_Window_Table[[#This Row],[Length]]))</f>
        <v>0</v>
      </c>
      <c r="J1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3" spans="1:10" x14ac:dyDescent="0.3">
      <c r="A143">
        <v>1</v>
      </c>
      <c r="B143">
        <v>2.23</v>
      </c>
      <c r="C143">
        <v>2.17</v>
      </c>
      <c r="D143">
        <f>Research_Window_Table[[#This Row],[Width]]*Research_Window_Table[[#This Row],[Height]]</f>
        <v>4.8391000000000002</v>
      </c>
      <c r="E1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3">
        <v>0</v>
      </c>
      <c r="G143">
        <v>1</v>
      </c>
      <c r="H143">
        <v>1</v>
      </c>
      <c r="I143">
        <f>DEGREES(ASIN(Research_Window_Table[[#This Row],[X value]]/Research_Window_Table[[#This Row],[Length]]))</f>
        <v>0</v>
      </c>
      <c r="J1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4" spans="1:10" x14ac:dyDescent="0.3">
      <c r="A144">
        <v>1</v>
      </c>
      <c r="B144">
        <v>2.23</v>
      </c>
      <c r="C144">
        <v>2.17</v>
      </c>
      <c r="D144">
        <f>Research_Window_Table[[#This Row],[Width]]*Research_Window_Table[[#This Row],[Height]]</f>
        <v>4.8391000000000002</v>
      </c>
      <c r="E1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4">
        <v>0</v>
      </c>
      <c r="G144">
        <v>1</v>
      </c>
      <c r="H144">
        <v>1</v>
      </c>
      <c r="I144">
        <f>DEGREES(ASIN(Research_Window_Table[[#This Row],[X value]]/Research_Window_Table[[#This Row],[Length]]))</f>
        <v>0</v>
      </c>
      <c r="J1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5" spans="1:10" x14ac:dyDescent="0.3">
      <c r="A145">
        <v>1</v>
      </c>
      <c r="B145">
        <v>2.23</v>
      </c>
      <c r="C145">
        <v>2.17</v>
      </c>
      <c r="D145">
        <f>Research_Window_Table[[#This Row],[Width]]*Research_Window_Table[[#This Row],[Height]]</f>
        <v>4.8391000000000002</v>
      </c>
      <c r="E1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5">
        <v>0</v>
      </c>
      <c r="G145">
        <v>1</v>
      </c>
      <c r="H145">
        <v>1</v>
      </c>
      <c r="I145">
        <f>DEGREES(ASIN(Research_Window_Table[[#This Row],[X value]]/Research_Window_Table[[#This Row],[Length]]))</f>
        <v>0</v>
      </c>
      <c r="J1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6" spans="1:10" x14ac:dyDescent="0.3">
      <c r="A146">
        <v>1</v>
      </c>
      <c r="B146">
        <v>2.23</v>
      </c>
      <c r="C146">
        <v>2.17</v>
      </c>
      <c r="D146">
        <f>Research_Window_Table[[#This Row],[Width]]*Research_Window_Table[[#This Row],[Height]]</f>
        <v>4.8391000000000002</v>
      </c>
      <c r="E1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6">
        <v>-1</v>
      </c>
      <c r="G146">
        <v>0</v>
      </c>
      <c r="H146">
        <v>1</v>
      </c>
      <c r="I146">
        <f>DEGREES(ASIN(Research_Window_Table[[#This Row],[X value]]/Research_Window_Table[[#This Row],[Length]]))</f>
        <v>-90</v>
      </c>
      <c r="J1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7" spans="1:10" x14ac:dyDescent="0.3">
      <c r="A147">
        <v>1</v>
      </c>
      <c r="B147">
        <v>1.43</v>
      </c>
      <c r="C147">
        <v>1.19</v>
      </c>
      <c r="D147">
        <f>Research_Window_Table[[#This Row],[Width]]*Research_Window_Table[[#This Row],[Height]]</f>
        <v>1.7016999999999998</v>
      </c>
      <c r="E1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7">
        <v>-1</v>
      </c>
      <c r="G147">
        <v>0</v>
      </c>
      <c r="H147">
        <v>1</v>
      </c>
      <c r="I147">
        <f>DEGREES(ASIN(Research_Window_Table[[#This Row],[X value]]/Research_Window_Table[[#This Row],[Length]]))</f>
        <v>-90</v>
      </c>
      <c r="J1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8" spans="1:10" x14ac:dyDescent="0.3">
      <c r="A148">
        <v>1</v>
      </c>
      <c r="B148">
        <v>2.23</v>
      </c>
      <c r="C148">
        <v>2.17</v>
      </c>
      <c r="D148">
        <f>Research_Window_Table[[#This Row],[Width]]*Research_Window_Table[[#This Row],[Height]]</f>
        <v>4.8391000000000002</v>
      </c>
      <c r="E1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8">
        <v>1</v>
      </c>
      <c r="G148">
        <v>0</v>
      </c>
      <c r="H148">
        <v>1</v>
      </c>
      <c r="I148">
        <f>DEGREES(ASIN(Research_Window_Table[[#This Row],[X value]]/Research_Window_Table[[#This Row],[Length]]))</f>
        <v>90</v>
      </c>
      <c r="J1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49" spans="1:10" x14ac:dyDescent="0.3">
      <c r="A149">
        <v>1</v>
      </c>
      <c r="B149">
        <v>2.23</v>
      </c>
      <c r="C149">
        <v>2.17</v>
      </c>
      <c r="D149">
        <f>Research_Window_Table[[#This Row],[Width]]*Research_Window_Table[[#This Row],[Height]]</f>
        <v>4.8391000000000002</v>
      </c>
      <c r="E1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9">
        <v>1</v>
      </c>
      <c r="G149">
        <v>0</v>
      </c>
      <c r="H149">
        <v>1</v>
      </c>
      <c r="I149">
        <f>DEGREES(ASIN(Research_Window_Table[[#This Row],[X value]]/Research_Window_Table[[#This Row],[Length]]))</f>
        <v>90</v>
      </c>
      <c r="J1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0" spans="1:10" x14ac:dyDescent="0.3">
      <c r="A150">
        <v>1</v>
      </c>
      <c r="B150">
        <v>2.23</v>
      </c>
      <c r="C150">
        <v>2.17</v>
      </c>
      <c r="D150">
        <f>Research_Window_Table[[#This Row],[Width]]*Research_Window_Table[[#This Row],[Height]]</f>
        <v>4.8391000000000002</v>
      </c>
      <c r="E1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0">
        <v>1</v>
      </c>
      <c r="G150">
        <v>0</v>
      </c>
      <c r="H150">
        <v>1</v>
      </c>
      <c r="I150">
        <f>DEGREES(ASIN(Research_Window_Table[[#This Row],[X value]]/Research_Window_Table[[#This Row],[Length]]))</f>
        <v>90</v>
      </c>
      <c r="J1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1" spans="1:10" x14ac:dyDescent="0.3">
      <c r="A151">
        <v>1</v>
      </c>
      <c r="B151">
        <v>2.23</v>
      </c>
      <c r="C151">
        <v>2.17</v>
      </c>
      <c r="D151">
        <f>Research_Window_Table[[#This Row],[Width]]*Research_Window_Table[[#This Row],[Height]]</f>
        <v>4.8391000000000002</v>
      </c>
      <c r="E1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1">
        <v>1</v>
      </c>
      <c r="G151">
        <v>0</v>
      </c>
      <c r="H151">
        <v>1</v>
      </c>
      <c r="I151">
        <f>DEGREES(ASIN(Research_Window_Table[[#This Row],[X value]]/Research_Window_Table[[#This Row],[Length]]))</f>
        <v>90</v>
      </c>
      <c r="J1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2" spans="1:10" x14ac:dyDescent="0.3">
      <c r="A152">
        <v>1</v>
      </c>
      <c r="B152">
        <v>1.43</v>
      </c>
      <c r="C152">
        <v>1.19</v>
      </c>
      <c r="D152">
        <f>Research_Window_Table[[#This Row],[Width]]*Research_Window_Table[[#This Row],[Height]]</f>
        <v>1.7016999999999998</v>
      </c>
      <c r="E1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2">
        <v>-1</v>
      </c>
      <c r="G152">
        <v>0</v>
      </c>
      <c r="H152">
        <v>1</v>
      </c>
      <c r="I152">
        <f>DEGREES(ASIN(Research_Window_Table[[#This Row],[X value]]/Research_Window_Table[[#This Row],[Length]]))</f>
        <v>-90</v>
      </c>
      <c r="J1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3" spans="1:10" x14ac:dyDescent="0.3">
      <c r="A153">
        <v>1</v>
      </c>
      <c r="B153">
        <v>1.43</v>
      </c>
      <c r="C153">
        <v>1.19</v>
      </c>
      <c r="D153">
        <f>Research_Window_Table[[#This Row],[Width]]*Research_Window_Table[[#This Row],[Height]]</f>
        <v>1.7016999999999998</v>
      </c>
      <c r="E1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3">
        <v>-1</v>
      </c>
      <c r="G153">
        <v>0</v>
      </c>
      <c r="H153">
        <v>1</v>
      </c>
      <c r="I153">
        <f>DEGREES(ASIN(Research_Window_Table[[#This Row],[X value]]/Research_Window_Table[[#This Row],[Length]]))</f>
        <v>-90</v>
      </c>
      <c r="J1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4" spans="1:10" x14ac:dyDescent="0.3">
      <c r="A154">
        <v>1</v>
      </c>
      <c r="B154">
        <v>1.43</v>
      </c>
      <c r="C154">
        <v>1.19</v>
      </c>
      <c r="D154">
        <f>Research_Window_Table[[#This Row],[Width]]*Research_Window_Table[[#This Row],[Height]]</f>
        <v>1.7016999999999998</v>
      </c>
      <c r="E1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4">
        <v>-1</v>
      </c>
      <c r="G154">
        <v>0</v>
      </c>
      <c r="H154">
        <v>1</v>
      </c>
      <c r="I154">
        <f>DEGREES(ASIN(Research_Window_Table[[#This Row],[X value]]/Research_Window_Table[[#This Row],[Length]]))</f>
        <v>-90</v>
      </c>
      <c r="J1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5" spans="1:10" x14ac:dyDescent="0.3">
      <c r="A155">
        <v>1</v>
      </c>
      <c r="B155">
        <v>1.43</v>
      </c>
      <c r="C155">
        <v>1.19</v>
      </c>
      <c r="D155">
        <f>Research_Window_Table[[#This Row],[Width]]*Research_Window_Table[[#This Row],[Height]]</f>
        <v>1.7016999999999998</v>
      </c>
      <c r="E1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5">
        <v>0</v>
      </c>
      <c r="G155">
        <v>-1</v>
      </c>
      <c r="H155">
        <v>1</v>
      </c>
      <c r="I155">
        <f>DEGREES(ASIN(Research_Window_Table[[#This Row],[X value]]/Research_Window_Table[[#This Row],[Length]]))</f>
        <v>0</v>
      </c>
      <c r="J1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6" spans="1:10" x14ac:dyDescent="0.3">
      <c r="A156">
        <v>1</v>
      </c>
      <c r="B156">
        <v>1.43</v>
      </c>
      <c r="C156">
        <v>1.19</v>
      </c>
      <c r="D156">
        <f>Research_Window_Table[[#This Row],[Width]]*Research_Window_Table[[#This Row],[Height]]</f>
        <v>1.7016999999999998</v>
      </c>
      <c r="E1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6">
        <v>0</v>
      </c>
      <c r="G156">
        <v>-1</v>
      </c>
      <c r="H156">
        <v>1</v>
      </c>
      <c r="I156">
        <f>DEGREES(ASIN(Research_Window_Table[[#This Row],[X value]]/Research_Window_Table[[#This Row],[Length]]))</f>
        <v>0</v>
      </c>
      <c r="J1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7" spans="1:10" x14ac:dyDescent="0.3">
      <c r="A157">
        <v>1</v>
      </c>
      <c r="B157">
        <v>1.43</v>
      </c>
      <c r="C157">
        <v>1.19</v>
      </c>
      <c r="D157">
        <f>Research_Window_Table[[#This Row],[Width]]*Research_Window_Table[[#This Row],[Height]]</f>
        <v>1.7016999999999998</v>
      </c>
      <c r="E1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7">
        <v>0</v>
      </c>
      <c r="G157">
        <v>-1</v>
      </c>
      <c r="H157">
        <v>1</v>
      </c>
      <c r="I157">
        <f>DEGREES(ASIN(Research_Window_Table[[#This Row],[X value]]/Research_Window_Table[[#This Row],[Length]]))</f>
        <v>0</v>
      </c>
      <c r="J1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8" spans="1:10" x14ac:dyDescent="0.3">
      <c r="A158">
        <v>1</v>
      </c>
      <c r="B158">
        <v>1.43</v>
      </c>
      <c r="C158">
        <v>1.19</v>
      </c>
      <c r="D158">
        <f>Research_Window_Table[[#This Row],[Width]]*Research_Window_Table[[#This Row],[Height]]</f>
        <v>1.7016999999999998</v>
      </c>
      <c r="E1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8">
        <v>0</v>
      </c>
      <c r="G158">
        <v>-1</v>
      </c>
      <c r="H158">
        <v>1</v>
      </c>
      <c r="I158">
        <f>DEGREES(ASIN(Research_Window_Table[[#This Row],[X value]]/Research_Window_Table[[#This Row],[Length]]))</f>
        <v>0</v>
      </c>
      <c r="J1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9" spans="1:10" x14ac:dyDescent="0.3">
      <c r="A159">
        <v>1</v>
      </c>
      <c r="B159">
        <v>1.43</v>
      </c>
      <c r="C159">
        <v>1.19</v>
      </c>
      <c r="D159">
        <f>Research_Window_Table[[#This Row],[Width]]*Research_Window_Table[[#This Row],[Height]]</f>
        <v>1.7016999999999998</v>
      </c>
      <c r="E1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9">
        <v>0</v>
      </c>
      <c r="G159">
        <v>-1</v>
      </c>
      <c r="H159">
        <v>1</v>
      </c>
      <c r="I159">
        <f>DEGREES(ASIN(Research_Window_Table[[#This Row],[X value]]/Research_Window_Table[[#This Row],[Length]]))</f>
        <v>0</v>
      </c>
      <c r="J1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0" spans="1:10" x14ac:dyDescent="0.3">
      <c r="A160">
        <v>1</v>
      </c>
      <c r="B160">
        <v>1.43</v>
      </c>
      <c r="C160">
        <v>1.19</v>
      </c>
      <c r="D160">
        <f>Research_Window_Table[[#This Row],[Width]]*Research_Window_Table[[#This Row],[Height]]</f>
        <v>1.7016999999999998</v>
      </c>
      <c r="E1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0">
        <v>0</v>
      </c>
      <c r="G160">
        <v>-1</v>
      </c>
      <c r="H160">
        <v>1</v>
      </c>
      <c r="I160">
        <f>DEGREES(ASIN(Research_Window_Table[[#This Row],[X value]]/Research_Window_Table[[#This Row],[Length]]))</f>
        <v>0</v>
      </c>
      <c r="J1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1" spans="1:10" x14ac:dyDescent="0.3">
      <c r="A161">
        <v>1</v>
      </c>
      <c r="B161">
        <v>1.43</v>
      </c>
      <c r="C161">
        <v>1.19</v>
      </c>
      <c r="D161">
        <f>Research_Window_Table[[#This Row],[Width]]*Research_Window_Table[[#This Row],[Height]]</f>
        <v>1.7016999999999998</v>
      </c>
      <c r="E1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1">
        <v>0</v>
      </c>
      <c r="G161">
        <v>-1</v>
      </c>
      <c r="H161">
        <v>1</v>
      </c>
      <c r="I161">
        <f>DEGREES(ASIN(Research_Window_Table[[#This Row],[X value]]/Research_Window_Table[[#This Row],[Length]]))</f>
        <v>0</v>
      </c>
      <c r="J1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2" spans="1:10" x14ac:dyDescent="0.3">
      <c r="A162">
        <v>1</v>
      </c>
      <c r="B162">
        <v>1.43</v>
      </c>
      <c r="C162">
        <v>1.19</v>
      </c>
      <c r="D162">
        <f>Research_Window_Table[[#This Row],[Width]]*Research_Window_Table[[#This Row],[Height]]</f>
        <v>1.7016999999999998</v>
      </c>
      <c r="E1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2">
        <v>0</v>
      </c>
      <c r="G162">
        <v>-1</v>
      </c>
      <c r="H162">
        <v>1</v>
      </c>
      <c r="I162">
        <f>DEGREES(ASIN(Research_Window_Table[[#This Row],[X value]]/Research_Window_Table[[#This Row],[Length]]))</f>
        <v>0</v>
      </c>
      <c r="J1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3" spans="1:10" x14ac:dyDescent="0.3">
      <c r="A163">
        <v>1</v>
      </c>
      <c r="B163">
        <v>2.23</v>
      </c>
      <c r="C163">
        <v>2.17</v>
      </c>
      <c r="D163">
        <f>Research_Window_Table[[#This Row],[Width]]*Research_Window_Table[[#This Row],[Height]]</f>
        <v>4.8391000000000002</v>
      </c>
      <c r="E1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3">
        <v>0</v>
      </c>
      <c r="G163">
        <v>-1</v>
      </c>
      <c r="H163">
        <v>1</v>
      </c>
      <c r="I163">
        <f>DEGREES(ASIN(Research_Window_Table[[#This Row],[X value]]/Research_Window_Table[[#This Row],[Length]]))</f>
        <v>0</v>
      </c>
      <c r="J1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4" spans="1:10" x14ac:dyDescent="0.3">
      <c r="A164">
        <v>1</v>
      </c>
      <c r="B164">
        <v>2.23</v>
      </c>
      <c r="C164">
        <v>2.17</v>
      </c>
      <c r="D164">
        <f>Research_Window_Table[[#This Row],[Width]]*Research_Window_Table[[#This Row],[Height]]</f>
        <v>4.8391000000000002</v>
      </c>
      <c r="E1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4">
        <v>0</v>
      </c>
      <c r="G164">
        <v>-1</v>
      </c>
      <c r="H164">
        <v>1</v>
      </c>
      <c r="I164">
        <f>DEGREES(ASIN(Research_Window_Table[[#This Row],[X value]]/Research_Window_Table[[#This Row],[Length]]))</f>
        <v>0</v>
      </c>
      <c r="J1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5" spans="1:10" x14ac:dyDescent="0.3">
      <c r="A165">
        <v>1</v>
      </c>
      <c r="B165">
        <v>2.23</v>
      </c>
      <c r="C165">
        <v>2.17</v>
      </c>
      <c r="D165">
        <f>Research_Window_Table[[#This Row],[Width]]*Research_Window_Table[[#This Row],[Height]]</f>
        <v>4.8391000000000002</v>
      </c>
      <c r="E1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5">
        <v>0</v>
      </c>
      <c r="G165">
        <v>-1</v>
      </c>
      <c r="H165">
        <v>1</v>
      </c>
      <c r="I165">
        <f>DEGREES(ASIN(Research_Window_Table[[#This Row],[X value]]/Research_Window_Table[[#This Row],[Length]]))</f>
        <v>0</v>
      </c>
      <c r="J1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6" spans="1:10" x14ac:dyDescent="0.3">
      <c r="A166">
        <v>1</v>
      </c>
      <c r="B166">
        <v>2.23</v>
      </c>
      <c r="C166">
        <v>2.17</v>
      </c>
      <c r="D166">
        <f>Research_Window_Table[[#This Row],[Width]]*Research_Window_Table[[#This Row],[Height]]</f>
        <v>4.8391000000000002</v>
      </c>
      <c r="E1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6">
        <v>0</v>
      </c>
      <c r="G166">
        <v>-1</v>
      </c>
      <c r="H166">
        <v>1</v>
      </c>
      <c r="I166">
        <f>DEGREES(ASIN(Research_Window_Table[[#This Row],[X value]]/Research_Window_Table[[#This Row],[Length]]))</f>
        <v>0</v>
      </c>
      <c r="J1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7" spans="1:10" x14ac:dyDescent="0.3">
      <c r="A167">
        <v>1</v>
      </c>
      <c r="B167">
        <v>2.23</v>
      </c>
      <c r="C167">
        <v>2.17</v>
      </c>
      <c r="D167">
        <f>Research_Window_Table[[#This Row],[Width]]*Research_Window_Table[[#This Row],[Height]]</f>
        <v>4.8391000000000002</v>
      </c>
      <c r="E1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7">
        <v>0</v>
      </c>
      <c r="G167">
        <v>-1</v>
      </c>
      <c r="H167">
        <v>1</v>
      </c>
      <c r="I167">
        <f>DEGREES(ASIN(Research_Window_Table[[#This Row],[X value]]/Research_Window_Table[[#This Row],[Length]]))</f>
        <v>0</v>
      </c>
      <c r="J1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8" spans="1:10" x14ac:dyDescent="0.3">
      <c r="A168">
        <v>1</v>
      </c>
      <c r="B168">
        <v>2.23</v>
      </c>
      <c r="C168">
        <v>2.17</v>
      </c>
      <c r="D168">
        <f>Research_Window_Table[[#This Row],[Width]]*Research_Window_Table[[#This Row],[Height]]</f>
        <v>4.8391000000000002</v>
      </c>
      <c r="E1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8">
        <v>0</v>
      </c>
      <c r="G168">
        <v>-1</v>
      </c>
      <c r="H168">
        <v>1</v>
      </c>
      <c r="I168">
        <f>DEGREES(ASIN(Research_Window_Table[[#This Row],[X value]]/Research_Window_Table[[#This Row],[Length]]))</f>
        <v>0</v>
      </c>
      <c r="J1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9" spans="1:10" x14ac:dyDescent="0.3">
      <c r="A169">
        <v>1</v>
      </c>
      <c r="B169">
        <v>1.43</v>
      </c>
      <c r="C169">
        <v>1.19</v>
      </c>
      <c r="D169">
        <f>Research_Window_Table[[#This Row],[Width]]*Research_Window_Table[[#This Row],[Height]]</f>
        <v>1.7016999999999998</v>
      </c>
      <c r="E1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69">
        <v>0</v>
      </c>
      <c r="G169">
        <v>1</v>
      </c>
      <c r="H169">
        <v>1</v>
      </c>
      <c r="I169">
        <f>DEGREES(ASIN(Research_Window_Table[[#This Row],[X value]]/Research_Window_Table[[#This Row],[Length]]))</f>
        <v>0</v>
      </c>
      <c r="J1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0" spans="1:10" x14ac:dyDescent="0.3">
      <c r="A170">
        <v>1</v>
      </c>
      <c r="B170">
        <v>1.43</v>
      </c>
      <c r="C170">
        <v>1.19</v>
      </c>
      <c r="D170">
        <f>Research_Window_Table[[#This Row],[Width]]*Research_Window_Table[[#This Row],[Height]]</f>
        <v>1.7016999999999998</v>
      </c>
      <c r="E1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0">
        <v>0</v>
      </c>
      <c r="G170">
        <v>1</v>
      </c>
      <c r="H170">
        <v>1</v>
      </c>
      <c r="I170">
        <f>DEGREES(ASIN(Research_Window_Table[[#This Row],[X value]]/Research_Window_Table[[#This Row],[Length]]))</f>
        <v>0</v>
      </c>
      <c r="J1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1" spans="1:10" x14ac:dyDescent="0.3">
      <c r="A171">
        <v>1</v>
      </c>
      <c r="B171">
        <v>1.43</v>
      </c>
      <c r="C171">
        <v>1.19</v>
      </c>
      <c r="D171">
        <f>Research_Window_Table[[#This Row],[Width]]*Research_Window_Table[[#This Row],[Height]]</f>
        <v>1.7016999999999998</v>
      </c>
      <c r="E1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1">
        <v>0</v>
      </c>
      <c r="G171">
        <v>1</v>
      </c>
      <c r="H171">
        <v>1</v>
      </c>
      <c r="I171">
        <f>DEGREES(ASIN(Research_Window_Table[[#This Row],[X value]]/Research_Window_Table[[#This Row],[Length]]))</f>
        <v>0</v>
      </c>
      <c r="J1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2" spans="1:10" x14ac:dyDescent="0.3">
      <c r="A172">
        <v>1</v>
      </c>
      <c r="B172">
        <v>1.43</v>
      </c>
      <c r="C172">
        <v>1.19</v>
      </c>
      <c r="D172">
        <f>Research_Window_Table[[#This Row],[Width]]*Research_Window_Table[[#This Row],[Height]]</f>
        <v>1.7016999999999998</v>
      </c>
      <c r="E1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2">
        <v>0</v>
      </c>
      <c r="G172">
        <v>1</v>
      </c>
      <c r="H172">
        <v>1</v>
      </c>
      <c r="I172">
        <f>DEGREES(ASIN(Research_Window_Table[[#This Row],[X value]]/Research_Window_Table[[#This Row],[Length]]))</f>
        <v>0</v>
      </c>
      <c r="J1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3" spans="1:10" x14ac:dyDescent="0.3">
      <c r="A173">
        <v>1</v>
      </c>
      <c r="B173">
        <v>1.43</v>
      </c>
      <c r="C173">
        <v>1.19</v>
      </c>
      <c r="D173">
        <f>Research_Window_Table[[#This Row],[Width]]*Research_Window_Table[[#This Row],[Height]]</f>
        <v>1.7016999999999998</v>
      </c>
      <c r="E1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3">
        <v>0</v>
      </c>
      <c r="G173">
        <v>1</v>
      </c>
      <c r="H173">
        <v>1</v>
      </c>
      <c r="I173">
        <f>DEGREES(ASIN(Research_Window_Table[[#This Row],[X value]]/Research_Window_Table[[#This Row],[Length]]))</f>
        <v>0</v>
      </c>
      <c r="J1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4" spans="1:10" x14ac:dyDescent="0.3">
      <c r="A174">
        <v>1</v>
      </c>
      <c r="B174">
        <v>2.23</v>
      </c>
      <c r="C174">
        <v>2.17</v>
      </c>
      <c r="D174">
        <f>Research_Window_Table[[#This Row],[Width]]*Research_Window_Table[[#This Row],[Height]]</f>
        <v>4.8391000000000002</v>
      </c>
      <c r="E1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4">
        <v>0</v>
      </c>
      <c r="G174">
        <v>1</v>
      </c>
      <c r="H174">
        <v>1</v>
      </c>
      <c r="I174">
        <f>DEGREES(ASIN(Research_Window_Table[[#This Row],[X value]]/Research_Window_Table[[#This Row],[Length]]))</f>
        <v>0</v>
      </c>
      <c r="J1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5" spans="1:10" x14ac:dyDescent="0.3">
      <c r="A175">
        <v>1</v>
      </c>
      <c r="B175">
        <v>2.23</v>
      </c>
      <c r="C175">
        <v>2.17</v>
      </c>
      <c r="D175">
        <f>Research_Window_Table[[#This Row],[Width]]*Research_Window_Table[[#This Row],[Height]]</f>
        <v>4.8391000000000002</v>
      </c>
      <c r="E1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5">
        <v>0</v>
      </c>
      <c r="G175">
        <v>1</v>
      </c>
      <c r="H175">
        <v>1</v>
      </c>
      <c r="I175">
        <f>DEGREES(ASIN(Research_Window_Table[[#This Row],[X value]]/Research_Window_Table[[#This Row],[Length]]))</f>
        <v>0</v>
      </c>
      <c r="J1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6" spans="1:10" x14ac:dyDescent="0.3">
      <c r="A176">
        <v>1</v>
      </c>
      <c r="B176">
        <v>2.23</v>
      </c>
      <c r="C176">
        <v>2.17</v>
      </c>
      <c r="D176">
        <f>Research_Window_Table[[#This Row],[Width]]*Research_Window_Table[[#This Row],[Height]]</f>
        <v>4.8391000000000002</v>
      </c>
      <c r="E1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6">
        <v>0</v>
      </c>
      <c r="G176">
        <v>1</v>
      </c>
      <c r="H176">
        <v>1</v>
      </c>
      <c r="I176">
        <f>DEGREES(ASIN(Research_Window_Table[[#This Row],[X value]]/Research_Window_Table[[#This Row],[Length]]))</f>
        <v>0</v>
      </c>
      <c r="J1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7" spans="1:10" x14ac:dyDescent="0.3">
      <c r="A177">
        <v>1</v>
      </c>
      <c r="B177">
        <v>2.23</v>
      </c>
      <c r="C177">
        <v>2.17</v>
      </c>
      <c r="D177">
        <f>Research_Window_Table[[#This Row],[Width]]*Research_Window_Table[[#This Row],[Height]]</f>
        <v>4.8391000000000002</v>
      </c>
      <c r="E1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7">
        <v>0</v>
      </c>
      <c r="G177">
        <v>1</v>
      </c>
      <c r="H177">
        <v>1</v>
      </c>
      <c r="I177">
        <f>DEGREES(ASIN(Research_Window_Table[[#This Row],[X value]]/Research_Window_Table[[#This Row],[Length]]))</f>
        <v>0</v>
      </c>
      <c r="J1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8" spans="1:10" x14ac:dyDescent="0.3">
      <c r="A178">
        <v>1</v>
      </c>
      <c r="B178">
        <v>2.23</v>
      </c>
      <c r="C178">
        <v>2.17</v>
      </c>
      <c r="D178">
        <f>Research_Window_Table[[#This Row],[Width]]*Research_Window_Table[[#This Row],[Height]]</f>
        <v>4.8391000000000002</v>
      </c>
      <c r="E1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8">
        <v>0</v>
      </c>
      <c r="G178">
        <v>1</v>
      </c>
      <c r="H178">
        <v>1</v>
      </c>
      <c r="I178">
        <f>DEGREES(ASIN(Research_Window_Table[[#This Row],[X value]]/Research_Window_Table[[#This Row],[Length]]))</f>
        <v>0</v>
      </c>
      <c r="J1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9" spans="1:10" x14ac:dyDescent="0.3">
      <c r="A179">
        <v>1</v>
      </c>
      <c r="B179">
        <v>2.23</v>
      </c>
      <c r="C179">
        <v>2.17</v>
      </c>
      <c r="D179">
        <f>Research_Window_Table[[#This Row],[Width]]*Research_Window_Table[[#This Row],[Height]]</f>
        <v>4.8391000000000002</v>
      </c>
      <c r="E1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9">
        <v>0</v>
      </c>
      <c r="G179">
        <v>1</v>
      </c>
      <c r="H179">
        <v>1</v>
      </c>
      <c r="I179">
        <f>DEGREES(ASIN(Research_Window_Table[[#This Row],[X value]]/Research_Window_Table[[#This Row],[Length]]))</f>
        <v>0</v>
      </c>
      <c r="J1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0" spans="1:10" x14ac:dyDescent="0.3">
      <c r="A180">
        <v>1</v>
      </c>
      <c r="B180">
        <v>2.23</v>
      </c>
      <c r="C180">
        <v>2.17</v>
      </c>
      <c r="D180">
        <f>Research_Window_Table[[#This Row],[Width]]*Research_Window_Table[[#This Row],[Height]]</f>
        <v>4.8391000000000002</v>
      </c>
      <c r="E1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0">
        <v>0</v>
      </c>
      <c r="G180">
        <v>1</v>
      </c>
      <c r="H180">
        <v>1</v>
      </c>
      <c r="I180">
        <f>DEGREES(ASIN(Research_Window_Table[[#This Row],[X value]]/Research_Window_Table[[#This Row],[Length]]))</f>
        <v>0</v>
      </c>
      <c r="J1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1" spans="1:10" x14ac:dyDescent="0.3">
      <c r="A181">
        <v>1</v>
      </c>
      <c r="B181">
        <v>2.23</v>
      </c>
      <c r="C181">
        <v>2.17</v>
      </c>
      <c r="D181">
        <f>Research_Window_Table[[#This Row],[Width]]*Research_Window_Table[[#This Row],[Height]]</f>
        <v>4.8391000000000002</v>
      </c>
      <c r="E1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1">
        <v>0</v>
      </c>
      <c r="G181">
        <v>1</v>
      </c>
      <c r="H181">
        <v>1</v>
      </c>
      <c r="I181">
        <f>DEGREES(ASIN(Research_Window_Table[[#This Row],[X value]]/Research_Window_Table[[#This Row],[Length]]))</f>
        <v>0</v>
      </c>
      <c r="J1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2" spans="1:10" x14ac:dyDescent="0.3">
      <c r="A182">
        <v>1</v>
      </c>
      <c r="B182">
        <v>2.23</v>
      </c>
      <c r="C182">
        <v>2.17</v>
      </c>
      <c r="D182">
        <f>Research_Window_Table[[#This Row],[Width]]*Research_Window_Table[[#This Row],[Height]]</f>
        <v>4.8391000000000002</v>
      </c>
      <c r="E1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2">
        <v>-1</v>
      </c>
      <c r="G182">
        <v>0</v>
      </c>
      <c r="H182">
        <v>1</v>
      </c>
      <c r="I182">
        <f>DEGREES(ASIN(Research_Window_Table[[#This Row],[X value]]/Research_Window_Table[[#This Row],[Length]]))</f>
        <v>-90</v>
      </c>
      <c r="J1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3" spans="1:10" x14ac:dyDescent="0.3">
      <c r="A183">
        <v>1</v>
      </c>
      <c r="B183">
        <v>1.43</v>
      </c>
      <c r="C183">
        <v>1.19</v>
      </c>
      <c r="D183">
        <f>Research_Window_Table[[#This Row],[Width]]*Research_Window_Table[[#This Row],[Height]]</f>
        <v>1.7016999999999998</v>
      </c>
      <c r="E1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3">
        <v>-1</v>
      </c>
      <c r="G183">
        <v>0</v>
      </c>
      <c r="H183">
        <v>1</v>
      </c>
      <c r="I183">
        <f>DEGREES(ASIN(Research_Window_Table[[#This Row],[X value]]/Research_Window_Table[[#This Row],[Length]]))</f>
        <v>-90</v>
      </c>
      <c r="J1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4" spans="1:10" x14ac:dyDescent="0.3">
      <c r="A184">
        <v>1</v>
      </c>
      <c r="B184">
        <v>2.23</v>
      </c>
      <c r="C184">
        <v>2.17</v>
      </c>
      <c r="D184">
        <f>Research_Window_Table[[#This Row],[Width]]*Research_Window_Table[[#This Row],[Height]]</f>
        <v>4.8391000000000002</v>
      </c>
      <c r="E1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4">
        <v>1</v>
      </c>
      <c r="G184">
        <v>0</v>
      </c>
      <c r="H184">
        <v>1</v>
      </c>
      <c r="I184">
        <f>DEGREES(ASIN(Research_Window_Table[[#This Row],[X value]]/Research_Window_Table[[#This Row],[Length]]))</f>
        <v>90</v>
      </c>
      <c r="J1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5" spans="1:10" x14ac:dyDescent="0.3">
      <c r="A185">
        <v>1</v>
      </c>
      <c r="B185">
        <v>2.23</v>
      </c>
      <c r="C185">
        <v>2.17</v>
      </c>
      <c r="D185">
        <f>Research_Window_Table[[#This Row],[Width]]*Research_Window_Table[[#This Row],[Height]]</f>
        <v>4.8391000000000002</v>
      </c>
      <c r="E1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5">
        <v>1</v>
      </c>
      <c r="G185">
        <v>0</v>
      </c>
      <c r="H185">
        <v>1</v>
      </c>
      <c r="I185">
        <f>DEGREES(ASIN(Research_Window_Table[[#This Row],[X value]]/Research_Window_Table[[#This Row],[Length]]))</f>
        <v>90</v>
      </c>
      <c r="J1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6" spans="1:10" x14ac:dyDescent="0.3">
      <c r="A186">
        <v>1</v>
      </c>
      <c r="B186">
        <v>2.23</v>
      </c>
      <c r="C186">
        <v>2.17</v>
      </c>
      <c r="D186">
        <f>Research_Window_Table[[#This Row],[Width]]*Research_Window_Table[[#This Row],[Height]]</f>
        <v>4.8391000000000002</v>
      </c>
      <c r="E1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6">
        <v>1</v>
      </c>
      <c r="G186">
        <v>0</v>
      </c>
      <c r="H186">
        <v>1</v>
      </c>
      <c r="I186">
        <f>DEGREES(ASIN(Research_Window_Table[[#This Row],[X value]]/Research_Window_Table[[#This Row],[Length]]))</f>
        <v>90</v>
      </c>
      <c r="J1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7" spans="1:10" x14ac:dyDescent="0.3">
      <c r="A187">
        <v>1</v>
      </c>
      <c r="B187">
        <v>2.23</v>
      </c>
      <c r="C187">
        <v>2.17</v>
      </c>
      <c r="D187">
        <f>Research_Window_Table[[#This Row],[Width]]*Research_Window_Table[[#This Row],[Height]]</f>
        <v>4.8391000000000002</v>
      </c>
      <c r="E1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7">
        <v>1</v>
      </c>
      <c r="G187">
        <v>0</v>
      </c>
      <c r="H187">
        <v>1</v>
      </c>
      <c r="I187">
        <f>DEGREES(ASIN(Research_Window_Table[[#This Row],[X value]]/Research_Window_Table[[#This Row],[Length]]))</f>
        <v>90</v>
      </c>
      <c r="J1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8" spans="1:10" x14ac:dyDescent="0.3">
      <c r="A188">
        <v>1</v>
      </c>
      <c r="B188">
        <v>1.43</v>
      </c>
      <c r="C188">
        <v>1.19</v>
      </c>
      <c r="D188">
        <f>Research_Window_Table[[#This Row],[Width]]*Research_Window_Table[[#This Row],[Height]]</f>
        <v>1.7016999999999998</v>
      </c>
      <c r="E1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8">
        <v>-1</v>
      </c>
      <c r="G188">
        <v>0</v>
      </c>
      <c r="H188">
        <v>1</v>
      </c>
      <c r="I188">
        <f>DEGREES(ASIN(Research_Window_Table[[#This Row],[X value]]/Research_Window_Table[[#This Row],[Length]]))</f>
        <v>-90</v>
      </c>
      <c r="J1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9" spans="1:10" x14ac:dyDescent="0.3">
      <c r="A189">
        <v>1</v>
      </c>
      <c r="B189">
        <v>1.43</v>
      </c>
      <c r="C189">
        <v>1.19</v>
      </c>
      <c r="D189">
        <f>Research_Window_Table[[#This Row],[Width]]*Research_Window_Table[[#This Row],[Height]]</f>
        <v>1.7016999999999998</v>
      </c>
      <c r="E1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9">
        <v>-1</v>
      </c>
      <c r="G189">
        <v>0</v>
      </c>
      <c r="H189">
        <v>1</v>
      </c>
      <c r="I189">
        <f>DEGREES(ASIN(Research_Window_Table[[#This Row],[X value]]/Research_Window_Table[[#This Row],[Length]]))</f>
        <v>-90</v>
      </c>
      <c r="J1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0" spans="1:10" x14ac:dyDescent="0.3">
      <c r="A190">
        <v>1</v>
      </c>
      <c r="B190">
        <v>1.43</v>
      </c>
      <c r="C190">
        <v>1.19</v>
      </c>
      <c r="D190">
        <f>Research_Window_Table[[#This Row],[Width]]*Research_Window_Table[[#This Row],[Height]]</f>
        <v>1.7016999999999998</v>
      </c>
      <c r="E1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90">
        <v>-1</v>
      </c>
      <c r="G190">
        <v>0</v>
      </c>
      <c r="H190">
        <v>1</v>
      </c>
      <c r="I190">
        <f>DEGREES(ASIN(Research_Window_Table[[#This Row],[X value]]/Research_Window_Table[[#This Row],[Length]]))</f>
        <v>-90</v>
      </c>
      <c r="J1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1" spans="1:10" x14ac:dyDescent="0.3">
      <c r="A191">
        <v>1</v>
      </c>
      <c r="B191">
        <v>1.43</v>
      </c>
      <c r="C191">
        <v>1.19</v>
      </c>
      <c r="D191">
        <f>Research_Window_Table[[#This Row],[Width]]*Research_Window_Table[[#This Row],[Height]]</f>
        <v>1.7016999999999998</v>
      </c>
      <c r="E1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1">
        <v>0</v>
      </c>
      <c r="G191">
        <v>-1</v>
      </c>
      <c r="H191">
        <v>1</v>
      </c>
      <c r="I191">
        <f>DEGREES(ASIN(Research_Window_Table[[#This Row],[X value]]/Research_Window_Table[[#This Row],[Length]]))</f>
        <v>0</v>
      </c>
      <c r="J1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2" spans="1:10" x14ac:dyDescent="0.3">
      <c r="A192">
        <v>1</v>
      </c>
      <c r="B192">
        <v>1.43</v>
      </c>
      <c r="C192">
        <v>1.19</v>
      </c>
      <c r="D192">
        <f>Research_Window_Table[[#This Row],[Width]]*Research_Window_Table[[#This Row],[Height]]</f>
        <v>1.7016999999999998</v>
      </c>
      <c r="E1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2">
        <v>0</v>
      </c>
      <c r="G192">
        <v>-1</v>
      </c>
      <c r="H192">
        <v>1</v>
      </c>
      <c r="I192">
        <f>DEGREES(ASIN(Research_Window_Table[[#This Row],[X value]]/Research_Window_Table[[#This Row],[Length]]))</f>
        <v>0</v>
      </c>
      <c r="J1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3" spans="1:10" x14ac:dyDescent="0.3">
      <c r="A193">
        <v>1</v>
      </c>
      <c r="B193">
        <v>1.43</v>
      </c>
      <c r="C193">
        <v>1.19</v>
      </c>
      <c r="D193">
        <f>Research_Window_Table[[#This Row],[Width]]*Research_Window_Table[[#This Row],[Height]]</f>
        <v>1.7016999999999998</v>
      </c>
      <c r="E1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3">
        <v>0</v>
      </c>
      <c r="G193">
        <v>-1</v>
      </c>
      <c r="H193">
        <v>1</v>
      </c>
      <c r="I193">
        <f>DEGREES(ASIN(Research_Window_Table[[#This Row],[X value]]/Research_Window_Table[[#This Row],[Length]]))</f>
        <v>0</v>
      </c>
      <c r="J1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4" spans="1:10" x14ac:dyDescent="0.3">
      <c r="A194">
        <v>1</v>
      </c>
      <c r="B194">
        <v>1.43</v>
      </c>
      <c r="C194">
        <v>1.19</v>
      </c>
      <c r="D194">
        <f>Research_Window_Table[[#This Row],[Width]]*Research_Window_Table[[#This Row],[Height]]</f>
        <v>1.7016999999999998</v>
      </c>
      <c r="E1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4">
        <v>0</v>
      </c>
      <c r="G194">
        <v>-1</v>
      </c>
      <c r="H194">
        <v>1</v>
      </c>
      <c r="I194">
        <f>DEGREES(ASIN(Research_Window_Table[[#This Row],[X value]]/Research_Window_Table[[#This Row],[Length]]))</f>
        <v>0</v>
      </c>
      <c r="J1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5" spans="1:10" x14ac:dyDescent="0.3">
      <c r="A195">
        <v>1</v>
      </c>
      <c r="B195">
        <v>1.43</v>
      </c>
      <c r="C195">
        <v>1.19</v>
      </c>
      <c r="D195">
        <f>Research_Window_Table[[#This Row],[Width]]*Research_Window_Table[[#This Row],[Height]]</f>
        <v>1.7016999999999998</v>
      </c>
      <c r="E1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5">
        <v>0</v>
      </c>
      <c r="G195">
        <v>-1</v>
      </c>
      <c r="H195">
        <v>1</v>
      </c>
      <c r="I195">
        <f>DEGREES(ASIN(Research_Window_Table[[#This Row],[X value]]/Research_Window_Table[[#This Row],[Length]]))</f>
        <v>0</v>
      </c>
      <c r="J1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6" spans="1:10" x14ac:dyDescent="0.3">
      <c r="A196">
        <v>1</v>
      </c>
      <c r="B196">
        <v>1.43</v>
      </c>
      <c r="C196">
        <v>1.19</v>
      </c>
      <c r="D196">
        <f>Research_Window_Table[[#This Row],[Width]]*Research_Window_Table[[#This Row],[Height]]</f>
        <v>1.7016999999999998</v>
      </c>
      <c r="E1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6">
        <v>0</v>
      </c>
      <c r="G196">
        <v>-1</v>
      </c>
      <c r="H196">
        <v>1</v>
      </c>
      <c r="I196">
        <f>DEGREES(ASIN(Research_Window_Table[[#This Row],[X value]]/Research_Window_Table[[#This Row],[Length]]))</f>
        <v>0</v>
      </c>
      <c r="J1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7" spans="1:10" x14ac:dyDescent="0.3">
      <c r="A197">
        <v>1</v>
      </c>
      <c r="B197">
        <v>1.43</v>
      </c>
      <c r="C197">
        <v>1.19</v>
      </c>
      <c r="D197">
        <f>Research_Window_Table[[#This Row],[Width]]*Research_Window_Table[[#This Row],[Height]]</f>
        <v>1.7016999999999998</v>
      </c>
      <c r="E1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7">
        <v>0</v>
      </c>
      <c r="G197">
        <v>-1</v>
      </c>
      <c r="H197">
        <v>1</v>
      </c>
      <c r="I197">
        <f>DEGREES(ASIN(Research_Window_Table[[#This Row],[X value]]/Research_Window_Table[[#This Row],[Length]]))</f>
        <v>0</v>
      </c>
      <c r="J1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8" spans="1:10" x14ac:dyDescent="0.3">
      <c r="A198">
        <v>1</v>
      </c>
      <c r="B198">
        <v>1.43</v>
      </c>
      <c r="C198">
        <v>1.19</v>
      </c>
      <c r="D198">
        <f>Research_Window_Table[[#This Row],[Width]]*Research_Window_Table[[#This Row],[Height]]</f>
        <v>1.7016999999999998</v>
      </c>
      <c r="E1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8">
        <v>0</v>
      </c>
      <c r="G198">
        <v>-1</v>
      </c>
      <c r="H198">
        <v>1</v>
      </c>
      <c r="I198">
        <f>DEGREES(ASIN(Research_Window_Table[[#This Row],[X value]]/Research_Window_Table[[#This Row],[Length]]))</f>
        <v>0</v>
      </c>
      <c r="J1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9" spans="1:10" x14ac:dyDescent="0.3">
      <c r="A199">
        <v>1</v>
      </c>
      <c r="B199">
        <v>2.23</v>
      </c>
      <c r="C199">
        <v>2.17</v>
      </c>
      <c r="D199">
        <f>Research_Window_Table[[#This Row],[Width]]*Research_Window_Table[[#This Row],[Height]]</f>
        <v>4.8391000000000002</v>
      </c>
      <c r="E1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9">
        <v>0</v>
      </c>
      <c r="G199">
        <v>-1</v>
      </c>
      <c r="H199">
        <v>1</v>
      </c>
      <c r="I199">
        <f>DEGREES(ASIN(Research_Window_Table[[#This Row],[X value]]/Research_Window_Table[[#This Row],[Length]]))</f>
        <v>0</v>
      </c>
      <c r="J1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0" spans="1:10" x14ac:dyDescent="0.3">
      <c r="A200">
        <v>1</v>
      </c>
      <c r="B200">
        <v>2.23</v>
      </c>
      <c r="C200">
        <v>2.17</v>
      </c>
      <c r="D200">
        <f>Research_Window_Table[[#This Row],[Width]]*Research_Window_Table[[#This Row],[Height]]</f>
        <v>4.8391000000000002</v>
      </c>
      <c r="E2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0">
        <v>0</v>
      </c>
      <c r="G200">
        <v>-1</v>
      </c>
      <c r="H200">
        <v>1</v>
      </c>
      <c r="I200">
        <f>DEGREES(ASIN(Research_Window_Table[[#This Row],[X value]]/Research_Window_Table[[#This Row],[Length]]))</f>
        <v>0</v>
      </c>
      <c r="J2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1" spans="1:10" x14ac:dyDescent="0.3">
      <c r="A201">
        <v>1</v>
      </c>
      <c r="B201">
        <v>2.23</v>
      </c>
      <c r="C201">
        <v>2.17</v>
      </c>
      <c r="D201">
        <f>Research_Window_Table[[#This Row],[Width]]*Research_Window_Table[[#This Row],[Height]]</f>
        <v>4.8391000000000002</v>
      </c>
      <c r="E2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1">
        <v>0</v>
      </c>
      <c r="G201">
        <v>-1</v>
      </c>
      <c r="H201">
        <v>1</v>
      </c>
      <c r="I201">
        <f>DEGREES(ASIN(Research_Window_Table[[#This Row],[X value]]/Research_Window_Table[[#This Row],[Length]]))</f>
        <v>0</v>
      </c>
      <c r="J2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2" spans="1:10" x14ac:dyDescent="0.3">
      <c r="A202">
        <v>1</v>
      </c>
      <c r="B202">
        <v>2.23</v>
      </c>
      <c r="C202">
        <v>2.17</v>
      </c>
      <c r="D202">
        <f>Research_Window_Table[[#This Row],[Width]]*Research_Window_Table[[#This Row],[Height]]</f>
        <v>4.8391000000000002</v>
      </c>
      <c r="E2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2">
        <v>0</v>
      </c>
      <c r="G202">
        <v>-1</v>
      </c>
      <c r="H202">
        <v>1</v>
      </c>
      <c r="I202">
        <f>DEGREES(ASIN(Research_Window_Table[[#This Row],[X value]]/Research_Window_Table[[#This Row],[Length]]))</f>
        <v>0</v>
      </c>
      <c r="J2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3" spans="1:10" x14ac:dyDescent="0.3">
      <c r="A203">
        <v>1</v>
      </c>
      <c r="B203">
        <v>2.23</v>
      </c>
      <c r="C203">
        <v>2.17</v>
      </c>
      <c r="D203">
        <f>Research_Window_Table[[#This Row],[Width]]*Research_Window_Table[[#This Row],[Height]]</f>
        <v>4.8391000000000002</v>
      </c>
      <c r="E2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3">
        <v>0</v>
      </c>
      <c r="G203">
        <v>-1</v>
      </c>
      <c r="H203">
        <v>1</v>
      </c>
      <c r="I203">
        <f>DEGREES(ASIN(Research_Window_Table[[#This Row],[X value]]/Research_Window_Table[[#This Row],[Length]]))</f>
        <v>0</v>
      </c>
      <c r="J2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4" spans="1:10" x14ac:dyDescent="0.3">
      <c r="A204">
        <v>1</v>
      </c>
      <c r="B204">
        <v>2.23</v>
      </c>
      <c r="C204">
        <v>2.17</v>
      </c>
      <c r="D204">
        <f>Research_Window_Table[[#This Row],[Width]]*Research_Window_Table[[#This Row],[Height]]</f>
        <v>4.8391000000000002</v>
      </c>
      <c r="E2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4">
        <v>0</v>
      </c>
      <c r="G204">
        <v>-1</v>
      </c>
      <c r="H204">
        <v>1</v>
      </c>
      <c r="I204">
        <f>DEGREES(ASIN(Research_Window_Table[[#This Row],[X value]]/Research_Window_Table[[#This Row],[Length]]))</f>
        <v>0</v>
      </c>
      <c r="J2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5" spans="1:10" x14ac:dyDescent="0.3">
      <c r="A205">
        <v>1</v>
      </c>
      <c r="B205">
        <v>1.43</v>
      </c>
      <c r="C205">
        <v>1.19</v>
      </c>
      <c r="D205">
        <f>Research_Window_Table[[#This Row],[Width]]*Research_Window_Table[[#This Row],[Height]]</f>
        <v>1.7016999999999998</v>
      </c>
      <c r="E2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5">
        <v>0</v>
      </c>
      <c r="G205">
        <v>1</v>
      </c>
      <c r="H205">
        <v>1</v>
      </c>
      <c r="I205">
        <f>DEGREES(ASIN(Research_Window_Table[[#This Row],[X value]]/Research_Window_Table[[#This Row],[Length]]))</f>
        <v>0</v>
      </c>
      <c r="J2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6" spans="1:10" x14ac:dyDescent="0.3">
      <c r="A206">
        <v>1</v>
      </c>
      <c r="B206">
        <v>1.43</v>
      </c>
      <c r="C206">
        <v>1.19</v>
      </c>
      <c r="D206">
        <f>Research_Window_Table[[#This Row],[Width]]*Research_Window_Table[[#This Row],[Height]]</f>
        <v>1.7016999999999998</v>
      </c>
      <c r="E2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6">
        <v>0</v>
      </c>
      <c r="G206">
        <v>1</v>
      </c>
      <c r="H206">
        <v>1</v>
      </c>
      <c r="I206">
        <f>DEGREES(ASIN(Research_Window_Table[[#This Row],[X value]]/Research_Window_Table[[#This Row],[Length]]))</f>
        <v>0</v>
      </c>
      <c r="J2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7" spans="1:10" x14ac:dyDescent="0.3">
      <c r="A207">
        <v>1</v>
      </c>
      <c r="B207">
        <v>1.43</v>
      </c>
      <c r="C207">
        <v>1.19</v>
      </c>
      <c r="D207">
        <f>Research_Window_Table[[#This Row],[Width]]*Research_Window_Table[[#This Row],[Height]]</f>
        <v>1.7016999999999998</v>
      </c>
      <c r="E2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7">
        <v>0</v>
      </c>
      <c r="G207">
        <v>1</v>
      </c>
      <c r="H207">
        <v>1</v>
      </c>
      <c r="I207">
        <f>DEGREES(ASIN(Research_Window_Table[[#This Row],[X value]]/Research_Window_Table[[#This Row],[Length]]))</f>
        <v>0</v>
      </c>
      <c r="J2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8" spans="1:10" x14ac:dyDescent="0.3">
      <c r="A208">
        <v>1</v>
      </c>
      <c r="B208">
        <v>1.43</v>
      </c>
      <c r="C208">
        <v>1.19</v>
      </c>
      <c r="D208">
        <f>Research_Window_Table[[#This Row],[Width]]*Research_Window_Table[[#This Row],[Height]]</f>
        <v>1.7016999999999998</v>
      </c>
      <c r="E2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8">
        <v>0</v>
      </c>
      <c r="G208">
        <v>1</v>
      </c>
      <c r="H208">
        <v>1</v>
      </c>
      <c r="I208">
        <f>DEGREES(ASIN(Research_Window_Table[[#This Row],[X value]]/Research_Window_Table[[#This Row],[Length]]))</f>
        <v>0</v>
      </c>
      <c r="J2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9" spans="1:10" x14ac:dyDescent="0.3">
      <c r="A209">
        <v>1</v>
      </c>
      <c r="B209">
        <v>1.43</v>
      </c>
      <c r="C209">
        <v>1.19</v>
      </c>
      <c r="D209">
        <f>Research_Window_Table[[#This Row],[Width]]*Research_Window_Table[[#This Row],[Height]]</f>
        <v>1.7016999999999998</v>
      </c>
      <c r="E2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9">
        <v>0</v>
      </c>
      <c r="G209">
        <v>1</v>
      </c>
      <c r="H209">
        <v>1</v>
      </c>
      <c r="I209">
        <f>DEGREES(ASIN(Research_Window_Table[[#This Row],[X value]]/Research_Window_Table[[#This Row],[Length]]))</f>
        <v>0</v>
      </c>
      <c r="J2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0" spans="1:10" x14ac:dyDescent="0.3">
      <c r="A210">
        <v>1</v>
      </c>
      <c r="B210">
        <v>2.23</v>
      </c>
      <c r="C210">
        <v>2.17</v>
      </c>
      <c r="D210">
        <f>Research_Window_Table[[#This Row],[Width]]*Research_Window_Table[[#This Row],[Height]]</f>
        <v>4.8391000000000002</v>
      </c>
      <c r="E2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0">
        <v>0</v>
      </c>
      <c r="G210">
        <v>1</v>
      </c>
      <c r="H210">
        <v>1</v>
      </c>
      <c r="I210">
        <f>DEGREES(ASIN(Research_Window_Table[[#This Row],[X value]]/Research_Window_Table[[#This Row],[Length]]))</f>
        <v>0</v>
      </c>
      <c r="J2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1" spans="1:10" x14ac:dyDescent="0.3">
      <c r="A211">
        <v>1</v>
      </c>
      <c r="B211">
        <v>2.23</v>
      </c>
      <c r="C211">
        <v>2.17</v>
      </c>
      <c r="D211">
        <f>Research_Window_Table[[#This Row],[Width]]*Research_Window_Table[[#This Row],[Height]]</f>
        <v>4.8391000000000002</v>
      </c>
      <c r="E2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1">
        <v>0</v>
      </c>
      <c r="G211">
        <v>1</v>
      </c>
      <c r="H211">
        <v>1</v>
      </c>
      <c r="I211">
        <f>DEGREES(ASIN(Research_Window_Table[[#This Row],[X value]]/Research_Window_Table[[#This Row],[Length]]))</f>
        <v>0</v>
      </c>
      <c r="J2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2" spans="1:10" x14ac:dyDescent="0.3">
      <c r="A212">
        <v>1</v>
      </c>
      <c r="B212">
        <v>2.23</v>
      </c>
      <c r="C212">
        <v>2.17</v>
      </c>
      <c r="D212">
        <f>Research_Window_Table[[#This Row],[Width]]*Research_Window_Table[[#This Row],[Height]]</f>
        <v>4.8391000000000002</v>
      </c>
      <c r="E2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2">
        <v>0</v>
      </c>
      <c r="G212">
        <v>1</v>
      </c>
      <c r="H212">
        <v>1</v>
      </c>
      <c r="I212">
        <f>DEGREES(ASIN(Research_Window_Table[[#This Row],[X value]]/Research_Window_Table[[#This Row],[Length]]))</f>
        <v>0</v>
      </c>
      <c r="J2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3" spans="1:10" x14ac:dyDescent="0.3">
      <c r="A213">
        <v>1</v>
      </c>
      <c r="B213">
        <v>2.23</v>
      </c>
      <c r="C213">
        <v>2.17</v>
      </c>
      <c r="D213">
        <f>Research_Window_Table[[#This Row],[Width]]*Research_Window_Table[[#This Row],[Height]]</f>
        <v>4.8391000000000002</v>
      </c>
      <c r="E2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3">
        <v>0</v>
      </c>
      <c r="G213">
        <v>1</v>
      </c>
      <c r="H213">
        <v>1</v>
      </c>
      <c r="I213">
        <f>DEGREES(ASIN(Research_Window_Table[[#This Row],[X value]]/Research_Window_Table[[#This Row],[Length]]))</f>
        <v>0</v>
      </c>
      <c r="J2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4" spans="1:10" x14ac:dyDescent="0.3">
      <c r="A214">
        <v>1</v>
      </c>
      <c r="B214">
        <v>2.23</v>
      </c>
      <c r="C214">
        <v>2.17</v>
      </c>
      <c r="D214">
        <f>Research_Window_Table[[#This Row],[Width]]*Research_Window_Table[[#This Row],[Height]]</f>
        <v>4.8391000000000002</v>
      </c>
      <c r="E2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4">
        <v>0</v>
      </c>
      <c r="G214">
        <v>1</v>
      </c>
      <c r="H214">
        <v>1</v>
      </c>
      <c r="I214">
        <f>DEGREES(ASIN(Research_Window_Table[[#This Row],[X value]]/Research_Window_Table[[#This Row],[Length]]))</f>
        <v>0</v>
      </c>
      <c r="J2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5" spans="1:10" x14ac:dyDescent="0.3">
      <c r="A215">
        <v>1</v>
      </c>
      <c r="B215">
        <v>2.23</v>
      </c>
      <c r="C215">
        <v>2.17</v>
      </c>
      <c r="D215">
        <f>Research_Window_Table[[#This Row],[Width]]*Research_Window_Table[[#This Row],[Height]]</f>
        <v>4.8391000000000002</v>
      </c>
      <c r="E2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5">
        <v>0</v>
      </c>
      <c r="G215">
        <v>1</v>
      </c>
      <c r="H215">
        <v>1</v>
      </c>
      <c r="I215">
        <f>DEGREES(ASIN(Research_Window_Table[[#This Row],[X value]]/Research_Window_Table[[#This Row],[Length]]))</f>
        <v>0</v>
      </c>
      <c r="J2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6" spans="1:10" x14ac:dyDescent="0.3">
      <c r="A216">
        <v>1</v>
      </c>
      <c r="B216">
        <v>2.23</v>
      </c>
      <c r="C216">
        <v>2.17</v>
      </c>
      <c r="D216">
        <f>Research_Window_Table[[#This Row],[Width]]*Research_Window_Table[[#This Row],[Height]]</f>
        <v>4.8391000000000002</v>
      </c>
      <c r="E2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6">
        <v>0</v>
      </c>
      <c r="G216">
        <v>1</v>
      </c>
      <c r="H216">
        <v>1</v>
      </c>
      <c r="I216">
        <f>DEGREES(ASIN(Research_Window_Table[[#This Row],[X value]]/Research_Window_Table[[#This Row],[Length]]))</f>
        <v>0</v>
      </c>
      <c r="J2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7" spans="1:10" x14ac:dyDescent="0.3">
      <c r="A217">
        <v>1</v>
      </c>
      <c r="B217">
        <v>2.23</v>
      </c>
      <c r="C217">
        <v>2.17</v>
      </c>
      <c r="D217">
        <f>Research_Window_Table[[#This Row],[Width]]*Research_Window_Table[[#This Row],[Height]]</f>
        <v>4.8391000000000002</v>
      </c>
      <c r="E2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7">
        <v>0</v>
      </c>
      <c r="G217">
        <v>1</v>
      </c>
      <c r="H217">
        <v>1</v>
      </c>
      <c r="I217">
        <f>DEGREES(ASIN(Research_Window_Table[[#This Row],[X value]]/Research_Window_Table[[#This Row],[Length]]))</f>
        <v>0</v>
      </c>
      <c r="J2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8" spans="1:10" x14ac:dyDescent="0.3">
      <c r="A218">
        <v>1</v>
      </c>
      <c r="B218">
        <v>2.23</v>
      </c>
      <c r="C218">
        <v>2.17</v>
      </c>
      <c r="D218">
        <f>Research_Window_Table[[#This Row],[Width]]*Research_Window_Table[[#This Row],[Height]]</f>
        <v>4.8391000000000002</v>
      </c>
      <c r="E2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8">
        <v>-1</v>
      </c>
      <c r="G218">
        <v>0</v>
      </c>
      <c r="H218">
        <v>1</v>
      </c>
      <c r="I218">
        <f>DEGREES(ASIN(Research_Window_Table[[#This Row],[X value]]/Research_Window_Table[[#This Row],[Length]]))</f>
        <v>-90</v>
      </c>
      <c r="J2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19" spans="1:10" x14ac:dyDescent="0.3">
      <c r="A219">
        <v>1</v>
      </c>
      <c r="B219">
        <v>1.43</v>
      </c>
      <c r="C219">
        <v>1.19</v>
      </c>
      <c r="D219">
        <f>Research_Window_Table[[#This Row],[Width]]*Research_Window_Table[[#This Row],[Height]]</f>
        <v>1.7016999999999998</v>
      </c>
      <c r="E2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9">
        <v>-1</v>
      </c>
      <c r="G219">
        <v>0</v>
      </c>
      <c r="H219">
        <v>1</v>
      </c>
      <c r="I219">
        <f>DEGREES(ASIN(Research_Window_Table[[#This Row],[X value]]/Research_Window_Table[[#This Row],[Length]]))</f>
        <v>-90</v>
      </c>
      <c r="J2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0" spans="1:10" x14ac:dyDescent="0.3">
      <c r="A220">
        <v>1</v>
      </c>
      <c r="B220">
        <v>2.23</v>
      </c>
      <c r="C220">
        <v>2.17</v>
      </c>
      <c r="D220">
        <f>Research_Window_Table[[#This Row],[Width]]*Research_Window_Table[[#This Row],[Height]]</f>
        <v>4.8391000000000002</v>
      </c>
      <c r="E2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0">
        <v>1</v>
      </c>
      <c r="G220">
        <v>0</v>
      </c>
      <c r="H220">
        <v>1</v>
      </c>
      <c r="I220">
        <f>DEGREES(ASIN(Research_Window_Table[[#This Row],[X value]]/Research_Window_Table[[#This Row],[Length]]))</f>
        <v>90</v>
      </c>
      <c r="J2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1" spans="1:10" x14ac:dyDescent="0.3">
      <c r="A221">
        <v>1</v>
      </c>
      <c r="B221">
        <v>2.23</v>
      </c>
      <c r="C221">
        <v>2.17</v>
      </c>
      <c r="D221">
        <f>Research_Window_Table[[#This Row],[Width]]*Research_Window_Table[[#This Row],[Height]]</f>
        <v>4.8391000000000002</v>
      </c>
      <c r="E2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1">
        <v>1</v>
      </c>
      <c r="G221">
        <v>0</v>
      </c>
      <c r="H221">
        <v>1</v>
      </c>
      <c r="I221">
        <f>DEGREES(ASIN(Research_Window_Table[[#This Row],[X value]]/Research_Window_Table[[#This Row],[Length]]))</f>
        <v>90</v>
      </c>
      <c r="J2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2" spans="1:10" x14ac:dyDescent="0.3">
      <c r="A222">
        <v>1</v>
      </c>
      <c r="B222">
        <v>2.23</v>
      </c>
      <c r="C222">
        <v>2.17</v>
      </c>
      <c r="D222">
        <f>Research_Window_Table[[#This Row],[Width]]*Research_Window_Table[[#This Row],[Height]]</f>
        <v>4.8391000000000002</v>
      </c>
      <c r="E2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2">
        <v>1</v>
      </c>
      <c r="G222">
        <v>0</v>
      </c>
      <c r="H222">
        <v>1</v>
      </c>
      <c r="I222">
        <f>DEGREES(ASIN(Research_Window_Table[[#This Row],[X value]]/Research_Window_Table[[#This Row],[Length]]))</f>
        <v>90</v>
      </c>
      <c r="J2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3" spans="1:10" x14ac:dyDescent="0.3">
      <c r="A223">
        <v>1</v>
      </c>
      <c r="B223">
        <v>2.23</v>
      </c>
      <c r="C223">
        <v>2.17</v>
      </c>
      <c r="D223">
        <f>Research_Window_Table[[#This Row],[Width]]*Research_Window_Table[[#This Row],[Height]]</f>
        <v>4.8391000000000002</v>
      </c>
      <c r="E2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3">
        <v>1</v>
      </c>
      <c r="G223">
        <v>0</v>
      </c>
      <c r="H223">
        <v>1</v>
      </c>
      <c r="I223">
        <f>DEGREES(ASIN(Research_Window_Table[[#This Row],[X value]]/Research_Window_Table[[#This Row],[Length]]))</f>
        <v>90</v>
      </c>
      <c r="J2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4" spans="1:10" x14ac:dyDescent="0.3">
      <c r="A224">
        <v>1</v>
      </c>
      <c r="B224">
        <v>1.43</v>
      </c>
      <c r="C224">
        <v>1.19</v>
      </c>
      <c r="D224">
        <f>Research_Window_Table[[#This Row],[Width]]*Research_Window_Table[[#This Row],[Height]]</f>
        <v>1.7016999999999998</v>
      </c>
      <c r="E2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4">
        <v>-1</v>
      </c>
      <c r="G224">
        <v>0</v>
      </c>
      <c r="H224">
        <v>1</v>
      </c>
      <c r="I224">
        <f>DEGREES(ASIN(Research_Window_Table[[#This Row],[X value]]/Research_Window_Table[[#This Row],[Length]]))</f>
        <v>-90</v>
      </c>
      <c r="J2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5" spans="1:10" x14ac:dyDescent="0.3">
      <c r="A225">
        <v>1</v>
      </c>
      <c r="B225">
        <v>1.43</v>
      </c>
      <c r="C225">
        <v>1.19</v>
      </c>
      <c r="D225">
        <f>Research_Window_Table[[#This Row],[Width]]*Research_Window_Table[[#This Row],[Height]]</f>
        <v>1.7016999999999998</v>
      </c>
      <c r="E2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5">
        <v>-1</v>
      </c>
      <c r="G225">
        <v>0</v>
      </c>
      <c r="H225">
        <v>1</v>
      </c>
      <c r="I225">
        <f>DEGREES(ASIN(Research_Window_Table[[#This Row],[X value]]/Research_Window_Table[[#This Row],[Length]]))</f>
        <v>-90</v>
      </c>
      <c r="J2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6" spans="1:10" x14ac:dyDescent="0.3">
      <c r="A226">
        <v>1</v>
      </c>
      <c r="B226">
        <v>1.43</v>
      </c>
      <c r="C226">
        <v>1.19</v>
      </c>
      <c r="D226">
        <f>Research_Window_Table[[#This Row],[Width]]*Research_Window_Table[[#This Row],[Height]]</f>
        <v>1.7016999999999998</v>
      </c>
      <c r="E2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6">
        <v>-1</v>
      </c>
      <c r="G226">
        <v>0</v>
      </c>
      <c r="H226">
        <v>1</v>
      </c>
      <c r="I226">
        <f>DEGREES(ASIN(Research_Window_Table[[#This Row],[X value]]/Research_Window_Table[[#This Row],[Length]]))</f>
        <v>-90</v>
      </c>
      <c r="J2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7" spans="1:10" x14ac:dyDescent="0.3">
      <c r="A227">
        <v>1</v>
      </c>
      <c r="B227">
        <v>1.43</v>
      </c>
      <c r="C227">
        <v>1.19</v>
      </c>
      <c r="D227">
        <f>Research_Window_Table[[#This Row],[Width]]*Research_Window_Table[[#This Row],[Height]]</f>
        <v>1.7016999999999998</v>
      </c>
      <c r="E2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7">
        <v>0</v>
      </c>
      <c r="G227">
        <v>-1</v>
      </c>
      <c r="H227">
        <v>1</v>
      </c>
      <c r="I227">
        <f>DEGREES(ASIN(Research_Window_Table[[#This Row],[X value]]/Research_Window_Table[[#This Row],[Length]]))</f>
        <v>0</v>
      </c>
      <c r="J2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8" spans="1:10" x14ac:dyDescent="0.3">
      <c r="A228">
        <v>1</v>
      </c>
      <c r="B228">
        <v>1.43</v>
      </c>
      <c r="C228">
        <v>1.19</v>
      </c>
      <c r="D228">
        <f>Research_Window_Table[[#This Row],[Width]]*Research_Window_Table[[#This Row],[Height]]</f>
        <v>1.7016999999999998</v>
      </c>
      <c r="E2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8">
        <v>0</v>
      </c>
      <c r="G228">
        <v>-1</v>
      </c>
      <c r="H228">
        <v>1</v>
      </c>
      <c r="I228">
        <f>DEGREES(ASIN(Research_Window_Table[[#This Row],[X value]]/Research_Window_Table[[#This Row],[Length]]))</f>
        <v>0</v>
      </c>
      <c r="J2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9" spans="1:10" x14ac:dyDescent="0.3">
      <c r="A229">
        <v>1</v>
      </c>
      <c r="B229">
        <v>1.43</v>
      </c>
      <c r="C229">
        <v>1.19</v>
      </c>
      <c r="D229">
        <f>Research_Window_Table[[#This Row],[Width]]*Research_Window_Table[[#This Row],[Height]]</f>
        <v>1.7016999999999998</v>
      </c>
      <c r="E2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9">
        <v>0</v>
      </c>
      <c r="G229">
        <v>-1</v>
      </c>
      <c r="H229">
        <v>1</v>
      </c>
      <c r="I229">
        <f>DEGREES(ASIN(Research_Window_Table[[#This Row],[X value]]/Research_Window_Table[[#This Row],[Length]]))</f>
        <v>0</v>
      </c>
      <c r="J2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0" spans="1:10" x14ac:dyDescent="0.3">
      <c r="A230">
        <v>1</v>
      </c>
      <c r="B230">
        <v>1.43</v>
      </c>
      <c r="C230">
        <v>1.19</v>
      </c>
      <c r="D230">
        <f>Research_Window_Table[[#This Row],[Width]]*Research_Window_Table[[#This Row],[Height]]</f>
        <v>1.7016999999999998</v>
      </c>
      <c r="E2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0">
        <v>0</v>
      </c>
      <c r="G230">
        <v>-1</v>
      </c>
      <c r="H230">
        <v>1</v>
      </c>
      <c r="I230">
        <f>DEGREES(ASIN(Research_Window_Table[[#This Row],[X value]]/Research_Window_Table[[#This Row],[Length]]))</f>
        <v>0</v>
      </c>
      <c r="J2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1" spans="1:10" x14ac:dyDescent="0.3">
      <c r="A231">
        <v>1</v>
      </c>
      <c r="B231">
        <v>1.43</v>
      </c>
      <c r="C231">
        <v>1.19</v>
      </c>
      <c r="D231">
        <f>Research_Window_Table[[#This Row],[Width]]*Research_Window_Table[[#This Row],[Height]]</f>
        <v>1.7016999999999998</v>
      </c>
      <c r="E2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1">
        <v>0</v>
      </c>
      <c r="G231">
        <v>-1</v>
      </c>
      <c r="H231">
        <v>1</v>
      </c>
      <c r="I231">
        <f>DEGREES(ASIN(Research_Window_Table[[#This Row],[X value]]/Research_Window_Table[[#This Row],[Length]]))</f>
        <v>0</v>
      </c>
      <c r="J2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2" spans="1:10" x14ac:dyDescent="0.3">
      <c r="A232">
        <v>1</v>
      </c>
      <c r="B232">
        <v>1.43</v>
      </c>
      <c r="C232">
        <v>1.19</v>
      </c>
      <c r="D232">
        <f>Research_Window_Table[[#This Row],[Width]]*Research_Window_Table[[#This Row],[Height]]</f>
        <v>1.7016999999999998</v>
      </c>
      <c r="E2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2">
        <v>0</v>
      </c>
      <c r="G232">
        <v>-1</v>
      </c>
      <c r="H232">
        <v>1</v>
      </c>
      <c r="I232">
        <f>DEGREES(ASIN(Research_Window_Table[[#This Row],[X value]]/Research_Window_Table[[#This Row],[Length]]))</f>
        <v>0</v>
      </c>
      <c r="J2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3" spans="1:10" x14ac:dyDescent="0.3">
      <c r="A233">
        <v>1</v>
      </c>
      <c r="B233">
        <v>1.43</v>
      </c>
      <c r="C233">
        <v>1.19</v>
      </c>
      <c r="D233">
        <f>Research_Window_Table[[#This Row],[Width]]*Research_Window_Table[[#This Row],[Height]]</f>
        <v>1.7016999999999998</v>
      </c>
      <c r="E2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3">
        <v>0</v>
      </c>
      <c r="G233">
        <v>-1</v>
      </c>
      <c r="H233">
        <v>1</v>
      </c>
      <c r="I233">
        <f>DEGREES(ASIN(Research_Window_Table[[#This Row],[X value]]/Research_Window_Table[[#This Row],[Length]]))</f>
        <v>0</v>
      </c>
      <c r="J2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4" spans="1:10" x14ac:dyDescent="0.3">
      <c r="A234">
        <v>1</v>
      </c>
      <c r="B234">
        <v>1.43</v>
      </c>
      <c r="C234">
        <v>1.19</v>
      </c>
      <c r="D234">
        <f>Research_Window_Table[[#This Row],[Width]]*Research_Window_Table[[#This Row],[Height]]</f>
        <v>1.7016999999999998</v>
      </c>
      <c r="E2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4">
        <v>0</v>
      </c>
      <c r="G234">
        <v>-1</v>
      </c>
      <c r="H234">
        <v>1</v>
      </c>
      <c r="I234">
        <f>DEGREES(ASIN(Research_Window_Table[[#This Row],[X value]]/Research_Window_Table[[#This Row],[Length]]))</f>
        <v>0</v>
      </c>
      <c r="J2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5" spans="1:10" x14ac:dyDescent="0.3">
      <c r="A235">
        <v>1</v>
      </c>
      <c r="B235">
        <v>2.23</v>
      </c>
      <c r="C235">
        <v>2.17</v>
      </c>
      <c r="D235">
        <f>Research_Window_Table[[#This Row],[Width]]*Research_Window_Table[[#This Row],[Height]]</f>
        <v>4.8391000000000002</v>
      </c>
      <c r="E2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5">
        <v>0</v>
      </c>
      <c r="G235">
        <v>-1</v>
      </c>
      <c r="H235">
        <v>1</v>
      </c>
      <c r="I235">
        <f>DEGREES(ASIN(Research_Window_Table[[#This Row],[X value]]/Research_Window_Table[[#This Row],[Length]]))</f>
        <v>0</v>
      </c>
      <c r="J2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6" spans="1:10" x14ac:dyDescent="0.3">
      <c r="A236">
        <v>1</v>
      </c>
      <c r="B236">
        <v>2.23</v>
      </c>
      <c r="C236">
        <v>2.17</v>
      </c>
      <c r="D236">
        <f>Research_Window_Table[[#This Row],[Width]]*Research_Window_Table[[#This Row],[Height]]</f>
        <v>4.8391000000000002</v>
      </c>
      <c r="E2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6">
        <v>0</v>
      </c>
      <c r="G236">
        <v>-1</v>
      </c>
      <c r="H236">
        <v>1</v>
      </c>
      <c r="I236">
        <f>DEGREES(ASIN(Research_Window_Table[[#This Row],[X value]]/Research_Window_Table[[#This Row],[Length]]))</f>
        <v>0</v>
      </c>
      <c r="J2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7" spans="1:10" x14ac:dyDescent="0.3">
      <c r="A237">
        <v>1</v>
      </c>
      <c r="B237">
        <v>2.23</v>
      </c>
      <c r="C237">
        <v>2.17</v>
      </c>
      <c r="D237">
        <f>Research_Window_Table[[#This Row],[Width]]*Research_Window_Table[[#This Row],[Height]]</f>
        <v>4.8391000000000002</v>
      </c>
      <c r="E2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7">
        <v>0</v>
      </c>
      <c r="G237">
        <v>-1</v>
      </c>
      <c r="H237">
        <v>1</v>
      </c>
      <c r="I237">
        <f>DEGREES(ASIN(Research_Window_Table[[#This Row],[X value]]/Research_Window_Table[[#This Row],[Length]]))</f>
        <v>0</v>
      </c>
      <c r="J2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8" spans="1:10" x14ac:dyDescent="0.3">
      <c r="A238">
        <v>1</v>
      </c>
      <c r="B238">
        <v>2.23</v>
      </c>
      <c r="C238">
        <v>2.17</v>
      </c>
      <c r="D238">
        <f>Research_Window_Table[[#This Row],[Width]]*Research_Window_Table[[#This Row],[Height]]</f>
        <v>4.8391000000000002</v>
      </c>
      <c r="E2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8">
        <v>0</v>
      </c>
      <c r="G238">
        <v>-1</v>
      </c>
      <c r="H238">
        <v>1</v>
      </c>
      <c r="I238">
        <f>DEGREES(ASIN(Research_Window_Table[[#This Row],[X value]]/Research_Window_Table[[#This Row],[Length]]))</f>
        <v>0</v>
      </c>
      <c r="J2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9" spans="1:10" x14ac:dyDescent="0.3">
      <c r="A239">
        <v>1</v>
      </c>
      <c r="B239">
        <v>2.23</v>
      </c>
      <c r="C239">
        <v>2.17</v>
      </c>
      <c r="D239">
        <f>Research_Window_Table[[#This Row],[Width]]*Research_Window_Table[[#This Row],[Height]]</f>
        <v>4.8391000000000002</v>
      </c>
      <c r="E2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9">
        <v>0</v>
      </c>
      <c r="G239">
        <v>-1</v>
      </c>
      <c r="H239">
        <v>1</v>
      </c>
      <c r="I239">
        <f>DEGREES(ASIN(Research_Window_Table[[#This Row],[X value]]/Research_Window_Table[[#This Row],[Length]]))</f>
        <v>0</v>
      </c>
      <c r="J2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0" spans="1:10" x14ac:dyDescent="0.3">
      <c r="A240">
        <v>1</v>
      </c>
      <c r="B240">
        <v>2.23</v>
      </c>
      <c r="C240">
        <v>2.17</v>
      </c>
      <c r="D240">
        <f>Research_Window_Table[[#This Row],[Width]]*Research_Window_Table[[#This Row],[Height]]</f>
        <v>4.8391000000000002</v>
      </c>
      <c r="E2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40">
        <v>0</v>
      </c>
      <c r="G240">
        <v>-1</v>
      </c>
      <c r="H240">
        <v>1</v>
      </c>
      <c r="I240">
        <f>DEGREES(ASIN(Research_Window_Table[[#This Row],[X value]]/Research_Window_Table[[#This Row],[Length]]))</f>
        <v>0</v>
      </c>
      <c r="J2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1" spans="1:10" x14ac:dyDescent="0.3">
      <c r="A241">
        <v>1</v>
      </c>
      <c r="B241">
        <v>1.43</v>
      </c>
      <c r="C241">
        <v>1.19</v>
      </c>
      <c r="D241">
        <f>Research_Window_Table[[#This Row],[Width]]*Research_Window_Table[[#This Row],[Height]]</f>
        <v>1.7016999999999998</v>
      </c>
      <c r="E2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1">
        <v>0</v>
      </c>
      <c r="G241">
        <v>1</v>
      </c>
      <c r="H241">
        <v>1</v>
      </c>
      <c r="I241">
        <f>DEGREES(ASIN(Research_Window_Table[[#This Row],[X value]]/Research_Window_Table[[#This Row],[Length]]))</f>
        <v>0</v>
      </c>
      <c r="J2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2" spans="1:10" x14ac:dyDescent="0.3">
      <c r="A242">
        <v>1</v>
      </c>
      <c r="B242">
        <v>1.43</v>
      </c>
      <c r="C242">
        <v>1.19</v>
      </c>
      <c r="D242">
        <f>Research_Window_Table[[#This Row],[Width]]*Research_Window_Table[[#This Row],[Height]]</f>
        <v>1.7016999999999998</v>
      </c>
      <c r="E2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2">
        <v>0</v>
      </c>
      <c r="G242">
        <v>1</v>
      </c>
      <c r="H242">
        <v>1</v>
      </c>
      <c r="I242">
        <f>DEGREES(ASIN(Research_Window_Table[[#This Row],[X value]]/Research_Window_Table[[#This Row],[Length]]))</f>
        <v>0</v>
      </c>
      <c r="J2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3" spans="1:10" x14ac:dyDescent="0.3">
      <c r="A243">
        <v>1</v>
      </c>
      <c r="B243">
        <v>1.43</v>
      </c>
      <c r="C243">
        <v>1.19</v>
      </c>
      <c r="D243">
        <f>Research_Window_Table[[#This Row],[Width]]*Research_Window_Table[[#This Row],[Height]]</f>
        <v>1.7016999999999998</v>
      </c>
      <c r="E2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3">
        <v>0</v>
      </c>
      <c r="G243">
        <v>1</v>
      </c>
      <c r="H243">
        <v>1</v>
      </c>
      <c r="I243">
        <f>DEGREES(ASIN(Research_Window_Table[[#This Row],[X value]]/Research_Window_Table[[#This Row],[Length]]))</f>
        <v>0</v>
      </c>
      <c r="J2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4" spans="1:10" x14ac:dyDescent="0.3">
      <c r="A244">
        <v>1</v>
      </c>
      <c r="B244">
        <v>1.43</v>
      </c>
      <c r="C244">
        <v>1.19</v>
      </c>
      <c r="D244">
        <f>Research_Window_Table[[#This Row],[Width]]*Research_Window_Table[[#This Row],[Height]]</f>
        <v>1.7016999999999998</v>
      </c>
      <c r="E2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4">
        <v>0</v>
      </c>
      <c r="G244">
        <v>1</v>
      </c>
      <c r="H244">
        <v>1</v>
      </c>
      <c r="I244">
        <f>DEGREES(ASIN(Research_Window_Table[[#This Row],[X value]]/Research_Window_Table[[#This Row],[Length]]))</f>
        <v>0</v>
      </c>
      <c r="J2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5" spans="1:10" x14ac:dyDescent="0.3">
      <c r="A245">
        <v>1</v>
      </c>
      <c r="B245">
        <v>1.43</v>
      </c>
      <c r="C245">
        <v>1.19</v>
      </c>
      <c r="D245">
        <f>Research_Window_Table[[#This Row],[Width]]*Research_Window_Table[[#This Row],[Height]]</f>
        <v>1.7016999999999998</v>
      </c>
      <c r="E2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5">
        <v>0</v>
      </c>
      <c r="G245">
        <v>1</v>
      </c>
      <c r="H245">
        <v>1</v>
      </c>
      <c r="I245">
        <f>DEGREES(ASIN(Research_Window_Table[[#This Row],[X value]]/Research_Window_Table[[#This Row],[Length]]))</f>
        <v>0</v>
      </c>
      <c r="J2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6" spans="1:10" x14ac:dyDescent="0.3">
      <c r="A246">
        <v>1</v>
      </c>
      <c r="B246">
        <v>2.23</v>
      </c>
      <c r="C246">
        <v>2.17</v>
      </c>
      <c r="D246">
        <f>Research_Window_Table[[#This Row],[Width]]*Research_Window_Table[[#This Row],[Height]]</f>
        <v>4.8391000000000002</v>
      </c>
      <c r="E2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6">
        <v>0</v>
      </c>
      <c r="G246">
        <v>1</v>
      </c>
      <c r="H246">
        <v>1</v>
      </c>
      <c r="I246">
        <f>DEGREES(ASIN(Research_Window_Table[[#This Row],[X value]]/Research_Window_Table[[#This Row],[Length]]))</f>
        <v>0</v>
      </c>
      <c r="J2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7" spans="1:10" x14ac:dyDescent="0.3">
      <c r="A247">
        <v>1</v>
      </c>
      <c r="B247">
        <v>2.23</v>
      </c>
      <c r="C247">
        <v>2.17</v>
      </c>
      <c r="D247">
        <f>Research_Window_Table[[#This Row],[Width]]*Research_Window_Table[[#This Row],[Height]]</f>
        <v>4.8391000000000002</v>
      </c>
      <c r="E2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7">
        <v>0</v>
      </c>
      <c r="G247">
        <v>1</v>
      </c>
      <c r="H247">
        <v>1</v>
      </c>
      <c r="I247">
        <f>DEGREES(ASIN(Research_Window_Table[[#This Row],[X value]]/Research_Window_Table[[#This Row],[Length]]))</f>
        <v>0</v>
      </c>
      <c r="J2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8" spans="1:10" x14ac:dyDescent="0.3">
      <c r="A248">
        <v>1</v>
      </c>
      <c r="B248">
        <v>2.23</v>
      </c>
      <c r="C248">
        <v>2.17</v>
      </c>
      <c r="D248">
        <f>Research_Window_Table[[#This Row],[Width]]*Research_Window_Table[[#This Row],[Height]]</f>
        <v>4.8391000000000002</v>
      </c>
      <c r="E2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8">
        <v>0</v>
      </c>
      <c r="G248">
        <v>1</v>
      </c>
      <c r="H248">
        <v>1</v>
      </c>
      <c r="I248">
        <f>DEGREES(ASIN(Research_Window_Table[[#This Row],[X value]]/Research_Window_Table[[#This Row],[Length]]))</f>
        <v>0</v>
      </c>
      <c r="J2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9" spans="1:10" x14ac:dyDescent="0.3">
      <c r="A249">
        <v>1</v>
      </c>
      <c r="B249">
        <v>2.23</v>
      </c>
      <c r="C249">
        <v>2.17</v>
      </c>
      <c r="D249">
        <f>Research_Window_Table[[#This Row],[Width]]*Research_Window_Table[[#This Row],[Height]]</f>
        <v>4.8391000000000002</v>
      </c>
      <c r="E2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9">
        <v>0</v>
      </c>
      <c r="G249">
        <v>1</v>
      </c>
      <c r="H249">
        <v>1</v>
      </c>
      <c r="I249">
        <f>DEGREES(ASIN(Research_Window_Table[[#This Row],[X value]]/Research_Window_Table[[#This Row],[Length]]))</f>
        <v>0</v>
      </c>
      <c r="J2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0" spans="1:10" x14ac:dyDescent="0.3">
      <c r="A250">
        <v>1</v>
      </c>
      <c r="B250">
        <v>2.23</v>
      </c>
      <c r="C250">
        <v>2.17</v>
      </c>
      <c r="D250">
        <f>Research_Window_Table[[#This Row],[Width]]*Research_Window_Table[[#This Row],[Height]]</f>
        <v>4.8391000000000002</v>
      </c>
      <c r="E2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0">
        <v>0</v>
      </c>
      <c r="G250">
        <v>1</v>
      </c>
      <c r="H250">
        <v>1</v>
      </c>
      <c r="I250">
        <f>DEGREES(ASIN(Research_Window_Table[[#This Row],[X value]]/Research_Window_Table[[#This Row],[Length]]))</f>
        <v>0</v>
      </c>
      <c r="J2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1" spans="1:10" x14ac:dyDescent="0.3">
      <c r="A251">
        <v>1</v>
      </c>
      <c r="B251">
        <v>2.23</v>
      </c>
      <c r="C251">
        <v>2.17</v>
      </c>
      <c r="D251">
        <f>Research_Window_Table[[#This Row],[Width]]*Research_Window_Table[[#This Row],[Height]]</f>
        <v>4.8391000000000002</v>
      </c>
      <c r="E2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1">
        <v>0</v>
      </c>
      <c r="G251">
        <v>1</v>
      </c>
      <c r="H251">
        <v>1</v>
      </c>
      <c r="I251">
        <f>DEGREES(ASIN(Research_Window_Table[[#This Row],[X value]]/Research_Window_Table[[#This Row],[Length]]))</f>
        <v>0</v>
      </c>
      <c r="J2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2" spans="1:10" x14ac:dyDescent="0.3">
      <c r="A252">
        <v>1</v>
      </c>
      <c r="B252">
        <v>2.23</v>
      </c>
      <c r="C252">
        <v>2.17</v>
      </c>
      <c r="D252">
        <f>Research_Window_Table[[#This Row],[Width]]*Research_Window_Table[[#This Row],[Height]]</f>
        <v>4.8391000000000002</v>
      </c>
      <c r="E2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2">
        <v>0</v>
      </c>
      <c r="G252">
        <v>1</v>
      </c>
      <c r="H252">
        <v>1</v>
      </c>
      <c r="I252">
        <f>DEGREES(ASIN(Research_Window_Table[[#This Row],[X value]]/Research_Window_Table[[#This Row],[Length]]))</f>
        <v>0</v>
      </c>
      <c r="J2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3" spans="1:10" x14ac:dyDescent="0.3">
      <c r="A253">
        <v>1</v>
      </c>
      <c r="B253">
        <v>2.23</v>
      </c>
      <c r="C253">
        <v>2.17</v>
      </c>
      <c r="D253">
        <f>Research_Window_Table[[#This Row],[Width]]*Research_Window_Table[[#This Row],[Height]]</f>
        <v>4.8391000000000002</v>
      </c>
      <c r="E2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3">
        <v>0</v>
      </c>
      <c r="G253">
        <v>1</v>
      </c>
      <c r="H253">
        <v>1</v>
      </c>
      <c r="I253">
        <f>DEGREES(ASIN(Research_Window_Table[[#This Row],[X value]]/Research_Window_Table[[#This Row],[Length]]))</f>
        <v>0</v>
      </c>
      <c r="J2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4" spans="1:10" x14ac:dyDescent="0.3">
      <c r="A254">
        <v>1</v>
      </c>
      <c r="B254">
        <v>2.23</v>
      </c>
      <c r="C254">
        <v>2.17</v>
      </c>
      <c r="D254">
        <f>Research_Window_Table[[#This Row],[Width]]*Research_Window_Table[[#This Row],[Height]]</f>
        <v>4.8391000000000002</v>
      </c>
      <c r="E2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4">
        <v>-1</v>
      </c>
      <c r="G254">
        <v>0</v>
      </c>
      <c r="H254">
        <v>1</v>
      </c>
      <c r="I254">
        <f>DEGREES(ASIN(Research_Window_Table[[#This Row],[X value]]/Research_Window_Table[[#This Row],[Length]]))</f>
        <v>-90</v>
      </c>
      <c r="J2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5" spans="1:10" x14ac:dyDescent="0.3">
      <c r="A255">
        <v>1</v>
      </c>
      <c r="B255">
        <v>1.43</v>
      </c>
      <c r="C255">
        <v>1.19</v>
      </c>
      <c r="D255">
        <f>Research_Window_Table[[#This Row],[Width]]*Research_Window_Table[[#This Row],[Height]]</f>
        <v>1.7016999999999998</v>
      </c>
      <c r="E2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5">
        <v>-1</v>
      </c>
      <c r="G255">
        <v>0</v>
      </c>
      <c r="H255">
        <v>1</v>
      </c>
      <c r="I255">
        <f>DEGREES(ASIN(Research_Window_Table[[#This Row],[X value]]/Research_Window_Table[[#This Row],[Length]]))</f>
        <v>-90</v>
      </c>
      <c r="J2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6" spans="1:10" x14ac:dyDescent="0.3">
      <c r="A256">
        <v>1</v>
      </c>
      <c r="B256">
        <v>2.23</v>
      </c>
      <c r="C256">
        <v>2.17</v>
      </c>
      <c r="D256">
        <f>Research_Window_Table[[#This Row],[Width]]*Research_Window_Table[[#This Row],[Height]]</f>
        <v>4.8391000000000002</v>
      </c>
      <c r="E2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6">
        <v>1</v>
      </c>
      <c r="G256">
        <v>0</v>
      </c>
      <c r="H256">
        <v>1</v>
      </c>
      <c r="I256">
        <f>DEGREES(ASIN(Research_Window_Table[[#This Row],[X value]]/Research_Window_Table[[#This Row],[Length]]))</f>
        <v>90</v>
      </c>
      <c r="J2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7" spans="1:10" x14ac:dyDescent="0.3">
      <c r="A257">
        <v>1</v>
      </c>
      <c r="B257">
        <v>2.23</v>
      </c>
      <c r="C257">
        <v>2.17</v>
      </c>
      <c r="D257">
        <f>Research_Window_Table[[#This Row],[Width]]*Research_Window_Table[[#This Row],[Height]]</f>
        <v>4.8391000000000002</v>
      </c>
      <c r="E2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7">
        <v>1</v>
      </c>
      <c r="G257">
        <v>0</v>
      </c>
      <c r="H257">
        <v>1</v>
      </c>
      <c r="I257">
        <f>DEGREES(ASIN(Research_Window_Table[[#This Row],[X value]]/Research_Window_Table[[#This Row],[Length]]))</f>
        <v>90</v>
      </c>
      <c r="J2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8" spans="1:10" x14ac:dyDescent="0.3">
      <c r="A258">
        <v>1</v>
      </c>
      <c r="B258">
        <v>2.23</v>
      </c>
      <c r="C258">
        <v>2.17</v>
      </c>
      <c r="D258">
        <f>Research_Window_Table[[#This Row],[Width]]*Research_Window_Table[[#This Row],[Height]]</f>
        <v>4.8391000000000002</v>
      </c>
      <c r="E2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8">
        <v>1</v>
      </c>
      <c r="G258">
        <v>0</v>
      </c>
      <c r="H258">
        <v>1</v>
      </c>
      <c r="I258">
        <f>DEGREES(ASIN(Research_Window_Table[[#This Row],[X value]]/Research_Window_Table[[#This Row],[Length]]))</f>
        <v>90</v>
      </c>
      <c r="J2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9" spans="1:10" x14ac:dyDescent="0.3">
      <c r="A259">
        <v>1</v>
      </c>
      <c r="B259">
        <v>2.23</v>
      </c>
      <c r="C259">
        <v>2.17</v>
      </c>
      <c r="D259">
        <f>Research_Window_Table[[#This Row],[Width]]*Research_Window_Table[[#This Row],[Height]]</f>
        <v>4.8391000000000002</v>
      </c>
      <c r="E2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9">
        <v>1</v>
      </c>
      <c r="G259">
        <v>0</v>
      </c>
      <c r="H259">
        <v>1</v>
      </c>
      <c r="I259">
        <f>DEGREES(ASIN(Research_Window_Table[[#This Row],[X value]]/Research_Window_Table[[#This Row],[Length]]))</f>
        <v>90</v>
      </c>
      <c r="J2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0" spans="1:10" x14ac:dyDescent="0.3">
      <c r="A260">
        <v>1</v>
      </c>
      <c r="B260">
        <v>1.43</v>
      </c>
      <c r="C260">
        <v>1.19</v>
      </c>
      <c r="D260">
        <f>Research_Window_Table[[#This Row],[Width]]*Research_Window_Table[[#This Row],[Height]]</f>
        <v>1.7016999999999998</v>
      </c>
      <c r="E2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0">
        <v>-1</v>
      </c>
      <c r="G260">
        <v>0</v>
      </c>
      <c r="H260">
        <v>1</v>
      </c>
      <c r="I260">
        <f>DEGREES(ASIN(Research_Window_Table[[#This Row],[X value]]/Research_Window_Table[[#This Row],[Length]]))</f>
        <v>-90</v>
      </c>
      <c r="J2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1" spans="1:10" x14ac:dyDescent="0.3">
      <c r="A261">
        <v>1</v>
      </c>
      <c r="B261">
        <v>1.43</v>
      </c>
      <c r="C261">
        <v>1.19</v>
      </c>
      <c r="D261">
        <f>Research_Window_Table[[#This Row],[Width]]*Research_Window_Table[[#This Row],[Height]]</f>
        <v>1.7016999999999998</v>
      </c>
      <c r="E2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1">
        <v>-1</v>
      </c>
      <c r="G261">
        <v>0</v>
      </c>
      <c r="H261">
        <v>1</v>
      </c>
      <c r="I261">
        <f>DEGREES(ASIN(Research_Window_Table[[#This Row],[X value]]/Research_Window_Table[[#This Row],[Length]]))</f>
        <v>-90</v>
      </c>
      <c r="J2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2" spans="1:10" x14ac:dyDescent="0.3">
      <c r="A262">
        <v>1</v>
      </c>
      <c r="B262">
        <v>1.43</v>
      </c>
      <c r="C262">
        <v>1.19</v>
      </c>
      <c r="D262">
        <f>Research_Window_Table[[#This Row],[Width]]*Research_Window_Table[[#This Row],[Height]]</f>
        <v>1.7016999999999998</v>
      </c>
      <c r="E2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2">
        <v>-1</v>
      </c>
      <c r="G262">
        <v>0</v>
      </c>
      <c r="H262">
        <v>1</v>
      </c>
      <c r="I262">
        <f>DEGREES(ASIN(Research_Window_Table[[#This Row],[X value]]/Research_Window_Table[[#This Row],[Length]]))</f>
        <v>-90</v>
      </c>
      <c r="J2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3" spans="1:10" x14ac:dyDescent="0.3">
      <c r="A263">
        <v>1</v>
      </c>
      <c r="B263">
        <v>1.43</v>
      </c>
      <c r="C263">
        <v>1.19</v>
      </c>
      <c r="D263">
        <f>Research_Window_Table[[#This Row],[Width]]*Research_Window_Table[[#This Row],[Height]]</f>
        <v>1.7016999999999998</v>
      </c>
      <c r="E2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3">
        <v>0</v>
      </c>
      <c r="G263">
        <v>-1</v>
      </c>
      <c r="H263">
        <v>1</v>
      </c>
      <c r="I263">
        <f>DEGREES(ASIN(Research_Window_Table[[#This Row],[X value]]/Research_Window_Table[[#This Row],[Length]]))</f>
        <v>0</v>
      </c>
      <c r="J2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4" spans="1:10" x14ac:dyDescent="0.3">
      <c r="A264">
        <v>1</v>
      </c>
      <c r="B264">
        <v>1.43</v>
      </c>
      <c r="C264">
        <v>1.19</v>
      </c>
      <c r="D264">
        <f>Research_Window_Table[[#This Row],[Width]]*Research_Window_Table[[#This Row],[Height]]</f>
        <v>1.7016999999999998</v>
      </c>
      <c r="E2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4">
        <v>0</v>
      </c>
      <c r="G264">
        <v>-1</v>
      </c>
      <c r="H264">
        <v>1</v>
      </c>
      <c r="I264">
        <f>DEGREES(ASIN(Research_Window_Table[[#This Row],[X value]]/Research_Window_Table[[#This Row],[Length]]))</f>
        <v>0</v>
      </c>
      <c r="J2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5" spans="1:10" x14ac:dyDescent="0.3">
      <c r="A265">
        <v>1</v>
      </c>
      <c r="B265">
        <v>1.43</v>
      </c>
      <c r="C265">
        <v>1.19</v>
      </c>
      <c r="D265">
        <f>Research_Window_Table[[#This Row],[Width]]*Research_Window_Table[[#This Row],[Height]]</f>
        <v>1.7016999999999998</v>
      </c>
      <c r="E2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5">
        <v>0</v>
      </c>
      <c r="G265">
        <v>-1</v>
      </c>
      <c r="H265">
        <v>1</v>
      </c>
      <c r="I265">
        <f>DEGREES(ASIN(Research_Window_Table[[#This Row],[X value]]/Research_Window_Table[[#This Row],[Length]]))</f>
        <v>0</v>
      </c>
      <c r="J2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6" spans="1:10" x14ac:dyDescent="0.3">
      <c r="A266">
        <v>1</v>
      </c>
      <c r="B266">
        <v>1.43</v>
      </c>
      <c r="C266">
        <v>1.19</v>
      </c>
      <c r="D266">
        <f>Research_Window_Table[[#This Row],[Width]]*Research_Window_Table[[#This Row],[Height]]</f>
        <v>1.7016999999999998</v>
      </c>
      <c r="E2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6">
        <v>0</v>
      </c>
      <c r="G266">
        <v>-1</v>
      </c>
      <c r="H266">
        <v>1</v>
      </c>
      <c r="I266">
        <f>DEGREES(ASIN(Research_Window_Table[[#This Row],[X value]]/Research_Window_Table[[#This Row],[Length]]))</f>
        <v>0</v>
      </c>
      <c r="J2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7" spans="1:10" x14ac:dyDescent="0.3">
      <c r="A267">
        <v>1</v>
      </c>
      <c r="B267">
        <v>1.43</v>
      </c>
      <c r="C267">
        <v>1.19</v>
      </c>
      <c r="D267">
        <f>Research_Window_Table[[#This Row],[Width]]*Research_Window_Table[[#This Row],[Height]]</f>
        <v>1.7016999999999998</v>
      </c>
      <c r="E2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7">
        <v>0</v>
      </c>
      <c r="G267">
        <v>-1</v>
      </c>
      <c r="H267">
        <v>1</v>
      </c>
      <c r="I267">
        <f>DEGREES(ASIN(Research_Window_Table[[#This Row],[X value]]/Research_Window_Table[[#This Row],[Length]]))</f>
        <v>0</v>
      </c>
      <c r="J2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8" spans="1:10" x14ac:dyDescent="0.3">
      <c r="A268">
        <v>1</v>
      </c>
      <c r="B268">
        <v>1.43</v>
      </c>
      <c r="C268">
        <v>1.19</v>
      </c>
      <c r="D268">
        <f>Research_Window_Table[[#This Row],[Width]]*Research_Window_Table[[#This Row],[Height]]</f>
        <v>1.7016999999999998</v>
      </c>
      <c r="E2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8">
        <v>0</v>
      </c>
      <c r="G268">
        <v>-1</v>
      </c>
      <c r="H268">
        <v>1</v>
      </c>
      <c r="I268">
        <f>DEGREES(ASIN(Research_Window_Table[[#This Row],[X value]]/Research_Window_Table[[#This Row],[Length]]))</f>
        <v>0</v>
      </c>
      <c r="J2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9" spans="1:10" x14ac:dyDescent="0.3">
      <c r="A269">
        <v>1</v>
      </c>
      <c r="B269">
        <v>1.43</v>
      </c>
      <c r="C269">
        <v>1.19</v>
      </c>
      <c r="D269">
        <f>Research_Window_Table[[#This Row],[Width]]*Research_Window_Table[[#This Row],[Height]]</f>
        <v>1.7016999999999998</v>
      </c>
      <c r="E2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9">
        <v>0</v>
      </c>
      <c r="G269">
        <v>-1</v>
      </c>
      <c r="H269">
        <v>1</v>
      </c>
      <c r="I269">
        <f>DEGREES(ASIN(Research_Window_Table[[#This Row],[X value]]/Research_Window_Table[[#This Row],[Length]]))</f>
        <v>0</v>
      </c>
      <c r="J2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0" spans="1:10" x14ac:dyDescent="0.3">
      <c r="A270">
        <v>1</v>
      </c>
      <c r="B270">
        <v>1.43</v>
      </c>
      <c r="C270">
        <v>1.19</v>
      </c>
      <c r="D270">
        <f>Research_Window_Table[[#This Row],[Width]]*Research_Window_Table[[#This Row],[Height]]</f>
        <v>1.7016999999999998</v>
      </c>
      <c r="E2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0">
        <v>0</v>
      </c>
      <c r="G270">
        <v>-1</v>
      </c>
      <c r="H270">
        <v>1</v>
      </c>
      <c r="I270">
        <f>DEGREES(ASIN(Research_Window_Table[[#This Row],[X value]]/Research_Window_Table[[#This Row],[Length]]))</f>
        <v>0</v>
      </c>
      <c r="J2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1" spans="1:10" x14ac:dyDescent="0.3">
      <c r="A271">
        <v>1</v>
      </c>
      <c r="B271">
        <v>2.23</v>
      </c>
      <c r="C271">
        <v>2.17</v>
      </c>
      <c r="D271">
        <f>Research_Window_Table[[#This Row],[Width]]*Research_Window_Table[[#This Row],[Height]]</f>
        <v>4.8391000000000002</v>
      </c>
      <c r="E2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1">
        <v>0</v>
      </c>
      <c r="G271">
        <v>-1</v>
      </c>
      <c r="H271">
        <v>1</v>
      </c>
      <c r="I271">
        <f>DEGREES(ASIN(Research_Window_Table[[#This Row],[X value]]/Research_Window_Table[[#This Row],[Length]]))</f>
        <v>0</v>
      </c>
      <c r="J2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2" spans="1:10" x14ac:dyDescent="0.3">
      <c r="A272">
        <v>1</v>
      </c>
      <c r="B272">
        <v>2.23</v>
      </c>
      <c r="C272">
        <v>2.17</v>
      </c>
      <c r="D272">
        <f>Research_Window_Table[[#This Row],[Width]]*Research_Window_Table[[#This Row],[Height]]</f>
        <v>4.8391000000000002</v>
      </c>
      <c r="E2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2">
        <v>0</v>
      </c>
      <c r="G272">
        <v>-1</v>
      </c>
      <c r="H272">
        <v>1</v>
      </c>
      <c r="I272">
        <f>DEGREES(ASIN(Research_Window_Table[[#This Row],[X value]]/Research_Window_Table[[#This Row],[Length]]))</f>
        <v>0</v>
      </c>
      <c r="J2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3" spans="1:10" x14ac:dyDescent="0.3">
      <c r="A273">
        <v>1</v>
      </c>
      <c r="B273">
        <v>2.23</v>
      </c>
      <c r="C273">
        <v>2.17</v>
      </c>
      <c r="D273">
        <f>Research_Window_Table[[#This Row],[Width]]*Research_Window_Table[[#This Row],[Height]]</f>
        <v>4.8391000000000002</v>
      </c>
      <c r="E2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3">
        <v>0</v>
      </c>
      <c r="G273">
        <v>-1</v>
      </c>
      <c r="H273">
        <v>1</v>
      </c>
      <c r="I273">
        <f>DEGREES(ASIN(Research_Window_Table[[#This Row],[X value]]/Research_Window_Table[[#This Row],[Length]]))</f>
        <v>0</v>
      </c>
      <c r="J2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4" spans="1:10" x14ac:dyDescent="0.3">
      <c r="A274">
        <v>1</v>
      </c>
      <c r="B274">
        <v>2.23</v>
      </c>
      <c r="C274">
        <v>2.17</v>
      </c>
      <c r="D274">
        <f>Research_Window_Table[[#This Row],[Width]]*Research_Window_Table[[#This Row],[Height]]</f>
        <v>4.8391000000000002</v>
      </c>
      <c r="E2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4">
        <v>0</v>
      </c>
      <c r="G274">
        <v>-1</v>
      </c>
      <c r="H274">
        <v>1</v>
      </c>
      <c r="I274">
        <f>DEGREES(ASIN(Research_Window_Table[[#This Row],[X value]]/Research_Window_Table[[#This Row],[Length]]))</f>
        <v>0</v>
      </c>
      <c r="J2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5" spans="1:10" x14ac:dyDescent="0.3">
      <c r="A275">
        <v>1</v>
      </c>
      <c r="B275">
        <v>2.23</v>
      </c>
      <c r="C275">
        <v>2.17</v>
      </c>
      <c r="D275">
        <f>Research_Window_Table[[#This Row],[Width]]*Research_Window_Table[[#This Row],[Height]]</f>
        <v>4.8391000000000002</v>
      </c>
      <c r="E2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5">
        <v>0</v>
      </c>
      <c r="G275">
        <v>-1</v>
      </c>
      <c r="H275">
        <v>1</v>
      </c>
      <c r="I275">
        <f>DEGREES(ASIN(Research_Window_Table[[#This Row],[X value]]/Research_Window_Table[[#This Row],[Length]]))</f>
        <v>0</v>
      </c>
      <c r="J2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6" spans="1:10" x14ac:dyDescent="0.3">
      <c r="A276">
        <v>1</v>
      </c>
      <c r="B276">
        <v>2.23</v>
      </c>
      <c r="C276">
        <v>2.17</v>
      </c>
      <c r="D276">
        <f>Research_Window_Table[[#This Row],[Width]]*Research_Window_Table[[#This Row],[Height]]</f>
        <v>4.8391000000000002</v>
      </c>
      <c r="E2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6">
        <v>0</v>
      </c>
      <c r="G276">
        <v>-1</v>
      </c>
      <c r="H276">
        <v>1</v>
      </c>
      <c r="I276">
        <f>DEGREES(ASIN(Research_Window_Table[[#This Row],[X value]]/Research_Window_Table[[#This Row],[Length]]))</f>
        <v>0</v>
      </c>
      <c r="J2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7" spans="1:10" x14ac:dyDescent="0.3">
      <c r="A277">
        <v>1</v>
      </c>
      <c r="B277">
        <v>1.43</v>
      </c>
      <c r="C277">
        <v>1.19</v>
      </c>
      <c r="D277">
        <f>Research_Window_Table[[#This Row],[Width]]*Research_Window_Table[[#This Row],[Height]]</f>
        <v>1.7016999999999998</v>
      </c>
      <c r="E2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7">
        <v>0</v>
      </c>
      <c r="G277">
        <v>1</v>
      </c>
      <c r="H277">
        <v>1</v>
      </c>
      <c r="I277">
        <f>DEGREES(ASIN(Research_Window_Table[[#This Row],[X value]]/Research_Window_Table[[#This Row],[Length]]))</f>
        <v>0</v>
      </c>
      <c r="J2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8" spans="1:10" x14ac:dyDescent="0.3">
      <c r="A278">
        <v>1</v>
      </c>
      <c r="B278">
        <v>1.43</v>
      </c>
      <c r="C278">
        <v>1.19</v>
      </c>
      <c r="D278">
        <f>Research_Window_Table[[#This Row],[Width]]*Research_Window_Table[[#This Row],[Height]]</f>
        <v>1.7016999999999998</v>
      </c>
      <c r="E2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8">
        <v>0</v>
      </c>
      <c r="G278">
        <v>1</v>
      </c>
      <c r="H278">
        <v>1</v>
      </c>
      <c r="I278">
        <f>DEGREES(ASIN(Research_Window_Table[[#This Row],[X value]]/Research_Window_Table[[#This Row],[Length]]))</f>
        <v>0</v>
      </c>
      <c r="J2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9" spans="1:10" x14ac:dyDescent="0.3">
      <c r="A279">
        <v>1</v>
      </c>
      <c r="B279">
        <v>1.43</v>
      </c>
      <c r="C279">
        <v>1.19</v>
      </c>
      <c r="D279">
        <f>Research_Window_Table[[#This Row],[Width]]*Research_Window_Table[[#This Row],[Height]]</f>
        <v>1.7016999999999998</v>
      </c>
      <c r="E2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9">
        <v>0</v>
      </c>
      <c r="G279">
        <v>1</v>
      </c>
      <c r="H279">
        <v>1</v>
      </c>
      <c r="I279">
        <f>DEGREES(ASIN(Research_Window_Table[[#This Row],[X value]]/Research_Window_Table[[#This Row],[Length]]))</f>
        <v>0</v>
      </c>
      <c r="J2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0" spans="1:10" x14ac:dyDescent="0.3">
      <c r="A280">
        <v>1</v>
      </c>
      <c r="B280">
        <v>1.43</v>
      </c>
      <c r="C280">
        <v>1.19</v>
      </c>
      <c r="D280">
        <f>Research_Window_Table[[#This Row],[Width]]*Research_Window_Table[[#This Row],[Height]]</f>
        <v>1.7016999999999998</v>
      </c>
      <c r="E2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0">
        <v>0</v>
      </c>
      <c r="G280">
        <v>1</v>
      </c>
      <c r="H280">
        <v>1</v>
      </c>
      <c r="I280">
        <f>DEGREES(ASIN(Research_Window_Table[[#This Row],[X value]]/Research_Window_Table[[#This Row],[Length]]))</f>
        <v>0</v>
      </c>
      <c r="J2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1" spans="1:10" x14ac:dyDescent="0.3">
      <c r="A281">
        <v>1</v>
      </c>
      <c r="B281">
        <v>1.43</v>
      </c>
      <c r="C281">
        <v>1.19</v>
      </c>
      <c r="D281">
        <f>Research_Window_Table[[#This Row],[Width]]*Research_Window_Table[[#This Row],[Height]]</f>
        <v>1.7016999999999998</v>
      </c>
      <c r="E2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1">
        <v>0</v>
      </c>
      <c r="G281">
        <v>1</v>
      </c>
      <c r="H281">
        <v>1</v>
      </c>
      <c r="I281">
        <f>DEGREES(ASIN(Research_Window_Table[[#This Row],[X value]]/Research_Window_Table[[#This Row],[Length]]))</f>
        <v>0</v>
      </c>
      <c r="J2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2" spans="1:10" x14ac:dyDescent="0.3">
      <c r="A282">
        <v>1</v>
      </c>
      <c r="B282">
        <v>2.23</v>
      </c>
      <c r="C282">
        <v>2.17</v>
      </c>
      <c r="D282">
        <f>Research_Window_Table[[#This Row],[Width]]*Research_Window_Table[[#This Row],[Height]]</f>
        <v>4.8391000000000002</v>
      </c>
      <c r="E2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2">
        <v>0</v>
      </c>
      <c r="G282">
        <v>1</v>
      </c>
      <c r="H282">
        <v>1</v>
      </c>
      <c r="I282">
        <f>DEGREES(ASIN(Research_Window_Table[[#This Row],[X value]]/Research_Window_Table[[#This Row],[Length]]))</f>
        <v>0</v>
      </c>
      <c r="J2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3" spans="1:10" x14ac:dyDescent="0.3">
      <c r="A283">
        <v>1</v>
      </c>
      <c r="B283">
        <v>2.23</v>
      </c>
      <c r="C283">
        <v>2.17</v>
      </c>
      <c r="D283">
        <f>Research_Window_Table[[#This Row],[Width]]*Research_Window_Table[[#This Row],[Height]]</f>
        <v>4.8391000000000002</v>
      </c>
      <c r="E2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3">
        <v>0</v>
      </c>
      <c r="G283">
        <v>1</v>
      </c>
      <c r="H283">
        <v>1</v>
      </c>
      <c r="I283">
        <f>DEGREES(ASIN(Research_Window_Table[[#This Row],[X value]]/Research_Window_Table[[#This Row],[Length]]))</f>
        <v>0</v>
      </c>
      <c r="J2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4" spans="1:10" x14ac:dyDescent="0.3">
      <c r="A284">
        <v>1</v>
      </c>
      <c r="B284">
        <v>2.23</v>
      </c>
      <c r="C284">
        <v>2.17</v>
      </c>
      <c r="D284">
        <f>Research_Window_Table[[#This Row],[Width]]*Research_Window_Table[[#This Row],[Height]]</f>
        <v>4.8391000000000002</v>
      </c>
      <c r="E2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4">
        <v>0</v>
      </c>
      <c r="G284">
        <v>1</v>
      </c>
      <c r="H284">
        <v>1</v>
      </c>
      <c r="I284">
        <f>DEGREES(ASIN(Research_Window_Table[[#This Row],[X value]]/Research_Window_Table[[#This Row],[Length]]))</f>
        <v>0</v>
      </c>
      <c r="J2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5" spans="1:10" x14ac:dyDescent="0.3">
      <c r="A285">
        <v>1</v>
      </c>
      <c r="B285">
        <v>2.23</v>
      </c>
      <c r="C285">
        <v>2.17</v>
      </c>
      <c r="D285">
        <f>Research_Window_Table[[#This Row],[Width]]*Research_Window_Table[[#This Row],[Height]]</f>
        <v>4.8391000000000002</v>
      </c>
      <c r="E2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5">
        <v>0</v>
      </c>
      <c r="G285">
        <v>1</v>
      </c>
      <c r="H285">
        <v>1</v>
      </c>
      <c r="I285">
        <f>DEGREES(ASIN(Research_Window_Table[[#This Row],[X value]]/Research_Window_Table[[#This Row],[Length]]))</f>
        <v>0</v>
      </c>
      <c r="J2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6" spans="1:10" x14ac:dyDescent="0.3">
      <c r="A286">
        <v>1</v>
      </c>
      <c r="B286">
        <v>2.23</v>
      </c>
      <c r="C286">
        <v>2.17</v>
      </c>
      <c r="D286">
        <f>Research_Window_Table[[#This Row],[Width]]*Research_Window_Table[[#This Row],[Height]]</f>
        <v>4.8391000000000002</v>
      </c>
      <c r="E2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6">
        <v>0</v>
      </c>
      <c r="G286">
        <v>1</v>
      </c>
      <c r="H286">
        <v>1</v>
      </c>
      <c r="I286">
        <f>DEGREES(ASIN(Research_Window_Table[[#This Row],[X value]]/Research_Window_Table[[#This Row],[Length]]))</f>
        <v>0</v>
      </c>
      <c r="J2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7" spans="1:10" x14ac:dyDescent="0.3">
      <c r="A287">
        <v>1</v>
      </c>
      <c r="B287">
        <v>2.23</v>
      </c>
      <c r="C287">
        <v>2.17</v>
      </c>
      <c r="D287">
        <f>Research_Window_Table[[#This Row],[Width]]*Research_Window_Table[[#This Row],[Height]]</f>
        <v>4.8391000000000002</v>
      </c>
      <c r="E2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7">
        <v>0</v>
      </c>
      <c r="G287">
        <v>1</v>
      </c>
      <c r="H287">
        <v>1</v>
      </c>
      <c r="I287">
        <f>DEGREES(ASIN(Research_Window_Table[[#This Row],[X value]]/Research_Window_Table[[#This Row],[Length]]))</f>
        <v>0</v>
      </c>
      <c r="J2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8" spans="1:10" x14ac:dyDescent="0.3">
      <c r="A288">
        <v>1</v>
      </c>
      <c r="B288">
        <v>2.23</v>
      </c>
      <c r="C288">
        <v>2.17</v>
      </c>
      <c r="D288">
        <f>Research_Window_Table[[#This Row],[Width]]*Research_Window_Table[[#This Row],[Height]]</f>
        <v>4.8391000000000002</v>
      </c>
      <c r="E2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8">
        <v>0</v>
      </c>
      <c r="G288">
        <v>1</v>
      </c>
      <c r="H288">
        <v>1</v>
      </c>
      <c r="I288">
        <f>DEGREES(ASIN(Research_Window_Table[[#This Row],[X value]]/Research_Window_Table[[#This Row],[Length]]))</f>
        <v>0</v>
      </c>
      <c r="J2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9" spans="1:10" x14ac:dyDescent="0.3">
      <c r="A289">
        <v>1</v>
      </c>
      <c r="B289">
        <v>2.23</v>
      </c>
      <c r="C289">
        <v>2.17</v>
      </c>
      <c r="D289">
        <f>Research_Window_Table[[#This Row],[Width]]*Research_Window_Table[[#This Row],[Height]]</f>
        <v>4.8391000000000002</v>
      </c>
      <c r="E2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9">
        <v>0</v>
      </c>
      <c r="G289">
        <v>1</v>
      </c>
      <c r="H289">
        <v>1</v>
      </c>
      <c r="I289">
        <f>DEGREES(ASIN(Research_Window_Table[[#This Row],[X value]]/Research_Window_Table[[#This Row],[Length]]))</f>
        <v>0</v>
      </c>
      <c r="J2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90" spans="1:10" x14ac:dyDescent="0.3">
      <c r="A290">
        <v>1</v>
      </c>
      <c r="B290">
        <v>2.23</v>
      </c>
      <c r="C290">
        <v>2.17</v>
      </c>
      <c r="D290">
        <f>Research_Window_Table[[#This Row],[Width]]*Research_Window_Table[[#This Row],[Height]]</f>
        <v>4.8391000000000002</v>
      </c>
      <c r="E2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0">
        <v>-1</v>
      </c>
      <c r="G290">
        <v>0</v>
      </c>
      <c r="H290">
        <v>1</v>
      </c>
      <c r="I290">
        <f>DEGREES(ASIN(Research_Window_Table[[#This Row],[X value]]/Research_Window_Table[[#This Row],[Length]]))</f>
        <v>-90</v>
      </c>
      <c r="J2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1" spans="1:10" x14ac:dyDescent="0.3">
      <c r="A291">
        <v>1</v>
      </c>
      <c r="B291">
        <v>1.43</v>
      </c>
      <c r="C291">
        <v>1.19</v>
      </c>
      <c r="D291">
        <f>Research_Window_Table[[#This Row],[Width]]*Research_Window_Table[[#This Row],[Height]]</f>
        <v>1.7016999999999998</v>
      </c>
      <c r="E2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1">
        <v>-1</v>
      </c>
      <c r="G291">
        <v>0</v>
      </c>
      <c r="H291">
        <v>1</v>
      </c>
      <c r="I291">
        <f>DEGREES(ASIN(Research_Window_Table[[#This Row],[X value]]/Research_Window_Table[[#This Row],[Length]]))</f>
        <v>-90</v>
      </c>
      <c r="J2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2" spans="1:10" x14ac:dyDescent="0.3">
      <c r="A292">
        <v>1</v>
      </c>
      <c r="B292">
        <v>2.23</v>
      </c>
      <c r="C292">
        <v>2.17</v>
      </c>
      <c r="D292">
        <f>Research_Window_Table[[#This Row],[Width]]*Research_Window_Table[[#This Row],[Height]]</f>
        <v>4.8391000000000002</v>
      </c>
      <c r="E2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2">
        <v>1</v>
      </c>
      <c r="G292">
        <v>0</v>
      </c>
      <c r="H292">
        <v>1</v>
      </c>
      <c r="I292">
        <f>DEGREES(ASIN(Research_Window_Table[[#This Row],[X value]]/Research_Window_Table[[#This Row],[Length]]))</f>
        <v>90</v>
      </c>
      <c r="J2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3" spans="1:10" x14ac:dyDescent="0.3">
      <c r="A293">
        <v>1</v>
      </c>
      <c r="B293">
        <v>2.23</v>
      </c>
      <c r="C293">
        <v>2.17</v>
      </c>
      <c r="D293">
        <f>Research_Window_Table[[#This Row],[Width]]*Research_Window_Table[[#This Row],[Height]]</f>
        <v>4.8391000000000002</v>
      </c>
      <c r="E2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3">
        <v>1</v>
      </c>
      <c r="G293">
        <v>0</v>
      </c>
      <c r="H293">
        <v>1</v>
      </c>
      <c r="I293">
        <f>DEGREES(ASIN(Research_Window_Table[[#This Row],[X value]]/Research_Window_Table[[#This Row],[Length]]))</f>
        <v>90</v>
      </c>
      <c r="J2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4" spans="1:10" x14ac:dyDescent="0.3">
      <c r="A294">
        <v>1</v>
      </c>
      <c r="B294">
        <v>2.23</v>
      </c>
      <c r="C294">
        <v>2.17</v>
      </c>
      <c r="D294">
        <f>Research_Window_Table[[#This Row],[Width]]*Research_Window_Table[[#This Row],[Height]]</f>
        <v>4.8391000000000002</v>
      </c>
      <c r="E2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4">
        <v>1</v>
      </c>
      <c r="G294">
        <v>0</v>
      </c>
      <c r="H294">
        <v>1</v>
      </c>
      <c r="I294">
        <f>DEGREES(ASIN(Research_Window_Table[[#This Row],[X value]]/Research_Window_Table[[#This Row],[Length]]))</f>
        <v>90</v>
      </c>
      <c r="J2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5" spans="1:10" x14ac:dyDescent="0.3">
      <c r="A295">
        <v>1</v>
      </c>
      <c r="B295">
        <v>2.23</v>
      </c>
      <c r="C295">
        <v>2.17</v>
      </c>
      <c r="D295">
        <f>Research_Window_Table[[#This Row],[Width]]*Research_Window_Table[[#This Row],[Height]]</f>
        <v>4.8391000000000002</v>
      </c>
      <c r="E2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5">
        <v>1</v>
      </c>
      <c r="G295">
        <v>0</v>
      </c>
      <c r="H295">
        <v>1</v>
      </c>
      <c r="I295">
        <f>DEGREES(ASIN(Research_Window_Table[[#This Row],[X value]]/Research_Window_Table[[#This Row],[Length]]))</f>
        <v>90</v>
      </c>
      <c r="J2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6" spans="1:10" x14ac:dyDescent="0.3">
      <c r="A296">
        <v>1</v>
      </c>
      <c r="B296">
        <v>1.43</v>
      </c>
      <c r="C296">
        <v>1.19</v>
      </c>
      <c r="D296">
        <f>Research_Window_Table[[#This Row],[Width]]*Research_Window_Table[[#This Row],[Height]]</f>
        <v>1.7016999999999998</v>
      </c>
      <c r="E2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6">
        <v>-1</v>
      </c>
      <c r="G296">
        <v>0</v>
      </c>
      <c r="H296">
        <v>1</v>
      </c>
      <c r="I296">
        <f>DEGREES(ASIN(Research_Window_Table[[#This Row],[X value]]/Research_Window_Table[[#This Row],[Length]]))</f>
        <v>-90</v>
      </c>
      <c r="J2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7" spans="1:10" x14ac:dyDescent="0.3">
      <c r="A297">
        <v>1</v>
      </c>
      <c r="B297">
        <v>1.43</v>
      </c>
      <c r="C297">
        <v>1.19</v>
      </c>
      <c r="D297">
        <f>Research_Window_Table[[#This Row],[Width]]*Research_Window_Table[[#This Row],[Height]]</f>
        <v>1.7016999999999998</v>
      </c>
      <c r="E2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7">
        <v>-1</v>
      </c>
      <c r="G297">
        <v>0</v>
      </c>
      <c r="H297">
        <v>1</v>
      </c>
      <c r="I297">
        <f>DEGREES(ASIN(Research_Window_Table[[#This Row],[X value]]/Research_Window_Table[[#This Row],[Length]]))</f>
        <v>-90</v>
      </c>
      <c r="J2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8" spans="1:10" x14ac:dyDescent="0.3">
      <c r="A298">
        <v>1</v>
      </c>
      <c r="B298">
        <v>1.43</v>
      </c>
      <c r="C298">
        <v>1.19</v>
      </c>
      <c r="D298">
        <f>Research_Window_Table[[#This Row],[Width]]*Research_Window_Table[[#This Row],[Height]]</f>
        <v>1.7016999999999998</v>
      </c>
      <c r="E2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8">
        <v>-1</v>
      </c>
      <c r="G298">
        <v>0</v>
      </c>
      <c r="H298">
        <v>1</v>
      </c>
      <c r="I298">
        <f>DEGREES(ASIN(Research_Window_Table[[#This Row],[X value]]/Research_Window_Table[[#This Row],[Length]]))</f>
        <v>-90</v>
      </c>
      <c r="J2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9" spans="1:10" x14ac:dyDescent="0.3">
      <c r="A299">
        <v>1</v>
      </c>
      <c r="B299">
        <v>1.43</v>
      </c>
      <c r="C299">
        <v>1.19</v>
      </c>
      <c r="D299">
        <f>Research_Window_Table[[#This Row],[Width]]*Research_Window_Table[[#This Row],[Height]]</f>
        <v>1.7016999999999998</v>
      </c>
      <c r="E2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99">
        <v>0</v>
      </c>
      <c r="G299">
        <v>-1</v>
      </c>
      <c r="H299">
        <v>1</v>
      </c>
      <c r="I299">
        <f>DEGREES(ASIN(Research_Window_Table[[#This Row],[X value]]/Research_Window_Table[[#This Row],[Length]]))</f>
        <v>0</v>
      </c>
      <c r="J2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0" spans="1:10" x14ac:dyDescent="0.3">
      <c r="A300">
        <v>1</v>
      </c>
      <c r="B300">
        <v>1.43</v>
      </c>
      <c r="C300">
        <v>1.19</v>
      </c>
      <c r="D300">
        <f>Research_Window_Table[[#This Row],[Width]]*Research_Window_Table[[#This Row],[Height]]</f>
        <v>1.7016999999999998</v>
      </c>
      <c r="E3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0">
        <v>0</v>
      </c>
      <c r="G300">
        <v>-1</v>
      </c>
      <c r="H300">
        <v>1</v>
      </c>
      <c r="I300">
        <f>DEGREES(ASIN(Research_Window_Table[[#This Row],[X value]]/Research_Window_Table[[#This Row],[Length]]))</f>
        <v>0</v>
      </c>
      <c r="J3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1" spans="1:10" x14ac:dyDescent="0.3">
      <c r="A301">
        <v>1</v>
      </c>
      <c r="B301">
        <v>1.43</v>
      </c>
      <c r="C301">
        <v>1.19</v>
      </c>
      <c r="D301">
        <f>Research_Window_Table[[#This Row],[Width]]*Research_Window_Table[[#This Row],[Height]]</f>
        <v>1.7016999999999998</v>
      </c>
      <c r="E3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1">
        <v>0</v>
      </c>
      <c r="G301">
        <v>-1</v>
      </c>
      <c r="H301">
        <v>1</v>
      </c>
      <c r="I301">
        <f>DEGREES(ASIN(Research_Window_Table[[#This Row],[X value]]/Research_Window_Table[[#This Row],[Length]]))</f>
        <v>0</v>
      </c>
      <c r="J3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2" spans="1:10" x14ac:dyDescent="0.3">
      <c r="A302">
        <v>1</v>
      </c>
      <c r="B302">
        <v>1.43</v>
      </c>
      <c r="C302">
        <v>1.19</v>
      </c>
      <c r="D302">
        <f>Research_Window_Table[[#This Row],[Width]]*Research_Window_Table[[#This Row],[Height]]</f>
        <v>1.7016999999999998</v>
      </c>
      <c r="E3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2">
        <v>0</v>
      </c>
      <c r="G302">
        <v>-1</v>
      </c>
      <c r="H302">
        <v>1</v>
      </c>
      <c r="I302">
        <f>DEGREES(ASIN(Research_Window_Table[[#This Row],[X value]]/Research_Window_Table[[#This Row],[Length]]))</f>
        <v>0</v>
      </c>
      <c r="J3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3" spans="1:10" x14ac:dyDescent="0.3">
      <c r="A303">
        <v>1</v>
      </c>
      <c r="B303">
        <v>1.43</v>
      </c>
      <c r="C303">
        <v>1.19</v>
      </c>
      <c r="D303">
        <f>Research_Window_Table[[#This Row],[Width]]*Research_Window_Table[[#This Row],[Height]]</f>
        <v>1.7016999999999998</v>
      </c>
      <c r="E3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3">
        <v>0</v>
      </c>
      <c r="G303">
        <v>-1</v>
      </c>
      <c r="H303">
        <v>1</v>
      </c>
      <c r="I303">
        <f>DEGREES(ASIN(Research_Window_Table[[#This Row],[X value]]/Research_Window_Table[[#This Row],[Length]]))</f>
        <v>0</v>
      </c>
      <c r="J3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4" spans="1:10" x14ac:dyDescent="0.3">
      <c r="A304">
        <v>1</v>
      </c>
      <c r="B304">
        <v>1.43</v>
      </c>
      <c r="C304">
        <v>1.19</v>
      </c>
      <c r="D304">
        <f>Research_Window_Table[[#This Row],[Width]]*Research_Window_Table[[#This Row],[Height]]</f>
        <v>1.7016999999999998</v>
      </c>
      <c r="E3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4">
        <v>0</v>
      </c>
      <c r="G304">
        <v>-1</v>
      </c>
      <c r="H304">
        <v>1</v>
      </c>
      <c r="I304">
        <f>DEGREES(ASIN(Research_Window_Table[[#This Row],[X value]]/Research_Window_Table[[#This Row],[Length]]))</f>
        <v>0</v>
      </c>
      <c r="J3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5" spans="1:10" x14ac:dyDescent="0.3">
      <c r="A305">
        <v>1</v>
      </c>
      <c r="B305">
        <v>1.43</v>
      </c>
      <c r="C305">
        <v>1.19</v>
      </c>
      <c r="D305">
        <f>Research_Window_Table[[#This Row],[Width]]*Research_Window_Table[[#This Row],[Height]]</f>
        <v>1.7016999999999998</v>
      </c>
      <c r="E3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5">
        <v>0</v>
      </c>
      <c r="G305">
        <v>-1</v>
      </c>
      <c r="H305">
        <v>1</v>
      </c>
      <c r="I305">
        <f>DEGREES(ASIN(Research_Window_Table[[#This Row],[X value]]/Research_Window_Table[[#This Row],[Length]]))</f>
        <v>0</v>
      </c>
      <c r="J3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6" spans="1:10" x14ac:dyDescent="0.3">
      <c r="A306">
        <v>1</v>
      </c>
      <c r="B306">
        <v>1.43</v>
      </c>
      <c r="C306">
        <v>1.19</v>
      </c>
      <c r="D306">
        <f>Research_Window_Table[[#This Row],[Width]]*Research_Window_Table[[#This Row],[Height]]</f>
        <v>1.7016999999999998</v>
      </c>
      <c r="E3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6">
        <v>0</v>
      </c>
      <c r="G306">
        <v>-1</v>
      </c>
      <c r="H306">
        <v>1</v>
      </c>
      <c r="I306">
        <f>DEGREES(ASIN(Research_Window_Table[[#This Row],[X value]]/Research_Window_Table[[#This Row],[Length]]))</f>
        <v>0</v>
      </c>
      <c r="J3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7" spans="1:10" x14ac:dyDescent="0.3">
      <c r="A307">
        <v>1</v>
      </c>
      <c r="B307">
        <v>2.23</v>
      </c>
      <c r="C307">
        <v>2.17</v>
      </c>
      <c r="D307">
        <f>Research_Window_Table[[#This Row],[Width]]*Research_Window_Table[[#This Row],[Height]]</f>
        <v>4.8391000000000002</v>
      </c>
      <c r="E3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7">
        <v>0</v>
      </c>
      <c r="G307">
        <v>-1</v>
      </c>
      <c r="H307">
        <v>1</v>
      </c>
      <c r="I307">
        <f>DEGREES(ASIN(Research_Window_Table[[#This Row],[X value]]/Research_Window_Table[[#This Row],[Length]]))</f>
        <v>0</v>
      </c>
      <c r="J3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8" spans="1:10" x14ac:dyDescent="0.3">
      <c r="A308">
        <v>1</v>
      </c>
      <c r="B308">
        <v>2.23</v>
      </c>
      <c r="C308">
        <v>2.17</v>
      </c>
      <c r="D308">
        <f>Research_Window_Table[[#This Row],[Width]]*Research_Window_Table[[#This Row],[Height]]</f>
        <v>4.8391000000000002</v>
      </c>
      <c r="E3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8">
        <v>0</v>
      </c>
      <c r="G308">
        <v>-1</v>
      </c>
      <c r="H308">
        <v>1</v>
      </c>
      <c r="I308">
        <f>DEGREES(ASIN(Research_Window_Table[[#This Row],[X value]]/Research_Window_Table[[#This Row],[Length]]))</f>
        <v>0</v>
      </c>
      <c r="J3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9" spans="1:10" x14ac:dyDescent="0.3">
      <c r="A309">
        <v>1</v>
      </c>
      <c r="B309">
        <v>2.23</v>
      </c>
      <c r="C309">
        <v>2.17</v>
      </c>
      <c r="D309">
        <f>Research_Window_Table[[#This Row],[Width]]*Research_Window_Table[[#This Row],[Height]]</f>
        <v>4.8391000000000002</v>
      </c>
      <c r="E3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9">
        <v>0</v>
      </c>
      <c r="G309">
        <v>-1</v>
      </c>
      <c r="H309">
        <v>1</v>
      </c>
      <c r="I309">
        <f>DEGREES(ASIN(Research_Window_Table[[#This Row],[X value]]/Research_Window_Table[[#This Row],[Length]]))</f>
        <v>0</v>
      </c>
      <c r="J3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0" spans="1:10" x14ac:dyDescent="0.3">
      <c r="A310">
        <v>1</v>
      </c>
      <c r="B310">
        <v>2.23</v>
      </c>
      <c r="C310">
        <v>2.17</v>
      </c>
      <c r="D310">
        <f>Research_Window_Table[[#This Row],[Width]]*Research_Window_Table[[#This Row],[Height]]</f>
        <v>4.8391000000000002</v>
      </c>
      <c r="E3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0">
        <v>0</v>
      </c>
      <c r="G310">
        <v>-1</v>
      </c>
      <c r="H310">
        <v>1</v>
      </c>
      <c r="I310">
        <f>DEGREES(ASIN(Research_Window_Table[[#This Row],[X value]]/Research_Window_Table[[#This Row],[Length]]))</f>
        <v>0</v>
      </c>
      <c r="J3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1" spans="1:10" x14ac:dyDescent="0.3">
      <c r="A311">
        <v>1</v>
      </c>
      <c r="B311">
        <v>2.23</v>
      </c>
      <c r="C311">
        <v>2.17</v>
      </c>
      <c r="D311">
        <f>Research_Window_Table[[#This Row],[Width]]*Research_Window_Table[[#This Row],[Height]]</f>
        <v>4.8391000000000002</v>
      </c>
      <c r="E3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1">
        <v>0</v>
      </c>
      <c r="G311">
        <v>-1</v>
      </c>
      <c r="H311">
        <v>1</v>
      </c>
      <c r="I311">
        <f>DEGREES(ASIN(Research_Window_Table[[#This Row],[X value]]/Research_Window_Table[[#This Row],[Length]]))</f>
        <v>0</v>
      </c>
      <c r="J3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2" spans="1:10" x14ac:dyDescent="0.3">
      <c r="A312">
        <v>1</v>
      </c>
      <c r="B312">
        <v>2.23</v>
      </c>
      <c r="C312">
        <v>2.17</v>
      </c>
      <c r="D312">
        <f>Research_Window_Table[[#This Row],[Width]]*Research_Window_Table[[#This Row],[Height]]</f>
        <v>4.8391000000000002</v>
      </c>
      <c r="E3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2">
        <v>0</v>
      </c>
      <c r="G312">
        <v>-1</v>
      </c>
      <c r="H312">
        <v>1</v>
      </c>
      <c r="I312">
        <f>DEGREES(ASIN(Research_Window_Table[[#This Row],[X value]]/Research_Window_Table[[#This Row],[Length]]))</f>
        <v>0</v>
      </c>
      <c r="J3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3" spans="1:10" x14ac:dyDescent="0.3">
      <c r="A313">
        <v>1</v>
      </c>
      <c r="B313">
        <v>1.43</v>
      </c>
      <c r="C313">
        <v>1.19</v>
      </c>
      <c r="D313">
        <f>Research_Window_Table[[#This Row],[Width]]*Research_Window_Table[[#This Row],[Height]]</f>
        <v>1.7016999999999998</v>
      </c>
      <c r="E3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3">
        <v>0</v>
      </c>
      <c r="G313">
        <v>1</v>
      </c>
      <c r="H313">
        <v>1</v>
      </c>
      <c r="I313">
        <f>DEGREES(ASIN(Research_Window_Table[[#This Row],[X value]]/Research_Window_Table[[#This Row],[Length]]))</f>
        <v>0</v>
      </c>
      <c r="J3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4" spans="1:10" x14ac:dyDescent="0.3">
      <c r="A314">
        <v>1</v>
      </c>
      <c r="B314">
        <v>1.43</v>
      </c>
      <c r="C314">
        <v>1.19</v>
      </c>
      <c r="D314">
        <f>Research_Window_Table[[#This Row],[Width]]*Research_Window_Table[[#This Row],[Height]]</f>
        <v>1.7016999999999998</v>
      </c>
      <c r="E3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4">
        <v>0</v>
      </c>
      <c r="G314">
        <v>1</v>
      </c>
      <c r="H314">
        <v>1</v>
      </c>
      <c r="I314">
        <f>DEGREES(ASIN(Research_Window_Table[[#This Row],[X value]]/Research_Window_Table[[#This Row],[Length]]))</f>
        <v>0</v>
      </c>
      <c r="J3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5" spans="1:10" x14ac:dyDescent="0.3">
      <c r="A315">
        <v>1</v>
      </c>
      <c r="B315">
        <v>1.43</v>
      </c>
      <c r="C315">
        <v>1.19</v>
      </c>
      <c r="D315">
        <f>Research_Window_Table[[#This Row],[Width]]*Research_Window_Table[[#This Row],[Height]]</f>
        <v>1.7016999999999998</v>
      </c>
      <c r="E3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5">
        <v>0</v>
      </c>
      <c r="G315">
        <v>1</v>
      </c>
      <c r="H315">
        <v>1</v>
      </c>
      <c r="I315">
        <f>DEGREES(ASIN(Research_Window_Table[[#This Row],[X value]]/Research_Window_Table[[#This Row],[Length]]))</f>
        <v>0</v>
      </c>
      <c r="J3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6" spans="1:10" x14ac:dyDescent="0.3">
      <c r="A316">
        <v>1</v>
      </c>
      <c r="B316">
        <v>1.43</v>
      </c>
      <c r="C316">
        <v>1.19</v>
      </c>
      <c r="D316">
        <f>Research_Window_Table[[#This Row],[Width]]*Research_Window_Table[[#This Row],[Height]]</f>
        <v>1.7016999999999998</v>
      </c>
      <c r="E3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6">
        <v>0</v>
      </c>
      <c r="G316">
        <v>1</v>
      </c>
      <c r="H316">
        <v>1</v>
      </c>
      <c r="I316">
        <f>DEGREES(ASIN(Research_Window_Table[[#This Row],[X value]]/Research_Window_Table[[#This Row],[Length]]))</f>
        <v>0</v>
      </c>
      <c r="J3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7" spans="1:10" x14ac:dyDescent="0.3">
      <c r="A317">
        <v>1</v>
      </c>
      <c r="B317">
        <v>1.43</v>
      </c>
      <c r="C317">
        <v>1.19</v>
      </c>
      <c r="D317">
        <f>Research_Window_Table[[#This Row],[Width]]*Research_Window_Table[[#This Row],[Height]]</f>
        <v>1.7016999999999998</v>
      </c>
      <c r="E3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7">
        <v>0</v>
      </c>
      <c r="G317">
        <v>1</v>
      </c>
      <c r="H317">
        <v>1</v>
      </c>
      <c r="I317">
        <f>DEGREES(ASIN(Research_Window_Table[[#This Row],[X value]]/Research_Window_Table[[#This Row],[Length]]))</f>
        <v>0</v>
      </c>
      <c r="J3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8" spans="1:10" x14ac:dyDescent="0.3">
      <c r="A318">
        <v>1</v>
      </c>
      <c r="B318">
        <v>2.23</v>
      </c>
      <c r="C318">
        <v>2.17</v>
      </c>
      <c r="D318">
        <f>Research_Window_Table[[#This Row],[Width]]*Research_Window_Table[[#This Row],[Height]]</f>
        <v>4.8391000000000002</v>
      </c>
      <c r="E3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8">
        <v>0</v>
      </c>
      <c r="G318">
        <v>1</v>
      </c>
      <c r="H318">
        <v>1</v>
      </c>
      <c r="I318">
        <f>DEGREES(ASIN(Research_Window_Table[[#This Row],[X value]]/Research_Window_Table[[#This Row],[Length]]))</f>
        <v>0</v>
      </c>
      <c r="J3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9" spans="1:10" x14ac:dyDescent="0.3">
      <c r="A319">
        <v>1</v>
      </c>
      <c r="B319">
        <v>2.23</v>
      </c>
      <c r="C319">
        <v>2.17</v>
      </c>
      <c r="D319">
        <f>Research_Window_Table[[#This Row],[Width]]*Research_Window_Table[[#This Row],[Height]]</f>
        <v>4.8391000000000002</v>
      </c>
      <c r="E3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9">
        <v>0</v>
      </c>
      <c r="G319">
        <v>1</v>
      </c>
      <c r="H319">
        <v>1</v>
      </c>
      <c r="I319">
        <f>DEGREES(ASIN(Research_Window_Table[[#This Row],[X value]]/Research_Window_Table[[#This Row],[Length]]))</f>
        <v>0</v>
      </c>
      <c r="J3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0" spans="1:10" x14ac:dyDescent="0.3">
      <c r="A320">
        <v>1</v>
      </c>
      <c r="B320">
        <v>2.23</v>
      </c>
      <c r="C320">
        <v>2.17</v>
      </c>
      <c r="D320">
        <f>Research_Window_Table[[#This Row],[Width]]*Research_Window_Table[[#This Row],[Height]]</f>
        <v>4.8391000000000002</v>
      </c>
      <c r="E3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0">
        <v>0</v>
      </c>
      <c r="G320">
        <v>1</v>
      </c>
      <c r="H320">
        <v>1</v>
      </c>
      <c r="I320">
        <f>DEGREES(ASIN(Research_Window_Table[[#This Row],[X value]]/Research_Window_Table[[#This Row],[Length]]))</f>
        <v>0</v>
      </c>
      <c r="J3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1" spans="1:10" x14ac:dyDescent="0.3">
      <c r="A321">
        <v>1</v>
      </c>
      <c r="B321">
        <v>2.23</v>
      </c>
      <c r="C321">
        <v>2.17</v>
      </c>
      <c r="D321">
        <f>Research_Window_Table[[#This Row],[Width]]*Research_Window_Table[[#This Row],[Height]]</f>
        <v>4.8391000000000002</v>
      </c>
      <c r="E3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1">
        <v>0</v>
      </c>
      <c r="G321">
        <v>1</v>
      </c>
      <c r="H321">
        <v>1</v>
      </c>
      <c r="I321">
        <f>DEGREES(ASIN(Research_Window_Table[[#This Row],[X value]]/Research_Window_Table[[#This Row],[Length]]))</f>
        <v>0</v>
      </c>
      <c r="J3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2" spans="1:10" x14ac:dyDescent="0.3">
      <c r="A322">
        <v>1</v>
      </c>
      <c r="B322">
        <v>2.23</v>
      </c>
      <c r="C322">
        <v>2.17</v>
      </c>
      <c r="D322">
        <f>Research_Window_Table[[#This Row],[Width]]*Research_Window_Table[[#This Row],[Height]]</f>
        <v>4.8391000000000002</v>
      </c>
      <c r="E3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2">
        <v>0</v>
      </c>
      <c r="G322">
        <v>1</v>
      </c>
      <c r="H322">
        <v>1</v>
      </c>
      <c r="I322">
        <f>DEGREES(ASIN(Research_Window_Table[[#This Row],[X value]]/Research_Window_Table[[#This Row],[Length]]))</f>
        <v>0</v>
      </c>
      <c r="J3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3" spans="1:10" x14ac:dyDescent="0.3">
      <c r="A323">
        <v>1</v>
      </c>
      <c r="B323">
        <v>2.23</v>
      </c>
      <c r="C323">
        <v>2.17</v>
      </c>
      <c r="D323">
        <f>Research_Window_Table[[#This Row],[Width]]*Research_Window_Table[[#This Row],[Height]]</f>
        <v>4.8391000000000002</v>
      </c>
      <c r="E3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3">
        <v>0</v>
      </c>
      <c r="G323">
        <v>1</v>
      </c>
      <c r="H323">
        <v>1</v>
      </c>
      <c r="I323">
        <f>DEGREES(ASIN(Research_Window_Table[[#This Row],[X value]]/Research_Window_Table[[#This Row],[Length]]))</f>
        <v>0</v>
      </c>
      <c r="J3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4" spans="1:10" x14ac:dyDescent="0.3">
      <c r="A324">
        <v>1</v>
      </c>
      <c r="B324">
        <v>2.23</v>
      </c>
      <c r="C324">
        <v>2.17</v>
      </c>
      <c r="D324">
        <f>Research_Window_Table[[#This Row],[Width]]*Research_Window_Table[[#This Row],[Height]]</f>
        <v>4.8391000000000002</v>
      </c>
      <c r="E3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4">
        <v>0</v>
      </c>
      <c r="G324">
        <v>1</v>
      </c>
      <c r="H324">
        <v>1</v>
      </c>
      <c r="I324">
        <f>DEGREES(ASIN(Research_Window_Table[[#This Row],[X value]]/Research_Window_Table[[#This Row],[Length]]))</f>
        <v>0</v>
      </c>
      <c r="J3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5" spans="1:10" x14ac:dyDescent="0.3">
      <c r="A325">
        <v>1</v>
      </c>
      <c r="B325">
        <v>2.23</v>
      </c>
      <c r="C325">
        <v>2.17</v>
      </c>
      <c r="D325">
        <f>Research_Window_Table[[#This Row],[Width]]*Research_Window_Table[[#This Row],[Height]]</f>
        <v>4.8391000000000002</v>
      </c>
      <c r="E3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5">
        <v>0</v>
      </c>
      <c r="G325">
        <v>1</v>
      </c>
      <c r="H325">
        <v>1</v>
      </c>
      <c r="I325">
        <f>DEGREES(ASIN(Research_Window_Table[[#This Row],[X value]]/Research_Window_Table[[#This Row],[Length]]))</f>
        <v>0</v>
      </c>
      <c r="J3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6" spans="1:10" x14ac:dyDescent="0.3">
      <c r="A326">
        <v>1</v>
      </c>
      <c r="B326">
        <v>2.23</v>
      </c>
      <c r="C326">
        <v>2.17</v>
      </c>
      <c r="D326">
        <f>Research_Window_Table[[#This Row],[Width]]*Research_Window_Table[[#This Row],[Height]]</f>
        <v>4.8391000000000002</v>
      </c>
      <c r="E3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6">
        <v>-1</v>
      </c>
      <c r="G326">
        <v>0</v>
      </c>
      <c r="H326">
        <v>1</v>
      </c>
      <c r="I326">
        <f>DEGREES(ASIN(Research_Window_Table[[#This Row],[X value]]/Research_Window_Table[[#This Row],[Length]]))</f>
        <v>-90</v>
      </c>
      <c r="J3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7" spans="1:10" x14ac:dyDescent="0.3">
      <c r="A327">
        <v>1</v>
      </c>
      <c r="B327">
        <v>1.43</v>
      </c>
      <c r="C327">
        <v>1.19</v>
      </c>
      <c r="D327">
        <f>Research_Window_Table[[#This Row],[Width]]*Research_Window_Table[[#This Row],[Height]]</f>
        <v>1.7016999999999998</v>
      </c>
      <c r="E3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7">
        <v>-1</v>
      </c>
      <c r="G327">
        <v>0</v>
      </c>
      <c r="H327">
        <v>1</v>
      </c>
      <c r="I327">
        <f>DEGREES(ASIN(Research_Window_Table[[#This Row],[X value]]/Research_Window_Table[[#This Row],[Length]]))</f>
        <v>-90</v>
      </c>
      <c r="J3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8" spans="1:10" x14ac:dyDescent="0.3">
      <c r="A328">
        <v>1</v>
      </c>
      <c r="B328">
        <v>2.23</v>
      </c>
      <c r="C328">
        <v>2.17</v>
      </c>
      <c r="D328">
        <f>Research_Window_Table[[#This Row],[Width]]*Research_Window_Table[[#This Row],[Height]]</f>
        <v>4.8391000000000002</v>
      </c>
      <c r="E3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8">
        <v>1</v>
      </c>
      <c r="G328">
        <v>0</v>
      </c>
      <c r="H328">
        <v>1</v>
      </c>
      <c r="I328">
        <f>DEGREES(ASIN(Research_Window_Table[[#This Row],[X value]]/Research_Window_Table[[#This Row],[Length]]))</f>
        <v>90</v>
      </c>
      <c r="J3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29" spans="1:10" x14ac:dyDescent="0.3">
      <c r="A329">
        <v>1</v>
      </c>
      <c r="B329">
        <v>2.23</v>
      </c>
      <c r="C329">
        <v>2.17</v>
      </c>
      <c r="D329">
        <f>Research_Window_Table[[#This Row],[Width]]*Research_Window_Table[[#This Row],[Height]]</f>
        <v>4.8391000000000002</v>
      </c>
      <c r="E3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9">
        <v>1</v>
      </c>
      <c r="G329">
        <v>0</v>
      </c>
      <c r="H329">
        <v>1</v>
      </c>
      <c r="I329">
        <f>DEGREES(ASIN(Research_Window_Table[[#This Row],[X value]]/Research_Window_Table[[#This Row],[Length]]))</f>
        <v>90</v>
      </c>
      <c r="J3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0" spans="1:10" x14ac:dyDescent="0.3">
      <c r="A330">
        <v>1</v>
      </c>
      <c r="B330">
        <v>2.23</v>
      </c>
      <c r="C330">
        <v>2.17</v>
      </c>
      <c r="D330">
        <f>Research_Window_Table[[#This Row],[Width]]*Research_Window_Table[[#This Row],[Height]]</f>
        <v>4.8391000000000002</v>
      </c>
      <c r="E3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0">
        <v>1</v>
      </c>
      <c r="G330">
        <v>0</v>
      </c>
      <c r="H330">
        <v>1</v>
      </c>
      <c r="I330">
        <f>DEGREES(ASIN(Research_Window_Table[[#This Row],[X value]]/Research_Window_Table[[#This Row],[Length]]))</f>
        <v>90</v>
      </c>
      <c r="J3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1" spans="1:10" x14ac:dyDescent="0.3">
      <c r="A331">
        <v>1</v>
      </c>
      <c r="B331">
        <v>2.23</v>
      </c>
      <c r="C331">
        <v>2.17</v>
      </c>
      <c r="D331">
        <f>Research_Window_Table[[#This Row],[Width]]*Research_Window_Table[[#This Row],[Height]]</f>
        <v>4.8391000000000002</v>
      </c>
      <c r="E3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1">
        <v>1</v>
      </c>
      <c r="G331">
        <v>0</v>
      </c>
      <c r="H331">
        <v>1</v>
      </c>
      <c r="I331">
        <f>DEGREES(ASIN(Research_Window_Table[[#This Row],[X value]]/Research_Window_Table[[#This Row],[Length]]))</f>
        <v>90</v>
      </c>
      <c r="J3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2" spans="1:10" x14ac:dyDescent="0.3">
      <c r="A332">
        <v>1</v>
      </c>
      <c r="B332">
        <v>1.43</v>
      </c>
      <c r="C332">
        <v>1.19</v>
      </c>
      <c r="D332">
        <f>Research_Window_Table[[#This Row],[Width]]*Research_Window_Table[[#This Row],[Height]]</f>
        <v>1.7016999999999998</v>
      </c>
      <c r="E3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2">
        <v>-1</v>
      </c>
      <c r="G332">
        <v>0</v>
      </c>
      <c r="H332">
        <v>1</v>
      </c>
      <c r="I332">
        <f>DEGREES(ASIN(Research_Window_Table[[#This Row],[X value]]/Research_Window_Table[[#This Row],[Length]]))</f>
        <v>-90</v>
      </c>
      <c r="J3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3" spans="1:10" x14ac:dyDescent="0.3">
      <c r="A333">
        <v>1</v>
      </c>
      <c r="B333">
        <v>1.43</v>
      </c>
      <c r="C333">
        <v>1.19</v>
      </c>
      <c r="D333">
        <f>Research_Window_Table[[#This Row],[Width]]*Research_Window_Table[[#This Row],[Height]]</f>
        <v>1.7016999999999998</v>
      </c>
      <c r="E3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3">
        <v>-1</v>
      </c>
      <c r="G333">
        <v>0</v>
      </c>
      <c r="H333">
        <v>1</v>
      </c>
      <c r="I333">
        <f>DEGREES(ASIN(Research_Window_Table[[#This Row],[X value]]/Research_Window_Table[[#This Row],[Length]]))</f>
        <v>-90</v>
      </c>
      <c r="J3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4" spans="1:10" x14ac:dyDescent="0.3">
      <c r="A334">
        <v>1</v>
      </c>
      <c r="B334">
        <v>1.43</v>
      </c>
      <c r="C334">
        <v>1.19</v>
      </c>
      <c r="D334">
        <f>Research_Window_Table[[#This Row],[Width]]*Research_Window_Table[[#This Row],[Height]]</f>
        <v>1.7016999999999998</v>
      </c>
      <c r="E3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4">
        <v>-1</v>
      </c>
      <c r="G334">
        <v>0</v>
      </c>
      <c r="H334">
        <v>1</v>
      </c>
      <c r="I334">
        <f>DEGREES(ASIN(Research_Window_Table[[#This Row],[X value]]/Research_Window_Table[[#This Row],[Length]]))</f>
        <v>-90</v>
      </c>
      <c r="J3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5" spans="1:10" x14ac:dyDescent="0.3">
      <c r="A335">
        <v>1</v>
      </c>
      <c r="B335">
        <v>1.43</v>
      </c>
      <c r="C335">
        <v>1.19</v>
      </c>
      <c r="D335">
        <f>Research_Window_Table[[#This Row],[Width]]*Research_Window_Table[[#This Row],[Height]]</f>
        <v>1.7016999999999998</v>
      </c>
      <c r="E3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5">
        <v>0</v>
      </c>
      <c r="G335">
        <v>-1</v>
      </c>
      <c r="H335">
        <v>1</v>
      </c>
      <c r="I335">
        <f>DEGREES(ASIN(Research_Window_Table[[#This Row],[X value]]/Research_Window_Table[[#This Row],[Length]]))</f>
        <v>0</v>
      </c>
      <c r="J3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6" spans="1:10" x14ac:dyDescent="0.3">
      <c r="A336">
        <v>1</v>
      </c>
      <c r="B336">
        <v>1.43</v>
      </c>
      <c r="C336">
        <v>1.19</v>
      </c>
      <c r="D336">
        <f>Research_Window_Table[[#This Row],[Width]]*Research_Window_Table[[#This Row],[Height]]</f>
        <v>1.7016999999999998</v>
      </c>
      <c r="E3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6">
        <v>0</v>
      </c>
      <c r="G336">
        <v>-1</v>
      </c>
      <c r="H336">
        <v>1</v>
      </c>
      <c r="I336">
        <f>DEGREES(ASIN(Research_Window_Table[[#This Row],[X value]]/Research_Window_Table[[#This Row],[Length]]))</f>
        <v>0</v>
      </c>
      <c r="J3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7" spans="1:10" x14ac:dyDescent="0.3">
      <c r="A337">
        <v>1</v>
      </c>
      <c r="B337">
        <v>1.43</v>
      </c>
      <c r="C337">
        <v>1.19</v>
      </c>
      <c r="D337">
        <f>Research_Window_Table[[#This Row],[Width]]*Research_Window_Table[[#This Row],[Height]]</f>
        <v>1.7016999999999998</v>
      </c>
      <c r="E3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7">
        <v>0</v>
      </c>
      <c r="G337">
        <v>-1</v>
      </c>
      <c r="H337">
        <v>1</v>
      </c>
      <c r="I337">
        <f>DEGREES(ASIN(Research_Window_Table[[#This Row],[X value]]/Research_Window_Table[[#This Row],[Length]]))</f>
        <v>0</v>
      </c>
      <c r="J3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8" spans="1:10" x14ac:dyDescent="0.3">
      <c r="A338">
        <v>1</v>
      </c>
      <c r="B338">
        <v>1.43</v>
      </c>
      <c r="C338">
        <v>1.19</v>
      </c>
      <c r="D338">
        <f>Research_Window_Table[[#This Row],[Width]]*Research_Window_Table[[#This Row],[Height]]</f>
        <v>1.7016999999999998</v>
      </c>
      <c r="E3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8">
        <v>0</v>
      </c>
      <c r="G338">
        <v>-1</v>
      </c>
      <c r="H338">
        <v>1</v>
      </c>
      <c r="I338">
        <f>DEGREES(ASIN(Research_Window_Table[[#This Row],[X value]]/Research_Window_Table[[#This Row],[Length]]))</f>
        <v>0</v>
      </c>
      <c r="J3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9" spans="1:10" x14ac:dyDescent="0.3">
      <c r="A339">
        <v>1</v>
      </c>
      <c r="B339">
        <v>1.43</v>
      </c>
      <c r="C339">
        <v>1.19</v>
      </c>
      <c r="D339">
        <f>Research_Window_Table[[#This Row],[Width]]*Research_Window_Table[[#This Row],[Height]]</f>
        <v>1.7016999999999998</v>
      </c>
      <c r="E3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9">
        <v>0</v>
      </c>
      <c r="G339">
        <v>-1</v>
      </c>
      <c r="H339">
        <v>1</v>
      </c>
      <c r="I339">
        <f>DEGREES(ASIN(Research_Window_Table[[#This Row],[X value]]/Research_Window_Table[[#This Row],[Length]]))</f>
        <v>0</v>
      </c>
      <c r="J3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0" spans="1:10" x14ac:dyDescent="0.3">
      <c r="A340">
        <v>1</v>
      </c>
      <c r="B340">
        <v>1.43</v>
      </c>
      <c r="C340">
        <v>1.19</v>
      </c>
      <c r="D340">
        <f>Research_Window_Table[[#This Row],[Width]]*Research_Window_Table[[#This Row],[Height]]</f>
        <v>1.7016999999999998</v>
      </c>
      <c r="E3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0">
        <v>0</v>
      </c>
      <c r="G340">
        <v>-1</v>
      </c>
      <c r="H340">
        <v>1</v>
      </c>
      <c r="I340">
        <f>DEGREES(ASIN(Research_Window_Table[[#This Row],[X value]]/Research_Window_Table[[#This Row],[Length]]))</f>
        <v>0</v>
      </c>
      <c r="J3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1" spans="1:10" x14ac:dyDescent="0.3">
      <c r="A341">
        <v>1</v>
      </c>
      <c r="B341">
        <v>1.43</v>
      </c>
      <c r="C341">
        <v>1.19</v>
      </c>
      <c r="D341">
        <f>Research_Window_Table[[#This Row],[Width]]*Research_Window_Table[[#This Row],[Height]]</f>
        <v>1.7016999999999998</v>
      </c>
      <c r="E3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1">
        <v>0</v>
      </c>
      <c r="G341">
        <v>-1</v>
      </c>
      <c r="H341">
        <v>1</v>
      </c>
      <c r="I341">
        <f>DEGREES(ASIN(Research_Window_Table[[#This Row],[X value]]/Research_Window_Table[[#This Row],[Length]]))</f>
        <v>0</v>
      </c>
      <c r="J3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2" spans="1:10" x14ac:dyDescent="0.3">
      <c r="A342">
        <v>1</v>
      </c>
      <c r="B342">
        <v>1.43</v>
      </c>
      <c r="C342">
        <v>1.19</v>
      </c>
      <c r="D342">
        <f>Research_Window_Table[[#This Row],[Width]]*Research_Window_Table[[#This Row],[Height]]</f>
        <v>1.7016999999999998</v>
      </c>
      <c r="E3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2">
        <v>0</v>
      </c>
      <c r="G342">
        <v>-1</v>
      </c>
      <c r="H342">
        <v>1</v>
      </c>
      <c r="I342">
        <f>DEGREES(ASIN(Research_Window_Table[[#This Row],[X value]]/Research_Window_Table[[#This Row],[Length]]))</f>
        <v>0</v>
      </c>
      <c r="J3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3" spans="1:10" x14ac:dyDescent="0.3">
      <c r="A343">
        <v>1</v>
      </c>
      <c r="B343">
        <v>2.23</v>
      </c>
      <c r="C343">
        <v>2.17</v>
      </c>
      <c r="D343">
        <f>Research_Window_Table[[#This Row],[Width]]*Research_Window_Table[[#This Row],[Height]]</f>
        <v>4.8391000000000002</v>
      </c>
      <c r="E3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3">
        <v>0</v>
      </c>
      <c r="G343">
        <v>-1</v>
      </c>
      <c r="H343">
        <v>1</v>
      </c>
      <c r="I343">
        <f>DEGREES(ASIN(Research_Window_Table[[#This Row],[X value]]/Research_Window_Table[[#This Row],[Length]]))</f>
        <v>0</v>
      </c>
      <c r="J3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4" spans="1:10" x14ac:dyDescent="0.3">
      <c r="A344">
        <v>1</v>
      </c>
      <c r="B344">
        <v>2.23</v>
      </c>
      <c r="C344">
        <v>2.17</v>
      </c>
      <c r="D344">
        <f>Research_Window_Table[[#This Row],[Width]]*Research_Window_Table[[#This Row],[Height]]</f>
        <v>4.8391000000000002</v>
      </c>
      <c r="E3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4">
        <v>0</v>
      </c>
      <c r="G344">
        <v>-1</v>
      </c>
      <c r="H344">
        <v>1</v>
      </c>
      <c r="I344">
        <f>DEGREES(ASIN(Research_Window_Table[[#This Row],[X value]]/Research_Window_Table[[#This Row],[Length]]))</f>
        <v>0</v>
      </c>
      <c r="J3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5" spans="1:10" x14ac:dyDescent="0.3">
      <c r="A345">
        <v>1</v>
      </c>
      <c r="B345">
        <v>2.23</v>
      </c>
      <c r="C345">
        <v>2.17</v>
      </c>
      <c r="D345">
        <f>Research_Window_Table[[#This Row],[Width]]*Research_Window_Table[[#This Row],[Height]]</f>
        <v>4.8391000000000002</v>
      </c>
      <c r="E3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5">
        <v>0</v>
      </c>
      <c r="G345">
        <v>-1</v>
      </c>
      <c r="H345">
        <v>1</v>
      </c>
      <c r="I345">
        <f>DEGREES(ASIN(Research_Window_Table[[#This Row],[X value]]/Research_Window_Table[[#This Row],[Length]]))</f>
        <v>0</v>
      </c>
      <c r="J3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6" spans="1:10" x14ac:dyDescent="0.3">
      <c r="A346">
        <v>1</v>
      </c>
      <c r="B346">
        <v>2.23</v>
      </c>
      <c r="C346">
        <v>2.17</v>
      </c>
      <c r="D346">
        <f>Research_Window_Table[[#This Row],[Width]]*Research_Window_Table[[#This Row],[Height]]</f>
        <v>4.8391000000000002</v>
      </c>
      <c r="E3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6">
        <v>0</v>
      </c>
      <c r="G346">
        <v>-1</v>
      </c>
      <c r="H346">
        <v>1</v>
      </c>
      <c r="I346">
        <f>DEGREES(ASIN(Research_Window_Table[[#This Row],[X value]]/Research_Window_Table[[#This Row],[Length]]))</f>
        <v>0</v>
      </c>
      <c r="J3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7" spans="1:10" x14ac:dyDescent="0.3">
      <c r="A347">
        <v>1</v>
      </c>
      <c r="B347">
        <v>2.23</v>
      </c>
      <c r="C347">
        <v>2.17</v>
      </c>
      <c r="D347">
        <f>Research_Window_Table[[#This Row],[Width]]*Research_Window_Table[[#This Row],[Height]]</f>
        <v>4.8391000000000002</v>
      </c>
      <c r="E3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7">
        <v>0</v>
      </c>
      <c r="G347">
        <v>-1</v>
      </c>
      <c r="H347">
        <v>1</v>
      </c>
      <c r="I347">
        <f>DEGREES(ASIN(Research_Window_Table[[#This Row],[X value]]/Research_Window_Table[[#This Row],[Length]]))</f>
        <v>0</v>
      </c>
      <c r="J3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8" spans="1:10" x14ac:dyDescent="0.3">
      <c r="A348">
        <v>1</v>
      </c>
      <c r="B348">
        <v>2.23</v>
      </c>
      <c r="C348">
        <v>2.17</v>
      </c>
      <c r="D348">
        <f>Research_Window_Table[[#This Row],[Width]]*Research_Window_Table[[#This Row],[Height]]</f>
        <v>4.8391000000000002</v>
      </c>
      <c r="E3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8">
        <v>0</v>
      </c>
      <c r="G348">
        <v>-1</v>
      </c>
      <c r="H348">
        <v>1</v>
      </c>
      <c r="I348">
        <f>DEGREES(ASIN(Research_Window_Table[[#This Row],[X value]]/Research_Window_Table[[#This Row],[Length]]))</f>
        <v>0</v>
      </c>
      <c r="J3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tabSelected="1"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198" t="s">
        <v>10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</row>
    <row r="2" spans="1:40" x14ac:dyDescent="0.3">
      <c r="A2" s="196" t="s">
        <v>11</v>
      </c>
      <c r="B2" s="196"/>
      <c r="C2" s="196"/>
      <c r="D2" s="199" t="s">
        <v>4</v>
      </c>
      <c r="E2" s="199"/>
      <c r="G2" s="195" t="s">
        <v>231</v>
      </c>
      <c r="H2" s="195"/>
      <c r="I2" s="195"/>
      <c r="J2" s="195"/>
      <c r="K2" s="135">
        <v>0.29899999999999999</v>
      </c>
    </row>
    <row r="3" spans="1:40" x14ac:dyDescent="0.3">
      <c r="A3" s="196" t="s">
        <v>128</v>
      </c>
      <c r="B3" s="196"/>
      <c r="C3" s="196"/>
      <c r="D3" s="199" t="s">
        <v>131</v>
      </c>
      <c r="E3" s="199"/>
      <c r="G3" s="195" t="s">
        <v>229</v>
      </c>
      <c r="H3" s="195"/>
      <c r="I3" s="195"/>
      <c r="J3" s="195"/>
      <c r="K3" s="135">
        <v>50</v>
      </c>
    </row>
    <row r="4" spans="1:40" x14ac:dyDescent="0.3">
      <c r="A4" s="196" t="s">
        <v>27</v>
      </c>
      <c r="B4" s="196"/>
      <c r="C4" s="196"/>
      <c r="D4" s="197">
        <v>26</v>
      </c>
      <c r="E4" s="197"/>
      <c r="G4" s="195" t="s">
        <v>227</v>
      </c>
      <c r="H4" s="195"/>
      <c r="I4" s="195"/>
      <c r="J4" s="195"/>
      <c r="K4" s="135">
        <v>10</v>
      </c>
    </row>
    <row r="5" spans="1:40" x14ac:dyDescent="0.3">
      <c r="A5" s="196" t="s">
        <v>111</v>
      </c>
      <c r="B5" s="196"/>
      <c r="C5" s="196"/>
      <c r="D5" s="197">
        <v>0.5</v>
      </c>
      <c r="E5" s="197"/>
      <c r="G5" s="195" t="s">
        <v>230</v>
      </c>
      <c r="H5" s="195"/>
      <c r="I5" s="195"/>
      <c r="J5" s="195"/>
      <c r="K5" s="135">
        <v>30</v>
      </c>
    </row>
    <row r="6" spans="1:40" x14ac:dyDescent="0.3">
      <c r="A6" s="212" t="s">
        <v>98</v>
      </c>
      <c r="B6" s="212"/>
      <c r="C6" s="212"/>
      <c r="D6" s="197">
        <f>Research_Floors!E3</f>
        <v>11988.084166666666</v>
      </c>
      <c r="E6" s="206"/>
      <c r="F6" s="118"/>
    </row>
    <row r="7" spans="1:40" x14ac:dyDescent="0.3">
      <c r="A7" s="212" t="s">
        <v>104</v>
      </c>
      <c r="B7" s="212"/>
      <c r="C7" s="212"/>
      <c r="D7" s="197">
        <f>City_Details!H15</f>
        <v>0.74</v>
      </c>
      <c r="E7" s="197"/>
    </row>
    <row r="8" spans="1:40" x14ac:dyDescent="0.3">
      <c r="A8" s="212" t="s">
        <v>108</v>
      </c>
      <c r="B8" s="212"/>
      <c r="C8" s="212"/>
      <c r="D8" s="197">
        <f>City_Details!H16</f>
        <v>100.8</v>
      </c>
      <c r="E8" s="197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206" t="s">
        <v>34</v>
      </c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5"/>
      <c r="X12" s="203" t="s">
        <v>34</v>
      </c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5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206" t="s">
        <v>55</v>
      </c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/>
      <c r="V14" s="204"/>
      <c r="W14" s="205"/>
      <c r="X14" s="207" t="s">
        <v>212</v>
      </c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206"/>
      <c r="AK14" s="206"/>
      <c r="AL14" s="206"/>
      <c r="AM14" s="206"/>
      <c r="AN14" s="208"/>
    </row>
    <row r="15" spans="1:40" x14ac:dyDescent="0.3">
      <c r="A15" s="24"/>
      <c r="B15" s="25" t="s">
        <v>56</v>
      </c>
      <c r="C15" s="26"/>
      <c r="D15" s="27"/>
      <c r="E15" s="82">
        <v>0.05</v>
      </c>
      <c r="F15" s="82">
        <f>Research_Wall!S2</f>
        <v>24975.924479999987</v>
      </c>
      <c r="G15" s="32">
        <f>Wall!J24</f>
        <v>-1.5999999999999943</v>
      </c>
      <c r="H15" s="89">
        <f>Wall!K24</f>
        <v>-2.5999999999999943</v>
      </c>
      <c r="I15" s="89">
        <f>Wall!L24</f>
        <v>-2.5999999999999943</v>
      </c>
      <c r="J15" s="89">
        <f>Wall!M24</f>
        <v>-1.7999999999999972</v>
      </c>
      <c r="K15" s="89">
        <f>Wall!N24</f>
        <v>-1.7999999999999972</v>
      </c>
      <c r="L15" s="89">
        <f>Wall!O24</f>
        <v>-2.7999999999999972</v>
      </c>
      <c r="M15" s="89">
        <f>Wall!P24</f>
        <v>-2.7999999999999972</v>
      </c>
      <c r="N15" s="89">
        <f>Wall!Q24</f>
        <v>-2.7999999999999972</v>
      </c>
      <c r="O15" s="89">
        <f>Wall!R24</f>
        <v>-2.7999999999999972</v>
      </c>
      <c r="P15" s="89">
        <f>Wall!S24</f>
        <v>-1</v>
      </c>
      <c r="Q15" s="89">
        <f>Wall!T24</f>
        <v>-1</v>
      </c>
      <c r="R15" s="89">
        <f>Wall!U24</f>
        <v>0</v>
      </c>
      <c r="S15" s="89">
        <f>Wall!V24</f>
        <v>-1.7999999999999972</v>
      </c>
      <c r="T15" s="89">
        <f>Wall!W24</f>
        <v>-0.79999999999999716</v>
      </c>
      <c r="U15" s="89">
        <f>Wall!X24</f>
        <v>-0.79999999999999716</v>
      </c>
      <c r="V15" s="89">
        <f>Wall!Y24</f>
        <v>-1.5999999999999943</v>
      </c>
      <c r="W15" s="89">
        <f>Wall!Z24</f>
        <v>-1.5999999999999943</v>
      </c>
      <c r="X15" s="34">
        <f>0.293071*$E15*$F15*G15</f>
        <v>-585.57753306224402</v>
      </c>
      <c r="Y15" s="88">
        <f t="shared" ref="Y15:AN15" si="0">0.293071*$E15*$F15*H15</f>
        <v>-951.5634912261479</v>
      </c>
      <c r="Z15" s="88">
        <f t="shared" si="0"/>
        <v>-951.5634912261479</v>
      </c>
      <c r="AA15" s="88">
        <f t="shared" si="0"/>
        <v>-658.77472469502584</v>
      </c>
      <c r="AB15" s="88">
        <f t="shared" si="0"/>
        <v>-658.77472469502584</v>
      </c>
      <c r="AC15" s="88">
        <f t="shared" si="0"/>
        <v>-1024.7606828589296</v>
      </c>
      <c r="AD15" s="88">
        <f t="shared" si="0"/>
        <v>-1024.7606828589296</v>
      </c>
      <c r="AE15" s="88">
        <f t="shared" si="0"/>
        <v>-1024.7606828589296</v>
      </c>
      <c r="AF15" s="88">
        <f t="shared" si="0"/>
        <v>-1024.7606828589296</v>
      </c>
      <c r="AG15" s="88">
        <f t="shared" si="0"/>
        <v>-365.98595816390383</v>
      </c>
      <c r="AH15" s="88">
        <f t="shared" si="0"/>
        <v>-365.98595816390383</v>
      </c>
      <c r="AI15" s="88">
        <f t="shared" si="0"/>
        <v>0</v>
      </c>
      <c r="AJ15" s="88">
        <f t="shared" si="0"/>
        <v>-658.77472469502584</v>
      </c>
      <c r="AK15" s="88">
        <f t="shared" si="0"/>
        <v>-292.78876653112201</v>
      </c>
      <c r="AL15" s="88">
        <f t="shared" si="0"/>
        <v>-292.78876653112201</v>
      </c>
      <c r="AM15" s="88">
        <f t="shared" si="0"/>
        <v>-585.57753306224402</v>
      </c>
      <c r="AN15" s="88">
        <f t="shared" si="0"/>
        <v>-585.57753306224402</v>
      </c>
    </row>
    <row r="16" spans="1:40" x14ac:dyDescent="0.3">
      <c r="A16" s="24"/>
      <c r="B16" s="25" t="s">
        <v>116</v>
      </c>
      <c r="C16" s="26"/>
      <c r="D16" s="27"/>
      <c r="E16" s="82">
        <v>0.05</v>
      </c>
      <c r="F16" s="191">
        <f>Research_Wall!S3</f>
        <v>0</v>
      </c>
      <c r="G16" s="89">
        <f>Wall!J25</f>
        <v>0.40000000000000568</v>
      </c>
      <c r="H16" s="89">
        <f>Wall!K25</f>
        <v>-0.59999999999999432</v>
      </c>
      <c r="I16" s="89">
        <f>Wall!L25</f>
        <v>-1.5999999999999943</v>
      </c>
      <c r="J16" s="89">
        <f>Wall!M25</f>
        <v>0.20000000000000284</v>
      </c>
      <c r="K16" s="89">
        <f>Wall!N25</f>
        <v>0.20000000000000284</v>
      </c>
      <c r="L16" s="89">
        <f>Wall!O25</f>
        <v>0.20000000000000284</v>
      </c>
      <c r="M16" s="89">
        <f>Wall!P25</f>
        <v>0.20000000000000284</v>
      </c>
      <c r="N16" s="89">
        <f>Wall!Q25</f>
        <v>1.2000000000000028</v>
      </c>
      <c r="O16" s="89">
        <f>Wall!R25</f>
        <v>1.2000000000000028</v>
      </c>
      <c r="P16" s="89">
        <f>Wall!S25</f>
        <v>4</v>
      </c>
      <c r="Q16" s="89">
        <f>Wall!T25</f>
        <v>5</v>
      </c>
      <c r="R16" s="89">
        <f>Wall!U25</f>
        <v>5</v>
      </c>
      <c r="S16" s="89">
        <f>Wall!V25</f>
        <v>3.2000000000000028</v>
      </c>
      <c r="T16" s="89">
        <f>Wall!W25</f>
        <v>4.2000000000000028</v>
      </c>
      <c r="U16" s="89">
        <f>Wall!X25</f>
        <v>4.2000000000000028</v>
      </c>
      <c r="V16" s="89">
        <f>Wall!Y25</f>
        <v>3.4000000000000057</v>
      </c>
      <c r="W16" s="89">
        <f>Wall!Z25</f>
        <v>3.4000000000000057</v>
      </c>
      <c r="X16" s="88">
        <f t="shared" ref="X16:X23" si="1">0.293071*$E16*$F16*G16</f>
        <v>0</v>
      </c>
      <c r="Y16" s="88">
        <f t="shared" ref="Y16:Y23" si="2">0.293071*$E16*$F16*H16</f>
        <v>0</v>
      </c>
      <c r="Z16" s="88">
        <f t="shared" ref="Z16:Z23" si="3">0.293071*$E16*$F16*I16</f>
        <v>0</v>
      </c>
      <c r="AA16" s="88">
        <f t="shared" ref="AA16:AA23" si="4">0.293071*$E16*$F16*J16</f>
        <v>0</v>
      </c>
      <c r="AB16" s="88">
        <f t="shared" ref="AB16:AB23" si="5">0.293071*$E16*$F16*K16</f>
        <v>0</v>
      </c>
      <c r="AC16" s="88">
        <f t="shared" ref="AC16:AC23" si="6">0.293071*$E16*$F16*L16</f>
        <v>0</v>
      </c>
      <c r="AD16" s="88">
        <f t="shared" ref="AD16:AD23" si="7">0.293071*$E16*$F16*M16</f>
        <v>0</v>
      </c>
      <c r="AE16" s="88">
        <f t="shared" ref="AE16:AE23" si="8">0.293071*$E16*$F16*N16</f>
        <v>0</v>
      </c>
      <c r="AF16" s="88">
        <f t="shared" ref="AF16:AF23" si="9">0.293071*$E16*$F16*O16</f>
        <v>0</v>
      </c>
      <c r="AG16" s="88">
        <f t="shared" ref="AG16:AG23" si="10">0.293071*$E16*$F16*P16</f>
        <v>0</v>
      </c>
      <c r="AH16" s="88">
        <f t="shared" ref="AH16:AH23" si="11">0.293071*$E16*$F16*Q16</f>
        <v>0</v>
      </c>
      <c r="AI16" s="88">
        <f t="shared" ref="AI16:AI23" si="12">0.293071*$E16*$F16*R16</f>
        <v>0</v>
      </c>
      <c r="AJ16" s="88">
        <f t="shared" ref="AJ16:AJ23" si="13">0.293071*$E16*$F16*S16</f>
        <v>0</v>
      </c>
      <c r="AK16" s="88">
        <f t="shared" ref="AK16:AK23" si="14">0.293071*$E16*$F16*T16</f>
        <v>0</v>
      </c>
      <c r="AL16" s="88">
        <f t="shared" ref="AL16:AL23" si="15">0.293071*$E16*$F16*U16</f>
        <v>0</v>
      </c>
      <c r="AM16" s="88">
        <f t="shared" ref="AM16:AM23" si="16">0.293071*$E16*$F16*V16</f>
        <v>0</v>
      </c>
      <c r="AN16" s="88">
        <f t="shared" ref="AN16:AN23" si="17">0.293071*$E16*$F16*W16</f>
        <v>0</v>
      </c>
    </row>
    <row r="17" spans="1:40" x14ac:dyDescent="0.3">
      <c r="A17" s="24"/>
      <c r="B17" s="25" t="s">
        <v>58</v>
      </c>
      <c r="C17" s="26"/>
      <c r="D17" s="27"/>
      <c r="E17" s="82">
        <v>0.05</v>
      </c>
      <c r="F17" s="191">
        <f>Research_Wall!S4</f>
        <v>15681.748680000001</v>
      </c>
      <c r="G17" s="89">
        <f>Wall!J26</f>
        <v>7.4000000000000057</v>
      </c>
      <c r="H17" s="89">
        <f>Wall!K26</f>
        <v>6.4000000000000057</v>
      </c>
      <c r="I17" s="89">
        <f>Wall!L26</f>
        <v>5.4000000000000057</v>
      </c>
      <c r="J17" s="89">
        <f>Wall!M26</f>
        <v>7.2000000000000028</v>
      </c>
      <c r="K17" s="89">
        <f>Wall!N26</f>
        <v>6.2000000000000028</v>
      </c>
      <c r="L17" s="89">
        <f>Wall!O26</f>
        <v>7.2000000000000028</v>
      </c>
      <c r="M17" s="89">
        <f>Wall!P26</f>
        <v>7.2000000000000028</v>
      </c>
      <c r="N17" s="89">
        <f>Wall!Q26</f>
        <v>8.2000000000000028</v>
      </c>
      <c r="O17" s="89">
        <f>Wall!R26</f>
        <v>9.2000000000000028</v>
      </c>
      <c r="P17" s="89">
        <f>Wall!S26</f>
        <v>12</v>
      </c>
      <c r="Q17" s="89">
        <f>Wall!T26</f>
        <v>13</v>
      </c>
      <c r="R17" s="89">
        <f>Wall!U26</f>
        <v>14</v>
      </c>
      <c r="S17" s="89">
        <f>Wall!V26</f>
        <v>12.200000000000003</v>
      </c>
      <c r="T17" s="89">
        <f>Wall!W26</f>
        <v>13.200000000000003</v>
      </c>
      <c r="U17" s="89">
        <f>Wall!X26</f>
        <v>13.200000000000003</v>
      </c>
      <c r="V17" s="89">
        <f>Wall!Y26</f>
        <v>11.400000000000006</v>
      </c>
      <c r="W17" s="89">
        <f>Wall!Z26</f>
        <v>11.400000000000006</v>
      </c>
      <c r="X17" s="88">
        <f t="shared" si="1"/>
        <v>1700.4703339366251</v>
      </c>
      <c r="Y17" s="88">
        <f t="shared" si="2"/>
        <v>1470.6770455668111</v>
      </c>
      <c r="Z17" s="88">
        <f t="shared" si="3"/>
        <v>1240.8837571969971</v>
      </c>
      <c r="AA17" s="88">
        <f t="shared" si="4"/>
        <v>1654.5116762626617</v>
      </c>
      <c r="AB17" s="88">
        <f t="shared" si="5"/>
        <v>1424.7183878928477</v>
      </c>
      <c r="AC17" s="88">
        <f t="shared" si="6"/>
        <v>1654.5116762626617</v>
      </c>
      <c r="AD17" s="88">
        <f t="shared" si="7"/>
        <v>1654.5116762626617</v>
      </c>
      <c r="AE17" s="88">
        <f t="shared" si="8"/>
        <v>1884.3049646324757</v>
      </c>
      <c r="AF17" s="88">
        <f t="shared" si="9"/>
        <v>2114.0982530022898</v>
      </c>
      <c r="AG17" s="88">
        <f t="shared" si="10"/>
        <v>2757.5194604377684</v>
      </c>
      <c r="AH17" s="88">
        <f t="shared" si="11"/>
        <v>2987.3127488075825</v>
      </c>
      <c r="AI17" s="88">
        <f t="shared" si="12"/>
        <v>3217.1060371773965</v>
      </c>
      <c r="AJ17" s="88">
        <f t="shared" si="13"/>
        <v>2803.4781181117319</v>
      </c>
      <c r="AK17" s="88">
        <f t="shared" si="14"/>
        <v>3033.2714064815459</v>
      </c>
      <c r="AL17" s="88">
        <f t="shared" si="15"/>
        <v>3033.2714064815459</v>
      </c>
      <c r="AM17" s="88">
        <f t="shared" si="16"/>
        <v>2619.6434874158813</v>
      </c>
      <c r="AN17" s="88">
        <f t="shared" si="17"/>
        <v>2619.6434874158813</v>
      </c>
    </row>
    <row r="18" spans="1:40" x14ac:dyDescent="0.3">
      <c r="A18" s="24"/>
      <c r="B18" s="25" t="s">
        <v>117</v>
      </c>
      <c r="C18" s="26"/>
      <c r="D18" s="27"/>
      <c r="E18" s="82">
        <v>0.05</v>
      </c>
      <c r="F18" s="191">
        <f>Research_Wall!S5</f>
        <v>0</v>
      </c>
      <c r="G18" s="89">
        <f>Wall!J27</f>
        <v>13.400000000000006</v>
      </c>
      <c r="H18" s="89">
        <f>Wall!K27</f>
        <v>13.400000000000006</v>
      </c>
      <c r="I18" s="89">
        <f>Wall!L27</f>
        <v>12.400000000000006</v>
      </c>
      <c r="J18" s="89">
        <f>Wall!M27</f>
        <v>13.200000000000003</v>
      </c>
      <c r="K18" s="89">
        <f>Wall!N27</f>
        <v>13.200000000000003</v>
      </c>
      <c r="L18" s="89">
        <f>Wall!O27</f>
        <v>13.200000000000003</v>
      </c>
      <c r="M18" s="89">
        <f>Wall!P27</f>
        <v>13.200000000000003</v>
      </c>
      <c r="N18" s="89">
        <f>Wall!Q27</f>
        <v>13.200000000000003</v>
      </c>
      <c r="O18" s="89">
        <f>Wall!R27</f>
        <v>14.200000000000003</v>
      </c>
      <c r="P18" s="89">
        <f>Wall!S27</f>
        <v>17</v>
      </c>
      <c r="Q18" s="89">
        <f>Wall!T27</f>
        <v>18</v>
      </c>
      <c r="R18" s="89">
        <f>Wall!U27</f>
        <v>19</v>
      </c>
      <c r="S18" s="89">
        <f>Wall!V27</f>
        <v>18.200000000000003</v>
      </c>
      <c r="T18" s="89">
        <f>Wall!W27</f>
        <v>18.200000000000003</v>
      </c>
      <c r="U18" s="89">
        <f>Wall!X27</f>
        <v>19.200000000000003</v>
      </c>
      <c r="V18" s="89">
        <f>Wall!Y27</f>
        <v>17.400000000000006</v>
      </c>
      <c r="W18" s="89">
        <f>Wall!Z27</f>
        <v>17.400000000000006</v>
      </c>
      <c r="X18" s="88">
        <f t="shared" si="1"/>
        <v>0</v>
      </c>
      <c r="Y18" s="88">
        <f t="shared" si="2"/>
        <v>0</v>
      </c>
      <c r="Z18" s="88">
        <f t="shared" si="3"/>
        <v>0</v>
      </c>
      <c r="AA18" s="88">
        <f t="shared" si="4"/>
        <v>0</v>
      </c>
      <c r="AB18" s="88">
        <f t="shared" si="5"/>
        <v>0</v>
      </c>
      <c r="AC18" s="88">
        <f t="shared" si="6"/>
        <v>0</v>
      </c>
      <c r="AD18" s="88">
        <f t="shared" si="7"/>
        <v>0</v>
      </c>
      <c r="AE18" s="88">
        <f t="shared" si="8"/>
        <v>0</v>
      </c>
      <c r="AF18" s="88">
        <f t="shared" si="9"/>
        <v>0</v>
      </c>
      <c r="AG18" s="88">
        <f t="shared" si="10"/>
        <v>0</v>
      </c>
      <c r="AH18" s="88">
        <f t="shared" si="11"/>
        <v>0</v>
      </c>
      <c r="AI18" s="88">
        <f t="shared" si="12"/>
        <v>0</v>
      </c>
      <c r="AJ18" s="88">
        <f t="shared" si="13"/>
        <v>0</v>
      </c>
      <c r="AK18" s="88">
        <f t="shared" si="14"/>
        <v>0</v>
      </c>
      <c r="AL18" s="88">
        <f t="shared" si="15"/>
        <v>0</v>
      </c>
      <c r="AM18" s="88">
        <f t="shared" si="16"/>
        <v>0</v>
      </c>
      <c r="AN18" s="88">
        <f t="shared" si="17"/>
        <v>0</v>
      </c>
    </row>
    <row r="19" spans="1:40" x14ac:dyDescent="0.3">
      <c r="A19" s="24"/>
      <c r="B19" s="25" t="s">
        <v>57</v>
      </c>
      <c r="C19" s="26"/>
      <c r="D19" s="27"/>
      <c r="E19" s="82">
        <v>0.05</v>
      </c>
      <c r="F19" s="191">
        <f>Research_Wall!S6</f>
        <v>18491.045039999997</v>
      </c>
      <c r="G19" s="89">
        <f>Wall!J28</f>
        <v>19.400000000000006</v>
      </c>
      <c r="H19" s="89">
        <f>Wall!K28</f>
        <v>18.400000000000006</v>
      </c>
      <c r="I19" s="89">
        <f>Wall!L28</f>
        <v>17.400000000000006</v>
      </c>
      <c r="J19" s="89">
        <f>Wall!M28</f>
        <v>19.200000000000003</v>
      </c>
      <c r="K19" s="89">
        <f>Wall!N28</f>
        <v>18.200000000000003</v>
      </c>
      <c r="L19" s="89">
        <f>Wall!O28</f>
        <v>17.200000000000003</v>
      </c>
      <c r="M19" s="89">
        <f>Wall!P28</f>
        <v>17.200000000000003</v>
      </c>
      <c r="N19" s="89">
        <f>Wall!Q28</f>
        <v>17.200000000000003</v>
      </c>
      <c r="O19" s="89">
        <f>Wall!R28</f>
        <v>17.200000000000003</v>
      </c>
      <c r="P19" s="89">
        <f>Wall!S28</f>
        <v>19</v>
      </c>
      <c r="Q19" s="89">
        <f>Wall!T28</f>
        <v>20</v>
      </c>
      <c r="R19" s="89">
        <f>Wall!U28</f>
        <v>21</v>
      </c>
      <c r="S19" s="89">
        <f>Wall!V28</f>
        <v>20.200000000000003</v>
      </c>
      <c r="T19" s="89">
        <f>Wall!W28</f>
        <v>21.200000000000003</v>
      </c>
      <c r="U19" s="89">
        <f>Wall!X28</f>
        <v>22.200000000000003</v>
      </c>
      <c r="V19" s="89">
        <f>Wall!Y28</f>
        <v>20.400000000000006</v>
      </c>
      <c r="W19" s="89">
        <f>Wall!Z28</f>
        <v>21.400000000000006</v>
      </c>
      <c r="X19" s="88">
        <f t="shared" si="1"/>
        <v>5256.6133890903056</v>
      </c>
      <c r="Y19" s="88">
        <f t="shared" si="2"/>
        <v>4985.653936044414</v>
      </c>
      <c r="Z19" s="88">
        <f t="shared" si="3"/>
        <v>4714.6944829985214</v>
      </c>
      <c r="AA19" s="88">
        <f t="shared" si="4"/>
        <v>5202.421498481126</v>
      </c>
      <c r="AB19" s="88">
        <f t="shared" si="5"/>
        <v>4931.4620454352344</v>
      </c>
      <c r="AC19" s="88">
        <f t="shared" si="6"/>
        <v>4660.5025923893427</v>
      </c>
      <c r="AD19" s="88">
        <f t="shared" si="7"/>
        <v>4660.5025923893427</v>
      </c>
      <c r="AE19" s="88">
        <f t="shared" si="8"/>
        <v>4660.5025923893427</v>
      </c>
      <c r="AF19" s="88">
        <f t="shared" si="9"/>
        <v>4660.5025923893427</v>
      </c>
      <c r="AG19" s="88">
        <f t="shared" si="10"/>
        <v>5148.2296078719473</v>
      </c>
      <c r="AH19" s="88">
        <f t="shared" si="11"/>
        <v>5419.189060917839</v>
      </c>
      <c r="AI19" s="88">
        <f t="shared" si="12"/>
        <v>5690.1485139637316</v>
      </c>
      <c r="AJ19" s="88">
        <f t="shared" si="13"/>
        <v>5473.3809515270186</v>
      </c>
      <c r="AK19" s="88">
        <f t="shared" si="14"/>
        <v>5744.3404045729103</v>
      </c>
      <c r="AL19" s="88">
        <f t="shared" si="15"/>
        <v>6015.299857618802</v>
      </c>
      <c r="AM19" s="88">
        <f t="shared" si="16"/>
        <v>5527.5728421361973</v>
      </c>
      <c r="AN19" s="88">
        <f t="shared" si="17"/>
        <v>5798.5322951820899</v>
      </c>
    </row>
    <row r="20" spans="1:40" x14ac:dyDescent="0.3">
      <c r="A20" s="24"/>
      <c r="B20" s="25" t="s">
        <v>118</v>
      </c>
      <c r="C20" s="26"/>
      <c r="D20" s="27"/>
      <c r="E20" s="82">
        <v>0.05</v>
      </c>
      <c r="F20" s="191">
        <f>Research_Wall!S7</f>
        <v>0</v>
      </c>
      <c r="G20" s="89">
        <f>Wall!J29</f>
        <v>16.400000000000006</v>
      </c>
      <c r="H20" s="89">
        <f>Wall!K29</f>
        <v>15.400000000000006</v>
      </c>
      <c r="I20" s="89">
        <f>Wall!L29</f>
        <v>14.400000000000006</v>
      </c>
      <c r="J20" s="89">
        <f>Wall!M29</f>
        <v>15.200000000000003</v>
      </c>
      <c r="K20" s="89">
        <f>Wall!N29</f>
        <v>14.200000000000003</v>
      </c>
      <c r="L20" s="89">
        <f>Wall!O29</f>
        <v>14.200000000000003</v>
      </c>
      <c r="M20" s="89">
        <f>Wall!P29</f>
        <v>13.200000000000003</v>
      </c>
      <c r="N20" s="89">
        <f>Wall!Q29</f>
        <v>12.200000000000003</v>
      </c>
      <c r="O20" s="89">
        <f>Wall!R29</f>
        <v>12.200000000000003</v>
      </c>
      <c r="P20" s="89">
        <f>Wall!S29</f>
        <v>14</v>
      </c>
      <c r="Q20" s="89">
        <f>Wall!T29</f>
        <v>14</v>
      </c>
      <c r="R20" s="89">
        <f>Wall!U29</f>
        <v>15</v>
      </c>
      <c r="S20" s="89">
        <f>Wall!V29</f>
        <v>14.200000000000003</v>
      </c>
      <c r="T20" s="89">
        <f>Wall!W29</f>
        <v>15.200000000000003</v>
      </c>
      <c r="U20" s="89">
        <f>Wall!X29</f>
        <v>17.200000000000003</v>
      </c>
      <c r="V20" s="89">
        <f>Wall!Y29</f>
        <v>16.400000000000006</v>
      </c>
      <c r="W20" s="89">
        <f>Wall!Z29</f>
        <v>17.400000000000006</v>
      </c>
      <c r="X20" s="88">
        <f t="shared" si="1"/>
        <v>0</v>
      </c>
      <c r="Y20" s="88">
        <f t="shared" si="2"/>
        <v>0</v>
      </c>
      <c r="Z20" s="88">
        <f t="shared" si="3"/>
        <v>0</v>
      </c>
      <c r="AA20" s="88">
        <f t="shared" si="4"/>
        <v>0</v>
      </c>
      <c r="AB20" s="88">
        <f t="shared" si="5"/>
        <v>0</v>
      </c>
      <c r="AC20" s="88">
        <f t="shared" si="6"/>
        <v>0</v>
      </c>
      <c r="AD20" s="88">
        <f t="shared" si="7"/>
        <v>0</v>
      </c>
      <c r="AE20" s="88">
        <f t="shared" si="8"/>
        <v>0</v>
      </c>
      <c r="AF20" s="88">
        <f t="shared" si="9"/>
        <v>0</v>
      </c>
      <c r="AG20" s="88">
        <f t="shared" si="10"/>
        <v>0</v>
      </c>
      <c r="AH20" s="88">
        <f t="shared" si="11"/>
        <v>0</v>
      </c>
      <c r="AI20" s="88">
        <f t="shared" si="12"/>
        <v>0</v>
      </c>
      <c r="AJ20" s="88">
        <f t="shared" si="13"/>
        <v>0</v>
      </c>
      <c r="AK20" s="88">
        <f t="shared" si="14"/>
        <v>0</v>
      </c>
      <c r="AL20" s="88">
        <f t="shared" si="15"/>
        <v>0</v>
      </c>
      <c r="AM20" s="88">
        <f t="shared" si="16"/>
        <v>0</v>
      </c>
      <c r="AN20" s="88">
        <f t="shared" si="17"/>
        <v>0</v>
      </c>
    </row>
    <row r="21" spans="1:40" x14ac:dyDescent="0.3">
      <c r="A21" s="24"/>
      <c r="B21" s="25" t="s">
        <v>59</v>
      </c>
      <c r="C21" s="26"/>
      <c r="D21" s="27"/>
      <c r="E21" s="82">
        <v>0.05</v>
      </c>
      <c r="F21" s="191">
        <f>Research_Wall!S8</f>
        <v>14890.3794</v>
      </c>
      <c r="G21" s="89">
        <f>Wall!J30</f>
        <v>10.400000000000006</v>
      </c>
      <c r="H21" s="89">
        <f>Wall!K30</f>
        <v>10.400000000000006</v>
      </c>
      <c r="I21" s="89">
        <f>Wall!L30</f>
        <v>9.4000000000000057</v>
      </c>
      <c r="J21" s="89">
        <f>Wall!M30</f>
        <v>10.200000000000003</v>
      </c>
      <c r="K21" s="89">
        <f>Wall!N30</f>
        <v>9.2000000000000028</v>
      </c>
      <c r="L21" s="89">
        <f>Wall!O30</f>
        <v>8.2000000000000028</v>
      </c>
      <c r="M21" s="89">
        <f>Wall!P30</f>
        <v>7.2000000000000028</v>
      </c>
      <c r="N21" s="89">
        <f>Wall!Q30</f>
        <v>7.2000000000000028</v>
      </c>
      <c r="O21" s="89">
        <f>Wall!R30</f>
        <v>6.2000000000000028</v>
      </c>
      <c r="P21" s="89">
        <f>Wall!S30</f>
        <v>8</v>
      </c>
      <c r="Q21" s="89">
        <f>Wall!T30</f>
        <v>8</v>
      </c>
      <c r="R21" s="89">
        <f>Wall!U30</f>
        <v>8</v>
      </c>
      <c r="S21" s="89">
        <f>Wall!V30</f>
        <v>7.2000000000000028</v>
      </c>
      <c r="T21" s="89">
        <f>Wall!W30</f>
        <v>8.2000000000000028</v>
      </c>
      <c r="U21" s="89">
        <f>Wall!X30</f>
        <v>10.200000000000003</v>
      </c>
      <c r="V21" s="89">
        <f>Wall!Y30</f>
        <v>9.4000000000000057</v>
      </c>
      <c r="W21" s="89">
        <f>Wall!Z30</f>
        <v>11.400000000000006</v>
      </c>
      <c r="X21" s="88">
        <f t="shared" si="1"/>
        <v>2269.2479581914495</v>
      </c>
      <c r="Y21" s="88">
        <f t="shared" si="2"/>
        <v>2269.2479581914495</v>
      </c>
      <c r="Z21" s="88">
        <f t="shared" si="3"/>
        <v>2051.0510391345797</v>
      </c>
      <c r="AA21" s="88">
        <f t="shared" si="4"/>
        <v>2225.608574380075</v>
      </c>
      <c r="AB21" s="88">
        <f t="shared" si="5"/>
        <v>2007.411655323205</v>
      </c>
      <c r="AC21" s="88">
        <f t="shared" si="6"/>
        <v>1789.214736266335</v>
      </c>
      <c r="AD21" s="88">
        <f t="shared" si="7"/>
        <v>1571.0178172094647</v>
      </c>
      <c r="AE21" s="88">
        <f t="shared" si="8"/>
        <v>1571.0178172094647</v>
      </c>
      <c r="AF21" s="88">
        <f t="shared" si="9"/>
        <v>1352.8208981525947</v>
      </c>
      <c r="AG21" s="88">
        <f t="shared" si="10"/>
        <v>1745.5753524549602</v>
      </c>
      <c r="AH21" s="88">
        <f t="shared" si="11"/>
        <v>1745.5753524549602</v>
      </c>
      <c r="AI21" s="88">
        <f t="shared" si="12"/>
        <v>1745.5753524549602</v>
      </c>
      <c r="AJ21" s="88">
        <f t="shared" si="13"/>
        <v>1571.0178172094647</v>
      </c>
      <c r="AK21" s="88">
        <f t="shared" si="14"/>
        <v>1789.214736266335</v>
      </c>
      <c r="AL21" s="88">
        <f t="shared" si="15"/>
        <v>2225.608574380075</v>
      </c>
      <c r="AM21" s="88">
        <f t="shared" si="16"/>
        <v>2051.0510391345797</v>
      </c>
      <c r="AN21" s="88">
        <f t="shared" si="17"/>
        <v>2487.4448772483197</v>
      </c>
    </row>
    <row r="22" spans="1:40" x14ac:dyDescent="0.3">
      <c r="A22" s="24"/>
      <c r="B22" s="25" t="s">
        <v>119</v>
      </c>
      <c r="C22" s="26"/>
      <c r="D22" s="27"/>
      <c r="E22" s="82">
        <v>0.05</v>
      </c>
      <c r="F22" s="191">
        <f>Research_Wall!S9</f>
        <v>0</v>
      </c>
      <c r="G22" s="89">
        <f>Wall!J31</f>
        <v>2.4000000000000057</v>
      </c>
      <c r="H22" s="89">
        <f>Wall!K31</f>
        <v>2.4000000000000057</v>
      </c>
      <c r="I22" s="89">
        <f>Wall!L31</f>
        <v>1.4000000000000057</v>
      </c>
      <c r="J22" s="89">
        <f>Wall!M31</f>
        <v>2.2000000000000028</v>
      </c>
      <c r="K22" s="89">
        <f>Wall!N31</f>
        <v>1.2000000000000028</v>
      </c>
      <c r="L22" s="89">
        <f>Wall!O31</f>
        <v>1.2000000000000028</v>
      </c>
      <c r="M22" s="89">
        <f>Wall!P31</f>
        <v>0.20000000000000284</v>
      </c>
      <c r="N22" s="89">
        <f>Wall!Q31</f>
        <v>0.20000000000000284</v>
      </c>
      <c r="O22" s="89">
        <f>Wall!R31</f>
        <v>-0.79999999999999716</v>
      </c>
      <c r="P22" s="89">
        <f>Wall!S31</f>
        <v>1</v>
      </c>
      <c r="Q22" s="89">
        <f>Wall!T31</f>
        <v>1</v>
      </c>
      <c r="R22" s="89">
        <f>Wall!U31</f>
        <v>2</v>
      </c>
      <c r="S22" s="89">
        <f>Wall!V31</f>
        <v>0.20000000000000284</v>
      </c>
      <c r="T22" s="89">
        <f>Wall!W31</f>
        <v>1.2000000000000028</v>
      </c>
      <c r="U22" s="89">
        <f>Wall!X31</f>
        <v>2.2000000000000028</v>
      </c>
      <c r="V22" s="89">
        <f>Wall!Y31</f>
        <v>1.4000000000000057</v>
      </c>
      <c r="W22" s="89">
        <f>Wall!Z31</f>
        <v>2.4000000000000057</v>
      </c>
      <c r="X22" s="88">
        <f t="shared" si="1"/>
        <v>0</v>
      </c>
      <c r="Y22" s="88">
        <f t="shared" si="2"/>
        <v>0</v>
      </c>
      <c r="Z22" s="88">
        <f t="shared" si="3"/>
        <v>0</v>
      </c>
      <c r="AA22" s="88">
        <f t="shared" si="4"/>
        <v>0</v>
      </c>
      <c r="AB22" s="88">
        <f t="shared" si="5"/>
        <v>0</v>
      </c>
      <c r="AC22" s="88">
        <f t="shared" si="6"/>
        <v>0</v>
      </c>
      <c r="AD22" s="88">
        <f t="shared" si="7"/>
        <v>0</v>
      </c>
      <c r="AE22" s="88">
        <f t="shared" si="8"/>
        <v>0</v>
      </c>
      <c r="AF22" s="88">
        <f t="shared" si="9"/>
        <v>0</v>
      </c>
      <c r="AG22" s="88">
        <f t="shared" si="10"/>
        <v>0</v>
      </c>
      <c r="AH22" s="88">
        <f t="shared" si="11"/>
        <v>0</v>
      </c>
      <c r="AI22" s="88">
        <f t="shared" si="12"/>
        <v>0</v>
      </c>
      <c r="AJ22" s="88">
        <f t="shared" si="13"/>
        <v>0</v>
      </c>
      <c r="AK22" s="88">
        <f t="shared" si="14"/>
        <v>0</v>
      </c>
      <c r="AL22" s="88">
        <f t="shared" si="15"/>
        <v>0</v>
      </c>
      <c r="AM22" s="88">
        <f t="shared" si="16"/>
        <v>0</v>
      </c>
      <c r="AN22" s="88">
        <f t="shared" si="17"/>
        <v>0</v>
      </c>
    </row>
    <row r="23" spans="1:40" x14ac:dyDescent="0.3">
      <c r="A23" s="24"/>
      <c r="B23" s="25" t="s">
        <v>60</v>
      </c>
      <c r="C23" s="26"/>
      <c r="D23" s="27"/>
      <c r="E23" s="89">
        <v>0.158</v>
      </c>
      <c r="F23" s="89">
        <f>Research_Floors!I2</f>
        <v>11730.885269999997</v>
      </c>
      <c r="G23" s="35">
        <f>Roof!G8</f>
        <v>-12.599999999999994</v>
      </c>
      <c r="H23" s="87">
        <f>Roof!H8</f>
        <v>-14.599999999999994</v>
      </c>
      <c r="I23" s="87">
        <f>Roof!I8</f>
        <v>-14.599999999999994</v>
      </c>
      <c r="J23" s="87">
        <f>Roof!J8</f>
        <v>-10.799999999999997</v>
      </c>
      <c r="K23" s="87">
        <f>Roof!K8</f>
        <v>-6.7999999999999972</v>
      </c>
      <c r="L23" s="87">
        <f>Roof!L8</f>
        <v>1.2000000000000028</v>
      </c>
      <c r="M23" s="87">
        <f>Roof!M8</f>
        <v>9.2000000000000028</v>
      </c>
      <c r="N23" s="87">
        <f>Roof!N8</f>
        <v>19.200000000000003</v>
      </c>
      <c r="O23" s="87">
        <f>Roof!O8</f>
        <v>29.200000000000003</v>
      </c>
      <c r="P23" s="87">
        <f>Roof!P8</f>
        <v>39</v>
      </c>
      <c r="Q23" s="87">
        <f>Roof!Q8</f>
        <v>46</v>
      </c>
      <c r="R23" s="87">
        <f>Roof!R8</f>
        <v>50</v>
      </c>
      <c r="S23" s="87">
        <f>Roof!S8</f>
        <v>50.2</v>
      </c>
      <c r="T23" s="87">
        <f>Roof!T8</f>
        <v>48.2</v>
      </c>
      <c r="U23" s="87">
        <f>Roof!U8</f>
        <v>43.2</v>
      </c>
      <c r="V23" s="87">
        <f>Roof!V8</f>
        <v>34.400000000000006</v>
      </c>
      <c r="W23" s="87">
        <f>Roof!W8</f>
        <v>26.400000000000006</v>
      </c>
      <c r="X23" s="88">
        <f t="shared" si="1"/>
        <v>-6844.3351169802654</v>
      </c>
      <c r="Y23" s="88">
        <f t="shared" si="2"/>
        <v>-7930.7375165009435</v>
      </c>
      <c r="Z23" s="88">
        <f t="shared" si="3"/>
        <v>-7930.7375165009435</v>
      </c>
      <c r="AA23" s="88">
        <f t="shared" si="4"/>
        <v>-5866.5729574116576</v>
      </c>
      <c r="AB23" s="88">
        <f t="shared" si="5"/>
        <v>-3693.7681583703024</v>
      </c>
      <c r="AC23" s="88">
        <f t="shared" si="6"/>
        <v>651.84143971240815</v>
      </c>
      <c r="AD23" s="88">
        <f t="shared" si="7"/>
        <v>4997.4510377951183</v>
      </c>
      <c r="AE23" s="88">
        <f t="shared" si="8"/>
        <v>10429.463035398507</v>
      </c>
      <c r="AF23" s="88">
        <f t="shared" si="9"/>
        <v>15861.475033001894</v>
      </c>
      <c r="AG23" s="88">
        <f t="shared" si="10"/>
        <v>21184.846790653213</v>
      </c>
      <c r="AH23" s="88">
        <f t="shared" si="11"/>
        <v>24987.255188975585</v>
      </c>
      <c r="AI23" s="88">
        <f t="shared" si="12"/>
        <v>27160.059988016939</v>
      </c>
      <c r="AJ23" s="88">
        <f t="shared" si="13"/>
        <v>27268.70022796901</v>
      </c>
      <c r="AK23" s="88">
        <f t="shared" si="14"/>
        <v>26182.297828448332</v>
      </c>
      <c r="AL23" s="88">
        <f t="shared" si="15"/>
        <v>23466.291829646638</v>
      </c>
      <c r="AM23" s="88">
        <f t="shared" si="16"/>
        <v>18686.121271755659</v>
      </c>
      <c r="AN23" s="88">
        <f t="shared" si="17"/>
        <v>14340.511673672947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206" t="s">
        <v>62</v>
      </c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  <c r="T24" s="204"/>
      <c r="U24" s="204"/>
      <c r="V24" s="204"/>
      <c r="W24" s="205"/>
      <c r="X24" s="207" t="s">
        <v>63</v>
      </c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206"/>
      <c r="AK24" s="206"/>
      <c r="AL24" s="206"/>
      <c r="AM24" s="206"/>
      <c r="AN24" s="208"/>
    </row>
    <row r="25" spans="1:40" x14ac:dyDescent="0.3">
      <c r="A25" s="24"/>
      <c r="B25" s="25" t="s">
        <v>64</v>
      </c>
      <c r="C25" s="26"/>
      <c r="D25" s="82">
        <v>0.1</v>
      </c>
      <c r="E25" s="82">
        <f>Research_Floors!E2</f>
        <v>1089.8258333333331</v>
      </c>
      <c r="F25" s="32">
        <f>$D$4</f>
        <v>26</v>
      </c>
      <c r="G25" s="32">
        <f>City_Details!N19</f>
        <v>24</v>
      </c>
      <c r="H25" s="82">
        <f>City_Details!O19</f>
        <v>24</v>
      </c>
      <c r="I25" s="82">
        <f>City_Details!P19</f>
        <v>24</v>
      </c>
      <c r="J25" s="82">
        <f>City_Details!Q19</f>
        <v>25</v>
      </c>
      <c r="K25" s="82">
        <f>City_Details!R19</f>
        <v>25</v>
      </c>
      <c r="L25" s="82">
        <f>City_Details!S19</f>
        <v>25</v>
      </c>
      <c r="M25" s="82">
        <f>City_Details!T19</f>
        <v>25</v>
      </c>
      <c r="N25" s="82">
        <f>City_Details!U19</f>
        <v>25</v>
      </c>
      <c r="O25" s="82">
        <f>City_Details!V19</f>
        <v>25</v>
      </c>
      <c r="P25" s="82">
        <f>City_Details!W19</f>
        <v>26</v>
      </c>
      <c r="Q25" s="82">
        <f>City_Details!X19</f>
        <v>26</v>
      </c>
      <c r="R25" s="82">
        <f>City_Details!Y19</f>
        <v>26</v>
      </c>
      <c r="S25" s="82">
        <f>City_Details!Z19</f>
        <v>25</v>
      </c>
      <c r="T25" s="82">
        <f>City_Details!AA19</f>
        <v>25</v>
      </c>
      <c r="U25" s="82">
        <f>City_Details!AB19</f>
        <v>25</v>
      </c>
      <c r="V25" s="82">
        <f>City_Details!AC19</f>
        <v>24</v>
      </c>
      <c r="W25" s="82">
        <f>City_Details!AD19</f>
        <v>24</v>
      </c>
      <c r="X25" s="34">
        <f>$D$25*$E$25*(G25-$F$25)</f>
        <v>-217.96516666666662</v>
      </c>
      <c r="Y25" s="88">
        <f t="shared" ref="Y25:AN25" si="18">$D$25*$E$25*(H25-$F$25)</f>
        <v>-217.96516666666662</v>
      </c>
      <c r="Z25" s="88">
        <f t="shared" si="18"/>
        <v>-217.96516666666662</v>
      </c>
      <c r="AA25" s="88">
        <f t="shared" si="18"/>
        <v>-108.98258333333331</v>
      </c>
      <c r="AB25" s="88">
        <f t="shared" si="18"/>
        <v>-108.98258333333331</v>
      </c>
      <c r="AC25" s="88">
        <f t="shared" si="18"/>
        <v>-108.98258333333331</v>
      </c>
      <c r="AD25" s="88">
        <f t="shared" si="18"/>
        <v>-108.98258333333331</v>
      </c>
      <c r="AE25" s="88">
        <f t="shared" si="18"/>
        <v>-108.98258333333331</v>
      </c>
      <c r="AF25" s="88">
        <f t="shared" si="18"/>
        <v>-108.98258333333331</v>
      </c>
      <c r="AG25" s="88">
        <f t="shared" si="18"/>
        <v>0</v>
      </c>
      <c r="AH25" s="88">
        <f t="shared" si="18"/>
        <v>0</v>
      </c>
      <c r="AI25" s="88">
        <f t="shared" si="18"/>
        <v>0</v>
      </c>
      <c r="AJ25" s="88">
        <f t="shared" si="18"/>
        <v>-108.98258333333331</v>
      </c>
      <c r="AK25" s="88">
        <f t="shared" si="18"/>
        <v>-108.98258333333331</v>
      </c>
      <c r="AL25" s="88">
        <f t="shared" si="18"/>
        <v>-108.98258333333331</v>
      </c>
      <c r="AM25" s="88">
        <f t="shared" si="18"/>
        <v>-217.96516666666662</v>
      </c>
      <c r="AN25" s="88">
        <f t="shared" si="18"/>
        <v>-217.96516666666662</v>
      </c>
    </row>
    <row r="26" spans="1:40" x14ac:dyDescent="0.3">
      <c r="A26" s="24"/>
      <c r="B26" s="25" t="s">
        <v>65</v>
      </c>
      <c r="C26" s="26"/>
      <c r="D26" s="102">
        <v>0.15</v>
      </c>
      <c r="E26" s="82">
        <f>Research_Doors!G2</f>
        <v>85.982500000000002</v>
      </c>
      <c r="F26" s="33">
        <f>$D$4</f>
        <v>26</v>
      </c>
      <c r="G26" s="35">
        <f>G25</f>
        <v>24</v>
      </c>
      <c r="H26" s="83">
        <f t="shared" ref="H26:W26" si="19">H25</f>
        <v>24</v>
      </c>
      <c r="I26" s="83">
        <f t="shared" si="19"/>
        <v>24</v>
      </c>
      <c r="J26" s="83">
        <f t="shared" si="19"/>
        <v>25</v>
      </c>
      <c r="K26" s="83">
        <f t="shared" si="19"/>
        <v>25</v>
      </c>
      <c r="L26" s="83">
        <f t="shared" si="19"/>
        <v>25</v>
      </c>
      <c r="M26" s="83">
        <f t="shared" si="19"/>
        <v>25</v>
      </c>
      <c r="N26" s="83">
        <f t="shared" si="19"/>
        <v>25</v>
      </c>
      <c r="O26" s="83">
        <f t="shared" si="19"/>
        <v>25</v>
      </c>
      <c r="P26" s="83">
        <f t="shared" si="19"/>
        <v>26</v>
      </c>
      <c r="Q26" s="83">
        <f t="shared" si="19"/>
        <v>26</v>
      </c>
      <c r="R26" s="83">
        <f t="shared" si="19"/>
        <v>26</v>
      </c>
      <c r="S26" s="83">
        <f t="shared" si="19"/>
        <v>25</v>
      </c>
      <c r="T26" s="83">
        <f t="shared" si="19"/>
        <v>25</v>
      </c>
      <c r="U26" s="83">
        <f t="shared" si="19"/>
        <v>25</v>
      </c>
      <c r="V26" s="83">
        <f t="shared" si="19"/>
        <v>24</v>
      </c>
      <c r="W26" s="83">
        <f t="shared" si="19"/>
        <v>24</v>
      </c>
      <c r="X26" s="88">
        <f>$D$26*$E$26*(G26-$F$26)</f>
        <v>-25.794750000000001</v>
      </c>
      <c r="Y26" s="88">
        <f t="shared" ref="Y26:AN26" si="20">$D$26*$E$26*(H26-$F$26)</f>
        <v>-25.794750000000001</v>
      </c>
      <c r="Z26" s="88">
        <f t="shared" si="20"/>
        <v>-25.794750000000001</v>
      </c>
      <c r="AA26" s="88">
        <f t="shared" si="20"/>
        <v>-12.897375</v>
      </c>
      <c r="AB26" s="88">
        <f t="shared" si="20"/>
        <v>-12.897375</v>
      </c>
      <c r="AC26" s="88">
        <f t="shared" si="20"/>
        <v>-12.897375</v>
      </c>
      <c r="AD26" s="88">
        <f t="shared" si="20"/>
        <v>-12.897375</v>
      </c>
      <c r="AE26" s="88">
        <f t="shared" si="20"/>
        <v>-12.897375</v>
      </c>
      <c r="AF26" s="88">
        <f t="shared" si="20"/>
        <v>-12.897375</v>
      </c>
      <c r="AG26" s="88">
        <f t="shared" si="20"/>
        <v>0</v>
      </c>
      <c r="AH26" s="88">
        <f t="shared" si="20"/>
        <v>0</v>
      </c>
      <c r="AI26" s="88">
        <f t="shared" si="20"/>
        <v>0</v>
      </c>
      <c r="AJ26" s="88">
        <f t="shared" si="20"/>
        <v>-12.897375</v>
      </c>
      <c r="AK26" s="88">
        <f t="shared" si="20"/>
        <v>-12.897375</v>
      </c>
      <c r="AL26" s="88">
        <f t="shared" si="20"/>
        <v>-12.897375</v>
      </c>
      <c r="AM26" s="88">
        <f t="shared" si="20"/>
        <v>-25.794750000000001</v>
      </c>
      <c r="AN26" s="88">
        <f t="shared" si="20"/>
        <v>-25.794750000000001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206" t="s">
        <v>62</v>
      </c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  <c r="T29" s="204"/>
      <c r="U29" s="204"/>
      <c r="V29" s="204"/>
      <c r="W29" s="205"/>
      <c r="X29" s="207" t="s">
        <v>63</v>
      </c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206"/>
      <c r="AK29" s="206"/>
      <c r="AL29" s="206"/>
      <c r="AM29" s="206"/>
      <c r="AN29" s="208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>
        <v>0.6</v>
      </c>
      <c r="E31" s="82">
        <f>Research_Window!R11</f>
        <v>1222.4807999999991</v>
      </c>
      <c r="F31" s="33">
        <f>$D$4</f>
        <v>26</v>
      </c>
      <c r="G31" s="35">
        <f>G25</f>
        <v>24</v>
      </c>
      <c r="H31" s="83">
        <f t="shared" ref="H31:W31" si="21">H25</f>
        <v>24</v>
      </c>
      <c r="I31" s="83">
        <f t="shared" si="21"/>
        <v>24</v>
      </c>
      <c r="J31" s="83">
        <f t="shared" si="21"/>
        <v>25</v>
      </c>
      <c r="K31" s="83">
        <f t="shared" si="21"/>
        <v>25</v>
      </c>
      <c r="L31" s="83">
        <f t="shared" si="21"/>
        <v>25</v>
      </c>
      <c r="M31" s="83">
        <f t="shared" si="21"/>
        <v>25</v>
      </c>
      <c r="N31" s="83">
        <f t="shared" si="21"/>
        <v>25</v>
      </c>
      <c r="O31" s="83">
        <f t="shared" si="21"/>
        <v>25</v>
      </c>
      <c r="P31" s="83">
        <f t="shared" si="21"/>
        <v>26</v>
      </c>
      <c r="Q31" s="83">
        <f t="shared" si="21"/>
        <v>26</v>
      </c>
      <c r="R31" s="83">
        <f t="shared" si="21"/>
        <v>26</v>
      </c>
      <c r="S31" s="83">
        <f t="shared" si="21"/>
        <v>25</v>
      </c>
      <c r="T31" s="83">
        <f t="shared" si="21"/>
        <v>25</v>
      </c>
      <c r="U31" s="83">
        <f t="shared" si="21"/>
        <v>25</v>
      </c>
      <c r="V31" s="83">
        <f t="shared" si="21"/>
        <v>24</v>
      </c>
      <c r="W31" s="83">
        <f t="shared" si="21"/>
        <v>24</v>
      </c>
      <c r="X31" s="34">
        <f>$D$31*$E$31*(G31-$F$31)</f>
        <v>-1466.9769599999988</v>
      </c>
      <c r="Y31" s="88">
        <f t="shared" ref="Y31:AN31" si="22">$D$31*$E$31*(H31-$F$31)</f>
        <v>-1466.9769599999988</v>
      </c>
      <c r="Z31" s="88">
        <f t="shared" si="22"/>
        <v>-1466.9769599999988</v>
      </c>
      <c r="AA31" s="88">
        <f t="shared" si="22"/>
        <v>-733.48847999999941</v>
      </c>
      <c r="AB31" s="88">
        <f t="shared" si="22"/>
        <v>-733.48847999999941</v>
      </c>
      <c r="AC31" s="88">
        <f t="shared" si="22"/>
        <v>-733.48847999999941</v>
      </c>
      <c r="AD31" s="88">
        <f t="shared" si="22"/>
        <v>-733.48847999999941</v>
      </c>
      <c r="AE31" s="88">
        <f t="shared" si="22"/>
        <v>-733.48847999999941</v>
      </c>
      <c r="AF31" s="88">
        <f t="shared" si="22"/>
        <v>-733.48847999999941</v>
      </c>
      <c r="AG31" s="88">
        <f t="shared" si="22"/>
        <v>0</v>
      </c>
      <c r="AH31" s="88">
        <f t="shared" si="22"/>
        <v>0</v>
      </c>
      <c r="AI31" s="88">
        <f t="shared" si="22"/>
        <v>0</v>
      </c>
      <c r="AJ31" s="88">
        <f t="shared" si="22"/>
        <v>-733.48847999999941</v>
      </c>
      <c r="AK31" s="88">
        <f t="shared" si="22"/>
        <v>-733.48847999999941</v>
      </c>
      <c r="AL31" s="88">
        <f t="shared" si="22"/>
        <v>-733.48847999999941</v>
      </c>
      <c r="AM31" s="88">
        <f t="shared" si="22"/>
        <v>-1466.9769599999988</v>
      </c>
      <c r="AN31" s="88">
        <f t="shared" si="22"/>
        <v>-1466.9769599999988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192</v>
      </c>
      <c r="E33" s="32" t="s">
        <v>189</v>
      </c>
      <c r="F33" s="32" t="s">
        <v>70</v>
      </c>
      <c r="G33" s="206" t="s">
        <v>79</v>
      </c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  <c r="S33" s="204"/>
      <c r="T33" s="204"/>
      <c r="U33" s="204"/>
      <c r="V33" s="204"/>
      <c r="W33" s="205"/>
      <c r="X33" s="207" t="s">
        <v>213</v>
      </c>
      <c r="Y33" s="197"/>
      <c r="Z33" s="197"/>
      <c r="AA33" s="197"/>
      <c r="AB33" s="197"/>
      <c r="AC33" s="197"/>
      <c r="AD33" s="197"/>
      <c r="AE33" s="197"/>
      <c r="AF33" s="197"/>
      <c r="AG33" s="197"/>
      <c r="AH33" s="197"/>
      <c r="AI33" s="197"/>
      <c r="AJ33" s="206"/>
      <c r="AK33" s="206"/>
      <c r="AL33" s="206"/>
      <c r="AM33" s="206"/>
      <c r="AN33" s="208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>
        <f>Research_Window!S2</f>
        <v>5048.2266587999911</v>
      </c>
      <c r="E35" s="32">
        <f>Window!G14</f>
        <v>31</v>
      </c>
      <c r="F35" s="32">
        <v>0.8</v>
      </c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>
        <f>0.293071*$D35*$E35*$F35*G35</f>
        <v>12475.049857741727</v>
      </c>
      <c r="Y35" s="84">
        <f t="shared" ref="Y35:AN35" si="23">0.293071*$D35*$E35*$F35*H35</f>
        <v>15043.44247551208</v>
      </c>
      <c r="Z35" s="84">
        <f t="shared" si="23"/>
        <v>16878.008631062337</v>
      </c>
      <c r="AA35" s="84">
        <f t="shared" si="23"/>
        <v>19446.401248832692</v>
      </c>
      <c r="AB35" s="84">
        <f t="shared" si="23"/>
        <v>21647.880635492995</v>
      </c>
      <c r="AC35" s="84">
        <f t="shared" si="23"/>
        <v>23849.360022153302</v>
      </c>
      <c r="AD35" s="84">
        <f t="shared" si="23"/>
        <v>25683.926177703557</v>
      </c>
      <c r="AE35" s="84">
        <f t="shared" si="23"/>
        <v>27151.579102143758</v>
      </c>
      <c r="AF35" s="84">
        <f t="shared" si="23"/>
        <v>27518.492333253809</v>
      </c>
      <c r="AG35" s="84">
        <f t="shared" si="23"/>
        <v>27885.405564363857</v>
      </c>
      <c r="AH35" s="84">
        <f t="shared" si="23"/>
        <v>27151.579102143758</v>
      </c>
      <c r="AI35" s="84">
        <f t="shared" si="23"/>
        <v>27518.492333253809</v>
      </c>
      <c r="AJ35" s="84">
        <f t="shared" si="23"/>
        <v>28986.14525769401</v>
      </c>
      <c r="AK35" s="84">
        <f t="shared" si="23"/>
        <v>22381.707097713097</v>
      </c>
      <c r="AL35" s="84">
        <f t="shared" si="23"/>
        <v>18345.661555502538</v>
      </c>
      <c r="AM35" s="84">
        <f t="shared" si="23"/>
        <v>15410.355706622131</v>
      </c>
      <c r="AN35" s="84">
        <f t="shared" si="23"/>
        <v>13208.876319961828</v>
      </c>
    </row>
    <row r="36" spans="1:40" x14ac:dyDescent="0.3">
      <c r="A36" s="24"/>
      <c r="B36" s="25" t="s">
        <v>121</v>
      </c>
      <c r="C36" s="26"/>
      <c r="D36" s="191">
        <f>Research_Window!S3</f>
        <v>0</v>
      </c>
      <c r="E36" s="82">
        <f>Window!G15</f>
        <v>55</v>
      </c>
      <c r="F36" s="60">
        <v>0.8</v>
      </c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>
        <f t="shared" ref="X36:X42" si="24">0.293071*$D36*$E36*$F36*G36</f>
        <v>0</v>
      </c>
      <c r="Y36" s="84">
        <f t="shared" ref="Y36:Y42" si="25">0.293071*$D36*$E36*$F36*H36</f>
        <v>0</v>
      </c>
      <c r="Z36" s="84">
        <f t="shared" ref="Z36:Z42" si="26">0.293071*$D36*$E36*$F36*I36</f>
        <v>0</v>
      </c>
      <c r="AA36" s="84">
        <f t="shared" ref="AA36:AA42" si="27">0.293071*$D36*$E36*$F36*J36</f>
        <v>0</v>
      </c>
      <c r="AB36" s="84">
        <f t="shared" ref="AB36:AB42" si="28">0.293071*$D36*$E36*$F36*K36</f>
        <v>0</v>
      </c>
      <c r="AC36" s="84">
        <f t="shared" ref="AC36:AC42" si="29">0.293071*$D36*$E36*$F36*L36</f>
        <v>0</v>
      </c>
      <c r="AD36" s="84">
        <f t="shared" ref="AD36:AD42" si="30">0.293071*$D36*$E36*$F36*M36</f>
        <v>0</v>
      </c>
      <c r="AE36" s="84">
        <f t="shared" ref="AE36:AE42" si="31">0.293071*$D36*$E36*$F36*N36</f>
        <v>0</v>
      </c>
      <c r="AF36" s="84">
        <f t="shared" ref="AF36:AF42" si="32">0.293071*$D36*$E36*$F36*O36</f>
        <v>0</v>
      </c>
      <c r="AG36" s="84">
        <f t="shared" ref="AG36:AG42" si="33">0.293071*$D36*$E36*$F36*P36</f>
        <v>0</v>
      </c>
      <c r="AH36" s="84">
        <f t="shared" ref="AH36:AH42" si="34">0.293071*$D36*$E36*$F36*Q36</f>
        <v>0</v>
      </c>
      <c r="AI36" s="84">
        <f t="shared" ref="AI36:AI42" si="35">0.293071*$D36*$E36*$F36*R36</f>
        <v>0</v>
      </c>
      <c r="AJ36" s="84">
        <f t="shared" ref="AJ36:AJ42" si="36">0.293071*$D36*$E36*$F36*S36</f>
        <v>0</v>
      </c>
      <c r="AK36" s="84">
        <f t="shared" ref="AK36:AK42" si="37">0.293071*$D36*$E36*$F36*T36</f>
        <v>0</v>
      </c>
      <c r="AL36" s="84">
        <f t="shared" ref="AL36:AL42" si="38">0.293071*$D36*$E36*$F36*U36</f>
        <v>0</v>
      </c>
      <c r="AM36" s="84">
        <f t="shared" ref="AM36:AM42" si="39">0.293071*$D36*$E36*$F36*V36</f>
        <v>0</v>
      </c>
      <c r="AN36" s="84">
        <f t="shared" ref="AN36:AN42" si="40">0.293071*$D36*$E36*$F36*W36</f>
        <v>0</v>
      </c>
    </row>
    <row r="37" spans="1:40" x14ac:dyDescent="0.3">
      <c r="A37" s="24"/>
      <c r="B37" s="25" t="s">
        <v>122</v>
      </c>
      <c r="C37" s="26"/>
      <c r="D37" s="191">
        <f>Research_Window!S4</f>
        <v>2083.5228960000004</v>
      </c>
      <c r="E37" s="82">
        <f>Window!G16</f>
        <v>215</v>
      </c>
      <c r="F37" s="60">
        <v>0.8</v>
      </c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>
        <f t="shared" si="24"/>
        <v>18904.799492715956</v>
      </c>
      <c r="Y37" s="84">
        <f t="shared" si="25"/>
        <v>34658.799069979257</v>
      </c>
      <c r="Z37" s="84">
        <f t="shared" si="26"/>
        <v>46211.732093305676</v>
      </c>
      <c r="AA37" s="84">
        <f t="shared" si="27"/>
        <v>52513.331924210994</v>
      </c>
      <c r="AB37" s="84">
        <f t="shared" si="28"/>
        <v>53563.598562695217</v>
      </c>
      <c r="AC37" s="84">
        <f t="shared" si="29"/>
        <v>48312.265370274115</v>
      </c>
      <c r="AD37" s="84">
        <f t="shared" si="30"/>
        <v>40960.398900884575</v>
      </c>
      <c r="AE37" s="84">
        <f t="shared" si="31"/>
        <v>36759.332346947696</v>
      </c>
      <c r="AF37" s="84">
        <f t="shared" si="32"/>
        <v>32558.265793010814</v>
      </c>
      <c r="AG37" s="84">
        <f t="shared" si="33"/>
        <v>30457.732516042375</v>
      </c>
      <c r="AH37" s="84">
        <f t="shared" si="34"/>
        <v>27306.932600589716</v>
      </c>
      <c r="AI37" s="84">
        <f t="shared" si="35"/>
        <v>24156.132685137058</v>
      </c>
      <c r="AJ37" s="84">
        <f t="shared" si="36"/>
        <v>22055.599408168615</v>
      </c>
      <c r="AK37" s="84">
        <f t="shared" si="37"/>
        <v>17854.53285423174</v>
      </c>
      <c r="AL37" s="84">
        <f t="shared" si="38"/>
        <v>15753.999577263297</v>
      </c>
      <c r="AM37" s="84">
        <f t="shared" si="39"/>
        <v>13653.466300294858</v>
      </c>
      <c r="AN37" s="84">
        <f t="shared" si="40"/>
        <v>11552.933023326419</v>
      </c>
    </row>
    <row r="38" spans="1:40" x14ac:dyDescent="0.3">
      <c r="A38" s="24"/>
      <c r="B38" s="25" t="s">
        <v>123</v>
      </c>
      <c r="C38" s="26"/>
      <c r="D38" s="191">
        <f>Research_Window!S5</f>
        <v>0</v>
      </c>
      <c r="E38" s="82">
        <f>Window!G17</f>
        <v>247</v>
      </c>
      <c r="F38" s="60">
        <v>0.8</v>
      </c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>
        <f t="shared" si="24"/>
        <v>0</v>
      </c>
      <c r="Y38" s="84">
        <f t="shared" si="25"/>
        <v>0</v>
      </c>
      <c r="Z38" s="84">
        <f t="shared" si="26"/>
        <v>0</v>
      </c>
      <c r="AA38" s="84">
        <f t="shared" si="27"/>
        <v>0</v>
      </c>
      <c r="AB38" s="84">
        <f t="shared" si="28"/>
        <v>0</v>
      </c>
      <c r="AC38" s="84">
        <f t="shared" si="29"/>
        <v>0</v>
      </c>
      <c r="AD38" s="84">
        <f t="shared" si="30"/>
        <v>0</v>
      </c>
      <c r="AE38" s="84">
        <f t="shared" si="31"/>
        <v>0</v>
      </c>
      <c r="AF38" s="84">
        <f t="shared" si="32"/>
        <v>0</v>
      </c>
      <c r="AG38" s="84">
        <f t="shared" si="33"/>
        <v>0</v>
      </c>
      <c r="AH38" s="84">
        <f t="shared" si="34"/>
        <v>0</v>
      </c>
      <c r="AI38" s="84">
        <f t="shared" si="35"/>
        <v>0</v>
      </c>
      <c r="AJ38" s="84">
        <f t="shared" si="36"/>
        <v>0</v>
      </c>
      <c r="AK38" s="84">
        <f t="shared" si="37"/>
        <v>0</v>
      </c>
      <c r="AL38" s="84">
        <f t="shared" si="38"/>
        <v>0</v>
      </c>
      <c r="AM38" s="84">
        <f t="shared" si="39"/>
        <v>0</v>
      </c>
      <c r="AN38" s="84">
        <f t="shared" si="40"/>
        <v>0</v>
      </c>
    </row>
    <row r="39" spans="1:40" x14ac:dyDescent="0.3">
      <c r="A39" s="24"/>
      <c r="B39" s="25" t="s">
        <v>124</v>
      </c>
      <c r="C39" s="26"/>
      <c r="D39" s="191">
        <f>Research_Window!S6</f>
        <v>4794.6494231999959</v>
      </c>
      <c r="E39" s="82">
        <f>Window!G18</f>
        <v>179</v>
      </c>
      <c r="F39" s="60">
        <v>0.8</v>
      </c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>
        <f t="shared" si="24"/>
        <v>16097.65846387774</v>
      </c>
      <c r="Y39" s="84">
        <f t="shared" si="25"/>
        <v>22134.280387831892</v>
      </c>
      <c r="Z39" s="84">
        <f t="shared" si="26"/>
        <v>28170.902311786049</v>
      </c>
      <c r="AA39" s="84">
        <f t="shared" si="27"/>
        <v>42256.353467679066</v>
      </c>
      <c r="AB39" s="84">
        <f t="shared" si="28"/>
        <v>62378.426547526244</v>
      </c>
      <c r="AC39" s="84">
        <f t="shared" si="29"/>
        <v>84512.706935358132</v>
      </c>
      <c r="AD39" s="84">
        <f t="shared" si="30"/>
        <v>104634.78001520531</v>
      </c>
      <c r="AE39" s="84">
        <f t="shared" si="31"/>
        <v>114695.81655512891</v>
      </c>
      <c r="AF39" s="84">
        <f t="shared" si="32"/>
        <v>116708.0238631136</v>
      </c>
      <c r="AG39" s="84">
        <f t="shared" si="33"/>
        <v>106646.98732319003</v>
      </c>
      <c r="AH39" s="84">
        <f t="shared" si="34"/>
        <v>94573.743475281721</v>
      </c>
      <c r="AI39" s="84">
        <f t="shared" si="35"/>
        <v>82500.499627373429</v>
      </c>
      <c r="AJ39" s="84">
        <f t="shared" si="36"/>
        <v>70427.255779465122</v>
      </c>
      <c r="AK39" s="84">
        <f t="shared" si="37"/>
        <v>58354.011931556801</v>
      </c>
      <c r="AL39" s="84">
        <f t="shared" si="38"/>
        <v>50305.182699617937</v>
      </c>
      <c r="AM39" s="84">
        <f t="shared" si="39"/>
        <v>42256.353467679066</v>
      </c>
      <c r="AN39" s="84">
        <f t="shared" si="40"/>
        <v>36219.731543724913</v>
      </c>
    </row>
    <row r="40" spans="1:40" x14ac:dyDescent="0.3">
      <c r="A40" s="24"/>
      <c r="B40" s="25" t="s">
        <v>125</v>
      </c>
      <c r="C40" s="26"/>
      <c r="D40" s="191">
        <f>Research_Window!S7</f>
        <v>0</v>
      </c>
      <c r="E40" s="82">
        <f>Window!G19</f>
        <v>247</v>
      </c>
      <c r="F40" s="32">
        <v>0.8</v>
      </c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>
        <f t="shared" si="24"/>
        <v>0</v>
      </c>
      <c r="Y40" s="84">
        <f t="shared" si="25"/>
        <v>0</v>
      </c>
      <c r="Z40" s="84">
        <f t="shared" si="26"/>
        <v>0</v>
      </c>
      <c r="AA40" s="84">
        <f t="shared" si="27"/>
        <v>0</v>
      </c>
      <c r="AB40" s="84">
        <f t="shared" si="28"/>
        <v>0</v>
      </c>
      <c r="AC40" s="84">
        <f t="shared" si="29"/>
        <v>0</v>
      </c>
      <c r="AD40" s="84">
        <f t="shared" si="30"/>
        <v>0</v>
      </c>
      <c r="AE40" s="84">
        <f t="shared" si="31"/>
        <v>0</v>
      </c>
      <c r="AF40" s="84">
        <f t="shared" si="32"/>
        <v>0</v>
      </c>
      <c r="AG40" s="84">
        <f t="shared" si="33"/>
        <v>0</v>
      </c>
      <c r="AH40" s="84">
        <f t="shared" si="34"/>
        <v>0</v>
      </c>
      <c r="AI40" s="84">
        <f t="shared" si="35"/>
        <v>0</v>
      </c>
      <c r="AJ40" s="84">
        <f t="shared" si="36"/>
        <v>0</v>
      </c>
      <c r="AK40" s="84">
        <f t="shared" si="37"/>
        <v>0</v>
      </c>
      <c r="AL40" s="84">
        <f t="shared" si="38"/>
        <v>0</v>
      </c>
      <c r="AM40" s="84">
        <f t="shared" si="39"/>
        <v>0</v>
      </c>
      <c r="AN40" s="84">
        <f t="shared" si="40"/>
        <v>0</v>
      </c>
    </row>
    <row r="41" spans="1:40" x14ac:dyDescent="0.3">
      <c r="A41" s="24"/>
      <c r="B41" s="25" t="s">
        <v>126</v>
      </c>
      <c r="C41" s="26"/>
      <c r="D41" s="191">
        <f>Research_Window!S8</f>
        <v>1232.3843532000008</v>
      </c>
      <c r="E41" s="82">
        <f>Window!G20</f>
        <v>215</v>
      </c>
      <c r="F41" s="32">
        <v>0.8</v>
      </c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>
        <f t="shared" si="24"/>
        <v>5591.0062567429677</v>
      </c>
      <c r="Y41" s="84">
        <f t="shared" si="25"/>
        <v>5591.0062567429677</v>
      </c>
      <c r="Z41" s="84">
        <f t="shared" si="26"/>
        <v>6212.2291741588533</v>
      </c>
      <c r="AA41" s="84">
        <f t="shared" si="27"/>
        <v>6833.4520915747389</v>
      </c>
      <c r="AB41" s="84">
        <f t="shared" si="28"/>
        <v>7454.6750089906236</v>
      </c>
      <c r="AC41" s="84">
        <f t="shared" si="29"/>
        <v>8075.8979264065092</v>
      </c>
      <c r="AD41" s="84">
        <f t="shared" si="30"/>
        <v>8697.1208438223948</v>
      </c>
      <c r="AE41" s="84">
        <f t="shared" si="31"/>
        <v>11803.235430901821</v>
      </c>
      <c r="AF41" s="84">
        <f t="shared" si="32"/>
        <v>18015.464605060672</v>
      </c>
      <c r="AG41" s="84">
        <f t="shared" si="33"/>
        <v>24848.916696635413</v>
      </c>
      <c r="AH41" s="84">
        <f t="shared" si="34"/>
        <v>31061.145870794266</v>
      </c>
      <c r="AI41" s="84">
        <f t="shared" si="35"/>
        <v>34788.483375289579</v>
      </c>
      <c r="AJ41" s="84">
        <f t="shared" si="36"/>
        <v>34167.260457873694</v>
      </c>
      <c r="AK41" s="84">
        <f t="shared" si="37"/>
        <v>25470.139614051299</v>
      </c>
      <c r="AL41" s="84">
        <f t="shared" si="38"/>
        <v>20500.356274724218</v>
      </c>
      <c r="AM41" s="84">
        <f t="shared" si="39"/>
        <v>16773.018770228904</v>
      </c>
      <c r="AN41" s="84">
        <f t="shared" si="40"/>
        <v>14288.127100565363</v>
      </c>
    </row>
    <row r="42" spans="1:40" x14ac:dyDescent="0.3">
      <c r="A42" s="24"/>
      <c r="B42" s="25" t="s">
        <v>127</v>
      </c>
      <c r="C42" s="26"/>
      <c r="D42" s="191">
        <f>Research_Window!S9</f>
        <v>0</v>
      </c>
      <c r="E42" s="82">
        <f>Window!G21</f>
        <v>55</v>
      </c>
      <c r="F42" s="32">
        <v>0.8</v>
      </c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>
        <f t="shared" si="24"/>
        <v>0</v>
      </c>
      <c r="Y42" s="84">
        <f t="shared" si="25"/>
        <v>0</v>
      </c>
      <c r="Z42" s="84">
        <f t="shared" si="26"/>
        <v>0</v>
      </c>
      <c r="AA42" s="84">
        <f t="shared" si="27"/>
        <v>0</v>
      </c>
      <c r="AB42" s="84">
        <f t="shared" si="28"/>
        <v>0</v>
      </c>
      <c r="AC42" s="84">
        <f t="shared" si="29"/>
        <v>0</v>
      </c>
      <c r="AD42" s="84">
        <f t="shared" si="30"/>
        <v>0</v>
      </c>
      <c r="AE42" s="84">
        <f t="shared" si="31"/>
        <v>0</v>
      </c>
      <c r="AF42" s="84">
        <f t="shared" si="32"/>
        <v>0</v>
      </c>
      <c r="AG42" s="84">
        <f t="shared" si="33"/>
        <v>0</v>
      </c>
      <c r="AH42" s="84">
        <f t="shared" si="34"/>
        <v>0</v>
      </c>
      <c r="AI42" s="84">
        <f t="shared" si="35"/>
        <v>0</v>
      </c>
      <c r="AJ42" s="84">
        <f t="shared" si="36"/>
        <v>0</v>
      </c>
      <c r="AK42" s="84">
        <f t="shared" si="37"/>
        <v>0</v>
      </c>
      <c r="AL42" s="84">
        <f t="shared" si="38"/>
        <v>0</v>
      </c>
      <c r="AM42" s="84">
        <f t="shared" si="39"/>
        <v>0</v>
      </c>
      <c r="AN42" s="84">
        <f t="shared" si="40"/>
        <v>0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206" t="s">
        <v>62</v>
      </c>
      <c r="H43" s="204"/>
      <c r="I43" s="204"/>
      <c r="J43" s="204"/>
      <c r="K43" s="204"/>
      <c r="L43" s="204"/>
      <c r="M43" s="204"/>
      <c r="N43" s="204"/>
      <c r="O43" s="204"/>
      <c r="P43" s="204"/>
      <c r="Q43" s="204"/>
      <c r="R43" s="204"/>
      <c r="S43" s="204"/>
      <c r="T43" s="204"/>
      <c r="U43" s="204"/>
      <c r="V43" s="204"/>
      <c r="W43" s="205"/>
      <c r="X43" s="207" t="s">
        <v>214</v>
      </c>
      <c r="Y43" s="197"/>
      <c r="Z43" s="197"/>
      <c r="AA43" s="197"/>
      <c r="AB43" s="197"/>
      <c r="AC43" s="197"/>
      <c r="AD43" s="197"/>
      <c r="AE43" s="197"/>
      <c r="AF43" s="197"/>
      <c r="AG43" s="197"/>
      <c r="AH43" s="197"/>
      <c r="AI43" s="197"/>
      <c r="AJ43" s="206"/>
      <c r="AK43" s="206"/>
      <c r="AL43" s="206"/>
      <c r="AM43" s="206"/>
      <c r="AN43" s="208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4516.3488706554162</v>
      </c>
      <c r="F44" s="33">
        <f>$D$4</f>
        <v>26</v>
      </c>
      <c r="G44" s="32">
        <f>G25</f>
        <v>24</v>
      </c>
      <c r="H44" s="82">
        <f t="shared" ref="H44:W44" si="41">H25</f>
        <v>24</v>
      </c>
      <c r="I44" s="82">
        <f t="shared" si="41"/>
        <v>24</v>
      </c>
      <c r="J44" s="82">
        <f t="shared" si="41"/>
        <v>25</v>
      </c>
      <c r="K44" s="82">
        <f t="shared" si="41"/>
        <v>25</v>
      </c>
      <c r="L44" s="82">
        <f t="shared" si="41"/>
        <v>25</v>
      </c>
      <c r="M44" s="82">
        <f t="shared" si="41"/>
        <v>25</v>
      </c>
      <c r="N44" s="82">
        <f t="shared" si="41"/>
        <v>25</v>
      </c>
      <c r="O44" s="82">
        <f t="shared" si="41"/>
        <v>25</v>
      </c>
      <c r="P44" s="82">
        <f t="shared" si="41"/>
        <v>26</v>
      </c>
      <c r="Q44" s="82">
        <f t="shared" si="41"/>
        <v>26</v>
      </c>
      <c r="R44" s="82">
        <f t="shared" si="41"/>
        <v>26</v>
      </c>
      <c r="S44" s="82">
        <f t="shared" si="41"/>
        <v>25</v>
      </c>
      <c r="T44" s="82">
        <f t="shared" si="41"/>
        <v>25</v>
      </c>
      <c r="U44" s="82">
        <f t="shared" si="41"/>
        <v>25</v>
      </c>
      <c r="V44" s="82">
        <f t="shared" si="41"/>
        <v>24</v>
      </c>
      <c r="W44" s="82">
        <f t="shared" si="41"/>
        <v>24</v>
      </c>
      <c r="X44" s="34">
        <f>0.293071*$D$44*$E$44*1.8*(G44-$F$44)</f>
        <v>-5241.4990842925408</v>
      </c>
      <c r="Y44" s="103">
        <f t="shared" ref="Y44:AN44" si="42">0.293071*$D$44*$E$44*1.8*(H44-$F$44)</f>
        <v>-5241.4990842925408</v>
      </c>
      <c r="Z44" s="103">
        <f t="shared" si="42"/>
        <v>-5241.4990842925408</v>
      </c>
      <c r="AA44" s="103">
        <f t="shared" si="42"/>
        <v>-2620.7495421462704</v>
      </c>
      <c r="AB44" s="103">
        <f t="shared" si="42"/>
        <v>-2620.7495421462704</v>
      </c>
      <c r="AC44" s="103">
        <f t="shared" si="42"/>
        <v>-2620.7495421462704</v>
      </c>
      <c r="AD44" s="103">
        <f t="shared" si="42"/>
        <v>-2620.7495421462704</v>
      </c>
      <c r="AE44" s="103">
        <f t="shared" si="42"/>
        <v>-2620.7495421462704</v>
      </c>
      <c r="AF44" s="103">
        <f t="shared" si="42"/>
        <v>-2620.7495421462704</v>
      </c>
      <c r="AG44" s="103">
        <f t="shared" si="42"/>
        <v>0</v>
      </c>
      <c r="AH44" s="103">
        <f t="shared" si="42"/>
        <v>0</v>
      </c>
      <c r="AI44" s="103">
        <f t="shared" si="42"/>
        <v>0</v>
      </c>
      <c r="AJ44" s="103">
        <f t="shared" si="42"/>
        <v>-2620.7495421462704</v>
      </c>
      <c r="AK44" s="103">
        <f t="shared" si="42"/>
        <v>-2620.7495421462704</v>
      </c>
      <c r="AL44" s="103">
        <f t="shared" si="42"/>
        <v>-2620.7495421462704</v>
      </c>
      <c r="AM44" s="103">
        <f t="shared" si="42"/>
        <v>-5241.4990842925408</v>
      </c>
      <c r="AN44" s="103">
        <f t="shared" si="42"/>
        <v>-5241.4990842925408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206" t="s">
        <v>107</v>
      </c>
      <c r="H47" s="204"/>
      <c r="I47" s="204"/>
      <c r="J47" s="204"/>
      <c r="K47" s="204"/>
      <c r="L47" s="204"/>
      <c r="M47" s="204"/>
      <c r="N47" s="204"/>
      <c r="O47" s="204"/>
      <c r="P47" s="204"/>
      <c r="Q47" s="204"/>
      <c r="R47" s="204"/>
      <c r="S47" s="204"/>
      <c r="T47" s="204"/>
      <c r="U47" s="204"/>
      <c r="V47" s="204"/>
      <c r="W47" s="205"/>
      <c r="X47" s="207" t="s">
        <v>112</v>
      </c>
      <c r="Y47" s="197"/>
      <c r="Z47" s="197"/>
      <c r="AA47" s="197"/>
      <c r="AB47" s="197"/>
      <c r="AC47" s="197"/>
      <c r="AD47" s="197"/>
      <c r="AE47" s="197"/>
      <c r="AF47" s="197"/>
      <c r="AG47" s="197"/>
      <c r="AH47" s="197"/>
      <c r="AI47" s="197"/>
      <c r="AJ47" s="206"/>
      <c r="AK47" s="206"/>
      <c r="AL47" s="206"/>
      <c r="AM47" s="206"/>
      <c r="AN47" s="208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4516.3488706554162</v>
      </c>
      <c r="G48" s="32">
        <f>([1]!humidratio(G31,$D$8,3,$D$7,TRUE))-([1]!humidratio($D$4,$D$8,3,$D$5,TRUE))</f>
        <v>3.3836374338197337E-3</v>
      </c>
      <c r="H48" s="33">
        <f>([1]!humidratio(H31,$D$8,3,$D$7,TRUE))-([1]!humidratio($D$4,$D$8,3,$D$5,TRUE))</f>
        <v>3.3836374338197337E-3</v>
      </c>
      <c r="I48" s="33">
        <f>([1]!humidratio(I31,$D$8,3,$D$7,TRUE))-([1]!humidratio($D$4,$D$8,3,$D$5,TRUE))</f>
        <v>3.3836374338197337E-3</v>
      </c>
      <c r="J48" s="33">
        <f>([1]!humidratio(J31,$D$8,3,$D$7,TRUE))-([1]!humidratio($D$4,$D$8,3,$D$5,TRUE))</f>
        <v>4.2634677195536198E-3</v>
      </c>
      <c r="K48" s="33">
        <f>([1]!humidratio(K31,$D$8,3,$D$7,TRUE))-([1]!humidratio($D$4,$D$8,3,$D$5,TRUE))</f>
        <v>4.2634677195536198E-3</v>
      </c>
      <c r="L48" s="33">
        <f>([1]!humidratio(L31,$D$8,3,$D$7,TRUE))-([1]!humidratio($D$4,$D$8,3,$D$5,TRUE))</f>
        <v>4.2634677195536198E-3</v>
      </c>
      <c r="M48" s="33">
        <f>([1]!humidratio(M31,$D$8,3,$D$7,TRUE))-([1]!humidratio($D$4,$D$8,3,$D$5,TRUE))</f>
        <v>4.2634677195536198E-3</v>
      </c>
      <c r="N48" s="33">
        <f>([1]!humidratio(N31,$D$8,3,$D$7,TRUE))-([1]!humidratio($D$4,$D$8,3,$D$5,TRUE))</f>
        <v>4.2634677195536198E-3</v>
      </c>
      <c r="O48" s="33">
        <f>([1]!humidratio(O31,$D$8,3,$D$7,TRUE))-([1]!humidratio($D$4,$D$8,3,$D$5,TRUE))</f>
        <v>4.2634677195536198E-3</v>
      </c>
      <c r="P48" s="33">
        <f>([1]!humidratio(P31,$D$8,3,$D$7,TRUE))-([1]!humidratio($D$4,$D$8,3,$D$5,TRUE))</f>
        <v>5.1928995046263381E-3</v>
      </c>
      <c r="Q48" s="33">
        <f>([1]!humidratio(Q31,$D$8,3,$D$7,TRUE))-([1]!humidratio($D$4,$D$8,3,$D$5,TRUE))</f>
        <v>5.1928995046263381E-3</v>
      </c>
      <c r="R48" s="33">
        <f>([1]!humidratio(R31,$D$8,3,$D$7,TRUE))-([1]!humidratio($D$4,$D$8,3,$D$5,TRUE))</f>
        <v>5.1928995046263381E-3</v>
      </c>
      <c r="S48" s="33">
        <f>([1]!humidratio(S31,$D$8,3,$D$7,TRUE))-([1]!humidratio($D$4,$D$8,3,$D$5,TRUE))</f>
        <v>4.2634677195536198E-3</v>
      </c>
      <c r="T48" s="33">
        <f>([1]!humidratio(T31,$D$8,3,$D$7,TRUE))-([1]!humidratio($D$4,$D$8,3,$D$5,TRUE))</f>
        <v>4.2634677195536198E-3</v>
      </c>
      <c r="U48" s="33">
        <f>([1]!humidratio(U31,$D$8,3,$D$7,TRUE))-([1]!humidratio($D$4,$D$8,3,$D$5,TRUE))</f>
        <v>4.2634677195536198E-3</v>
      </c>
      <c r="V48" s="33">
        <f>([1]!humidratio(V31,$D$8,3,$D$7,TRUE))-([1]!humidratio($D$4,$D$8,3,$D$5,TRUE))</f>
        <v>3.3836374338197337E-3</v>
      </c>
      <c r="W48" s="33">
        <f>([1]!humidratio(W31,$D$8,3,$D$7,TRUE))-([1]!humidratio($D$4,$D$8,3,$D$5,TRUE))</f>
        <v>3.3836374338197337E-3</v>
      </c>
      <c r="X48" s="34">
        <f>IF(0.293071*$E$48*$F$48*G48&gt;=0,0.293071*$E$48*$F$48*G48,-1*(0.293071*$E$48*$F$48*G48))</f>
        <v>21676.517513376115</v>
      </c>
      <c r="Y48" s="103">
        <f t="shared" ref="Y48:AN48" si="43">IF(0.293071*$E$48*$F$48*H48&gt;=0,0.293071*$E$48*$F$48*H48,-1*(0.293071*$E$48*$F$48*H48))</f>
        <v>21676.517513376115</v>
      </c>
      <c r="Z48" s="103">
        <f t="shared" si="43"/>
        <v>21676.517513376115</v>
      </c>
      <c r="AA48" s="103">
        <f t="shared" si="43"/>
        <v>27312.953736384679</v>
      </c>
      <c r="AB48" s="103">
        <f t="shared" si="43"/>
        <v>27312.953736384679</v>
      </c>
      <c r="AC48" s="103">
        <f t="shared" si="43"/>
        <v>27312.953736384679</v>
      </c>
      <c r="AD48" s="103">
        <f t="shared" si="43"/>
        <v>27312.953736384679</v>
      </c>
      <c r="AE48" s="103">
        <f t="shared" si="43"/>
        <v>27312.953736384679</v>
      </c>
      <c r="AF48" s="103">
        <f t="shared" si="43"/>
        <v>27312.953736384679</v>
      </c>
      <c r="AG48" s="103">
        <f t="shared" si="43"/>
        <v>33267.150886838164</v>
      </c>
      <c r="AH48" s="103">
        <f t="shared" si="43"/>
        <v>33267.150886838164</v>
      </c>
      <c r="AI48" s="103">
        <f t="shared" si="43"/>
        <v>33267.150886838164</v>
      </c>
      <c r="AJ48" s="103">
        <f t="shared" si="43"/>
        <v>27312.953736384679</v>
      </c>
      <c r="AK48" s="103">
        <f t="shared" si="43"/>
        <v>27312.953736384679</v>
      </c>
      <c r="AL48" s="103">
        <f t="shared" si="43"/>
        <v>27312.953736384679</v>
      </c>
      <c r="AM48" s="103">
        <f t="shared" si="43"/>
        <v>21676.517513376115</v>
      </c>
      <c r="AN48" s="103">
        <f t="shared" si="43"/>
        <v>21676.517513376115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206" t="s">
        <v>79</v>
      </c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5"/>
      <c r="X52" s="207" t="s">
        <v>114</v>
      </c>
      <c r="Y52" s="197"/>
      <c r="Z52" s="197"/>
      <c r="AA52" s="197"/>
      <c r="AB52" s="197"/>
      <c r="AC52" s="197"/>
      <c r="AD52" s="197"/>
      <c r="AE52" s="197"/>
      <c r="AF52" s="197"/>
      <c r="AG52" s="197"/>
      <c r="AH52" s="197"/>
      <c r="AI52" s="197"/>
      <c r="AJ52" s="206"/>
      <c r="AK52" s="206"/>
      <c r="AL52" s="206"/>
      <c r="AM52" s="206"/>
      <c r="AN52" s="208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903.2697741310833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29356.267659260207</v>
      </c>
      <c r="Y53" s="61">
        <f t="shared" ref="Y53:AN53" si="44">$D$53*$E$53*$F$53*H53</f>
        <v>29356.267659260207</v>
      </c>
      <c r="Z53" s="61">
        <f t="shared" si="44"/>
        <v>29356.267659260207</v>
      </c>
      <c r="AA53" s="61">
        <f t="shared" si="44"/>
        <v>29356.267659260207</v>
      </c>
      <c r="AB53" s="61">
        <f t="shared" si="44"/>
        <v>29356.267659260207</v>
      </c>
      <c r="AC53" s="61">
        <f t="shared" si="44"/>
        <v>29356.267659260207</v>
      </c>
      <c r="AD53" s="61">
        <f t="shared" si="44"/>
        <v>29356.267659260207</v>
      </c>
      <c r="AE53" s="61">
        <f t="shared" si="44"/>
        <v>29356.267659260207</v>
      </c>
      <c r="AF53" s="61">
        <f t="shared" si="44"/>
        <v>29356.267659260207</v>
      </c>
      <c r="AG53" s="61">
        <f t="shared" si="44"/>
        <v>29356.267659260207</v>
      </c>
      <c r="AH53" s="61">
        <f t="shared" si="44"/>
        <v>29356.267659260207</v>
      </c>
      <c r="AI53" s="61">
        <f t="shared" si="44"/>
        <v>29356.267659260207</v>
      </c>
      <c r="AJ53" s="61">
        <f t="shared" si="44"/>
        <v>29356.267659260207</v>
      </c>
      <c r="AK53" s="61">
        <f t="shared" si="44"/>
        <v>29356.267659260207</v>
      </c>
      <c r="AL53" s="61">
        <f t="shared" si="44"/>
        <v>29356.267659260207</v>
      </c>
      <c r="AM53" s="61">
        <f t="shared" si="44"/>
        <v>29356.267659260207</v>
      </c>
      <c r="AN53" s="61">
        <f t="shared" si="44"/>
        <v>29356.267659260207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206" t="s">
        <v>79</v>
      </c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5"/>
      <c r="X54" s="207" t="s">
        <v>85</v>
      </c>
      <c r="Y54" s="197"/>
      <c r="Z54" s="197"/>
      <c r="AA54" s="197"/>
      <c r="AB54" s="197"/>
      <c r="AC54" s="197"/>
      <c r="AD54" s="197"/>
      <c r="AE54" s="197"/>
      <c r="AF54" s="197"/>
      <c r="AG54" s="197"/>
      <c r="AH54" s="197"/>
      <c r="AI54" s="197"/>
      <c r="AJ54" s="206"/>
      <c r="AK54" s="206"/>
      <c r="AL54" s="206"/>
      <c r="AM54" s="206"/>
      <c r="AN54" s="208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2997.0210416666664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604.9187270499998</v>
      </c>
      <c r="Y55" s="103">
        <f t="shared" ref="Y55:AN55" si="45">$C$55*$D$55*$E$55*$F$55*H55</f>
        <v>292.02973029999998</v>
      </c>
      <c r="Z55" s="103">
        <f t="shared" si="45"/>
        <v>271.17046384999998</v>
      </c>
      <c r="AA55" s="103">
        <f t="shared" si="45"/>
        <v>260.74083062499994</v>
      </c>
      <c r="AB55" s="103">
        <f t="shared" si="45"/>
        <v>239.88156417499997</v>
      </c>
      <c r="AC55" s="103">
        <f t="shared" si="45"/>
        <v>229.45193094999996</v>
      </c>
      <c r="AD55" s="103">
        <f t="shared" si="45"/>
        <v>208.59266449999996</v>
      </c>
      <c r="AE55" s="103">
        <f t="shared" si="45"/>
        <v>198.16303127499995</v>
      </c>
      <c r="AF55" s="103">
        <f t="shared" si="45"/>
        <v>187.73339804999995</v>
      </c>
      <c r="AG55" s="103">
        <f t="shared" si="45"/>
        <v>177.30376482499997</v>
      </c>
      <c r="AH55" s="103">
        <f t="shared" si="45"/>
        <v>166.87413159999997</v>
      </c>
      <c r="AI55" s="103">
        <f t="shared" si="45"/>
        <v>573.62982737499988</v>
      </c>
      <c r="AJ55" s="103">
        <f t="shared" si="45"/>
        <v>604.9187270499998</v>
      </c>
      <c r="AK55" s="103">
        <f t="shared" si="45"/>
        <v>625.77799349999987</v>
      </c>
      <c r="AL55" s="103">
        <f t="shared" si="45"/>
        <v>657.0668931749999</v>
      </c>
      <c r="AM55" s="103">
        <f t="shared" si="45"/>
        <v>677.92615962499985</v>
      </c>
      <c r="AN55" s="103">
        <f t="shared" si="45"/>
        <v>698.78542607499992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11" t="s">
        <v>115</v>
      </c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206"/>
      <c r="AK57" s="206"/>
      <c r="AL57" s="206"/>
      <c r="AM57" s="206"/>
      <c r="AN57" s="208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903.2697741310833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24839.918788604791</v>
      </c>
      <c r="Y58" s="61">
        <f t="shared" ref="Y58:AN58" si="46">$I$58*$J$58*$K$58</f>
        <v>24839.918788604791</v>
      </c>
      <c r="Z58" s="61">
        <f t="shared" si="46"/>
        <v>24839.918788604791</v>
      </c>
      <c r="AA58" s="61">
        <f t="shared" si="46"/>
        <v>24839.918788604791</v>
      </c>
      <c r="AB58" s="61">
        <f t="shared" si="46"/>
        <v>24839.918788604791</v>
      </c>
      <c r="AC58" s="61">
        <f t="shared" si="46"/>
        <v>24839.918788604791</v>
      </c>
      <c r="AD58" s="61">
        <f t="shared" si="46"/>
        <v>24839.918788604791</v>
      </c>
      <c r="AE58" s="61">
        <f t="shared" si="46"/>
        <v>24839.918788604791</v>
      </c>
      <c r="AF58" s="61">
        <f t="shared" si="46"/>
        <v>24839.918788604791</v>
      </c>
      <c r="AG58" s="61">
        <f t="shared" si="46"/>
        <v>24839.918788604791</v>
      </c>
      <c r="AH58" s="61">
        <f t="shared" si="46"/>
        <v>24839.918788604791</v>
      </c>
      <c r="AI58" s="61">
        <f t="shared" si="46"/>
        <v>24839.918788604791</v>
      </c>
      <c r="AJ58" s="61">
        <f t="shared" si="46"/>
        <v>24839.918788604791</v>
      </c>
      <c r="AK58" s="61">
        <f t="shared" si="46"/>
        <v>24839.918788604791</v>
      </c>
      <c r="AL58" s="61">
        <f t="shared" si="46"/>
        <v>24839.918788604791</v>
      </c>
      <c r="AM58" s="61">
        <f t="shared" si="46"/>
        <v>24839.918788604791</v>
      </c>
      <c r="AN58" s="61">
        <f t="shared" si="46"/>
        <v>24839.918788604791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>
        <f>SUM(X15:X23,X25:X26,X31,X35:X42,X44)</f>
        <v>47912.697141295059</v>
      </c>
      <c r="Y60" s="52">
        <f t="shared" ref="Y60:AN60" si="47">SUM(Y15:Y23,Y25:Y26,Y31,Y35:Y42,Y44)</f>
        <v>70318.570161182564</v>
      </c>
      <c r="Z60" s="52">
        <f t="shared" si="47"/>
        <v>89644.96452095671</v>
      </c>
      <c r="AA60" s="52">
        <f t="shared" si="47"/>
        <v>120130.61481883508</v>
      </c>
      <c r="AB60" s="52">
        <f t="shared" si="47"/>
        <v>145579.51197981142</v>
      </c>
      <c r="AC60" s="52">
        <f t="shared" si="47"/>
        <v>169005.42203548425</v>
      </c>
      <c r="AD60" s="52">
        <f t="shared" si="47"/>
        <v>188358.83039793387</v>
      </c>
      <c r="AE60" s="52">
        <f t="shared" si="47"/>
        <v>204454.37318141342</v>
      </c>
      <c r="AF60" s="52">
        <f t="shared" si="47"/>
        <v>214288.26470764648</v>
      </c>
      <c r="AG60" s="52">
        <f t="shared" si="47"/>
        <v>220309.22735348565</v>
      </c>
      <c r="AH60" s="52">
        <f t="shared" si="47"/>
        <v>214866.74744180153</v>
      </c>
      <c r="AI60" s="52">
        <f t="shared" si="47"/>
        <v>206776.49791266694</v>
      </c>
      <c r="AJ60" s="52">
        <f t="shared" si="47"/>
        <v>188617.94531284401</v>
      </c>
      <c r="AK60" s="52">
        <f t="shared" si="47"/>
        <v>157040.60912631132</v>
      </c>
      <c r="AL60" s="52">
        <f t="shared" si="47"/>
        <v>135876.7650282243</v>
      </c>
      <c r="AM60" s="52">
        <f t="shared" si="47"/>
        <v>109439.76939124581</v>
      </c>
      <c r="AN60" s="129">
        <f t="shared" si="47"/>
        <v>92977.986827076311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29961.186386310208</v>
      </c>
      <c r="Y62" s="52">
        <f t="shared" ref="Y62:AN62" si="48">SUM(Y53,Y55)</f>
        <v>29648.297389560208</v>
      </c>
      <c r="Z62" s="52">
        <f t="shared" si="48"/>
        <v>29627.438123110209</v>
      </c>
      <c r="AA62" s="52">
        <f t="shared" si="48"/>
        <v>29617.008489885207</v>
      </c>
      <c r="AB62" s="52">
        <f t="shared" si="48"/>
        <v>29596.149223435208</v>
      </c>
      <c r="AC62" s="52">
        <f t="shared" si="48"/>
        <v>29585.719590210207</v>
      </c>
      <c r="AD62" s="52">
        <f t="shared" si="48"/>
        <v>29564.860323760207</v>
      </c>
      <c r="AE62" s="52">
        <f t="shared" si="48"/>
        <v>29554.430690535206</v>
      </c>
      <c r="AF62" s="52">
        <f t="shared" si="48"/>
        <v>29544.001057310208</v>
      </c>
      <c r="AG62" s="52">
        <f t="shared" si="48"/>
        <v>29533.571424085207</v>
      </c>
      <c r="AH62" s="52">
        <f t="shared" si="48"/>
        <v>29523.141790860209</v>
      </c>
      <c r="AI62" s="52">
        <f t="shared" si="48"/>
        <v>29929.897486635207</v>
      </c>
      <c r="AJ62" s="52">
        <f t="shared" si="48"/>
        <v>29961.186386310208</v>
      </c>
      <c r="AK62" s="52">
        <f t="shared" si="48"/>
        <v>29982.045652760207</v>
      </c>
      <c r="AL62" s="52">
        <f t="shared" si="48"/>
        <v>30013.334552435208</v>
      </c>
      <c r="AM62" s="52">
        <f t="shared" si="48"/>
        <v>30034.193818885207</v>
      </c>
      <c r="AN62" s="129">
        <f t="shared" si="48"/>
        <v>30055.053085335207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>
        <f>X60+X62</f>
        <v>77873.883527605271</v>
      </c>
      <c r="Y64" s="52">
        <f t="shared" ref="Y64:AN64" si="49">Y60+Y62</f>
        <v>99966.867550742769</v>
      </c>
      <c r="Z64" s="52">
        <f t="shared" si="49"/>
        <v>119272.40264406693</v>
      </c>
      <c r="AA64" s="52">
        <f t="shared" si="49"/>
        <v>149747.6233087203</v>
      </c>
      <c r="AB64" s="52">
        <f t="shared" si="49"/>
        <v>175175.66120324662</v>
      </c>
      <c r="AC64" s="52">
        <f t="shared" si="49"/>
        <v>198591.14162569446</v>
      </c>
      <c r="AD64" s="52">
        <f t="shared" si="49"/>
        <v>217923.69072169409</v>
      </c>
      <c r="AE64" s="52">
        <f t="shared" si="49"/>
        <v>234008.80387194862</v>
      </c>
      <c r="AF64" s="52">
        <f t="shared" si="49"/>
        <v>243832.26576495668</v>
      </c>
      <c r="AG64" s="52">
        <f t="shared" si="49"/>
        <v>249842.79877757086</v>
      </c>
      <c r="AH64" s="52">
        <f t="shared" si="49"/>
        <v>244389.88923266175</v>
      </c>
      <c r="AI64" s="52">
        <f t="shared" si="49"/>
        <v>236706.39539930213</v>
      </c>
      <c r="AJ64" s="52">
        <f t="shared" si="49"/>
        <v>218579.13169915421</v>
      </c>
      <c r="AK64" s="52">
        <f t="shared" si="49"/>
        <v>187022.65477907151</v>
      </c>
      <c r="AL64" s="52">
        <f t="shared" si="49"/>
        <v>165890.0995806595</v>
      </c>
      <c r="AM64" s="52">
        <f t="shared" si="49"/>
        <v>139473.96321013101</v>
      </c>
      <c r="AN64" s="129">
        <f t="shared" si="49"/>
        <v>123033.03991241152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>
        <f>X48</f>
        <v>21676.517513376115</v>
      </c>
      <c r="Y66" s="52">
        <f t="shared" ref="Y66:AN66" si="50">Y48</f>
        <v>21676.517513376115</v>
      </c>
      <c r="Z66" s="52">
        <f t="shared" si="50"/>
        <v>21676.517513376115</v>
      </c>
      <c r="AA66" s="52">
        <f t="shared" si="50"/>
        <v>27312.953736384679</v>
      </c>
      <c r="AB66" s="52">
        <f t="shared" si="50"/>
        <v>27312.953736384679</v>
      </c>
      <c r="AC66" s="52">
        <f t="shared" si="50"/>
        <v>27312.953736384679</v>
      </c>
      <c r="AD66" s="52">
        <f t="shared" si="50"/>
        <v>27312.953736384679</v>
      </c>
      <c r="AE66" s="52">
        <f t="shared" si="50"/>
        <v>27312.953736384679</v>
      </c>
      <c r="AF66" s="52">
        <f t="shared" si="50"/>
        <v>27312.953736384679</v>
      </c>
      <c r="AG66" s="52">
        <f t="shared" si="50"/>
        <v>33267.150886838164</v>
      </c>
      <c r="AH66" s="52">
        <f t="shared" si="50"/>
        <v>33267.150886838164</v>
      </c>
      <c r="AI66" s="52">
        <f t="shared" si="50"/>
        <v>33267.150886838164</v>
      </c>
      <c r="AJ66" s="52">
        <f t="shared" si="50"/>
        <v>27312.953736384679</v>
      </c>
      <c r="AK66" s="52">
        <f t="shared" si="50"/>
        <v>27312.953736384679</v>
      </c>
      <c r="AL66" s="52">
        <f t="shared" si="50"/>
        <v>27312.953736384679</v>
      </c>
      <c r="AM66" s="52">
        <f t="shared" si="50"/>
        <v>21676.517513376115</v>
      </c>
      <c r="AN66" s="129">
        <f t="shared" si="50"/>
        <v>21676.517513376115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24839.918788604791</v>
      </c>
      <c r="Y68" s="52">
        <f t="shared" ref="Y68:AN68" si="51">Y58</f>
        <v>24839.918788604791</v>
      </c>
      <c r="Z68" s="52">
        <f t="shared" si="51"/>
        <v>24839.918788604791</v>
      </c>
      <c r="AA68" s="52">
        <f t="shared" si="51"/>
        <v>24839.918788604791</v>
      </c>
      <c r="AB68" s="52">
        <f t="shared" si="51"/>
        <v>24839.918788604791</v>
      </c>
      <c r="AC68" s="52">
        <f t="shared" si="51"/>
        <v>24839.918788604791</v>
      </c>
      <c r="AD68" s="52">
        <f t="shared" si="51"/>
        <v>24839.918788604791</v>
      </c>
      <c r="AE68" s="52">
        <f t="shared" si="51"/>
        <v>24839.918788604791</v>
      </c>
      <c r="AF68" s="52">
        <f t="shared" si="51"/>
        <v>24839.918788604791</v>
      </c>
      <c r="AG68" s="52">
        <f t="shared" si="51"/>
        <v>24839.918788604791</v>
      </c>
      <c r="AH68" s="52">
        <f t="shared" si="51"/>
        <v>24839.918788604791</v>
      </c>
      <c r="AI68" s="52">
        <f t="shared" si="51"/>
        <v>24839.918788604791</v>
      </c>
      <c r="AJ68" s="52">
        <f t="shared" si="51"/>
        <v>24839.918788604791</v>
      </c>
      <c r="AK68" s="52">
        <f t="shared" si="51"/>
        <v>24839.918788604791</v>
      </c>
      <c r="AL68" s="52">
        <f t="shared" si="51"/>
        <v>24839.918788604791</v>
      </c>
      <c r="AM68" s="52">
        <f t="shared" si="51"/>
        <v>24839.918788604791</v>
      </c>
      <c r="AN68" s="129">
        <f t="shared" si="51"/>
        <v>24839.918788604791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>
        <f>X66+X68</f>
        <v>46516.43630198091</v>
      </c>
      <c r="Y70" s="52">
        <f t="shared" ref="Y70:AN70" si="52">Y66+Y68</f>
        <v>46516.43630198091</v>
      </c>
      <c r="Z70" s="52">
        <f t="shared" si="52"/>
        <v>46516.43630198091</v>
      </c>
      <c r="AA70" s="52">
        <f t="shared" si="52"/>
        <v>52152.872524989471</v>
      </c>
      <c r="AB70" s="52">
        <f t="shared" si="52"/>
        <v>52152.872524989471</v>
      </c>
      <c r="AC70" s="52">
        <f t="shared" si="52"/>
        <v>52152.872524989471</v>
      </c>
      <c r="AD70" s="52">
        <f t="shared" si="52"/>
        <v>52152.872524989471</v>
      </c>
      <c r="AE70" s="52">
        <f t="shared" si="52"/>
        <v>52152.872524989471</v>
      </c>
      <c r="AF70" s="52">
        <f t="shared" si="52"/>
        <v>52152.872524989471</v>
      </c>
      <c r="AG70" s="52">
        <f t="shared" si="52"/>
        <v>58107.069675442952</v>
      </c>
      <c r="AH70" s="52">
        <f t="shared" si="52"/>
        <v>58107.069675442952</v>
      </c>
      <c r="AI70" s="52">
        <f t="shared" si="52"/>
        <v>58107.069675442952</v>
      </c>
      <c r="AJ70" s="52">
        <f t="shared" si="52"/>
        <v>52152.872524989471</v>
      </c>
      <c r="AK70" s="52">
        <f t="shared" si="52"/>
        <v>52152.872524989471</v>
      </c>
      <c r="AL70" s="52">
        <f t="shared" si="52"/>
        <v>52152.872524989471</v>
      </c>
      <c r="AM70" s="52">
        <f t="shared" si="52"/>
        <v>46516.43630198091</v>
      </c>
      <c r="AN70" s="129">
        <f t="shared" si="52"/>
        <v>46516.43630198091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>
        <f>X64+X70</f>
        <v>124390.31982958618</v>
      </c>
      <c r="Y72" s="52">
        <f t="shared" ref="Y72:AN72" si="53">Y64+Y70</f>
        <v>146483.30385272368</v>
      </c>
      <c r="Z72" s="52">
        <f t="shared" si="53"/>
        <v>165788.83894604782</v>
      </c>
      <c r="AA72" s="52">
        <f t="shared" si="53"/>
        <v>201900.49583370978</v>
      </c>
      <c r="AB72" s="52">
        <f t="shared" si="53"/>
        <v>227328.5337282361</v>
      </c>
      <c r="AC72" s="52">
        <f t="shared" si="53"/>
        <v>250744.01415068394</v>
      </c>
      <c r="AD72" s="52">
        <f t="shared" si="53"/>
        <v>270076.56324668357</v>
      </c>
      <c r="AE72" s="52">
        <f t="shared" si="53"/>
        <v>286161.6763969381</v>
      </c>
      <c r="AF72" s="52">
        <f t="shared" si="53"/>
        <v>295985.13828994613</v>
      </c>
      <c r="AG72" s="52">
        <f t="shared" si="53"/>
        <v>307949.86845301383</v>
      </c>
      <c r="AH72" s="52">
        <f t="shared" si="53"/>
        <v>302496.95890810469</v>
      </c>
      <c r="AI72" s="52">
        <f t="shared" si="53"/>
        <v>294813.46507474507</v>
      </c>
      <c r="AJ72" s="52">
        <f t="shared" si="53"/>
        <v>270732.00422414369</v>
      </c>
      <c r="AK72" s="52">
        <f t="shared" si="53"/>
        <v>239175.52730406099</v>
      </c>
      <c r="AL72" s="52">
        <f t="shared" si="53"/>
        <v>218042.97210564898</v>
      </c>
      <c r="AM72" s="52">
        <f t="shared" si="53"/>
        <v>185990.39951211191</v>
      </c>
      <c r="AN72" s="129">
        <f t="shared" si="53"/>
        <v>169549.47621439243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>
        <f>X64/X72</f>
        <v>0.62604456387194696</v>
      </c>
      <c r="Y74" s="52">
        <f t="shared" ref="Y74:AN74" si="54">Y64/Y72</f>
        <v>0.68244547277040413</v>
      </c>
      <c r="Z74" s="52">
        <f t="shared" si="54"/>
        <v>0.71942359571551973</v>
      </c>
      <c r="AA74" s="52">
        <f t="shared" si="54"/>
        <v>0.74169022067214796</v>
      </c>
      <c r="AB74" s="52">
        <f t="shared" si="54"/>
        <v>0.77058369369796509</v>
      </c>
      <c r="AC74" s="52">
        <f t="shared" si="54"/>
        <v>0.79200750733116865</v>
      </c>
      <c r="AD74" s="52">
        <f t="shared" si="54"/>
        <v>0.80689597091268561</v>
      </c>
      <c r="AE74" s="52">
        <f t="shared" si="54"/>
        <v>0.81775032498534972</v>
      </c>
      <c r="AF74" s="52">
        <f t="shared" si="54"/>
        <v>0.82379901630770169</v>
      </c>
      <c r="AG74" s="52">
        <f t="shared" si="54"/>
        <v>0.81130997078406353</v>
      </c>
      <c r="AH74" s="52">
        <f t="shared" si="54"/>
        <v>0.80790858233687157</v>
      </c>
      <c r="AI74" s="52">
        <f t="shared" si="54"/>
        <v>0.80290225325796816</v>
      </c>
      <c r="AJ74" s="52">
        <f t="shared" si="54"/>
        <v>0.80736347490778659</v>
      </c>
      <c r="AK74" s="52">
        <f t="shared" si="54"/>
        <v>0.78194728736319186</v>
      </c>
      <c r="AL74" s="52">
        <f t="shared" si="54"/>
        <v>0.76081378812007894</v>
      </c>
      <c r="AM74" s="52">
        <f t="shared" si="54"/>
        <v>0.74989872367604815</v>
      </c>
      <c r="AN74" s="129">
        <f t="shared" si="54"/>
        <v>0.7256468298187978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215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>
        <f>IF(X72&gt;0,X72,0)</f>
        <v>124390.31982958618</v>
      </c>
      <c r="Y76" s="131">
        <f t="shared" ref="Y76:AN76" si="55">IF(Y72&gt;0,Y72,0)</f>
        <v>146483.30385272368</v>
      </c>
      <c r="Z76" s="131">
        <f t="shared" si="55"/>
        <v>165788.83894604782</v>
      </c>
      <c r="AA76" s="131">
        <f t="shared" si="55"/>
        <v>201900.49583370978</v>
      </c>
      <c r="AB76" s="131">
        <f t="shared" si="55"/>
        <v>227328.5337282361</v>
      </c>
      <c r="AC76" s="131">
        <f t="shared" si="55"/>
        <v>250744.01415068394</v>
      </c>
      <c r="AD76" s="131">
        <f t="shared" si="55"/>
        <v>270076.56324668357</v>
      </c>
      <c r="AE76" s="131">
        <f t="shared" si="55"/>
        <v>286161.6763969381</v>
      </c>
      <c r="AF76" s="131">
        <f t="shared" si="55"/>
        <v>295985.13828994613</v>
      </c>
      <c r="AG76" s="131">
        <f t="shared" si="55"/>
        <v>307949.86845301383</v>
      </c>
      <c r="AH76" s="131">
        <f t="shared" si="55"/>
        <v>302496.95890810469</v>
      </c>
      <c r="AI76" s="131">
        <f t="shared" si="55"/>
        <v>294813.46507474507</v>
      </c>
      <c r="AJ76" s="131">
        <f t="shared" si="55"/>
        <v>270732.00422414369</v>
      </c>
      <c r="AK76" s="131">
        <f t="shared" si="55"/>
        <v>239175.52730406099</v>
      </c>
      <c r="AL76" s="131">
        <f t="shared" si="55"/>
        <v>218042.97210564898</v>
      </c>
      <c r="AM76" s="131">
        <f t="shared" si="55"/>
        <v>185990.39951211191</v>
      </c>
      <c r="AN76" s="81">
        <f t="shared" si="55"/>
        <v>169549.47621439243</v>
      </c>
    </row>
    <row r="78" spans="1:40" ht="15" thickBot="1" x14ac:dyDescent="0.35"/>
    <row r="79" spans="1:40" x14ac:dyDescent="0.3">
      <c r="B79" s="209" t="s">
        <v>216</v>
      </c>
      <c r="C79" s="200">
        <f>SUM(X76:AN76)</f>
        <v>3957609.5560707762</v>
      </c>
      <c r="D79" s="201"/>
      <c r="E79" s="133" t="s">
        <v>217</v>
      </c>
    </row>
    <row r="80" spans="1:40" x14ac:dyDescent="0.3">
      <c r="B80" s="210"/>
      <c r="C80" s="202">
        <f>C79/1000</f>
        <v>3957.6095560707763</v>
      </c>
      <c r="D80" s="202"/>
      <c r="E80" s="136" t="s">
        <v>218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228</v>
      </c>
      <c r="C81" s="193">
        <f>MAX(X76:AN76)/1000</f>
        <v>307.94986845301383</v>
      </c>
      <c r="D81" s="194"/>
      <c r="E81" s="137" t="s">
        <v>218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A6:C6"/>
    <mergeCell ref="D6:E6"/>
    <mergeCell ref="G54:W54"/>
    <mergeCell ref="G29:W29"/>
    <mergeCell ref="G12:W12"/>
    <mergeCell ref="A7:C7"/>
    <mergeCell ref="D7:E7"/>
    <mergeCell ref="A8:C8"/>
    <mergeCell ref="D8:E8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X12:AN12"/>
    <mergeCell ref="G14:W14"/>
    <mergeCell ref="X14:AN14"/>
    <mergeCell ref="G24:W24"/>
    <mergeCell ref="X24:AN24"/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</mergeCells>
  <dataValidations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D6142-301E-4337-BD02-12E797C3B611}">
  <sheetPr codeName="Sheet15"/>
  <dimension ref="A1:T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</cols>
  <sheetData>
    <row r="1" spans="1:20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</row>
    <row r="2" spans="1:20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159</v>
      </c>
      <c r="G2" t="s">
        <v>225</v>
      </c>
      <c r="H2">
        <v>394.99189420857732</v>
      </c>
      <c r="I2">
        <v>57</v>
      </c>
      <c r="J2">
        <v>1451832.4051029475</v>
      </c>
      <c r="K2">
        <v>67310.77443333331</v>
      </c>
      <c r="L2">
        <v>261329832.91853052</v>
      </c>
      <c r="M2">
        <v>6291119.7583333319</v>
      </c>
      <c r="N2">
        <v>2177748607.6544209</v>
      </c>
      <c r="O2">
        <v>106248000</v>
      </c>
      <c r="P2">
        <v>26.733226449999989</v>
      </c>
      <c r="Q2">
        <v>21704.894456289061</v>
      </c>
      <c r="R2">
        <v>261397143.69296387</v>
      </c>
      <c r="S2">
        <v>2290.2877274127541</v>
      </c>
      <c r="T2">
        <v>21731.627682739061</v>
      </c>
    </row>
    <row r="3" spans="1:20" x14ac:dyDescent="0.3">
      <c r="A3">
        <v>2</v>
      </c>
      <c r="B3" t="s">
        <v>139</v>
      </c>
      <c r="C3" t="s">
        <v>149</v>
      </c>
      <c r="D3" t="s">
        <v>154</v>
      </c>
      <c r="E3" t="s">
        <v>156</v>
      </c>
      <c r="F3" t="s">
        <v>159</v>
      </c>
      <c r="G3" t="s">
        <v>226</v>
      </c>
      <c r="H3">
        <v>394.99189420857732</v>
      </c>
      <c r="I3">
        <v>29</v>
      </c>
      <c r="J3">
        <v>1451832.4051029475</v>
      </c>
      <c r="K3">
        <v>67310.77443333331</v>
      </c>
      <c r="L3">
        <v>261329832.91853052</v>
      </c>
      <c r="M3">
        <v>6291119.7583333319</v>
      </c>
      <c r="N3">
        <v>2177748607.6544209</v>
      </c>
      <c r="O3">
        <v>113100000</v>
      </c>
      <c r="P3">
        <v>26.733226449999989</v>
      </c>
      <c r="Q3">
        <v>21704.894456289061</v>
      </c>
      <c r="R3">
        <v>261397143.69296387</v>
      </c>
      <c r="S3">
        <v>2297.1397274127539</v>
      </c>
      <c r="T3">
        <v>21731.627682739061</v>
      </c>
    </row>
    <row r="4" spans="1:20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159</v>
      </c>
      <c r="G4" t="s">
        <v>224</v>
      </c>
      <c r="H4">
        <v>394.99189420857732</v>
      </c>
      <c r="I4">
        <v>29</v>
      </c>
      <c r="J4">
        <v>1451832.4051029475</v>
      </c>
      <c r="K4">
        <v>67310.77443333331</v>
      </c>
      <c r="L4">
        <v>261329832.91853052</v>
      </c>
      <c r="M4">
        <v>6291119.7583333319</v>
      </c>
      <c r="N4">
        <v>2177748607.6544209</v>
      </c>
      <c r="O4">
        <v>108639800</v>
      </c>
      <c r="P4">
        <v>26.733226449999989</v>
      </c>
      <c r="Q4">
        <v>21704.894456289061</v>
      </c>
      <c r="R4">
        <v>261397143.69296387</v>
      </c>
      <c r="S4">
        <v>2292.6795274127539</v>
      </c>
      <c r="T4">
        <v>21731.627682739061</v>
      </c>
    </row>
    <row r="5" spans="1:20" x14ac:dyDescent="0.3">
      <c r="A5">
        <v>4</v>
      </c>
      <c r="B5" t="s">
        <v>139</v>
      </c>
      <c r="C5" t="s">
        <v>149</v>
      </c>
      <c r="D5" t="s">
        <v>154</v>
      </c>
      <c r="E5" t="s">
        <v>156</v>
      </c>
      <c r="F5" t="s">
        <v>160</v>
      </c>
      <c r="G5" t="s">
        <v>225</v>
      </c>
      <c r="H5">
        <v>389.87205100172235</v>
      </c>
      <c r="I5">
        <v>56</v>
      </c>
      <c r="J5">
        <v>1440870.2762206781</v>
      </c>
      <c r="K5">
        <v>68128.14380833332</v>
      </c>
      <c r="L5">
        <v>259356649.71972206</v>
      </c>
      <c r="M5">
        <v>6318365.4041666649</v>
      </c>
      <c r="N5">
        <v>2161305414.331017</v>
      </c>
      <c r="O5">
        <v>104384000</v>
      </c>
      <c r="P5">
        <v>26.460769991666659</v>
      </c>
      <c r="Q5">
        <v>21541.010629499138</v>
      </c>
      <c r="R5">
        <v>259424777.8635304</v>
      </c>
      <c r="S5">
        <v>2272.0077797351837</v>
      </c>
      <c r="T5">
        <v>21567.471399490805</v>
      </c>
    </row>
    <row r="6" spans="1:20" x14ac:dyDescent="0.3">
      <c r="A6">
        <v>5</v>
      </c>
      <c r="B6" t="s">
        <v>139</v>
      </c>
      <c r="C6" t="s">
        <v>149</v>
      </c>
      <c r="D6" t="s">
        <v>154</v>
      </c>
      <c r="E6" t="s">
        <v>156</v>
      </c>
      <c r="F6" t="s">
        <v>160</v>
      </c>
      <c r="G6" t="s">
        <v>226</v>
      </c>
      <c r="H6">
        <v>389.87205100172235</v>
      </c>
      <c r="I6">
        <v>28</v>
      </c>
      <c r="J6">
        <v>1440870.2762206781</v>
      </c>
      <c r="K6">
        <v>68128.14380833332</v>
      </c>
      <c r="L6">
        <v>259356649.71972206</v>
      </c>
      <c r="M6">
        <v>6318365.4041666649</v>
      </c>
      <c r="N6">
        <v>2161305414.331017</v>
      </c>
      <c r="O6">
        <v>109200000</v>
      </c>
      <c r="P6">
        <v>26.460769991666659</v>
      </c>
      <c r="Q6">
        <v>21541.010629499138</v>
      </c>
      <c r="R6">
        <v>259424777.8635304</v>
      </c>
      <c r="S6">
        <v>2276.8237797351835</v>
      </c>
      <c r="T6">
        <v>21567.471399490805</v>
      </c>
    </row>
    <row r="7" spans="1:20" x14ac:dyDescent="0.3">
      <c r="A7">
        <v>6</v>
      </c>
      <c r="B7" t="s">
        <v>139</v>
      </c>
      <c r="C7" t="s">
        <v>149</v>
      </c>
      <c r="D7" t="s">
        <v>154</v>
      </c>
      <c r="E7" t="s">
        <v>156</v>
      </c>
      <c r="F7" t="s">
        <v>160</v>
      </c>
      <c r="G7" t="s">
        <v>224</v>
      </c>
      <c r="H7">
        <v>389.87205100172235</v>
      </c>
      <c r="I7">
        <v>28</v>
      </c>
      <c r="J7">
        <v>1440870.2762206781</v>
      </c>
      <c r="K7">
        <v>68128.14380833332</v>
      </c>
      <c r="L7">
        <v>259356649.71972206</v>
      </c>
      <c r="M7">
        <v>6318365.4041666649</v>
      </c>
      <c r="N7">
        <v>2161305414.331017</v>
      </c>
      <c r="O7">
        <v>104893600</v>
      </c>
      <c r="P7">
        <v>26.460769991666659</v>
      </c>
      <c r="Q7">
        <v>21541.010629499138</v>
      </c>
      <c r="R7">
        <v>259424777.8635304</v>
      </c>
      <c r="S7">
        <v>2272.5173797351836</v>
      </c>
      <c r="T7">
        <v>21567.471399490805</v>
      </c>
    </row>
    <row r="8" spans="1:20" x14ac:dyDescent="0.3">
      <c r="A8">
        <v>7</v>
      </c>
      <c r="B8" t="s">
        <v>139</v>
      </c>
      <c r="C8" t="s">
        <v>149</v>
      </c>
      <c r="D8" t="s">
        <v>154</v>
      </c>
      <c r="E8" t="s">
        <v>156</v>
      </c>
      <c r="F8" t="s">
        <v>161</v>
      </c>
      <c r="G8" t="s">
        <v>225</v>
      </c>
      <c r="H8">
        <v>371.18042895832355</v>
      </c>
      <c r="I8">
        <v>53</v>
      </c>
      <c r="J8">
        <v>1397594.6454303404</v>
      </c>
      <c r="K8">
        <v>68618.565433333322</v>
      </c>
      <c r="L8">
        <v>251567036.1774613</v>
      </c>
      <c r="M8">
        <v>6269323.2416666653</v>
      </c>
      <c r="N8">
        <v>2096391968.1455107</v>
      </c>
      <c r="O8">
        <v>98792000</v>
      </c>
      <c r="P8">
        <v>25.970348366666659</v>
      </c>
      <c r="Q8">
        <v>20894.039949183592</v>
      </c>
      <c r="R8">
        <v>251635654.74289462</v>
      </c>
      <c r="S8">
        <v>2201.4532913871776</v>
      </c>
      <c r="T8">
        <v>20920.01029755026</v>
      </c>
    </row>
    <row r="9" spans="1:20" x14ac:dyDescent="0.3">
      <c r="A9">
        <v>8</v>
      </c>
      <c r="B9" t="s">
        <v>139</v>
      </c>
      <c r="C9" t="s">
        <v>149</v>
      </c>
      <c r="D9" t="s">
        <v>154</v>
      </c>
      <c r="E9" t="s">
        <v>156</v>
      </c>
      <c r="F9" t="s">
        <v>161</v>
      </c>
      <c r="G9" t="s">
        <v>226</v>
      </c>
      <c r="H9">
        <v>371.18042895832355</v>
      </c>
      <c r="I9">
        <v>27</v>
      </c>
      <c r="J9">
        <v>1397594.6454303404</v>
      </c>
      <c r="K9">
        <v>68618.565433333322</v>
      </c>
      <c r="L9">
        <v>251567036.1774613</v>
      </c>
      <c r="M9">
        <v>6269323.2416666653</v>
      </c>
      <c r="N9">
        <v>2096391968.1455107</v>
      </c>
      <c r="O9">
        <v>105300000</v>
      </c>
      <c r="P9">
        <v>25.970348366666659</v>
      </c>
      <c r="Q9">
        <v>20894.039949183592</v>
      </c>
      <c r="R9">
        <v>251635654.74289462</v>
      </c>
      <c r="S9">
        <v>2207.9612913871774</v>
      </c>
      <c r="T9">
        <v>20920.01029755026</v>
      </c>
    </row>
    <row r="10" spans="1:20" x14ac:dyDescent="0.3">
      <c r="A10">
        <v>9</v>
      </c>
      <c r="B10" t="s">
        <v>139</v>
      </c>
      <c r="C10" t="s">
        <v>149</v>
      </c>
      <c r="D10" t="s">
        <v>154</v>
      </c>
      <c r="E10" t="s">
        <v>156</v>
      </c>
      <c r="F10" t="s">
        <v>161</v>
      </c>
      <c r="G10" t="s">
        <v>224</v>
      </c>
      <c r="H10">
        <v>371.18042895832355</v>
      </c>
      <c r="I10">
        <v>27</v>
      </c>
      <c r="J10">
        <v>1397594.6454303404</v>
      </c>
      <c r="K10">
        <v>68618.565433333322</v>
      </c>
      <c r="L10">
        <v>251567036.1774613</v>
      </c>
      <c r="M10">
        <v>6269323.2416666653</v>
      </c>
      <c r="N10">
        <v>2096391968.1455107</v>
      </c>
      <c r="O10">
        <v>101147400</v>
      </c>
      <c r="P10">
        <v>25.970348366666659</v>
      </c>
      <c r="Q10">
        <v>20894.039949183592</v>
      </c>
      <c r="R10">
        <v>251635654.74289462</v>
      </c>
      <c r="S10">
        <v>2203.8086913871775</v>
      </c>
      <c r="T10">
        <v>20920.01029755026</v>
      </c>
    </row>
    <row r="11" spans="1:20" x14ac:dyDescent="0.3">
      <c r="A11">
        <v>10</v>
      </c>
      <c r="B11" t="s">
        <v>139</v>
      </c>
      <c r="C11" t="s">
        <v>149</v>
      </c>
      <c r="D11" t="s">
        <v>154</v>
      </c>
      <c r="E11" t="s">
        <v>157</v>
      </c>
      <c r="F11" t="s">
        <v>159</v>
      </c>
      <c r="G11" t="s">
        <v>225</v>
      </c>
      <c r="H11">
        <v>398.04340654191071</v>
      </c>
      <c r="I11">
        <v>57</v>
      </c>
      <c r="J11">
        <v>1454786.2690416141</v>
      </c>
      <c r="K11">
        <v>70307.795474999977</v>
      </c>
      <c r="L11">
        <v>261861528.42749056</v>
      </c>
      <c r="M11">
        <v>5691715.5499999989</v>
      </c>
      <c r="N11">
        <v>2182179403.5624213</v>
      </c>
      <c r="O11">
        <v>106248000</v>
      </c>
      <c r="P11">
        <v>29.730247491666656</v>
      </c>
      <c r="Q11">
        <v>21749.054722172135</v>
      </c>
      <c r="R11">
        <v>261931836.22296557</v>
      </c>
      <c r="S11">
        <v>2294.1191191124217</v>
      </c>
      <c r="T11">
        <v>21778.7849696638</v>
      </c>
    </row>
    <row r="12" spans="1:20" x14ac:dyDescent="0.3">
      <c r="A12">
        <v>11</v>
      </c>
      <c r="B12" t="s">
        <v>139</v>
      </c>
      <c r="C12" t="s">
        <v>149</v>
      </c>
      <c r="D12" t="s">
        <v>154</v>
      </c>
      <c r="E12" t="s">
        <v>157</v>
      </c>
      <c r="F12" t="s">
        <v>159</v>
      </c>
      <c r="G12" t="s">
        <v>226</v>
      </c>
      <c r="H12">
        <v>398.04340654191071</v>
      </c>
      <c r="I12">
        <v>29</v>
      </c>
      <c r="J12">
        <v>1454786.2690416141</v>
      </c>
      <c r="K12">
        <v>70307.795474999977</v>
      </c>
      <c r="L12">
        <v>261861528.42749056</v>
      </c>
      <c r="M12">
        <v>5691715.5499999989</v>
      </c>
      <c r="N12">
        <v>2182179403.5624213</v>
      </c>
      <c r="O12">
        <v>113100000</v>
      </c>
      <c r="P12">
        <v>29.730247491666656</v>
      </c>
      <c r="Q12">
        <v>21749.054722172135</v>
      </c>
      <c r="R12">
        <v>261931836.22296557</v>
      </c>
      <c r="S12">
        <v>2300.9711191124215</v>
      </c>
      <c r="T12">
        <v>21778.7849696638</v>
      </c>
    </row>
    <row r="13" spans="1:20" x14ac:dyDescent="0.3">
      <c r="A13">
        <v>12</v>
      </c>
      <c r="B13" t="s">
        <v>139</v>
      </c>
      <c r="C13" t="s">
        <v>149</v>
      </c>
      <c r="D13" t="s">
        <v>154</v>
      </c>
      <c r="E13" t="s">
        <v>157</v>
      </c>
      <c r="F13" t="s">
        <v>159</v>
      </c>
      <c r="G13" t="s">
        <v>224</v>
      </c>
      <c r="H13">
        <v>398.04340654191071</v>
      </c>
      <c r="I13">
        <v>29</v>
      </c>
      <c r="J13">
        <v>1454786.2690416141</v>
      </c>
      <c r="K13">
        <v>70307.795474999977</v>
      </c>
      <c r="L13">
        <v>261861528.42749056</v>
      </c>
      <c r="M13">
        <v>5691715.5499999989</v>
      </c>
      <c r="N13">
        <v>2182179403.5624213</v>
      </c>
      <c r="O13">
        <v>108639800</v>
      </c>
      <c r="P13">
        <v>29.730247491666656</v>
      </c>
      <c r="Q13">
        <v>21749.054722172135</v>
      </c>
      <c r="R13">
        <v>261931836.22296557</v>
      </c>
      <c r="S13">
        <v>2296.5109191124216</v>
      </c>
      <c r="T13">
        <v>21778.7849696638</v>
      </c>
    </row>
    <row r="14" spans="1:20" x14ac:dyDescent="0.3">
      <c r="A14">
        <v>13</v>
      </c>
      <c r="B14" t="s">
        <v>139</v>
      </c>
      <c r="C14" t="s">
        <v>149</v>
      </c>
      <c r="D14" t="s">
        <v>154</v>
      </c>
      <c r="E14" t="s">
        <v>157</v>
      </c>
      <c r="F14" t="s">
        <v>160</v>
      </c>
      <c r="G14" t="s">
        <v>225</v>
      </c>
      <c r="H14">
        <v>392.92356333505563</v>
      </c>
      <c r="I14">
        <v>56</v>
      </c>
      <c r="J14">
        <v>1443824.140159345</v>
      </c>
      <c r="K14">
        <v>71125.164849999986</v>
      </c>
      <c r="L14">
        <v>259888345.2286821</v>
      </c>
      <c r="M14">
        <v>5718961.1958333319</v>
      </c>
      <c r="N14">
        <v>2165736210.2390175</v>
      </c>
      <c r="O14">
        <v>104384000</v>
      </c>
      <c r="P14">
        <v>29.457791033333329</v>
      </c>
      <c r="Q14">
        <v>21585.170895382205</v>
      </c>
      <c r="R14">
        <v>259959470.3935321</v>
      </c>
      <c r="S14">
        <v>2275.8391714348509</v>
      </c>
      <c r="T14">
        <v>21614.628686415537</v>
      </c>
    </row>
    <row r="15" spans="1:20" x14ac:dyDescent="0.3">
      <c r="A15">
        <v>14</v>
      </c>
      <c r="B15" t="s">
        <v>139</v>
      </c>
      <c r="C15" t="s">
        <v>149</v>
      </c>
      <c r="D15" t="s">
        <v>154</v>
      </c>
      <c r="E15" t="s">
        <v>157</v>
      </c>
      <c r="F15" t="s">
        <v>160</v>
      </c>
      <c r="G15" t="s">
        <v>226</v>
      </c>
      <c r="H15">
        <v>392.92356333505563</v>
      </c>
      <c r="I15">
        <v>28</v>
      </c>
      <c r="J15">
        <v>1443824.140159345</v>
      </c>
      <c r="K15">
        <v>71125.164849999986</v>
      </c>
      <c r="L15">
        <v>259888345.2286821</v>
      </c>
      <c r="M15">
        <v>5718961.1958333319</v>
      </c>
      <c r="N15">
        <v>2165736210.2390175</v>
      </c>
      <c r="O15">
        <v>109200000</v>
      </c>
      <c r="P15">
        <v>29.457791033333329</v>
      </c>
      <c r="Q15">
        <v>21585.170895382205</v>
      </c>
      <c r="R15">
        <v>259959470.3935321</v>
      </c>
      <c r="S15">
        <v>2280.6551714348507</v>
      </c>
      <c r="T15">
        <v>21614.628686415537</v>
      </c>
    </row>
    <row r="16" spans="1:20" x14ac:dyDescent="0.3">
      <c r="A16">
        <v>15</v>
      </c>
      <c r="B16" t="s">
        <v>139</v>
      </c>
      <c r="C16" t="s">
        <v>149</v>
      </c>
      <c r="D16" t="s">
        <v>154</v>
      </c>
      <c r="E16" t="s">
        <v>157</v>
      </c>
      <c r="F16" t="s">
        <v>160</v>
      </c>
      <c r="G16" t="s">
        <v>224</v>
      </c>
      <c r="H16">
        <v>392.92356333505563</v>
      </c>
      <c r="I16">
        <v>28</v>
      </c>
      <c r="J16">
        <v>1443824.140159345</v>
      </c>
      <c r="K16">
        <v>71125.164849999986</v>
      </c>
      <c r="L16">
        <v>259888345.2286821</v>
      </c>
      <c r="M16">
        <v>5718961.1958333319</v>
      </c>
      <c r="N16">
        <v>2165736210.2390175</v>
      </c>
      <c r="O16">
        <v>104893600</v>
      </c>
      <c r="P16">
        <v>29.457791033333329</v>
      </c>
      <c r="Q16">
        <v>21585.170895382205</v>
      </c>
      <c r="R16">
        <v>259959470.3935321</v>
      </c>
      <c r="S16">
        <v>2276.3487714348507</v>
      </c>
      <c r="T16">
        <v>21614.628686415537</v>
      </c>
    </row>
    <row r="17" spans="1:20" x14ac:dyDescent="0.3">
      <c r="A17">
        <v>16</v>
      </c>
      <c r="B17" t="s">
        <v>139</v>
      </c>
      <c r="C17" t="s">
        <v>149</v>
      </c>
      <c r="D17" t="s">
        <v>154</v>
      </c>
      <c r="E17" t="s">
        <v>157</v>
      </c>
      <c r="F17" t="s">
        <v>161</v>
      </c>
      <c r="G17" t="s">
        <v>225</v>
      </c>
      <c r="H17">
        <v>374.23194129165688</v>
      </c>
      <c r="I17">
        <v>54</v>
      </c>
      <c r="J17">
        <v>1400548.5093690075</v>
      </c>
      <c r="K17">
        <v>71615.586474999989</v>
      </c>
      <c r="L17">
        <v>252098731.68642139</v>
      </c>
      <c r="M17">
        <v>5669919.0333333323</v>
      </c>
      <c r="N17">
        <v>2100822764.0535114</v>
      </c>
      <c r="O17">
        <v>100656000</v>
      </c>
      <c r="P17">
        <v>28.967369408333326</v>
      </c>
      <c r="Q17">
        <v>20938.200215066663</v>
      </c>
      <c r="R17">
        <v>252170347.27289641</v>
      </c>
      <c r="S17">
        <v>2207.1486830868444</v>
      </c>
      <c r="T17">
        <v>20967.167584474995</v>
      </c>
    </row>
    <row r="18" spans="1:20" x14ac:dyDescent="0.3">
      <c r="A18">
        <v>17</v>
      </c>
      <c r="B18" t="s">
        <v>139</v>
      </c>
      <c r="C18" t="s">
        <v>149</v>
      </c>
      <c r="D18" t="s">
        <v>154</v>
      </c>
      <c r="E18" t="s">
        <v>157</v>
      </c>
      <c r="F18" t="s">
        <v>161</v>
      </c>
      <c r="G18" t="s">
        <v>226</v>
      </c>
      <c r="H18">
        <v>374.23194129165688</v>
      </c>
      <c r="I18">
        <v>27</v>
      </c>
      <c r="J18">
        <v>1400548.5093690075</v>
      </c>
      <c r="K18">
        <v>71615.586474999989</v>
      </c>
      <c r="L18">
        <v>252098731.68642139</v>
      </c>
      <c r="M18">
        <v>5669919.0333333323</v>
      </c>
      <c r="N18">
        <v>2100822764.0535114</v>
      </c>
      <c r="O18">
        <v>105300000</v>
      </c>
      <c r="P18">
        <v>28.967369408333326</v>
      </c>
      <c r="Q18">
        <v>20938.200215066663</v>
      </c>
      <c r="R18">
        <v>252170347.27289641</v>
      </c>
      <c r="S18">
        <v>2211.7926830868446</v>
      </c>
      <c r="T18">
        <v>20967.167584474995</v>
      </c>
    </row>
    <row r="19" spans="1:20" x14ac:dyDescent="0.3">
      <c r="A19">
        <v>18</v>
      </c>
      <c r="B19" t="s">
        <v>139</v>
      </c>
      <c r="C19" t="s">
        <v>149</v>
      </c>
      <c r="D19" t="s">
        <v>154</v>
      </c>
      <c r="E19" t="s">
        <v>157</v>
      </c>
      <c r="F19" t="s">
        <v>161</v>
      </c>
      <c r="G19" t="s">
        <v>224</v>
      </c>
      <c r="H19">
        <v>374.23194129165688</v>
      </c>
      <c r="I19">
        <v>27</v>
      </c>
      <c r="J19">
        <v>1400548.5093690075</v>
      </c>
      <c r="K19">
        <v>71615.586474999989</v>
      </c>
      <c r="L19">
        <v>252098731.68642139</v>
      </c>
      <c r="M19">
        <v>5669919.0333333323</v>
      </c>
      <c r="N19">
        <v>2100822764.0535114</v>
      </c>
      <c r="O19">
        <v>101147400</v>
      </c>
      <c r="P19">
        <v>28.967369408333326</v>
      </c>
      <c r="Q19">
        <v>20938.200215066663</v>
      </c>
      <c r="R19">
        <v>252170347.27289641</v>
      </c>
      <c r="S19">
        <v>2207.6400830868442</v>
      </c>
      <c r="T19">
        <v>20967.167584474995</v>
      </c>
    </row>
    <row r="20" spans="1:20" x14ac:dyDescent="0.3">
      <c r="A20">
        <v>19</v>
      </c>
      <c r="B20" t="s">
        <v>139</v>
      </c>
      <c r="C20" t="s">
        <v>149</v>
      </c>
      <c r="D20" t="s">
        <v>155</v>
      </c>
      <c r="E20" t="s">
        <v>156</v>
      </c>
      <c r="F20" t="s">
        <v>159</v>
      </c>
      <c r="G20" t="s">
        <v>225</v>
      </c>
      <c r="H20">
        <v>395.02198808357736</v>
      </c>
      <c r="I20">
        <v>57</v>
      </c>
      <c r="J20">
        <v>1451861.5359739475</v>
      </c>
      <c r="K20">
        <v>67224.791933333312</v>
      </c>
      <c r="L20">
        <v>261335076.47531059</v>
      </c>
      <c r="M20">
        <v>6286820.6333333319</v>
      </c>
      <c r="N20">
        <v>2177792303.9609213</v>
      </c>
      <c r="O20">
        <v>106248000</v>
      </c>
      <c r="P20">
        <v>26.668739574999993</v>
      </c>
      <c r="Q20">
        <v>21705.329962810516</v>
      </c>
      <c r="R20">
        <v>261402301.26724392</v>
      </c>
      <c r="S20">
        <v>2290.3271245942547</v>
      </c>
      <c r="T20">
        <v>21731.998702385517</v>
      </c>
    </row>
    <row r="21" spans="1:20" x14ac:dyDescent="0.3">
      <c r="A21">
        <v>20</v>
      </c>
      <c r="B21" t="s">
        <v>139</v>
      </c>
      <c r="C21" t="s">
        <v>149</v>
      </c>
      <c r="D21" t="s">
        <v>155</v>
      </c>
      <c r="E21" t="s">
        <v>156</v>
      </c>
      <c r="F21" t="s">
        <v>159</v>
      </c>
      <c r="G21" t="s">
        <v>226</v>
      </c>
      <c r="H21">
        <v>395.02198808357736</v>
      </c>
      <c r="I21">
        <v>29</v>
      </c>
      <c r="J21">
        <v>1451861.5359739475</v>
      </c>
      <c r="K21">
        <v>67224.791933333312</v>
      </c>
      <c r="L21">
        <v>261335076.47531059</v>
      </c>
      <c r="M21">
        <v>6286820.6333333319</v>
      </c>
      <c r="N21">
        <v>2177792303.9609213</v>
      </c>
      <c r="O21">
        <v>113100000</v>
      </c>
      <c r="P21">
        <v>26.668739574999993</v>
      </c>
      <c r="Q21">
        <v>21705.329962810516</v>
      </c>
      <c r="R21">
        <v>261402301.26724392</v>
      </c>
      <c r="S21">
        <v>2297.1791245942545</v>
      </c>
      <c r="T21">
        <v>21731.998702385517</v>
      </c>
    </row>
    <row r="22" spans="1:20" x14ac:dyDescent="0.3">
      <c r="A22">
        <v>21</v>
      </c>
      <c r="B22" t="s">
        <v>139</v>
      </c>
      <c r="C22" t="s">
        <v>149</v>
      </c>
      <c r="D22" t="s">
        <v>155</v>
      </c>
      <c r="E22" t="s">
        <v>156</v>
      </c>
      <c r="F22" t="s">
        <v>159</v>
      </c>
      <c r="G22" t="s">
        <v>224</v>
      </c>
      <c r="H22">
        <v>395.02198808357736</v>
      </c>
      <c r="I22">
        <v>29</v>
      </c>
      <c r="J22">
        <v>1451861.5359739475</v>
      </c>
      <c r="K22">
        <v>67224.791933333312</v>
      </c>
      <c r="L22">
        <v>261335076.47531059</v>
      </c>
      <c r="M22">
        <v>6286820.6333333319</v>
      </c>
      <c r="N22">
        <v>2177792303.9609213</v>
      </c>
      <c r="O22">
        <v>108639800</v>
      </c>
      <c r="P22">
        <v>26.668739574999993</v>
      </c>
      <c r="Q22">
        <v>21705.329962810516</v>
      </c>
      <c r="R22">
        <v>261402301.26724392</v>
      </c>
      <c r="S22">
        <v>2292.7189245942545</v>
      </c>
      <c r="T22">
        <v>21731.998702385517</v>
      </c>
    </row>
    <row r="23" spans="1:20" x14ac:dyDescent="0.3">
      <c r="A23">
        <v>22</v>
      </c>
      <c r="B23" t="s">
        <v>139</v>
      </c>
      <c r="C23" t="s">
        <v>149</v>
      </c>
      <c r="D23" t="s">
        <v>155</v>
      </c>
      <c r="E23" t="s">
        <v>156</v>
      </c>
      <c r="F23" t="s">
        <v>160</v>
      </c>
      <c r="G23" t="s">
        <v>225</v>
      </c>
      <c r="H23">
        <v>389.90214487672233</v>
      </c>
      <c r="I23">
        <v>56</v>
      </c>
      <c r="J23">
        <v>1440899.4070916781</v>
      </c>
      <c r="K23">
        <v>68042.161308333321</v>
      </c>
      <c r="L23">
        <v>259361893.27650207</v>
      </c>
      <c r="M23">
        <v>6314066.2791666649</v>
      </c>
      <c r="N23">
        <v>2161349110.637517</v>
      </c>
      <c r="O23">
        <v>104384000</v>
      </c>
      <c r="P23">
        <v>26.396283116666662</v>
      </c>
      <c r="Q23">
        <v>21541.446136020586</v>
      </c>
      <c r="R23">
        <v>259429935.43781042</v>
      </c>
      <c r="S23">
        <v>2272.0471769166838</v>
      </c>
      <c r="T23">
        <v>21567.842419137254</v>
      </c>
    </row>
    <row r="24" spans="1:20" x14ac:dyDescent="0.3">
      <c r="A24">
        <v>23</v>
      </c>
      <c r="B24" t="s">
        <v>139</v>
      </c>
      <c r="C24" t="s">
        <v>149</v>
      </c>
      <c r="D24" t="s">
        <v>155</v>
      </c>
      <c r="E24" t="s">
        <v>156</v>
      </c>
      <c r="F24" t="s">
        <v>160</v>
      </c>
      <c r="G24" t="s">
        <v>226</v>
      </c>
      <c r="H24">
        <v>389.90214487672233</v>
      </c>
      <c r="I24">
        <v>28</v>
      </c>
      <c r="J24">
        <v>1440899.4070916781</v>
      </c>
      <c r="K24">
        <v>68042.161308333321</v>
      </c>
      <c r="L24">
        <v>259361893.27650207</v>
      </c>
      <c r="M24">
        <v>6314066.2791666649</v>
      </c>
      <c r="N24">
        <v>2161349110.637517</v>
      </c>
      <c r="O24">
        <v>109200000</v>
      </c>
      <c r="P24">
        <v>26.396283116666662</v>
      </c>
      <c r="Q24">
        <v>21541.446136020586</v>
      </c>
      <c r="R24">
        <v>259429935.43781042</v>
      </c>
      <c r="S24">
        <v>2276.8631769166836</v>
      </c>
      <c r="T24">
        <v>21567.842419137254</v>
      </c>
    </row>
    <row r="25" spans="1:20" x14ac:dyDescent="0.3">
      <c r="A25">
        <v>24</v>
      </c>
      <c r="B25" t="s">
        <v>139</v>
      </c>
      <c r="C25" t="s">
        <v>149</v>
      </c>
      <c r="D25" t="s">
        <v>155</v>
      </c>
      <c r="E25" t="s">
        <v>156</v>
      </c>
      <c r="F25" t="s">
        <v>160</v>
      </c>
      <c r="G25" t="s">
        <v>224</v>
      </c>
      <c r="H25">
        <v>389.90214487672233</v>
      </c>
      <c r="I25">
        <v>28</v>
      </c>
      <c r="J25">
        <v>1440899.4070916781</v>
      </c>
      <c r="K25">
        <v>68042.161308333321</v>
      </c>
      <c r="L25">
        <v>259361893.27650207</v>
      </c>
      <c r="M25">
        <v>6314066.2791666649</v>
      </c>
      <c r="N25">
        <v>2161349110.637517</v>
      </c>
      <c r="O25">
        <v>104893600</v>
      </c>
      <c r="P25">
        <v>26.396283116666662</v>
      </c>
      <c r="Q25">
        <v>21541.446136020586</v>
      </c>
      <c r="R25">
        <v>259429935.43781042</v>
      </c>
      <c r="S25">
        <v>2272.5567769166837</v>
      </c>
      <c r="T25">
        <v>21567.842419137254</v>
      </c>
    </row>
    <row r="26" spans="1:20" x14ac:dyDescent="0.3">
      <c r="A26">
        <v>25</v>
      </c>
      <c r="B26" t="s">
        <v>139</v>
      </c>
      <c r="C26" t="s">
        <v>149</v>
      </c>
      <c r="D26" t="s">
        <v>155</v>
      </c>
      <c r="E26" t="s">
        <v>156</v>
      </c>
      <c r="F26" t="s">
        <v>161</v>
      </c>
      <c r="G26" t="s">
        <v>225</v>
      </c>
      <c r="H26">
        <v>371.21052283332358</v>
      </c>
      <c r="I26">
        <v>53</v>
      </c>
      <c r="J26">
        <v>1397623.7763013407</v>
      </c>
      <c r="K26">
        <v>68532.582933333324</v>
      </c>
      <c r="L26">
        <v>251572279.73424134</v>
      </c>
      <c r="M26">
        <v>6265024.1166666653</v>
      </c>
      <c r="N26">
        <v>2096435664.4520111</v>
      </c>
      <c r="O26">
        <v>98792000</v>
      </c>
      <c r="P26">
        <v>25.905861491666659</v>
      </c>
      <c r="Q26">
        <v>20894.475455705044</v>
      </c>
      <c r="R26">
        <v>251640812.31717467</v>
      </c>
      <c r="S26">
        <v>2201.4926885686777</v>
      </c>
      <c r="T26">
        <v>20920.381317196712</v>
      </c>
    </row>
    <row r="27" spans="1:20" x14ac:dyDescent="0.3">
      <c r="A27">
        <v>26</v>
      </c>
      <c r="B27" t="s">
        <v>139</v>
      </c>
      <c r="C27" t="s">
        <v>149</v>
      </c>
      <c r="D27" t="s">
        <v>155</v>
      </c>
      <c r="E27" t="s">
        <v>156</v>
      </c>
      <c r="F27" t="s">
        <v>161</v>
      </c>
      <c r="G27" t="s">
        <v>226</v>
      </c>
      <c r="H27">
        <v>371.21052283332358</v>
      </c>
      <c r="I27">
        <v>27</v>
      </c>
      <c r="J27">
        <v>1397623.7763013407</v>
      </c>
      <c r="K27">
        <v>68532.582933333324</v>
      </c>
      <c r="L27">
        <v>251572279.73424134</v>
      </c>
      <c r="M27">
        <v>6265024.1166666653</v>
      </c>
      <c r="N27">
        <v>2096435664.4520111</v>
      </c>
      <c r="O27">
        <v>105300000</v>
      </c>
      <c r="P27">
        <v>25.905861491666659</v>
      </c>
      <c r="Q27">
        <v>20894.475455705044</v>
      </c>
      <c r="R27">
        <v>251640812.31717467</v>
      </c>
      <c r="S27">
        <v>2208.000688568678</v>
      </c>
      <c r="T27">
        <v>20920.381317196712</v>
      </c>
    </row>
    <row r="28" spans="1:20" x14ac:dyDescent="0.3">
      <c r="A28">
        <v>27</v>
      </c>
      <c r="B28" t="s">
        <v>139</v>
      </c>
      <c r="C28" t="s">
        <v>149</v>
      </c>
      <c r="D28" t="s">
        <v>155</v>
      </c>
      <c r="E28" t="s">
        <v>156</v>
      </c>
      <c r="F28" t="s">
        <v>161</v>
      </c>
      <c r="G28" t="s">
        <v>224</v>
      </c>
      <c r="H28">
        <v>371.21052283332358</v>
      </c>
      <c r="I28">
        <v>27</v>
      </c>
      <c r="J28">
        <v>1397623.7763013407</v>
      </c>
      <c r="K28">
        <v>68532.582933333324</v>
      </c>
      <c r="L28">
        <v>251572279.73424134</v>
      </c>
      <c r="M28">
        <v>6265024.1166666653</v>
      </c>
      <c r="N28">
        <v>2096435664.4520111</v>
      </c>
      <c r="O28">
        <v>101147400</v>
      </c>
      <c r="P28">
        <v>25.905861491666659</v>
      </c>
      <c r="Q28">
        <v>20894.475455705044</v>
      </c>
      <c r="R28">
        <v>251640812.31717467</v>
      </c>
      <c r="S28">
        <v>2203.8480885686781</v>
      </c>
      <c r="T28">
        <v>20920.381317196712</v>
      </c>
    </row>
    <row r="29" spans="1:20" x14ac:dyDescent="0.3">
      <c r="A29">
        <v>28</v>
      </c>
      <c r="B29" t="s">
        <v>139</v>
      </c>
      <c r="C29" t="s">
        <v>149</v>
      </c>
      <c r="D29" t="s">
        <v>155</v>
      </c>
      <c r="E29" t="s">
        <v>157</v>
      </c>
      <c r="F29" t="s">
        <v>159</v>
      </c>
      <c r="G29" t="s">
        <v>225</v>
      </c>
      <c r="H29">
        <v>398.07350041691075</v>
      </c>
      <c r="I29">
        <v>57</v>
      </c>
      <c r="J29">
        <v>1454815.3999126144</v>
      </c>
      <c r="K29">
        <v>70221.812974999979</v>
      </c>
      <c r="L29">
        <v>261866771.98427057</v>
      </c>
      <c r="M29">
        <v>5687416.4249999989</v>
      </c>
      <c r="N29">
        <v>2182223099.8689213</v>
      </c>
      <c r="O29">
        <v>106248000</v>
      </c>
      <c r="P29">
        <v>29.66576061666666</v>
      </c>
      <c r="Q29">
        <v>21749.490228693583</v>
      </c>
      <c r="R29">
        <v>261936993.79724556</v>
      </c>
      <c r="S29">
        <v>2294.1585162939214</v>
      </c>
      <c r="T29">
        <v>21779.155989310249</v>
      </c>
    </row>
    <row r="30" spans="1:20" x14ac:dyDescent="0.3">
      <c r="A30">
        <v>29</v>
      </c>
      <c r="B30" t="s">
        <v>139</v>
      </c>
      <c r="C30" t="s">
        <v>149</v>
      </c>
      <c r="D30" t="s">
        <v>155</v>
      </c>
      <c r="E30" t="s">
        <v>157</v>
      </c>
      <c r="F30" t="s">
        <v>159</v>
      </c>
      <c r="G30" t="s">
        <v>226</v>
      </c>
      <c r="H30">
        <v>398.07350041691075</v>
      </c>
      <c r="I30">
        <v>29</v>
      </c>
      <c r="J30">
        <v>1454815.3999126144</v>
      </c>
      <c r="K30">
        <v>70221.812974999979</v>
      </c>
      <c r="L30">
        <v>261866771.98427057</v>
      </c>
      <c r="M30">
        <v>5687416.4249999989</v>
      </c>
      <c r="N30">
        <v>2182223099.8689213</v>
      </c>
      <c r="O30">
        <v>113100000</v>
      </c>
      <c r="P30">
        <v>29.66576061666666</v>
      </c>
      <c r="Q30">
        <v>21749.490228693583</v>
      </c>
      <c r="R30">
        <v>261936993.79724556</v>
      </c>
      <c r="S30">
        <v>2301.0105162939217</v>
      </c>
      <c r="T30">
        <v>21779.155989310249</v>
      </c>
    </row>
    <row r="31" spans="1:20" x14ac:dyDescent="0.3">
      <c r="A31">
        <v>30</v>
      </c>
      <c r="B31" t="s">
        <v>139</v>
      </c>
      <c r="C31" t="s">
        <v>149</v>
      </c>
      <c r="D31" t="s">
        <v>155</v>
      </c>
      <c r="E31" t="s">
        <v>157</v>
      </c>
      <c r="F31" t="s">
        <v>159</v>
      </c>
      <c r="G31" t="s">
        <v>224</v>
      </c>
      <c r="H31">
        <v>398.07350041691075</v>
      </c>
      <c r="I31">
        <v>29</v>
      </c>
      <c r="J31">
        <v>1454815.3999126144</v>
      </c>
      <c r="K31">
        <v>70221.812974999979</v>
      </c>
      <c r="L31">
        <v>261866771.98427057</v>
      </c>
      <c r="M31">
        <v>5687416.4249999989</v>
      </c>
      <c r="N31">
        <v>2182223099.8689213</v>
      </c>
      <c r="O31">
        <v>108639800</v>
      </c>
      <c r="P31">
        <v>29.66576061666666</v>
      </c>
      <c r="Q31">
        <v>21749.490228693583</v>
      </c>
      <c r="R31">
        <v>261936993.79724556</v>
      </c>
      <c r="S31">
        <v>2296.5503162939217</v>
      </c>
      <c r="T31">
        <v>21779.155989310249</v>
      </c>
    </row>
    <row r="32" spans="1:20" x14ac:dyDescent="0.3">
      <c r="A32">
        <v>31</v>
      </c>
      <c r="B32" t="s">
        <v>139</v>
      </c>
      <c r="C32" t="s">
        <v>149</v>
      </c>
      <c r="D32" t="s">
        <v>155</v>
      </c>
      <c r="E32" t="s">
        <v>157</v>
      </c>
      <c r="F32" t="s">
        <v>160</v>
      </c>
      <c r="G32" t="s">
        <v>225</v>
      </c>
      <c r="H32">
        <v>392.95365721005567</v>
      </c>
      <c r="I32">
        <v>56</v>
      </c>
      <c r="J32">
        <v>1443853.271030345</v>
      </c>
      <c r="K32">
        <v>71039.182349999988</v>
      </c>
      <c r="L32">
        <v>259893588.78546211</v>
      </c>
      <c r="M32">
        <v>5714662.0708333319</v>
      </c>
      <c r="N32">
        <v>2165779906.5455174</v>
      </c>
      <c r="O32">
        <v>104384000</v>
      </c>
      <c r="P32">
        <v>29.393304158333329</v>
      </c>
      <c r="Q32">
        <v>21585.606401903657</v>
      </c>
      <c r="R32">
        <v>259964627.96781212</v>
      </c>
      <c r="S32">
        <v>2275.8785686163505</v>
      </c>
      <c r="T32">
        <v>21614.99970606199</v>
      </c>
    </row>
    <row r="33" spans="1:20" x14ac:dyDescent="0.3">
      <c r="A33">
        <v>32</v>
      </c>
      <c r="B33" t="s">
        <v>139</v>
      </c>
      <c r="C33" t="s">
        <v>149</v>
      </c>
      <c r="D33" t="s">
        <v>155</v>
      </c>
      <c r="E33" t="s">
        <v>157</v>
      </c>
      <c r="F33" t="s">
        <v>160</v>
      </c>
      <c r="G33" t="s">
        <v>226</v>
      </c>
      <c r="H33">
        <v>392.95365721005567</v>
      </c>
      <c r="I33">
        <v>28</v>
      </c>
      <c r="J33">
        <v>1443853.271030345</v>
      </c>
      <c r="K33">
        <v>71039.182349999988</v>
      </c>
      <c r="L33">
        <v>259893588.78546211</v>
      </c>
      <c r="M33">
        <v>5714662.0708333319</v>
      </c>
      <c r="N33">
        <v>2165779906.5455174</v>
      </c>
      <c r="O33">
        <v>109200000</v>
      </c>
      <c r="P33">
        <v>29.393304158333329</v>
      </c>
      <c r="Q33">
        <v>21585.606401903657</v>
      </c>
      <c r="R33">
        <v>259964627.96781212</v>
      </c>
      <c r="S33">
        <v>2280.6945686163508</v>
      </c>
      <c r="T33">
        <v>21614.99970606199</v>
      </c>
    </row>
    <row r="34" spans="1:20" x14ac:dyDescent="0.3">
      <c r="A34">
        <v>33</v>
      </c>
      <c r="B34" t="s">
        <v>139</v>
      </c>
      <c r="C34" t="s">
        <v>149</v>
      </c>
      <c r="D34" t="s">
        <v>155</v>
      </c>
      <c r="E34" t="s">
        <v>157</v>
      </c>
      <c r="F34" t="s">
        <v>160</v>
      </c>
      <c r="G34" t="s">
        <v>224</v>
      </c>
      <c r="H34">
        <v>392.95365721005567</v>
      </c>
      <c r="I34">
        <v>28</v>
      </c>
      <c r="J34">
        <v>1443853.271030345</v>
      </c>
      <c r="K34">
        <v>71039.182349999988</v>
      </c>
      <c r="L34">
        <v>259893588.78546211</v>
      </c>
      <c r="M34">
        <v>5714662.0708333319</v>
      </c>
      <c r="N34">
        <v>2165779906.5455174</v>
      </c>
      <c r="O34">
        <v>104893600</v>
      </c>
      <c r="P34">
        <v>29.393304158333329</v>
      </c>
      <c r="Q34">
        <v>21585.606401903657</v>
      </c>
      <c r="R34">
        <v>259964627.96781212</v>
      </c>
      <c r="S34">
        <v>2276.3881686163509</v>
      </c>
      <c r="T34">
        <v>21614.99970606199</v>
      </c>
    </row>
    <row r="35" spans="1:20" x14ac:dyDescent="0.3">
      <c r="A35">
        <v>34</v>
      </c>
      <c r="B35" t="s">
        <v>139</v>
      </c>
      <c r="C35" t="s">
        <v>149</v>
      </c>
      <c r="D35" t="s">
        <v>155</v>
      </c>
      <c r="E35" t="s">
        <v>157</v>
      </c>
      <c r="F35" t="s">
        <v>161</v>
      </c>
      <c r="G35" t="s">
        <v>225</v>
      </c>
      <c r="H35">
        <v>374.26203516665691</v>
      </c>
      <c r="I35">
        <v>54</v>
      </c>
      <c r="J35">
        <v>1400577.6402400073</v>
      </c>
      <c r="K35">
        <v>71529.603974999991</v>
      </c>
      <c r="L35">
        <v>252103975.24320132</v>
      </c>
      <c r="M35">
        <v>5665619.9083333323</v>
      </c>
      <c r="N35">
        <v>2100866460.3600111</v>
      </c>
      <c r="O35">
        <v>100656000</v>
      </c>
      <c r="P35">
        <v>28.902882533333326</v>
      </c>
      <c r="Q35">
        <v>20938.635721588107</v>
      </c>
      <c r="R35">
        <v>252175504.84717631</v>
      </c>
      <c r="S35">
        <v>2207.1880802683445</v>
      </c>
      <c r="T35">
        <v>20967.538604121441</v>
      </c>
    </row>
    <row r="36" spans="1:20" x14ac:dyDescent="0.3">
      <c r="A36">
        <v>35</v>
      </c>
      <c r="B36" t="s">
        <v>139</v>
      </c>
      <c r="C36" t="s">
        <v>149</v>
      </c>
      <c r="D36" t="s">
        <v>155</v>
      </c>
      <c r="E36" t="s">
        <v>157</v>
      </c>
      <c r="F36" t="s">
        <v>161</v>
      </c>
      <c r="G36" t="s">
        <v>226</v>
      </c>
      <c r="H36">
        <v>374.26203516665691</v>
      </c>
      <c r="I36">
        <v>27</v>
      </c>
      <c r="J36">
        <v>1400577.6402400073</v>
      </c>
      <c r="K36">
        <v>71529.603974999991</v>
      </c>
      <c r="L36">
        <v>252103975.24320132</v>
      </c>
      <c r="M36">
        <v>5665619.9083333323</v>
      </c>
      <c r="N36">
        <v>2100866460.3600111</v>
      </c>
      <c r="O36">
        <v>105300000</v>
      </c>
      <c r="P36">
        <v>28.902882533333326</v>
      </c>
      <c r="Q36">
        <v>20938.635721588107</v>
      </c>
      <c r="R36">
        <v>252175504.84717631</v>
      </c>
      <c r="S36">
        <v>2211.8320802683443</v>
      </c>
      <c r="T36">
        <v>20967.538604121441</v>
      </c>
    </row>
    <row r="37" spans="1:20" x14ac:dyDescent="0.3">
      <c r="A37">
        <v>36</v>
      </c>
      <c r="B37" t="s">
        <v>139</v>
      </c>
      <c r="C37" t="s">
        <v>149</v>
      </c>
      <c r="D37" t="s">
        <v>155</v>
      </c>
      <c r="E37" t="s">
        <v>157</v>
      </c>
      <c r="F37" t="s">
        <v>161</v>
      </c>
      <c r="G37" t="s">
        <v>224</v>
      </c>
      <c r="H37">
        <v>374.26203516665691</v>
      </c>
      <c r="I37">
        <v>27</v>
      </c>
      <c r="J37">
        <v>1400577.6402400073</v>
      </c>
      <c r="K37">
        <v>71529.603974999991</v>
      </c>
      <c r="L37">
        <v>252103975.24320132</v>
      </c>
      <c r="M37">
        <v>5665619.9083333323</v>
      </c>
      <c r="N37">
        <v>2100866460.3600111</v>
      </c>
      <c r="O37">
        <v>101147400</v>
      </c>
      <c r="P37">
        <v>28.902882533333326</v>
      </c>
      <c r="Q37">
        <v>20938.635721588107</v>
      </c>
      <c r="R37">
        <v>252175504.84717631</v>
      </c>
      <c r="S37">
        <v>2207.6794802683444</v>
      </c>
      <c r="T37">
        <v>20967.538604121441</v>
      </c>
    </row>
    <row r="38" spans="1:20" x14ac:dyDescent="0.3">
      <c r="A38">
        <v>37</v>
      </c>
      <c r="B38" t="s">
        <v>139</v>
      </c>
      <c r="C38" t="s">
        <v>150</v>
      </c>
      <c r="D38" t="s">
        <v>154</v>
      </c>
      <c r="E38" t="s">
        <v>156</v>
      </c>
      <c r="F38" t="s">
        <v>159</v>
      </c>
      <c r="G38" t="s">
        <v>225</v>
      </c>
      <c r="H38">
        <v>443.38361170515509</v>
      </c>
      <c r="I38">
        <v>64</v>
      </c>
      <c r="J38">
        <v>1630591.3829362125</v>
      </c>
      <c r="K38">
        <v>66088.293633333305</v>
      </c>
      <c r="L38">
        <v>293506448.92851824</v>
      </c>
      <c r="M38">
        <v>6046623.5983333327</v>
      </c>
      <c r="N38">
        <v>2445887074.4043188</v>
      </c>
      <c r="O38">
        <v>119296000</v>
      </c>
      <c r="P38">
        <v>25.510745649999993</v>
      </c>
      <c r="Q38">
        <v>24377.341174896374</v>
      </c>
      <c r="R38">
        <v>293572537.22215158</v>
      </c>
      <c r="S38">
        <v>2571.2296980026522</v>
      </c>
      <c r="T38">
        <v>24402.851920546374</v>
      </c>
    </row>
    <row r="39" spans="1:20" x14ac:dyDescent="0.3">
      <c r="A39">
        <v>38</v>
      </c>
      <c r="B39" t="s">
        <v>139</v>
      </c>
      <c r="C39" t="s">
        <v>150</v>
      </c>
      <c r="D39" t="s">
        <v>154</v>
      </c>
      <c r="E39" t="s">
        <v>156</v>
      </c>
      <c r="F39" t="s">
        <v>159</v>
      </c>
      <c r="G39" t="s">
        <v>226</v>
      </c>
      <c r="H39">
        <v>443.38361170515509</v>
      </c>
      <c r="I39">
        <v>32</v>
      </c>
      <c r="J39">
        <v>1630591.3829362125</v>
      </c>
      <c r="K39">
        <v>66088.293633333305</v>
      </c>
      <c r="L39">
        <v>293506448.92851824</v>
      </c>
      <c r="M39">
        <v>6046623.5983333327</v>
      </c>
      <c r="N39">
        <v>2445887074.4043188</v>
      </c>
      <c r="O39">
        <v>124800000</v>
      </c>
      <c r="P39">
        <v>25.510745649999993</v>
      </c>
      <c r="Q39">
        <v>24377.341174896374</v>
      </c>
      <c r="R39">
        <v>293572537.22215158</v>
      </c>
      <c r="S39">
        <v>2576.7336980026521</v>
      </c>
      <c r="T39">
        <v>24402.851920546374</v>
      </c>
    </row>
    <row r="40" spans="1:20" x14ac:dyDescent="0.3">
      <c r="A40">
        <v>39</v>
      </c>
      <c r="B40" t="s">
        <v>139</v>
      </c>
      <c r="C40" t="s">
        <v>150</v>
      </c>
      <c r="D40" t="s">
        <v>154</v>
      </c>
      <c r="E40" t="s">
        <v>156</v>
      </c>
      <c r="F40" t="s">
        <v>159</v>
      </c>
      <c r="G40" t="s">
        <v>224</v>
      </c>
      <c r="H40">
        <v>443.38361170515509</v>
      </c>
      <c r="I40">
        <v>32</v>
      </c>
      <c r="J40">
        <v>1630591.3829362125</v>
      </c>
      <c r="K40">
        <v>66088.293633333305</v>
      </c>
      <c r="L40">
        <v>293506448.92851824</v>
      </c>
      <c r="M40">
        <v>6046623.5983333327</v>
      </c>
      <c r="N40">
        <v>2445887074.4043188</v>
      </c>
      <c r="O40">
        <v>119878400</v>
      </c>
      <c r="P40">
        <v>25.510745649999993</v>
      </c>
      <c r="Q40">
        <v>24377.341174896374</v>
      </c>
      <c r="R40">
        <v>293572537.22215158</v>
      </c>
      <c r="S40">
        <v>2571.812098002652</v>
      </c>
      <c r="T40">
        <v>24402.851920546374</v>
      </c>
    </row>
    <row r="41" spans="1:20" x14ac:dyDescent="0.3">
      <c r="A41">
        <v>40</v>
      </c>
      <c r="B41" t="s">
        <v>139</v>
      </c>
      <c r="C41" t="s">
        <v>150</v>
      </c>
      <c r="D41" t="s">
        <v>154</v>
      </c>
      <c r="E41" t="s">
        <v>156</v>
      </c>
      <c r="F41" t="s">
        <v>160</v>
      </c>
      <c r="G41" t="s">
        <v>225</v>
      </c>
      <c r="H41">
        <v>438.26376849830012</v>
      </c>
      <c r="I41">
        <v>63</v>
      </c>
      <c r="J41">
        <v>1619629.2540539431</v>
      </c>
      <c r="K41">
        <v>66905.663008333315</v>
      </c>
      <c r="L41">
        <v>291533265.7297098</v>
      </c>
      <c r="M41">
        <v>6073869.2441666657</v>
      </c>
      <c r="N41">
        <v>2429443881.0809145</v>
      </c>
      <c r="O41">
        <v>117432000</v>
      </c>
      <c r="P41">
        <v>25.238289191666663</v>
      </c>
      <c r="Q41">
        <v>24213.457348106447</v>
      </c>
      <c r="R41">
        <v>291600171.39271814</v>
      </c>
      <c r="S41">
        <v>2552.9497503250814</v>
      </c>
      <c r="T41">
        <v>24238.695637298115</v>
      </c>
    </row>
    <row r="42" spans="1:20" x14ac:dyDescent="0.3">
      <c r="A42">
        <v>41</v>
      </c>
      <c r="B42" t="s">
        <v>139</v>
      </c>
      <c r="C42" t="s">
        <v>150</v>
      </c>
      <c r="D42" t="s">
        <v>154</v>
      </c>
      <c r="E42" t="s">
        <v>156</v>
      </c>
      <c r="F42" t="s">
        <v>160</v>
      </c>
      <c r="G42" t="s">
        <v>226</v>
      </c>
      <c r="H42">
        <v>438.26376849830012</v>
      </c>
      <c r="I42">
        <v>32</v>
      </c>
      <c r="J42">
        <v>1619629.2540539431</v>
      </c>
      <c r="K42">
        <v>66905.663008333315</v>
      </c>
      <c r="L42">
        <v>291533265.7297098</v>
      </c>
      <c r="M42">
        <v>6073869.2441666657</v>
      </c>
      <c r="N42">
        <v>2429443881.0809145</v>
      </c>
      <c r="O42">
        <v>124800000</v>
      </c>
      <c r="P42">
        <v>25.238289191666663</v>
      </c>
      <c r="Q42">
        <v>24213.457348106447</v>
      </c>
      <c r="R42">
        <v>291600171.39271814</v>
      </c>
      <c r="S42">
        <v>2560.3177503250813</v>
      </c>
      <c r="T42">
        <v>24238.695637298115</v>
      </c>
    </row>
    <row r="43" spans="1:20" x14ac:dyDescent="0.3">
      <c r="A43">
        <v>42</v>
      </c>
      <c r="B43" t="s">
        <v>139</v>
      </c>
      <c r="C43" t="s">
        <v>150</v>
      </c>
      <c r="D43" t="s">
        <v>154</v>
      </c>
      <c r="E43" t="s">
        <v>156</v>
      </c>
      <c r="F43" t="s">
        <v>160</v>
      </c>
      <c r="G43" t="s">
        <v>224</v>
      </c>
      <c r="H43">
        <v>438.26376849830012</v>
      </c>
      <c r="I43">
        <v>32</v>
      </c>
      <c r="J43">
        <v>1619629.2540539431</v>
      </c>
      <c r="K43">
        <v>66905.663008333315</v>
      </c>
      <c r="L43">
        <v>291533265.7297098</v>
      </c>
      <c r="M43">
        <v>6073869.2441666657</v>
      </c>
      <c r="N43">
        <v>2429443881.0809145</v>
      </c>
      <c r="O43">
        <v>119878400</v>
      </c>
      <c r="P43">
        <v>25.238289191666663</v>
      </c>
      <c r="Q43">
        <v>24213.457348106447</v>
      </c>
      <c r="R43">
        <v>291600171.39271814</v>
      </c>
      <c r="S43">
        <v>2555.3961503250812</v>
      </c>
      <c r="T43">
        <v>24238.695637298115</v>
      </c>
    </row>
    <row r="44" spans="1:20" x14ac:dyDescent="0.3">
      <c r="A44">
        <v>43</v>
      </c>
      <c r="B44" t="s">
        <v>139</v>
      </c>
      <c r="C44" t="s">
        <v>150</v>
      </c>
      <c r="D44" t="s">
        <v>154</v>
      </c>
      <c r="E44" t="s">
        <v>156</v>
      </c>
      <c r="F44" t="s">
        <v>161</v>
      </c>
      <c r="G44" t="s">
        <v>225</v>
      </c>
      <c r="H44">
        <v>419.57214645490131</v>
      </c>
      <c r="I44">
        <v>60</v>
      </c>
      <c r="J44">
        <v>1576353.6232636052</v>
      </c>
      <c r="K44">
        <v>67396.084633333317</v>
      </c>
      <c r="L44">
        <v>283743652.18744898</v>
      </c>
      <c r="M44">
        <v>6024827.0816666661</v>
      </c>
      <c r="N44">
        <v>2364530434.8954077</v>
      </c>
      <c r="O44">
        <v>111840000</v>
      </c>
      <c r="P44">
        <v>24.74786756666666</v>
      </c>
      <c r="Q44">
        <v>23566.486667790898</v>
      </c>
      <c r="R44">
        <v>283811048.27208233</v>
      </c>
      <c r="S44">
        <v>2482.3952619770744</v>
      </c>
      <c r="T44">
        <v>23591.234535357566</v>
      </c>
    </row>
    <row r="45" spans="1:20" x14ac:dyDescent="0.3">
      <c r="A45">
        <v>44</v>
      </c>
      <c r="B45" t="s">
        <v>139</v>
      </c>
      <c r="C45" t="s">
        <v>150</v>
      </c>
      <c r="D45" t="s">
        <v>154</v>
      </c>
      <c r="E45" t="s">
        <v>156</v>
      </c>
      <c r="F45" t="s">
        <v>161</v>
      </c>
      <c r="G45" t="s">
        <v>226</v>
      </c>
      <c r="H45">
        <v>419.57214645490131</v>
      </c>
      <c r="I45">
        <v>30</v>
      </c>
      <c r="J45">
        <v>1576353.6232636052</v>
      </c>
      <c r="K45">
        <v>67396.084633333317</v>
      </c>
      <c r="L45">
        <v>283743652.18744898</v>
      </c>
      <c r="M45">
        <v>6024827.0816666661</v>
      </c>
      <c r="N45">
        <v>2364530434.8954077</v>
      </c>
      <c r="O45">
        <v>117000000</v>
      </c>
      <c r="P45">
        <v>24.74786756666666</v>
      </c>
      <c r="Q45">
        <v>23566.486667790898</v>
      </c>
      <c r="R45">
        <v>283811048.27208233</v>
      </c>
      <c r="S45">
        <v>2487.5552619770742</v>
      </c>
      <c r="T45">
        <v>23591.234535357566</v>
      </c>
    </row>
    <row r="46" spans="1:20" x14ac:dyDescent="0.3">
      <c r="A46">
        <v>45</v>
      </c>
      <c r="B46" t="s">
        <v>139</v>
      </c>
      <c r="C46" t="s">
        <v>150</v>
      </c>
      <c r="D46" t="s">
        <v>154</v>
      </c>
      <c r="E46" t="s">
        <v>156</v>
      </c>
      <c r="F46" t="s">
        <v>161</v>
      </c>
      <c r="G46" t="s">
        <v>224</v>
      </c>
      <c r="H46">
        <v>419.57214645490131</v>
      </c>
      <c r="I46">
        <v>30</v>
      </c>
      <c r="J46">
        <v>1576353.6232636052</v>
      </c>
      <c r="K46">
        <v>67396.084633333317</v>
      </c>
      <c r="L46">
        <v>283743652.18744898</v>
      </c>
      <c r="M46">
        <v>6024827.0816666661</v>
      </c>
      <c r="N46">
        <v>2364530434.8954077</v>
      </c>
      <c r="O46">
        <v>112386000</v>
      </c>
      <c r="P46">
        <v>24.74786756666666</v>
      </c>
      <c r="Q46">
        <v>23566.486667790898</v>
      </c>
      <c r="R46">
        <v>283811048.27208233</v>
      </c>
      <c r="S46">
        <v>2482.9412619770742</v>
      </c>
      <c r="T46">
        <v>23591.234535357566</v>
      </c>
    </row>
    <row r="47" spans="1:20" x14ac:dyDescent="0.3">
      <c r="A47">
        <v>46</v>
      </c>
      <c r="B47" t="s">
        <v>139</v>
      </c>
      <c r="C47" t="s">
        <v>150</v>
      </c>
      <c r="D47" t="s">
        <v>154</v>
      </c>
      <c r="E47" t="s">
        <v>157</v>
      </c>
      <c r="F47" t="s">
        <v>159</v>
      </c>
      <c r="G47" t="s">
        <v>225</v>
      </c>
      <c r="H47">
        <v>446.43512403848842</v>
      </c>
      <c r="I47">
        <v>64</v>
      </c>
      <c r="J47">
        <v>1633545.2468748791</v>
      </c>
      <c r="K47">
        <v>69085.314674999972</v>
      </c>
      <c r="L47">
        <v>294038144.43747824</v>
      </c>
      <c r="M47">
        <v>5447219.3899999987</v>
      </c>
      <c r="N47">
        <v>2450317870.3123183</v>
      </c>
      <c r="O47">
        <v>119296000</v>
      </c>
      <c r="P47">
        <v>28.50776669166666</v>
      </c>
      <c r="Q47">
        <v>24421.501440779441</v>
      </c>
      <c r="R47">
        <v>294107229.75215322</v>
      </c>
      <c r="S47">
        <v>2575.061089702318</v>
      </c>
      <c r="T47">
        <v>24450.009207471106</v>
      </c>
    </row>
    <row r="48" spans="1:20" x14ac:dyDescent="0.3">
      <c r="A48">
        <v>47</v>
      </c>
      <c r="B48" t="s">
        <v>139</v>
      </c>
      <c r="C48" t="s">
        <v>150</v>
      </c>
      <c r="D48" t="s">
        <v>154</v>
      </c>
      <c r="E48" t="s">
        <v>157</v>
      </c>
      <c r="F48" t="s">
        <v>159</v>
      </c>
      <c r="G48" t="s">
        <v>226</v>
      </c>
      <c r="H48">
        <v>446.43512403848842</v>
      </c>
      <c r="I48">
        <v>32</v>
      </c>
      <c r="J48">
        <v>1633545.2468748791</v>
      </c>
      <c r="K48">
        <v>69085.314674999972</v>
      </c>
      <c r="L48">
        <v>294038144.43747824</v>
      </c>
      <c r="M48">
        <v>5447219.3899999987</v>
      </c>
      <c r="N48">
        <v>2450317870.3123183</v>
      </c>
      <c r="O48">
        <v>124800000</v>
      </c>
      <c r="P48">
        <v>28.50776669166666</v>
      </c>
      <c r="Q48">
        <v>24421.501440779441</v>
      </c>
      <c r="R48">
        <v>294107229.75215322</v>
      </c>
      <c r="S48">
        <v>2580.5650897023183</v>
      </c>
      <c r="T48">
        <v>24450.009207471106</v>
      </c>
    </row>
    <row r="49" spans="1:20" x14ac:dyDescent="0.3">
      <c r="A49">
        <v>48</v>
      </c>
      <c r="B49" t="s">
        <v>139</v>
      </c>
      <c r="C49" t="s">
        <v>150</v>
      </c>
      <c r="D49" t="s">
        <v>154</v>
      </c>
      <c r="E49" t="s">
        <v>157</v>
      </c>
      <c r="F49" t="s">
        <v>159</v>
      </c>
      <c r="G49" t="s">
        <v>224</v>
      </c>
      <c r="H49">
        <v>446.43512403848842</v>
      </c>
      <c r="I49">
        <v>32</v>
      </c>
      <c r="J49">
        <v>1633545.2468748791</v>
      </c>
      <c r="K49">
        <v>69085.314674999972</v>
      </c>
      <c r="L49">
        <v>294038144.43747824</v>
      </c>
      <c r="M49">
        <v>5447219.3899999987</v>
      </c>
      <c r="N49">
        <v>2450317870.3123183</v>
      </c>
      <c r="O49">
        <v>119878400</v>
      </c>
      <c r="P49">
        <v>28.50776669166666</v>
      </c>
      <c r="Q49">
        <v>24421.501440779441</v>
      </c>
      <c r="R49">
        <v>294107229.75215322</v>
      </c>
      <c r="S49">
        <v>2575.6434897023182</v>
      </c>
      <c r="T49">
        <v>24450.009207471106</v>
      </c>
    </row>
    <row r="50" spans="1:20" x14ac:dyDescent="0.3">
      <c r="A50">
        <v>49</v>
      </c>
      <c r="B50" t="s">
        <v>139</v>
      </c>
      <c r="C50" t="s">
        <v>150</v>
      </c>
      <c r="D50" t="s">
        <v>154</v>
      </c>
      <c r="E50" t="s">
        <v>157</v>
      </c>
      <c r="F50" t="s">
        <v>160</v>
      </c>
      <c r="G50" t="s">
        <v>225</v>
      </c>
      <c r="H50">
        <v>441.3152808316334</v>
      </c>
      <c r="I50">
        <v>63</v>
      </c>
      <c r="J50">
        <v>1622583.1179926097</v>
      </c>
      <c r="K50">
        <v>69902.684049999982</v>
      </c>
      <c r="L50">
        <v>292064961.23866975</v>
      </c>
      <c r="M50">
        <v>5474465.0358333318</v>
      </c>
      <c r="N50">
        <v>2433874676.9889145</v>
      </c>
      <c r="O50">
        <v>117432000</v>
      </c>
      <c r="P50">
        <v>28.23531023333333</v>
      </c>
      <c r="Q50">
        <v>24257.617613989514</v>
      </c>
      <c r="R50">
        <v>292134863.92271978</v>
      </c>
      <c r="S50">
        <v>2556.7811420247476</v>
      </c>
      <c r="T50">
        <v>24285.852924222847</v>
      </c>
    </row>
    <row r="51" spans="1:20" x14ac:dyDescent="0.3">
      <c r="A51">
        <v>50</v>
      </c>
      <c r="B51" t="s">
        <v>139</v>
      </c>
      <c r="C51" t="s">
        <v>150</v>
      </c>
      <c r="D51" t="s">
        <v>154</v>
      </c>
      <c r="E51" t="s">
        <v>157</v>
      </c>
      <c r="F51" t="s">
        <v>160</v>
      </c>
      <c r="G51" t="s">
        <v>226</v>
      </c>
      <c r="H51">
        <v>441.3152808316334</v>
      </c>
      <c r="I51">
        <v>32</v>
      </c>
      <c r="J51">
        <v>1622583.1179926097</v>
      </c>
      <c r="K51">
        <v>69902.684049999982</v>
      </c>
      <c r="L51">
        <v>292064961.23866975</v>
      </c>
      <c r="M51">
        <v>5474465.0358333318</v>
      </c>
      <c r="N51">
        <v>2433874676.9889145</v>
      </c>
      <c r="O51">
        <v>124800000</v>
      </c>
      <c r="P51">
        <v>28.23531023333333</v>
      </c>
      <c r="Q51">
        <v>24257.617613989514</v>
      </c>
      <c r="R51">
        <v>292134863.92271978</v>
      </c>
      <c r="S51">
        <v>2564.149142024748</v>
      </c>
      <c r="T51">
        <v>24285.852924222847</v>
      </c>
    </row>
    <row r="52" spans="1:20" x14ac:dyDescent="0.3">
      <c r="A52">
        <v>51</v>
      </c>
      <c r="B52" t="s">
        <v>139</v>
      </c>
      <c r="C52" t="s">
        <v>150</v>
      </c>
      <c r="D52" t="s">
        <v>154</v>
      </c>
      <c r="E52" t="s">
        <v>157</v>
      </c>
      <c r="F52" t="s">
        <v>160</v>
      </c>
      <c r="G52" t="s">
        <v>224</v>
      </c>
      <c r="H52">
        <v>441.3152808316334</v>
      </c>
      <c r="I52">
        <v>32</v>
      </c>
      <c r="J52">
        <v>1622583.1179926097</v>
      </c>
      <c r="K52">
        <v>69902.684049999982</v>
      </c>
      <c r="L52">
        <v>292064961.23866975</v>
      </c>
      <c r="M52">
        <v>5474465.0358333318</v>
      </c>
      <c r="N52">
        <v>2433874676.9889145</v>
      </c>
      <c r="O52">
        <v>119878400</v>
      </c>
      <c r="P52">
        <v>28.23531023333333</v>
      </c>
      <c r="Q52">
        <v>24257.617613989514</v>
      </c>
      <c r="R52">
        <v>292134863.92271978</v>
      </c>
      <c r="S52">
        <v>2559.2275420247479</v>
      </c>
      <c r="T52">
        <v>24285.852924222847</v>
      </c>
    </row>
    <row r="53" spans="1:20" x14ac:dyDescent="0.3">
      <c r="A53">
        <v>52</v>
      </c>
      <c r="B53" t="s">
        <v>139</v>
      </c>
      <c r="C53" t="s">
        <v>150</v>
      </c>
      <c r="D53" t="s">
        <v>154</v>
      </c>
      <c r="E53" t="s">
        <v>157</v>
      </c>
      <c r="F53" t="s">
        <v>161</v>
      </c>
      <c r="G53" t="s">
        <v>225</v>
      </c>
      <c r="H53">
        <v>422.62365878823465</v>
      </c>
      <c r="I53">
        <v>61</v>
      </c>
      <c r="J53">
        <v>1579307.4872022721</v>
      </c>
      <c r="K53">
        <v>70393.105674999984</v>
      </c>
      <c r="L53">
        <v>284275347.69640899</v>
      </c>
      <c r="M53">
        <v>5425422.8733333321</v>
      </c>
      <c r="N53">
        <v>2368961230.8034081</v>
      </c>
      <c r="O53">
        <v>113704000</v>
      </c>
      <c r="P53">
        <v>27.744888608333326</v>
      </c>
      <c r="Q53">
        <v>23610.646933673968</v>
      </c>
      <c r="R53">
        <v>284345740.80208397</v>
      </c>
      <c r="S53">
        <v>2488.0906536767416</v>
      </c>
      <c r="T53">
        <v>23638.391822282301</v>
      </c>
    </row>
    <row r="54" spans="1:20" x14ac:dyDescent="0.3">
      <c r="A54">
        <v>53</v>
      </c>
      <c r="B54" t="s">
        <v>139</v>
      </c>
      <c r="C54" t="s">
        <v>150</v>
      </c>
      <c r="D54" t="s">
        <v>154</v>
      </c>
      <c r="E54" t="s">
        <v>157</v>
      </c>
      <c r="F54" t="s">
        <v>161</v>
      </c>
      <c r="G54" t="s">
        <v>226</v>
      </c>
      <c r="H54">
        <v>422.62365878823465</v>
      </c>
      <c r="I54">
        <v>31</v>
      </c>
      <c r="J54">
        <v>1579307.4872022721</v>
      </c>
      <c r="K54">
        <v>70393.105674999984</v>
      </c>
      <c r="L54">
        <v>284275347.69640899</v>
      </c>
      <c r="M54">
        <v>5425422.8733333321</v>
      </c>
      <c r="N54">
        <v>2368961230.8034081</v>
      </c>
      <c r="O54">
        <v>120900000</v>
      </c>
      <c r="P54">
        <v>27.744888608333326</v>
      </c>
      <c r="Q54">
        <v>23610.646933673968</v>
      </c>
      <c r="R54">
        <v>284345740.80208397</v>
      </c>
      <c r="S54">
        <v>2495.2866536767415</v>
      </c>
      <c r="T54">
        <v>23638.391822282301</v>
      </c>
    </row>
    <row r="55" spans="1:20" x14ac:dyDescent="0.3">
      <c r="A55">
        <v>54</v>
      </c>
      <c r="B55" t="s">
        <v>139</v>
      </c>
      <c r="C55" t="s">
        <v>150</v>
      </c>
      <c r="D55" t="s">
        <v>154</v>
      </c>
      <c r="E55" t="s">
        <v>157</v>
      </c>
      <c r="F55" t="s">
        <v>161</v>
      </c>
      <c r="G55" t="s">
        <v>224</v>
      </c>
      <c r="H55">
        <v>422.62365878823465</v>
      </c>
      <c r="I55">
        <v>31</v>
      </c>
      <c r="J55">
        <v>1579307.4872022721</v>
      </c>
      <c r="K55">
        <v>70393.105674999984</v>
      </c>
      <c r="L55">
        <v>284275347.69640899</v>
      </c>
      <c r="M55">
        <v>5425422.8733333321</v>
      </c>
      <c r="N55">
        <v>2368961230.8034081</v>
      </c>
      <c r="O55">
        <v>116132200</v>
      </c>
      <c r="P55">
        <v>27.744888608333326</v>
      </c>
      <c r="Q55">
        <v>23610.646933673968</v>
      </c>
      <c r="R55">
        <v>284345740.80208397</v>
      </c>
      <c r="S55">
        <v>2490.5188536767414</v>
      </c>
      <c r="T55">
        <v>23638.391822282301</v>
      </c>
    </row>
    <row r="56" spans="1:20" x14ac:dyDescent="0.3">
      <c r="A56">
        <v>55</v>
      </c>
      <c r="B56" t="s">
        <v>139</v>
      </c>
      <c r="C56" t="s">
        <v>150</v>
      </c>
      <c r="D56" t="s">
        <v>155</v>
      </c>
      <c r="E56" t="s">
        <v>156</v>
      </c>
      <c r="F56" t="s">
        <v>159</v>
      </c>
      <c r="G56" t="s">
        <v>225</v>
      </c>
      <c r="H56">
        <v>443.41370558015512</v>
      </c>
      <c r="I56">
        <v>64</v>
      </c>
      <c r="J56">
        <v>1630620.5138072122</v>
      </c>
      <c r="K56">
        <v>66002.311133333307</v>
      </c>
      <c r="L56">
        <v>293511692.48529822</v>
      </c>
      <c r="M56">
        <v>6042324.4733333327</v>
      </c>
      <c r="N56">
        <v>2445930770.7108183</v>
      </c>
      <c r="O56">
        <v>119296000</v>
      </c>
      <c r="P56">
        <v>25.44625877499999</v>
      </c>
      <c r="Q56">
        <v>24377.776681417818</v>
      </c>
      <c r="R56">
        <v>293577694.79643154</v>
      </c>
      <c r="S56">
        <v>2571.2690951841519</v>
      </c>
      <c r="T56">
        <v>24403.222940192816</v>
      </c>
    </row>
    <row r="57" spans="1:20" x14ac:dyDescent="0.3">
      <c r="A57">
        <v>56</v>
      </c>
      <c r="B57" t="s">
        <v>139</v>
      </c>
      <c r="C57" t="s">
        <v>150</v>
      </c>
      <c r="D57" t="s">
        <v>155</v>
      </c>
      <c r="E57" t="s">
        <v>156</v>
      </c>
      <c r="F57" t="s">
        <v>159</v>
      </c>
      <c r="G57" t="s">
        <v>226</v>
      </c>
      <c r="H57">
        <v>443.41370558015512</v>
      </c>
      <c r="I57">
        <v>32</v>
      </c>
      <c r="J57">
        <v>1630620.5138072122</v>
      </c>
      <c r="K57">
        <v>66002.311133333307</v>
      </c>
      <c r="L57">
        <v>293511692.48529822</v>
      </c>
      <c r="M57">
        <v>6042324.4733333327</v>
      </c>
      <c r="N57">
        <v>2445930770.7108183</v>
      </c>
      <c r="O57">
        <v>124800000</v>
      </c>
      <c r="P57">
        <v>25.44625877499999</v>
      </c>
      <c r="Q57">
        <v>24377.776681417818</v>
      </c>
      <c r="R57">
        <v>293577694.79643154</v>
      </c>
      <c r="S57">
        <v>2576.7730951841518</v>
      </c>
      <c r="T57">
        <v>24403.222940192816</v>
      </c>
    </row>
    <row r="58" spans="1:20" x14ac:dyDescent="0.3">
      <c r="A58">
        <v>57</v>
      </c>
      <c r="B58" t="s">
        <v>139</v>
      </c>
      <c r="C58" t="s">
        <v>150</v>
      </c>
      <c r="D58" t="s">
        <v>155</v>
      </c>
      <c r="E58" t="s">
        <v>156</v>
      </c>
      <c r="F58" t="s">
        <v>159</v>
      </c>
      <c r="G58" t="s">
        <v>224</v>
      </c>
      <c r="H58">
        <v>443.41370558015512</v>
      </c>
      <c r="I58">
        <v>32</v>
      </c>
      <c r="J58">
        <v>1630620.5138072122</v>
      </c>
      <c r="K58">
        <v>66002.311133333307</v>
      </c>
      <c r="L58">
        <v>293511692.48529822</v>
      </c>
      <c r="M58">
        <v>6042324.4733333327</v>
      </c>
      <c r="N58">
        <v>2445930770.7108183</v>
      </c>
      <c r="O58">
        <v>119878400</v>
      </c>
      <c r="P58">
        <v>25.44625877499999</v>
      </c>
      <c r="Q58">
        <v>24377.776681417818</v>
      </c>
      <c r="R58">
        <v>293577694.79643154</v>
      </c>
      <c r="S58">
        <v>2571.8514951841516</v>
      </c>
      <c r="T58">
        <v>24403.222940192816</v>
      </c>
    </row>
    <row r="59" spans="1:20" x14ac:dyDescent="0.3">
      <c r="A59">
        <v>58</v>
      </c>
      <c r="B59" t="s">
        <v>139</v>
      </c>
      <c r="C59" t="s">
        <v>150</v>
      </c>
      <c r="D59" t="s">
        <v>155</v>
      </c>
      <c r="E59" t="s">
        <v>156</v>
      </c>
      <c r="F59" t="s">
        <v>160</v>
      </c>
      <c r="G59" t="s">
        <v>225</v>
      </c>
      <c r="H59">
        <v>438.29386237330004</v>
      </c>
      <c r="I59">
        <v>63</v>
      </c>
      <c r="J59">
        <v>1619658.3849249429</v>
      </c>
      <c r="K59">
        <v>66819.680508333317</v>
      </c>
      <c r="L59">
        <v>291538509.28648973</v>
      </c>
      <c r="M59">
        <v>6069570.1191666657</v>
      </c>
      <c r="N59">
        <v>2429487577.3874145</v>
      </c>
      <c r="O59">
        <v>117432000</v>
      </c>
      <c r="P59">
        <v>25.173802316666659</v>
      </c>
      <c r="Q59">
        <v>24213.892854627895</v>
      </c>
      <c r="R59">
        <v>291605328.96699804</v>
      </c>
      <c r="S59">
        <v>2552.9891475065815</v>
      </c>
      <c r="T59">
        <v>24239.06665694456</v>
      </c>
    </row>
    <row r="60" spans="1:20" x14ac:dyDescent="0.3">
      <c r="A60">
        <v>59</v>
      </c>
      <c r="B60" t="s">
        <v>139</v>
      </c>
      <c r="C60" t="s">
        <v>150</v>
      </c>
      <c r="D60" t="s">
        <v>155</v>
      </c>
      <c r="E60" t="s">
        <v>156</v>
      </c>
      <c r="F60" t="s">
        <v>160</v>
      </c>
      <c r="G60" t="s">
        <v>226</v>
      </c>
      <c r="H60">
        <v>438.29386237330004</v>
      </c>
      <c r="I60">
        <v>32</v>
      </c>
      <c r="J60">
        <v>1619658.3849249429</v>
      </c>
      <c r="K60">
        <v>66819.680508333317</v>
      </c>
      <c r="L60">
        <v>291538509.28648973</v>
      </c>
      <c r="M60">
        <v>6069570.1191666657</v>
      </c>
      <c r="N60">
        <v>2429487577.3874145</v>
      </c>
      <c r="O60">
        <v>124800000</v>
      </c>
      <c r="P60">
        <v>25.173802316666659</v>
      </c>
      <c r="Q60">
        <v>24213.892854627895</v>
      </c>
      <c r="R60">
        <v>291605328.96699804</v>
      </c>
      <c r="S60">
        <v>2560.3571475065814</v>
      </c>
      <c r="T60">
        <v>24239.06665694456</v>
      </c>
    </row>
    <row r="61" spans="1:20" x14ac:dyDescent="0.3">
      <c r="A61">
        <v>60</v>
      </c>
      <c r="B61" t="s">
        <v>139</v>
      </c>
      <c r="C61" t="s">
        <v>150</v>
      </c>
      <c r="D61" t="s">
        <v>155</v>
      </c>
      <c r="E61" t="s">
        <v>156</v>
      </c>
      <c r="F61" t="s">
        <v>160</v>
      </c>
      <c r="G61" t="s">
        <v>224</v>
      </c>
      <c r="H61">
        <v>438.29386237330004</v>
      </c>
      <c r="I61">
        <v>32</v>
      </c>
      <c r="J61">
        <v>1619658.3849249429</v>
      </c>
      <c r="K61">
        <v>66819.680508333317</v>
      </c>
      <c r="L61">
        <v>291538509.28648973</v>
      </c>
      <c r="M61">
        <v>6069570.1191666657</v>
      </c>
      <c r="N61">
        <v>2429487577.3874145</v>
      </c>
      <c r="O61">
        <v>119878400</v>
      </c>
      <c r="P61">
        <v>25.173802316666659</v>
      </c>
      <c r="Q61">
        <v>24213.892854627895</v>
      </c>
      <c r="R61">
        <v>291605328.96699804</v>
      </c>
      <c r="S61">
        <v>2555.4355475065813</v>
      </c>
      <c r="T61">
        <v>24239.06665694456</v>
      </c>
    </row>
    <row r="62" spans="1:20" x14ac:dyDescent="0.3">
      <c r="A62">
        <v>61</v>
      </c>
      <c r="B62" t="s">
        <v>139</v>
      </c>
      <c r="C62" t="s">
        <v>150</v>
      </c>
      <c r="D62" t="s">
        <v>155</v>
      </c>
      <c r="E62" t="s">
        <v>156</v>
      </c>
      <c r="F62" t="s">
        <v>161</v>
      </c>
      <c r="G62" t="s">
        <v>225</v>
      </c>
      <c r="H62">
        <v>419.60224032990129</v>
      </c>
      <c r="I62">
        <v>60</v>
      </c>
      <c r="J62">
        <v>1576382.7541346052</v>
      </c>
      <c r="K62">
        <v>67310.102133333319</v>
      </c>
      <c r="L62">
        <v>283748895.74422896</v>
      </c>
      <c r="M62">
        <v>6020527.9566666661</v>
      </c>
      <c r="N62">
        <v>2364574131.2019076</v>
      </c>
      <c r="O62">
        <v>111840000</v>
      </c>
      <c r="P62">
        <v>24.68338069166666</v>
      </c>
      <c r="Q62">
        <v>23566.922174312345</v>
      </c>
      <c r="R62">
        <v>283816205.84636229</v>
      </c>
      <c r="S62">
        <v>2482.434659158574</v>
      </c>
      <c r="T62">
        <v>23591.605555004011</v>
      </c>
    </row>
    <row r="63" spans="1:20" x14ac:dyDescent="0.3">
      <c r="A63">
        <v>62</v>
      </c>
      <c r="B63" t="s">
        <v>139</v>
      </c>
      <c r="C63" t="s">
        <v>150</v>
      </c>
      <c r="D63" t="s">
        <v>155</v>
      </c>
      <c r="E63" t="s">
        <v>156</v>
      </c>
      <c r="F63" t="s">
        <v>161</v>
      </c>
      <c r="G63" t="s">
        <v>226</v>
      </c>
      <c r="H63">
        <v>419.60224032990129</v>
      </c>
      <c r="I63">
        <v>30</v>
      </c>
      <c r="J63">
        <v>1576382.7541346052</v>
      </c>
      <c r="K63">
        <v>67310.102133333319</v>
      </c>
      <c r="L63">
        <v>283748895.74422896</v>
      </c>
      <c r="M63">
        <v>6020527.9566666661</v>
      </c>
      <c r="N63">
        <v>2364574131.2019076</v>
      </c>
      <c r="O63">
        <v>117000000</v>
      </c>
      <c r="P63">
        <v>24.68338069166666</v>
      </c>
      <c r="Q63">
        <v>23566.922174312345</v>
      </c>
      <c r="R63">
        <v>283816205.84636229</v>
      </c>
      <c r="S63">
        <v>2487.5946591585739</v>
      </c>
      <c r="T63">
        <v>23591.605555004011</v>
      </c>
    </row>
    <row r="64" spans="1:20" x14ac:dyDescent="0.3">
      <c r="A64">
        <v>63</v>
      </c>
      <c r="B64" t="s">
        <v>139</v>
      </c>
      <c r="C64" t="s">
        <v>150</v>
      </c>
      <c r="D64" t="s">
        <v>155</v>
      </c>
      <c r="E64" t="s">
        <v>156</v>
      </c>
      <c r="F64" t="s">
        <v>161</v>
      </c>
      <c r="G64" t="s">
        <v>224</v>
      </c>
      <c r="H64">
        <v>419.60224032990129</v>
      </c>
      <c r="I64">
        <v>30</v>
      </c>
      <c r="J64">
        <v>1576382.7541346052</v>
      </c>
      <c r="K64">
        <v>67310.102133333319</v>
      </c>
      <c r="L64">
        <v>283748895.74422896</v>
      </c>
      <c r="M64">
        <v>6020527.9566666661</v>
      </c>
      <c r="N64">
        <v>2364574131.2019076</v>
      </c>
      <c r="O64">
        <v>112386000</v>
      </c>
      <c r="P64">
        <v>24.68338069166666</v>
      </c>
      <c r="Q64">
        <v>23566.922174312345</v>
      </c>
      <c r="R64">
        <v>283816205.84636229</v>
      </c>
      <c r="S64">
        <v>2482.9806591585743</v>
      </c>
      <c r="T64">
        <v>23591.605555004011</v>
      </c>
    </row>
    <row r="65" spans="1:20" x14ac:dyDescent="0.3">
      <c r="A65">
        <v>64</v>
      </c>
      <c r="B65" t="s">
        <v>139</v>
      </c>
      <c r="C65" t="s">
        <v>150</v>
      </c>
      <c r="D65" t="s">
        <v>155</v>
      </c>
      <c r="E65" t="s">
        <v>157</v>
      </c>
      <c r="F65" t="s">
        <v>159</v>
      </c>
      <c r="G65" t="s">
        <v>225</v>
      </c>
      <c r="H65">
        <v>446.46521791348846</v>
      </c>
      <c r="I65">
        <v>64</v>
      </c>
      <c r="J65">
        <v>1633574.3777458789</v>
      </c>
      <c r="K65">
        <v>68999.332174999974</v>
      </c>
      <c r="L65">
        <v>294043387.99425822</v>
      </c>
      <c r="M65">
        <v>5442920.2649999987</v>
      </c>
      <c r="N65">
        <v>2450361566.6188183</v>
      </c>
      <c r="O65">
        <v>119296000</v>
      </c>
      <c r="P65">
        <v>28.443279816666657</v>
      </c>
      <c r="Q65">
        <v>24421.936947300888</v>
      </c>
      <c r="R65">
        <v>294112387.32643324</v>
      </c>
      <c r="S65">
        <v>2575.1004868838181</v>
      </c>
      <c r="T65">
        <v>24450.380227117555</v>
      </c>
    </row>
    <row r="66" spans="1:20" x14ac:dyDescent="0.3">
      <c r="A66">
        <v>65</v>
      </c>
      <c r="B66" t="s">
        <v>139</v>
      </c>
      <c r="C66" t="s">
        <v>150</v>
      </c>
      <c r="D66" t="s">
        <v>155</v>
      </c>
      <c r="E66" t="s">
        <v>157</v>
      </c>
      <c r="F66" t="s">
        <v>159</v>
      </c>
      <c r="G66" t="s">
        <v>226</v>
      </c>
      <c r="H66">
        <v>446.46521791348846</v>
      </c>
      <c r="I66">
        <v>32</v>
      </c>
      <c r="J66">
        <v>1633574.3777458789</v>
      </c>
      <c r="K66">
        <v>68999.332174999974</v>
      </c>
      <c r="L66">
        <v>294043387.99425822</v>
      </c>
      <c r="M66">
        <v>5442920.2649999987</v>
      </c>
      <c r="N66">
        <v>2450361566.6188183</v>
      </c>
      <c r="O66">
        <v>124800000</v>
      </c>
      <c r="P66">
        <v>28.443279816666657</v>
      </c>
      <c r="Q66">
        <v>24421.936947300888</v>
      </c>
      <c r="R66">
        <v>294112387.32643324</v>
      </c>
      <c r="S66">
        <v>2580.604486883818</v>
      </c>
      <c r="T66">
        <v>24450.380227117555</v>
      </c>
    </row>
    <row r="67" spans="1:20" x14ac:dyDescent="0.3">
      <c r="A67">
        <v>66</v>
      </c>
      <c r="B67" t="s">
        <v>139</v>
      </c>
      <c r="C67" t="s">
        <v>150</v>
      </c>
      <c r="D67" t="s">
        <v>155</v>
      </c>
      <c r="E67" t="s">
        <v>157</v>
      </c>
      <c r="F67" t="s">
        <v>159</v>
      </c>
      <c r="G67" t="s">
        <v>224</v>
      </c>
      <c r="H67">
        <v>446.46521791348846</v>
      </c>
      <c r="I67">
        <v>32</v>
      </c>
      <c r="J67">
        <v>1633574.3777458789</v>
      </c>
      <c r="K67">
        <v>68999.332174999974</v>
      </c>
      <c r="L67">
        <v>294043387.99425822</v>
      </c>
      <c r="M67">
        <v>5442920.2649999987</v>
      </c>
      <c r="N67">
        <v>2450361566.6188183</v>
      </c>
      <c r="O67">
        <v>119878400</v>
      </c>
      <c r="P67">
        <v>28.443279816666657</v>
      </c>
      <c r="Q67">
        <v>24421.936947300888</v>
      </c>
      <c r="R67">
        <v>294112387.32643324</v>
      </c>
      <c r="S67">
        <v>2575.6828868838184</v>
      </c>
      <c r="T67">
        <v>24450.380227117555</v>
      </c>
    </row>
    <row r="68" spans="1:20" x14ac:dyDescent="0.3">
      <c r="A68">
        <v>67</v>
      </c>
      <c r="B68" t="s">
        <v>139</v>
      </c>
      <c r="C68" t="s">
        <v>150</v>
      </c>
      <c r="D68" t="s">
        <v>155</v>
      </c>
      <c r="E68" t="s">
        <v>157</v>
      </c>
      <c r="F68" t="s">
        <v>160</v>
      </c>
      <c r="G68" t="s">
        <v>225</v>
      </c>
      <c r="H68">
        <v>441.34537470663344</v>
      </c>
      <c r="I68">
        <v>63</v>
      </c>
      <c r="J68">
        <v>1622612.2488636095</v>
      </c>
      <c r="K68">
        <v>69816.701549999983</v>
      </c>
      <c r="L68">
        <v>292070204.79544973</v>
      </c>
      <c r="M68">
        <v>5470165.9108333318</v>
      </c>
      <c r="N68">
        <v>2433918373.295414</v>
      </c>
      <c r="O68">
        <v>117432000</v>
      </c>
      <c r="P68">
        <v>28.170823358333326</v>
      </c>
      <c r="Q68">
        <v>24258.053120510962</v>
      </c>
      <c r="R68">
        <v>292140021.49699974</v>
      </c>
      <c r="S68">
        <v>2556.8205392062473</v>
      </c>
      <c r="T68">
        <v>24286.223943869296</v>
      </c>
    </row>
    <row r="69" spans="1:20" x14ac:dyDescent="0.3">
      <c r="A69">
        <v>68</v>
      </c>
      <c r="B69" t="s">
        <v>139</v>
      </c>
      <c r="C69" t="s">
        <v>150</v>
      </c>
      <c r="D69" t="s">
        <v>155</v>
      </c>
      <c r="E69" t="s">
        <v>157</v>
      </c>
      <c r="F69" t="s">
        <v>160</v>
      </c>
      <c r="G69" t="s">
        <v>226</v>
      </c>
      <c r="H69">
        <v>441.34537470663344</v>
      </c>
      <c r="I69">
        <v>32</v>
      </c>
      <c r="J69">
        <v>1622612.2488636095</v>
      </c>
      <c r="K69">
        <v>69816.701549999983</v>
      </c>
      <c r="L69">
        <v>292070204.79544973</v>
      </c>
      <c r="M69">
        <v>5470165.9108333318</v>
      </c>
      <c r="N69">
        <v>2433918373.295414</v>
      </c>
      <c r="O69">
        <v>124800000</v>
      </c>
      <c r="P69">
        <v>28.170823358333326</v>
      </c>
      <c r="Q69">
        <v>24258.053120510962</v>
      </c>
      <c r="R69">
        <v>292140021.49699974</v>
      </c>
      <c r="S69">
        <v>2564.1885392062472</v>
      </c>
      <c r="T69">
        <v>24286.223943869296</v>
      </c>
    </row>
    <row r="70" spans="1:20" x14ac:dyDescent="0.3">
      <c r="A70">
        <v>69</v>
      </c>
      <c r="B70" t="s">
        <v>139</v>
      </c>
      <c r="C70" t="s">
        <v>150</v>
      </c>
      <c r="D70" t="s">
        <v>155</v>
      </c>
      <c r="E70" t="s">
        <v>157</v>
      </c>
      <c r="F70" t="s">
        <v>160</v>
      </c>
      <c r="G70" t="s">
        <v>224</v>
      </c>
      <c r="H70">
        <v>441.34537470663344</v>
      </c>
      <c r="I70">
        <v>32</v>
      </c>
      <c r="J70">
        <v>1622612.2488636095</v>
      </c>
      <c r="K70">
        <v>69816.701549999983</v>
      </c>
      <c r="L70">
        <v>292070204.79544973</v>
      </c>
      <c r="M70">
        <v>5470165.9108333318</v>
      </c>
      <c r="N70">
        <v>2433918373.295414</v>
      </c>
      <c r="O70">
        <v>119878400</v>
      </c>
      <c r="P70">
        <v>28.170823358333326</v>
      </c>
      <c r="Q70">
        <v>24258.053120510962</v>
      </c>
      <c r="R70">
        <v>292140021.49699974</v>
      </c>
      <c r="S70">
        <v>2559.2669392062471</v>
      </c>
      <c r="T70">
        <v>24286.223943869296</v>
      </c>
    </row>
    <row r="71" spans="1:20" x14ac:dyDescent="0.3">
      <c r="A71">
        <v>70</v>
      </c>
      <c r="B71" t="s">
        <v>139</v>
      </c>
      <c r="C71" t="s">
        <v>150</v>
      </c>
      <c r="D71" t="s">
        <v>155</v>
      </c>
      <c r="E71" t="s">
        <v>157</v>
      </c>
      <c r="F71" t="s">
        <v>161</v>
      </c>
      <c r="G71" t="s">
        <v>225</v>
      </c>
      <c r="H71">
        <v>422.65375266323468</v>
      </c>
      <c r="I71">
        <v>61</v>
      </c>
      <c r="J71">
        <v>1579336.6180732718</v>
      </c>
      <c r="K71">
        <v>70307.123174999986</v>
      </c>
      <c r="L71">
        <v>284280591.25318891</v>
      </c>
      <c r="M71">
        <v>5421123.7483333321</v>
      </c>
      <c r="N71">
        <v>2369004927.1099076</v>
      </c>
      <c r="O71">
        <v>113704000</v>
      </c>
      <c r="P71">
        <v>27.680401733333326</v>
      </c>
      <c r="Q71">
        <v>23611.082440195412</v>
      </c>
      <c r="R71">
        <v>284350898.37636393</v>
      </c>
      <c r="S71">
        <v>2488.1300508582412</v>
      </c>
      <c r="T71">
        <v>23638.762841928747</v>
      </c>
    </row>
    <row r="72" spans="1:20" x14ac:dyDescent="0.3">
      <c r="A72">
        <v>71</v>
      </c>
      <c r="B72" t="s">
        <v>139</v>
      </c>
      <c r="C72" t="s">
        <v>150</v>
      </c>
      <c r="D72" t="s">
        <v>155</v>
      </c>
      <c r="E72" t="s">
        <v>157</v>
      </c>
      <c r="F72" t="s">
        <v>161</v>
      </c>
      <c r="G72" t="s">
        <v>226</v>
      </c>
      <c r="H72">
        <v>422.65375266323468</v>
      </c>
      <c r="I72">
        <v>31</v>
      </c>
      <c r="J72">
        <v>1579336.6180732718</v>
      </c>
      <c r="K72">
        <v>70307.123174999986</v>
      </c>
      <c r="L72">
        <v>284280591.25318891</v>
      </c>
      <c r="M72">
        <v>5421123.7483333321</v>
      </c>
      <c r="N72">
        <v>2369004927.1099076</v>
      </c>
      <c r="O72">
        <v>120900000</v>
      </c>
      <c r="P72">
        <v>27.680401733333326</v>
      </c>
      <c r="Q72">
        <v>23611.082440195412</v>
      </c>
      <c r="R72">
        <v>284350898.37636393</v>
      </c>
      <c r="S72">
        <v>2495.3260508582412</v>
      </c>
      <c r="T72">
        <v>23638.762841928747</v>
      </c>
    </row>
    <row r="73" spans="1:20" x14ac:dyDescent="0.3">
      <c r="A73">
        <v>72</v>
      </c>
      <c r="B73" t="s">
        <v>139</v>
      </c>
      <c r="C73" t="s">
        <v>150</v>
      </c>
      <c r="D73" t="s">
        <v>155</v>
      </c>
      <c r="E73" t="s">
        <v>157</v>
      </c>
      <c r="F73" t="s">
        <v>161</v>
      </c>
      <c r="G73" t="s">
        <v>224</v>
      </c>
      <c r="H73">
        <v>422.65375266323468</v>
      </c>
      <c r="I73">
        <v>31</v>
      </c>
      <c r="J73">
        <v>1579336.6180732718</v>
      </c>
      <c r="K73">
        <v>70307.123174999986</v>
      </c>
      <c r="L73">
        <v>284280591.25318891</v>
      </c>
      <c r="M73">
        <v>5421123.7483333321</v>
      </c>
      <c r="N73">
        <v>2369004927.1099076</v>
      </c>
      <c r="O73">
        <v>116132200</v>
      </c>
      <c r="P73">
        <v>27.680401733333326</v>
      </c>
      <c r="Q73">
        <v>23611.082440195412</v>
      </c>
      <c r="R73">
        <v>284350898.37636393</v>
      </c>
      <c r="S73">
        <v>2490.5582508582411</v>
      </c>
      <c r="T73">
        <v>23638.762841928747</v>
      </c>
    </row>
    <row r="74" spans="1:20" x14ac:dyDescent="0.3">
      <c r="A74">
        <v>73</v>
      </c>
      <c r="B74" t="s">
        <v>139</v>
      </c>
      <c r="C74" t="s">
        <v>151</v>
      </c>
      <c r="D74" t="s">
        <v>154</v>
      </c>
      <c r="E74" t="s">
        <v>156</v>
      </c>
      <c r="F74" t="s">
        <v>159</v>
      </c>
      <c r="G74" t="s">
        <v>225</v>
      </c>
      <c r="H74">
        <v>421.75496263686625</v>
      </c>
      <c r="I74">
        <v>60</v>
      </c>
      <c r="J74">
        <v>1543696.9529898199</v>
      </c>
      <c r="K74">
        <v>65477.053233333318</v>
      </c>
      <c r="L74">
        <v>277865451.5381676</v>
      </c>
      <c r="M74">
        <v>5802127.4383333325</v>
      </c>
      <c r="N74">
        <v>2315545429.4847298</v>
      </c>
      <c r="O74">
        <v>111840000</v>
      </c>
      <c r="P74">
        <v>24.288264849999994</v>
      </c>
      <c r="Q74">
        <v>23078.269447197807</v>
      </c>
      <c r="R74">
        <v>277930928.59140092</v>
      </c>
      <c r="S74">
        <v>2433.1875569230633</v>
      </c>
      <c r="T74">
        <v>23102.557712047808</v>
      </c>
    </row>
    <row r="75" spans="1:20" x14ac:dyDescent="0.3">
      <c r="A75">
        <v>74</v>
      </c>
      <c r="B75" t="s">
        <v>139</v>
      </c>
      <c r="C75" t="s">
        <v>151</v>
      </c>
      <c r="D75" t="s">
        <v>154</v>
      </c>
      <c r="E75" t="s">
        <v>156</v>
      </c>
      <c r="F75" t="s">
        <v>159</v>
      </c>
      <c r="G75" t="s">
        <v>226</v>
      </c>
      <c r="H75">
        <v>421.75496263686625</v>
      </c>
      <c r="I75">
        <v>30</v>
      </c>
      <c r="J75">
        <v>1543696.9529898199</v>
      </c>
      <c r="K75">
        <v>65477.053233333318</v>
      </c>
      <c r="L75">
        <v>277865451.5381676</v>
      </c>
      <c r="M75">
        <v>5802127.4383333325</v>
      </c>
      <c r="N75">
        <v>2315545429.4847298</v>
      </c>
      <c r="O75">
        <v>117000000</v>
      </c>
      <c r="P75">
        <v>24.288264849999994</v>
      </c>
      <c r="Q75">
        <v>23078.269447197807</v>
      </c>
      <c r="R75">
        <v>277930928.59140092</v>
      </c>
      <c r="S75">
        <v>2438.3475569230632</v>
      </c>
      <c r="T75">
        <v>23102.557712047808</v>
      </c>
    </row>
    <row r="76" spans="1:20" x14ac:dyDescent="0.3">
      <c r="A76">
        <v>75</v>
      </c>
      <c r="B76" t="s">
        <v>139</v>
      </c>
      <c r="C76" t="s">
        <v>151</v>
      </c>
      <c r="D76" t="s">
        <v>154</v>
      </c>
      <c r="E76" t="s">
        <v>156</v>
      </c>
      <c r="F76" t="s">
        <v>159</v>
      </c>
      <c r="G76" t="s">
        <v>224</v>
      </c>
      <c r="H76">
        <v>421.75496263686625</v>
      </c>
      <c r="I76">
        <v>30</v>
      </c>
      <c r="J76">
        <v>1543696.9529898199</v>
      </c>
      <c r="K76">
        <v>65477.053233333318</v>
      </c>
      <c r="L76">
        <v>277865451.5381676</v>
      </c>
      <c r="M76">
        <v>5802127.4383333325</v>
      </c>
      <c r="N76">
        <v>2315545429.4847298</v>
      </c>
      <c r="O76">
        <v>112386000</v>
      </c>
      <c r="P76">
        <v>24.288264849999994</v>
      </c>
      <c r="Q76">
        <v>23078.269447197807</v>
      </c>
      <c r="R76">
        <v>277930928.59140092</v>
      </c>
      <c r="S76">
        <v>2433.7335569230631</v>
      </c>
      <c r="T76">
        <v>23102.557712047808</v>
      </c>
    </row>
    <row r="77" spans="1:20" x14ac:dyDescent="0.3">
      <c r="A77">
        <v>76</v>
      </c>
      <c r="B77" t="s">
        <v>139</v>
      </c>
      <c r="C77" t="s">
        <v>151</v>
      </c>
      <c r="D77" t="s">
        <v>154</v>
      </c>
      <c r="E77" t="s">
        <v>156</v>
      </c>
      <c r="F77" t="s">
        <v>160</v>
      </c>
      <c r="G77" t="s">
        <v>225</v>
      </c>
      <c r="H77">
        <v>416.63511943001117</v>
      </c>
      <c r="I77">
        <v>60</v>
      </c>
      <c r="J77">
        <v>1532734.8241075508</v>
      </c>
      <c r="K77">
        <v>66294.42260833332</v>
      </c>
      <c r="L77">
        <v>275892268.3393591</v>
      </c>
      <c r="M77">
        <v>5829373.0841666656</v>
      </c>
      <c r="N77">
        <v>2299102236.1613259</v>
      </c>
      <c r="O77">
        <v>111840000</v>
      </c>
      <c r="P77">
        <v>24.015808391666663</v>
      </c>
      <c r="Q77">
        <v>22914.385620407884</v>
      </c>
      <c r="R77">
        <v>275958562.76196742</v>
      </c>
      <c r="S77">
        <v>2416.7716092454925</v>
      </c>
      <c r="T77">
        <v>22938.401428799549</v>
      </c>
    </row>
    <row r="78" spans="1:20" x14ac:dyDescent="0.3">
      <c r="A78">
        <v>77</v>
      </c>
      <c r="B78" t="s">
        <v>139</v>
      </c>
      <c r="C78" t="s">
        <v>151</v>
      </c>
      <c r="D78" t="s">
        <v>154</v>
      </c>
      <c r="E78" t="s">
        <v>156</v>
      </c>
      <c r="F78" t="s">
        <v>160</v>
      </c>
      <c r="G78" t="s">
        <v>226</v>
      </c>
      <c r="H78">
        <v>416.63511943001117</v>
      </c>
      <c r="I78">
        <v>30</v>
      </c>
      <c r="J78">
        <v>1532734.8241075508</v>
      </c>
      <c r="K78">
        <v>66294.42260833332</v>
      </c>
      <c r="L78">
        <v>275892268.3393591</v>
      </c>
      <c r="M78">
        <v>5829373.0841666656</v>
      </c>
      <c r="N78">
        <v>2299102236.1613259</v>
      </c>
      <c r="O78">
        <v>117000000</v>
      </c>
      <c r="P78">
        <v>24.015808391666663</v>
      </c>
      <c r="Q78">
        <v>22914.385620407884</v>
      </c>
      <c r="R78">
        <v>275958562.76196742</v>
      </c>
      <c r="S78">
        <v>2421.9316092454924</v>
      </c>
      <c r="T78">
        <v>22938.401428799549</v>
      </c>
    </row>
    <row r="79" spans="1:20" x14ac:dyDescent="0.3">
      <c r="A79">
        <v>78</v>
      </c>
      <c r="B79" t="s">
        <v>139</v>
      </c>
      <c r="C79" t="s">
        <v>151</v>
      </c>
      <c r="D79" t="s">
        <v>154</v>
      </c>
      <c r="E79" t="s">
        <v>156</v>
      </c>
      <c r="F79" t="s">
        <v>160</v>
      </c>
      <c r="G79" t="s">
        <v>224</v>
      </c>
      <c r="H79">
        <v>416.63511943001117</v>
      </c>
      <c r="I79">
        <v>30</v>
      </c>
      <c r="J79">
        <v>1532734.8241075508</v>
      </c>
      <c r="K79">
        <v>66294.42260833332</v>
      </c>
      <c r="L79">
        <v>275892268.3393591</v>
      </c>
      <c r="M79">
        <v>5829373.0841666656</v>
      </c>
      <c r="N79">
        <v>2299102236.1613259</v>
      </c>
      <c r="O79">
        <v>112386000</v>
      </c>
      <c r="P79">
        <v>24.015808391666663</v>
      </c>
      <c r="Q79">
        <v>22914.385620407884</v>
      </c>
      <c r="R79">
        <v>275958562.76196742</v>
      </c>
      <c r="S79">
        <v>2417.3176092454923</v>
      </c>
      <c r="T79">
        <v>22938.401428799549</v>
      </c>
    </row>
    <row r="80" spans="1:20" x14ac:dyDescent="0.3">
      <c r="A80">
        <v>79</v>
      </c>
      <c r="B80" t="s">
        <v>139</v>
      </c>
      <c r="C80" t="s">
        <v>151</v>
      </c>
      <c r="D80" t="s">
        <v>154</v>
      </c>
      <c r="E80" t="s">
        <v>156</v>
      </c>
      <c r="F80" t="s">
        <v>161</v>
      </c>
      <c r="G80" t="s">
        <v>225</v>
      </c>
      <c r="H80">
        <v>397.94349738661248</v>
      </c>
      <c r="I80">
        <v>57</v>
      </c>
      <c r="J80">
        <v>1489459.1933172133</v>
      </c>
      <c r="K80">
        <v>66784.844233333322</v>
      </c>
      <c r="L80">
        <v>268102654.7970984</v>
      </c>
      <c r="M80">
        <v>5780330.9216666659</v>
      </c>
      <c r="N80">
        <v>2234188789.9758201</v>
      </c>
      <c r="O80">
        <v>106248000</v>
      </c>
      <c r="P80">
        <v>23.52538676666666</v>
      </c>
      <c r="Q80">
        <v>22267.414940092342</v>
      </c>
      <c r="R80">
        <v>268169439.64133173</v>
      </c>
      <c r="S80">
        <v>2346.2171208974869</v>
      </c>
      <c r="T80">
        <v>22290.940326859007</v>
      </c>
    </row>
    <row r="81" spans="1:20" x14ac:dyDescent="0.3">
      <c r="A81">
        <v>80</v>
      </c>
      <c r="B81" t="s">
        <v>139</v>
      </c>
      <c r="C81" t="s">
        <v>151</v>
      </c>
      <c r="D81" t="s">
        <v>154</v>
      </c>
      <c r="E81" t="s">
        <v>156</v>
      </c>
      <c r="F81" t="s">
        <v>161</v>
      </c>
      <c r="G81" t="s">
        <v>226</v>
      </c>
      <c r="H81">
        <v>397.94349738661248</v>
      </c>
      <c r="I81">
        <v>29</v>
      </c>
      <c r="J81">
        <v>1489459.1933172133</v>
      </c>
      <c r="K81">
        <v>66784.844233333322</v>
      </c>
      <c r="L81">
        <v>268102654.7970984</v>
      </c>
      <c r="M81">
        <v>5780330.9216666659</v>
      </c>
      <c r="N81">
        <v>2234188789.9758201</v>
      </c>
      <c r="O81">
        <v>113100000</v>
      </c>
      <c r="P81">
        <v>23.52538676666666</v>
      </c>
      <c r="Q81">
        <v>22267.414940092342</v>
      </c>
      <c r="R81">
        <v>268169439.64133173</v>
      </c>
      <c r="S81">
        <v>2353.0691208974868</v>
      </c>
      <c r="T81">
        <v>22290.940326859007</v>
      </c>
    </row>
    <row r="82" spans="1:20" x14ac:dyDescent="0.3">
      <c r="A82">
        <v>81</v>
      </c>
      <c r="B82" t="s">
        <v>139</v>
      </c>
      <c r="C82" t="s">
        <v>151</v>
      </c>
      <c r="D82" t="s">
        <v>154</v>
      </c>
      <c r="E82" t="s">
        <v>156</v>
      </c>
      <c r="F82" t="s">
        <v>161</v>
      </c>
      <c r="G82" t="s">
        <v>224</v>
      </c>
      <c r="H82">
        <v>397.94349738661248</v>
      </c>
      <c r="I82">
        <v>29</v>
      </c>
      <c r="J82">
        <v>1489459.1933172133</v>
      </c>
      <c r="K82">
        <v>66784.844233333322</v>
      </c>
      <c r="L82">
        <v>268102654.7970984</v>
      </c>
      <c r="M82">
        <v>5780330.9216666659</v>
      </c>
      <c r="N82">
        <v>2234188789.9758201</v>
      </c>
      <c r="O82">
        <v>108639800</v>
      </c>
      <c r="P82">
        <v>23.52538676666666</v>
      </c>
      <c r="Q82">
        <v>22267.414940092342</v>
      </c>
      <c r="R82">
        <v>268169439.64133173</v>
      </c>
      <c r="S82">
        <v>2348.6089208974868</v>
      </c>
      <c r="T82">
        <v>22290.940326859007</v>
      </c>
    </row>
    <row r="83" spans="1:20" x14ac:dyDescent="0.3">
      <c r="A83">
        <v>82</v>
      </c>
      <c r="B83" t="s">
        <v>139</v>
      </c>
      <c r="C83" t="s">
        <v>151</v>
      </c>
      <c r="D83" t="s">
        <v>154</v>
      </c>
      <c r="E83" t="s">
        <v>157</v>
      </c>
      <c r="F83" t="s">
        <v>159</v>
      </c>
      <c r="G83" t="s">
        <v>225</v>
      </c>
      <c r="H83">
        <v>424.80647497019959</v>
      </c>
      <c r="I83">
        <v>61</v>
      </c>
      <c r="J83">
        <v>1546650.8169284866</v>
      </c>
      <c r="K83">
        <v>68474.074274999977</v>
      </c>
      <c r="L83">
        <v>278397147.0471276</v>
      </c>
      <c r="M83">
        <v>5202723.2299999986</v>
      </c>
      <c r="N83">
        <v>2319976225.3927298</v>
      </c>
      <c r="O83">
        <v>113704000</v>
      </c>
      <c r="P83">
        <v>27.285285891666661</v>
      </c>
      <c r="Q83">
        <v>23122.429713080874</v>
      </c>
      <c r="R83">
        <v>278465621.12140262</v>
      </c>
      <c r="S83">
        <v>2438.8829486227296</v>
      </c>
      <c r="T83">
        <v>23149.71499897254</v>
      </c>
    </row>
    <row r="84" spans="1:20" x14ac:dyDescent="0.3">
      <c r="A84">
        <v>83</v>
      </c>
      <c r="B84" t="s">
        <v>139</v>
      </c>
      <c r="C84" t="s">
        <v>151</v>
      </c>
      <c r="D84" t="s">
        <v>154</v>
      </c>
      <c r="E84" t="s">
        <v>157</v>
      </c>
      <c r="F84" t="s">
        <v>159</v>
      </c>
      <c r="G84" t="s">
        <v>226</v>
      </c>
      <c r="H84">
        <v>424.80647497019959</v>
      </c>
      <c r="I84">
        <v>31</v>
      </c>
      <c r="J84">
        <v>1546650.8169284866</v>
      </c>
      <c r="K84">
        <v>68474.074274999977</v>
      </c>
      <c r="L84">
        <v>278397147.0471276</v>
      </c>
      <c r="M84">
        <v>5202723.2299999986</v>
      </c>
      <c r="N84">
        <v>2319976225.3927298</v>
      </c>
      <c r="O84">
        <v>120900000</v>
      </c>
      <c r="P84">
        <v>27.285285891666661</v>
      </c>
      <c r="Q84">
        <v>23122.429713080874</v>
      </c>
      <c r="R84">
        <v>278465621.12140262</v>
      </c>
      <c r="S84">
        <v>2446.07894862273</v>
      </c>
      <c r="T84">
        <v>23149.71499897254</v>
      </c>
    </row>
    <row r="85" spans="1:20" x14ac:dyDescent="0.3">
      <c r="A85">
        <v>84</v>
      </c>
      <c r="B85" t="s">
        <v>139</v>
      </c>
      <c r="C85" t="s">
        <v>151</v>
      </c>
      <c r="D85" t="s">
        <v>154</v>
      </c>
      <c r="E85" t="s">
        <v>157</v>
      </c>
      <c r="F85" t="s">
        <v>159</v>
      </c>
      <c r="G85" t="s">
        <v>224</v>
      </c>
      <c r="H85">
        <v>424.80647497019959</v>
      </c>
      <c r="I85">
        <v>31</v>
      </c>
      <c r="J85">
        <v>1546650.8169284866</v>
      </c>
      <c r="K85">
        <v>68474.074274999977</v>
      </c>
      <c r="L85">
        <v>278397147.0471276</v>
      </c>
      <c r="M85">
        <v>5202723.2299999986</v>
      </c>
      <c r="N85">
        <v>2319976225.3927298</v>
      </c>
      <c r="O85">
        <v>116132200</v>
      </c>
      <c r="P85">
        <v>27.285285891666661</v>
      </c>
      <c r="Q85">
        <v>23122.429713080874</v>
      </c>
      <c r="R85">
        <v>278465621.12140262</v>
      </c>
      <c r="S85">
        <v>2441.3111486227299</v>
      </c>
      <c r="T85">
        <v>23149.71499897254</v>
      </c>
    </row>
    <row r="86" spans="1:20" x14ac:dyDescent="0.3">
      <c r="A86">
        <v>85</v>
      </c>
      <c r="B86" t="s">
        <v>139</v>
      </c>
      <c r="C86" t="s">
        <v>151</v>
      </c>
      <c r="D86" t="s">
        <v>154</v>
      </c>
      <c r="E86" t="s">
        <v>157</v>
      </c>
      <c r="F86" t="s">
        <v>160</v>
      </c>
      <c r="G86" t="s">
        <v>225</v>
      </c>
      <c r="H86">
        <v>419.68663176334456</v>
      </c>
      <c r="I86">
        <v>60</v>
      </c>
      <c r="J86">
        <v>1535688.6880462172</v>
      </c>
      <c r="K86">
        <v>69291.443649999987</v>
      </c>
      <c r="L86">
        <v>276423963.84831911</v>
      </c>
      <c r="M86">
        <v>5229968.8758333316</v>
      </c>
      <c r="N86">
        <v>2303533032.0693259</v>
      </c>
      <c r="O86">
        <v>111840000</v>
      </c>
      <c r="P86">
        <v>27.01282943333333</v>
      </c>
      <c r="Q86">
        <v>22958.545886290947</v>
      </c>
      <c r="R86">
        <v>276493255.29196912</v>
      </c>
      <c r="S86">
        <v>2420.6030009451592</v>
      </c>
      <c r="T86">
        <v>22985.558715724281</v>
      </c>
    </row>
    <row r="87" spans="1:20" x14ac:dyDescent="0.3">
      <c r="A87">
        <v>86</v>
      </c>
      <c r="B87" t="s">
        <v>139</v>
      </c>
      <c r="C87" t="s">
        <v>151</v>
      </c>
      <c r="D87" t="s">
        <v>154</v>
      </c>
      <c r="E87" t="s">
        <v>157</v>
      </c>
      <c r="F87" t="s">
        <v>160</v>
      </c>
      <c r="G87" t="s">
        <v>226</v>
      </c>
      <c r="H87">
        <v>419.68663176334456</v>
      </c>
      <c r="I87">
        <v>30</v>
      </c>
      <c r="J87">
        <v>1535688.6880462172</v>
      </c>
      <c r="K87">
        <v>69291.443649999987</v>
      </c>
      <c r="L87">
        <v>276423963.84831911</v>
      </c>
      <c r="M87">
        <v>5229968.8758333316</v>
      </c>
      <c r="N87">
        <v>2303533032.0693259</v>
      </c>
      <c r="O87">
        <v>117000000</v>
      </c>
      <c r="P87">
        <v>27.01282943333333</v>
      </c>
      <c r="Q87">
        <v>22958.545886290947</v>
      </c>
      <c r="R87">
        <v>276493255.29196912</v>
      </c>
      <c r="S87">
        <v>2425.7630009451595</v>
      </c>
      <c r="T87">
        <v>22985.558715724281</v>
      </c>
    </row>
    <row r="88" spans="1:20" x14ac:dyDescent="0.3">
      <c r="A88">
        <v>87</v>
      </c>
      <c r="B88" t="s">
        <v>139</v>
      </c>
      <c r="C88" t="s">
        <v>151</v>
      </c>
      <c r="D88" t="s">
        <v>154</v>
      </c>
      <c r="E88" t="s">
        <v>157</v>
      </c>
      <c r="F88" t="s">
        <v>160</v>
      </c>
      <c r="G88" t="s">
        <v>224</v>
      </c>
      <c r="H88">
        <v>419.68663176334456</v>
      </c>
      <c r="I88">
        <v>30</v>
      </c>
      <c r="J88">
        <v>1535688.6880462172</v>
      </c>
      <c r="K88">
        <v>69291.443649999987</v>
      </c>
      <c r="L88">
        <v>276423963.84831911</v>
      </c>
      <c r="M88">
        <v>5229968.8758333316</v>
      </c>
      <c r="N88">
        <v>2303533032.0693259</v>
      </c>
      <c r="O88">
        <v>112386000</v>
      </c>
      <c r="P88">
        <v>27.01282943333333</v>
      </c>
      <c r="Q88">
        <v>22958.545886290947</v>
      </c>
      <c r="R88">
        <v>276493255.29196912</v>
      </c>
      <c r="S88">
        <v>2421.1490009451595</v>
      </c>
      <c r="T88">
        <v>22985.558715724281</v>
      </c>
    </row>
    <row r="89" spans="1:20" x14ac:dyDescent="0.3">
      <c r="A89">
        <v>88</v>
      </c>
      <c r="B89" t="s">
        <v>139</v>
      </c>
      <c r="C89" t="s">
        <v>151</v>
      </c>
      <c r="D89" t="s">
        <v>154</v>
      </c>
      <c r="E89" t="s">
        <v>157</v>
      </c>
      <c r="F89" t="s">
        <v>161</v>
      </c>
      <c r="G89" t="s">
        <v>225</v>
      </c>
      <c r="H89">
        <v>400.99500971994576</v>
      </c>
      <c r="I89">
        <v>58</v>
      </c>
      <c r="J89">
        <v>1492413.05725588</v>
      </c>
      <c r="K89">
        <v>69781.865274999989</v>
      </c>
      <c r="L89">
        <v>268634350.30605841</v>
      </c>
      <c r="M89">
        <v>5180926.713333332</v>
      </c>
      <c r="N89">
        <v>2238619585.8838201</v>
      </c>
      <c r="O89">
        <v>108112000</v>
      </c>
      <c r="P89">
        <v>26.522407808333327</v>
      </c>
      <c r="Q89">
        <v>22311.575205975405</v>
      </c>
      <c r="R89">
        <v>268704132.17133343</v>
      </c>
      <c r="S89">
        <v>2351.9125125971532</v>
      </c>
      <c r="T89">
        <v>22338.097613783739</v>
      </c>
    </row>
    <row r="90" spans="1:20" x14ac:dyDescent="0.3">
      <c r="A90">
        <v>89</v>
      </c>
      <c r="B90" t="s">
        <v>139</v>
      </c>
      <c r="C90" t="s">
        <v>151</v>
      </c>
      <c r="D90" t="s">
        <v>154</v>
      </c>
      <c r="E90" t="s">
        <v>157</v>
      </c>
      <c r="F90" t="s">
        <v>161</v>
      </c>
      <c r="G90" t="s">
        <v>226</v>
      </c>
      <c r="H90">
        <v>400.99500971994576</v>
      </c>
      <c r="I90">
        <v>29</v>
      </c>
      <c r="J90">
        <v>1492413.05725588</v>
      </c>
      <c r="K90">
        <v>69781.865274999989</v>
      </c>
      <c r="L90">
        <v>268634350.30605841</v>
      </c>
      <c r="M90">
        <v>5180926.713333332</v>
      </c>
      <c r="N90">
        <v>2238619585.8838201</v>
      </c>
      <c r="O90">
        <v>113100000</v>
      </c>
      <c r="P90">
        <v>26.522407808333327</v>
      </c>
      <c r="Q90">
        <v>22311.575205975405</v>
      </c>
      <c r="R90">
        <v>268704132.17133343</v>
      </c>
      <c r="S90">
        <v>2356.900512597153</v>
      </c>
      <c r="T90">
        <v>22338.097613783739</v>
      </c>
    </row>
    <row r="91" spans="1:20" x14ac:dyDescent="0.3">
      <c r="A91">
        <v>90</v>
      </c>
      <c r="B91" t="s">
        <v>139</v>
      </c>
      <c r="C91" t="s">
        <v>151</v>
      </c>
      <c r="D91" t="s">
        <v>154</v>
      </c>
      <c r="E91" t="s">
        <v>157</v>
      </c>
      <c r="F91" t="s">
        <v>161</v>
      </c>
      <c r="G91" t="s">
        <v>224</v>
      </c>
      <c r="H91">
        <v>400.99500971994576</v>
      </c>
      <c r="I91">
        <v>29</v>
      </c>
      <c r="J91">
        <v>1492413.05725588</v>
      </c>
      <c r="K91">
        <v>69781.865274999989</v>
      </c>
      <c r="L91">
        <v>268634350.30605841</v>
      </c>
      <c r="M91">
        <v>5180926.713333332</v>
      </c>
      <c r="N91">
        <v>2238619585.8838201</v>
      </c>
      <c r="O91">
        <v>108639800</v>
      </c>
      <c r="P91">
        <v>26.522407808333327</v>
      </c>
      <c r="Q91">
        <v>22311.575205975405</v>
      </c>
      <c r="R91">
        <v>268704132.17133343</v>
      </c>
      <c r="S91">
        <v>2352.440312597153</v>
      </c>
      <c r="T91">
        <v>22338.097613783739</v>
      </c>
    </row>
    <row r="92" spans="1:20" x14ac:dyDescent="0.3">
      <c r="A92">
        <v>91</v>
      </c>
      <c r="B92" t="s">
        <v>139</v>
      </c>
      <c r="C92" t="s">
        <v>151</v>
      </c>
      <c r="D92" t="s">
        <v>155</v>
      </c>
      <c r="E92" t="s">
        <v>156</v>
      </c>
      <c r="F92" t="s">
        <v>159</v>
      </c>
      <c r="G92" t="s">
        <v>225</v>
      </c>
      <c r="H92">
        <v>421.78505651186629</v>
      </c>
      <c r="I92">
        <v>60</v>
      </c>
      <c r="J92">
        <v>1543726.0838608202</v>
      </c>
      <c r="K92">
        <v>65391.070733333319</v>
      </c>
      <c r="L92">
        <v>277870695.09494764</v>
      </c>
      <c r="M92">
        <v>5797828.3133333325</v>
      </c>
      <c r="N92">
        <v>2315589125.7912302</v>
      </c>
      <c r="O92">
        <v>111840000</v>
      </c>
      <c r="P92">
        <v>24.223777974999994</v>
      </c>
      <c r="Q92">
        <v>23078.704953719262</v>
      </c>
      <c r="R92">
        <v>277936086.16568094</v>
      </c>
      <c r="S92">
        <v>2433.2269541045639</v>
      </c>
      <c r="T92">
        <v>23102.928731694261</v>
      </c>
    </row>
    <row r="93" spans="1:20" x14ac:dyDescent="0.3">
      <c r="A93">
        <v>92</v>
      </c>
      <c r="B93" t="s">
        <v>139</v>
      </c>
      <c r="C93" t="s">
        <v>151</v>
      </c>
      <c r="D93" t="s">
        <v>155</v>
      </c>
      <c r="E93" t="s">
        <v>156</v>
      </c>
      <c r="F93" t="s">
        <v>159</v>
      </c>
      <c r="G93" t="s">
        <v>226</v>
      </c>
      <c r="H93">
        <v>421.78505651186629</v>
      </c>
      <c r="I93">
        <v>30</v>
      </c>
      <c r="J93">
        <v>1543726.0838608202</v>
      </c>
      <c r="K93">
        <v>65391.070733333319</v>
      </c>
      <c r="L93">
        <v>277870695.09494764</v>
      </c>
      <c r="M93">
        <v>5797828.3133333325</v>
      </c>
      <c r="N93">
        <v>2315589125.7912302</v>
      </c>
      <c r="O93">
        <v>117000000</v>
      </c>
      <c r="P93">
        <v>24.223777974999994</v>
      </c>
      <c r="Q93">
        <v>23078.704953719262</v>
      </c>
      <c r="R93">
        <v>277936086.16568094</v>
      </c>
      <c r="S93">
        <v>2438.3869541045638</v>
      </c>
      <c r="T93">
        <v>23102.928731694261</v>
      </c>
    </row>
    <row r="94" spans="1:20" x14ac:dyDescent="0.3">
      <c r="A94">
        <v>93</v>
      </c>
      <c r="B94" t="s">
        <v>139</v>
      </c>
      <c r="C94" t="s">
        <v>151</v>
      </c>
      <c r="D94" t="s">
        <v>155</v>
      </c>
      <c r="E94" t="s">
        <v>156</v>
      </c>
      <c r="F94" t="s">
        <v>159</v>
      </c>
      <c r="G94" t="s">
        <v>224</v>
      </c>
      <c r="H94">
        <v>421.78505651186629</v>
      </c>
      <c r="I94">
        <v>30</v>
      </c>
      <c r="J94">
        <v>1543726.0838608202</v>
      </c>
      <c r="K94">
        <v>65391.070733333319</v>
      </c>
      <c r="L94">
        <v>277870695.09494764</v>
      </c>
      <c r="M94">
        <v>5797828.3133333325</v>
      </c>
      <c r="N94">
        <v>2315589125.7912302</v>
      </c>
      <c r="O94">
        <v>112386000</v>
      </c>
      <c r="P94">
        <v>24.223777974999994</v>
      </c>
      <c r="Q94">
        <v>23078.704953719262</v>
      </c>
      <c r="R94">
        <v>277936086.16568094</v>
      </c>
      <c r="S94">
        <v>2433.7729541045637</v>
      </c>
      <c r="T94">
        <v>23102.928731694261</v>
      </c>
    </row>
    <row r="95" spans="1:20" x14ac:dyDescent="0.3">
      <c r="A95">
        <v>94</v>
      </c>
      <c r="B95" t="s">
        <v>139</v>
      </c>
      <c r="C95" t="s">
        <v>151</v>
      </c>
      <c r="D95" t="s">
        <v>155</v>
      </c>
      <c r="E95" t="s">
        <v>156</v>
      </c>
      <c r="F95" t="s">
        <v>160</v>
      </c>
      <c r="G95" t="s">
        <v>225</v>
      </c>
      <c r="H95">
        <v>416.66521330501121</v>
      </c>
      <c r="I95">
        <v>60</v>
      </c>
      <c r="J95">
        <v>1532763.954978551</v>
      </c>
      <c r="K95">
        <v>66208.440108333321</v>
      </c>
      <c r="L95">
        <v>275897511.8961392</v>
      </c>
      <c r="M95">
        <v>5825073.9591666656</v>
      </c>
      <c r="N95">
        <v>2299145932.4678264</v>
      </c>
      <c r="O95">
        <v>111840000</v>
      </c>
      <c r="P95">
        <v>23.951321516666663</v>
      </c>
      <c r="Q95">
        <v>22914.821126929335</v>
      </c>
      <c r="R95">
        <v>275963720.33624756</v>
      </c>
      <c r="S95">
        <v>2416.8110064269931</v>
      </c>
      <c r="T95">
        <v>22938.772448446001</v>
      </c>
    </row>
    <row r="96" spans="1:20" x14ac:dyDescent="0.3">
      <c r="A96">
        <v>95</v>
      </c>
      <c r="B96" t="s">
        <v>139</v>
      </c>
      <c r="C96" t="s">
        <v>151</v>
      </c>
      <c r="D96" t="s">
        <v>155</v>
      </c>
      <c r="E96" t="s">
        <v>156</v>
      </c>
      <c r="F96" t="s">
        <v>160</v>
      </c>
      <c r="G96" t="s">
        <v>226</v>
      </c>
      <c r="H96">
        <v>416.66521330501121</v>
      </c>
      <c r="I96">
        <v>30</v>
      </c>
      <c r="J96">
        <v>1532763.954978551</v>
      </c>
      <c r="K96">
        <v>66208.440108333321</v>
      </c>
      <c r="L96">
        <v>275897511.8961392</v>
      </c>
      <c r="M96">
        <v>5825073.9591666656</v>
      </c>
      <c r="N96">
        <v>2299145932.4678264</v>
      </c>
      <c r="O96">
        <v>117000000</v>
      </c>
      <c r="P96">
        <v>23.951321516666663</v>
      </c>
      <c r="Q96">
        <v>22914.821126929335</v>
      </c>
      <c r="R96">
        <v>275963720.33624756</v>
      </c>
      <c r="S96">
        <v>2421.971006426993</v>
      </c>
      <c r="T96">
        <v>22938.772448446001</v>
      </c>
    </row>
    <row r="97" spans="1:20" x14ac:dyDescent="0.3">
      <c r="A97">
        <v>96</v>
      </c>
      <c r="B97" t="s">
        <v>139</v>
      </c>
      <c r="C97" t="s">
        <v>151</v>
      </c>
      <c r="D97" t="s">
        <v>155</v>
      </c>
      <c r="E97" t="s">
        <v>156</v>
      </c>
      <c r="F97" t="s">
        <v>160</v>
      </c>
      <c r="G97" t="s">
        <v>224</v>
      </c>
      <c r="H97">
        <v>416.66521330501121</v>
      </c>
      <c r="I97">
        <v>30</v>
      </c>
      <c r="J97">
        <v>1532763.954978551</v>
      </c>
      <c r="K97">
        <v>66208.440108333321</v>
      </c>
      <c r="L97">
        <v>275897511.8961392</v>
      </c>
      <c r="M97">
        <v>5825073.9591666656</v>
      </c>
      <c r="N97">
        <v>2299145932.4678264</v>
      </c>
      <c r="O97">
        <v>112386000</v>
      </c>
      <c r="P97">
        <v>23.951321516666663</v>
      </c>
      <c r="Q97">
        <v>22914.821126929335</v>
      </c>
      <c r="R97">
        <v>275963720.33624756</v>
      </c>
      <c r="S97">
        <v>2417.3570064269929</v>
      </c>
      <c r="T97">
        <v>22938.772448446001</v>
      </c>
    </row>
    <row r="98" spans="1:20" x14ac:dyDescent="0.3">
      <c r="A98">
        <v>97</v>
      </c>
      <c r="B98" t="s">
        <v>139</v>
      </c>
      <c r="C98" t="s">
        <v>151</v>
      </c>
      <c r="D98" t="s">
        <v>155</v>
      </c>
      <c r="E98" t="s">
        <v>156</v>
      </c>
      <c r="F98" t="s">
        <v>161</v>
      </c>
      <c r="G98" t="s">
        <v>225</v>
      </c>
      <c r="H98">
        <v>397.9735912616124</v>
      </c>
      <c r="I98">
        <v>57</v>
      </c>
      <c r="J98">
        <v>1489488.3241882129</v>
      </c>
      <c r="K98">
        <v>66698.861733333324</v>
      </c>
      <c r="L98">
        <v>268107898.35387829</v>
      </c>
      <c r="M98">
        <v>5776031.7966666659</v>
      </c>
      <c r="N98">
        <v>2234232486.2823191</v>
      </c>
      <c r="O98">
        <v>106248000</v>
      </c>
      <c r="P98">
        <v>23.46089989166666</v>
      </c>
      <c r="Q98">
        <v>22267.850446613782</v>
      </c>
      <c r="R98">
        <v>268174597.21561164</v>
      </c>
      <c r="S98">
        <v>2346.2565180789857</v>
      </c>
      <c r="T98">
        <v>22291.311346505448</v>
      </c>
    </row>
    <row r="99" spans="1:20" x14ac:dyDescent="0.3">
      <c r="A99">
        <v>98</v>
      </c>
      <c r="B99" t="s">
        <v>139</v>
      </c>
      <c r="C99" t="s">
        <v>151</v>
      </c>
      <c r="D99" t="s">
        <v>155</v>
      </c>
      <c r="E99" t="s">
        <v>156</v>
      </c>
      <c r="F99" t="s">
        <v>161</v>
      </c>
      <c r="G99" t="s">
        <v>226</v>
      </c>
      <c r="H99">
        <v>397.9735912616124</v>
      </c>
      <c r="I99">
        <v>29</v>
      </c>
      <c r="J99">
        <v>1489488.3241882129</v>
      </c>
      <c r="K99">
        <v>66698.861733333324</v>
      </c>
      <c r="L99">
        <v>268107898.35387829</v>
      </c>
      <c r="M99">
        <v>5776031.7966666659</v>
      </c>
      <c r="N99">
        <v>2234232486.2823191</v>
      </c>
      <c r="O99">
        <v>113100000</v>
      </c>
      <c r="P99">
        <v>23.46089989166666</v>
      </c>
      <c r="Q99">
        <v>22267.850446613782</v>
      </c>
      <c r="R99">
        <v>268174597.21561164</v>
      </c>
      <c r="S99">
        <v>2353.1085180789855</v>
      </c>
      <c r="T99">
        <v>22291.311346505448</v>
      </c>
    </row>
    <row r="100" spans="1:20" x14ac:dyDescent="0.3">
      <c r="A100">
        <v>99</v>
      </c>
      <c r="B100" t="s">
        <v>139</v>
      </c>
      <c r="C100" t="s">
        <v>151</v>
      </c>
      <c r="D100" t="s">
        <v>155</v>
      </c>
      <c r="E100" t="s">
        <v>156</v>
      </c>
      <c r="F100" t="s">
        <v>161</v>
      </c>
      <c r="G100" t="s">
        <v>224</v>
      </c>
      <c r="H100">
        <v>397.9735912616124</v>
      </c>
      <c r="I100">
        <v>29</v>
      </c>
      <c r="J100">
        <v>1489488.3241882129</v>
      </c>
      <c r="K100">
        <v>66698.861733333324</v>
      </c>
      <c r="L100">
        <v>268107898.35387829</v>
      </c>
      <c r="M100">
        <v>5776031.7966666659</v>
      </c>
      <c r="N100">
        <v>2234232486.2823191</v>
      </c>
      <c r="O100">
        <v>108639800</v>
      </c>
      <c r="P100">
        <v>23.46089989166666</v>
      </c>
      <c r="Q100">
        <v>22267.850446613782</v>
      </c>
      <c r="R100">
        <v>268174597.21561164</v>
      </c>
      <c r="S100">
        <v>2348.6483180789855</v>
      </c>
      <c r="T100">
        <v>22291.311346505448</v>
      </c>
    </row>
    <row r="101" spans="1:20" x14ac:dyDescent="0.3">
      <c r="A101">
        <v>100</v>
      </c>
      <c r="B101" t="s">
        <v>139</v>
      </c>
      <c r="C101" t="s">
        <v>151</v>
      </c>
      <c r="D101" t="s">
        <v>155</v>
      </c>
      <c r="E101" t="s">
        <v>157</v>
      </c>
      <c r="F101" t="s">
        <v>159</v>
      </c>
      <c r="G101" t="s">
        <v>225</v>
      </c>
      <c r="H101">
        <v>424.83656884519962</v>
      </c>
      <c r="I101">
        <v>61</v>
      </c>
      <c r="J101">
        <v>1546679.9477994866</v>
      </c>
      <c r="K101">
        <v>68388.091774999979</v>
      </c>
      <c r="L101">
        <v>278402390.60390759</v>
      </c>
      <c r="M101">
        <v>5198424.1049999986</v>
      </c>
      <c r="N101">
        <v>2320019921.6992297</v>
      </c>
      <c r="O101">
        <v>113704000</v>
      </c>
      <c r="P101">
        <v>27.22079901666666</v>
      </c>
      <c r="Q101">
        <v>23122.865219602325</v>
      </c>
      <c r="R101">
        <v>278470778.69568259</v>
      </c>
      <c r="S101">
        <v>2438.9223458042297</v>
      </c>
      <c r="T101">
        <v>23150.086018618993</v>
      </c>
    </row>
    <row r="102" spans="1:20" x14ac:dyDescent="0.3">
      <c r="A102">
        <v>101</v>
      </c>
      <c r="B102" t="s">
        <v>139</v>
      </c>
      <c r="C102" t="s">
        <v>151</v>
      </c>
      <c r="D102" t="s">
        <v>155</v>
      </c>
      <c r="E102" t="s">
        <v>157</v>
      </c>
      <c r="F102" t="s">
        <v>159</v>
      </c>
      <c r="G102" t="s">
        <v>226</v>
      </c>
      <c r="H102">
        <v>424.83656884519962</v>
      </c>
      <c r="I102">
        <v>31</v>
      </c>
      <c r="J102">
        <v>1546679.9477994866</v>
      </c>
      <c r="K102">
        <v>68388.091774999979</v>
      </c>
      <c r="L102">
        <v>278402390.60390759</v>
      </c>
      <c r="M102">
        <v>5198424.1049999986</v>
      </c>
      <c r="N102">
        <v>2320019921.6992297</v>
      </c>
      <c r="O102">
        <v>120900000</v>
      </c>
      <c r="P102">
        <v>27.22079901666666</v>
      </c>
      <c r="Q102">
        <v>23122.865219602325</v>
      </c>
      <c r="R102">
        <v>278470778.69568259</v>
      </c>
      <c r="S102">
        <v>2446.1183458042296</v>
      </c>
      <c r="T102">
        <v>23150.086018618993</v>
      </c>
    </row>
    <row r="103" spans="1:20" x14ac:dyDescent="0.3">
      <c r="A103">
        <v>102</v>
      </c>
      <c r="B103" t="s">
        <v>139</v>
      </c>
      <c r="C103" t="s">
        <v>151</v>
      </c>
      <c r="D103" t="s">
        <v>155</v>
      </c>
      <c r="E103" t="s">
        <v>157</v>
      </c>
      <c r="F103" t="s">
        <v>159</v>
      </c>
      <c r="G103" t="s">
        <v>224</v>
      </c>
      <c r="H103">
        <v>424.83656884519962</v>
      </c>
      <c r="I103">
        <v>31</v>
      </c>
      <c r="J103">
        <v>1546679.9477994866</v>
      </c>
      <c r="K103">
        <v>68388.091774999979</v>
      </c>
      <c r="L103">
        <v>278402390.60390759</v>
      </c>
      <c r="M103">
        <v>5198424.1049999986</v>
      </c>
      <c r="N103">
        <v>2320019921.6992297</v>
      </c>
      <c r="O103">
        <v>116132200</v>
      </c>
      <c r="P103">
        <v>27.22079901666666</v>
      </c>
      <c r="Q103">
        <v>23122.865219602325</v>
      </c>
      <c r="R103">
        <v>278470778.69568259</v>
      </c>
      <c r="S103">
        <v>2441.3505458042296</v>
      </c>
      <c r="T103">
        <v>23150.086018618993</v>
      </c>
    </row>
    <row r="104" spans="1:20" x14ac:dyDescent="0.3">
      <c r="A104">
        <v>103</v>
      </c>
      <c r="B104" t="s">
        <v>139</v>
      </c>
      <c r="C104" t="s">
        <v>151</v>
      </c>
      <c r="D104" t="s">
        <v>155</v>
      </c>
      <c r="E104" t="s">
        <v>157</v>
      </c>
      <c r="F104" t="s">
        <v>160</v>
      </c>
      <c r="G104" t="s">
        <v>225</v>
      </c>
      <c r="H104">
        <v>419.71672563834454</v>
      </c>
      <c r="I104">
        <v>60</v>
      </c>
      <c r="J104">
        <v>1535717.8189172172</v>
      </c>
      <c r="K104">
        <v>69205.461149999988</v>
      </c>
      <c r="L104">
        <v>276429207.40509909</v>
      </c>
      <c r="M104">
        <v>5225669.7508333316</v>
      </c>
      <c r="N104">
        <v>2303576728.3758259</v>
      </c>
      <c r="O104">
        <v>111840000</v>
      </c>
      <c r="P104">
        <v>26.94834255833333</v>
      </c>
      <c r="Q104">
        <v>22958.981392812399</v>
      </c>
      <c r="R104">
        <v>276498412.86624908</v>
      </c>
      <c r="S104">
        <v>2420.6423981266594</v>
      </c>
      <c r="T104">
        <v>22985.929735370733</v>
      </c>
    </row>
    <row r="105" spans="1:20" x14ac:dyDescent="0.3">
      <c r="A105">
        <v>104</v>
      </c>
      <c r="B105" t="s">
        <v>139</v>
      </c>
      <c r="C105" t="s">
        <v>151</v>
      </c>
      <c r="D105" t="s">
        <v>155</v>
      </c>
      <c r="E105" t="s">
        <v>157</v>
      </c>
      <c r="F105" t="s">
        <v>160</v>
      </c>
      <c r="G105" t="s">
        <v>226</v>
      </c>
      <c r="H105">
        <v>419.71672563834454</v>
      </c>
      <c r="I105">
        <v>30</v>
      </c>
      <c r="J105">
        <v>1535717.8189172172</v>
      </c>
      <c r="K105">
        <v>69205.461149999988</v>
      </c>
      <c r="L105">
        <v>276429207.40509909</v>
      </c>
      <c r="M105">
        <v>5225669.7508333316</v>
      </c>
      <c r="N105">
        <v>2303576728.3758259</v>
      </c>
      <c r="O105">
        <v>117000000</v>
      </c>
      <c r="P105">
        <v>26.94834255833333</v>
      </c>
      <c r="Q105">
        <v>22958.981392812399</v>
      </c>
      <c r="R105">
        <v>276498412.86624908</v>
      </c>
      <c r="S105">
        <v>2425.8023981266592</v>
      </c>
      <c r="T105">
        <v>22985.929735370733</v>
      </c>
    </row>
    <row r="106" spans="1:20" x14ac:dyDescent="0.3">
      <c r="A106">
        <v>105</v>
      </c>
      <c r="B106" t="s">
        <v>139</v>
      </c>
      <c r="C106" t="s">
        <v>151</v>
      </c>
      <c r="D106" t="s">
        <v>155</v>
      </c>
      <c r="E106" t="s">
        <v>157</v>
      </c>
      <c r="F106" t="s">
        <v>160</v>
      </c>
      <c r="G106" t="s">
        <v>224</v>
      </c>
      <c r="H106">
        <v>419.71672563834454</v>
      </c>
      <c r="I106">
        <v>30</v>
      </c>
      <c r="J106">
        <v>1535717.8189172172</v>
      </c>
      <c r="K106">
        <v>69205.461149999988</v>
      </c>
      <c r="L106">
        <v>276429207.40509909</v>
      </c>
      <c r="M106">
        <v>5225669.7508333316</v>
      </c>
      <c r="N106">
        <v>2303576728.3758259</v>
      </c>
      <c r="O106">
        <v>112386000</v>
      </c>
      <c r="P106">
        <v>26.94834255833333</v>
      </c>
      <c r="Q106">
        <v>22958.981392812399</v>
      </c>
      <c r="R106">
        <v>276498412.86624908</v>
      </c>
      <c r="S106">
        <v>2421.1883981266592</v>
      </c>
      <c r="T106">
        <v>22985.929735370733</v>
      </c>
    </row>
    <row r="107" spans="1:20" x14ac:dyDescent="0.3">
      <c r="A107">
        <v>106</v>
      </c>
      <c r="B107" t="s">
        <v>139</v>
      </c>
      <c r="C107" t="s">
        <v>151</v>
      </c>
      <c r="D107" t="s">
        <v>155</v>
      </c>
      <c r="E107" t="s">
        <v>157</v>
      </c>
      <c r="F107" t="s">
        <v>161</v>
      </c>
      <c r="G107" t="s">
        <v>225</v>
      </c>
      <c r="H107">
        <v>401.02510359494579</v>
      </c>
      <c r="I107">
        <v>58</v>
      </c>
      <c r="J107">
        <v>1492442.1881268797</v>
      </c>
      <c r="K107">
        <v>69695.882774999991</v>
      </c>
      <c r="L107">
        <v>268639593.86283833</v>
      </c>
      <c r="M107">
        <v>5176627.588333332</v>
      </c>
      <c r="N107">
        <v>2238663282.1903195</v>
      </c>
      <c r="O107">
        <v>108112000</v>
      </c>
      <c r="P107">
        <v>26.457920933333327</v>
      </c>
      <c r="Q107">
        <v>22312.010712496849</v>
      </c>
      <c r="R107">
        <v>268709289.74561334</v>
      </c>
      <c r="S107">
        <v>2351.9519097786529</v>
      </c>
      <c r="T107">
        <v>22338.468633430184</v>
      </c>
    </row>
    <row r="108" spans="1:20" x14ac:dyDescent="0.3">
      <c r="A108">
        <v>107</v>
      </c>
      <c r="B108" t="s">
        <v>139</v>
      </c>
      <c r="C108" t="s">
        <v>151</v>
      </c>
      <c r="D108" t="s">
        <v>155</v>
      </c>
      <c r="E108" t="s">
        <v>157</v>
      </c>
      <c r="F108" t="s">
        <v>161</v>
      </c>
      <c r="G108" t="s">
        <v>226</v>
      </c>
      <c r="H108">
        <v>401.02510359494579</v>
      </c>
      <c r="I108">
        <v>29</v>
      </c>
      <c r="J108">
        <v>1492442.1881268797</v>
      </c>
      <c r="K108">
        <v>69695.882774999991</v>
      </c>
      <c r="L108">
        <v>268639593.86283833</v>
      </c>
      <c r="M108">
        <v>5176627.588333332</v>
      </c>
      <c r="N108">
        <v>2238663282.1903195</v>
      </c>
      <c r="O108">
        <v>113100000</v>
      </c>
      <c r="P108">
        <v>26.457920933333327</v>
      </c>
      <c r="Q108">
        <v>22312.010712496849</v>
      </c>
      <c r="R108">
        <v>268709289.74561334</v>
      </c>
      <c r="S108">
        <v>2356.9399097786527</v>
      </c>
      <c r="T108">
        <v>22338.468633430184</v>
      </c>
    </row>
    <row r="109" spans="1:20" x14ac:dyDescent="0.3">
      <c r="A109">
        <v>108</v>
      </c>
      <c r="B109" t="s">
        <v>139</v>
      </c>
      <c r="C109" t="s">
        <v>151</v>
      </c>
      <c r="D109" t="s">
        <v>155</v>
      </c>
      <c r="E109" t="s">
        <v>157</v>
      </c>
      <c r="F109" t="s">
        <v>161</v>
      </c>
      <c r="G109" t="s">
        <v>224</v>
      </c>
      <c r="H109">
        <v>401.02510359494579</v>
      </c>
      <c r="I109">
        <v>29</v>
      </c>
      <c r="J109">
        <v>1492442.1881268797</v>
      </c>
      <c r="K109">
        <v>69695.882774999991</v>
      </c>
      <c r="L109">
        <v>268639593.86283833</v>
      </c>
      <c r="M109">
        <v>5176627.588333332</v>
      </c>
      <c r="N109">
        <v>2238663282.1903195</v>
      </c>
      <c r="O109">
        <v>108639800</v>
      </c>
      <c r="P109">
        <v>26.457920933333327</v>
      </c>
      <c r="Q109">
        <v>22312.010712496849</v>
      </c>
      <c r="R109">
        <v>268709289.74561334</v>
      </c>
      <c r="S109">
        <v>2352.4797097786527</v>
      </c>
      <c r="T109">
        <v>22338.468633430184</v>
      </c>
    </row>
    <row r="110" spans="1:20" x14ac:dyDescent="0.3">
      <c r="A110">
        <v>109</v>
      </c>
      <c r="B110" t="s">
        <v>140</v>
      </c>
      <c r="C110" t="s">
        <v>149</v>
      </c>
      <c r="D110" t="s">
        <v>154</v>
      </c>
      <c r="E110" t="s">
        <v>156</v>
      </c>
      <c r="F110" t="s">
        <v>159</v>
      </c>
      <c r="G110" t="s">
        <v>225</v>
      </c>
      <c r="H110">
        <v>406.30913014232567</v>
      </c>
      <c r="I110">
        <v>58</v>
      </c>
      <c r="J110">
        <v>1487816.6927983295</v>
      </c>
      <c r="K110">
        <v>60432.374433333323</v>
      </c>
      <c r="L110">
        <v>267807004.70369932</v>
      </c>
      <c r="M110">
        <v>6978959.7583333319</v>
      </c>
      <c r="N110">
        <v>2231725039.1974945</v>
      </c>
      <c r="O110">
        <v>108112000</v>
      </c>
      <c r="P110">
        <v>27.421066449999991</v>
      </c>
      <c r="Q110">
        <v>22242.859557335025</v>
      </c>
      <c r="R110">
        <v>267867437.07813266</v>
      </c>
      <c r="S110">
        <v>2346.8159989558276</v>
      </c>
      <c r="T110">
        <v>22270.280623785024</v>
      </c>
    </row>
    <row r="111" spans="1:20" x14ac:dyDescent="0.3">
      <c r="A111">
        <v>110</v>
      </c>
      <c r="B111" t="s">
        <v>140</v>
      </c>
      <c r="C111" t="s">
        <v>149</v>
      </c>
      <c r="D111" t="s">
        <v>154</v>
      </c>
      <c r="E111" t="s">
        <v>156</v>
      </c>
      <c r="F111" t="s">
        <v>159</v>
      </c>
      <c r="G111" t="s">
        <v>226</v>
      </c>
      <c r="H111">
        <v>406.30913014232567</v>
      </c>
      <c r="I111">
        <v>29</v>
      </c>
      <c r="J111">
        <v>1487816.6927983295</v>
      </c>
      <c r="K111">
        <v>60432.374433333323</v>
      </c>
      <c r="L111">
        <v>267807004.70369932</v>
      </c>
      <c r="M111">
        <v>6978959.7583333319</v>
      </c>
      <c r="N111">
        <v>2231725039.1974945</v>
      </c>
      <c r="O111">
        <v>113100000</v>
      </c>
      <c r="P111">
        <v>27.421066449999991</v>
      </c>
      <c r="Q111">
        <v>22242.859557335025</v>
      </c>
      <c r="R111">
        <v>267867437.07813266</v>
      </c>
      <c r="S111">
        <v>2351.8039989558279</v>
      </c>
      <c r="T111">
        <v>22270.280623785024</v>
      </c>
    </row>
    <row r="112" spans="1:20" x14ac:dyDescent="0.3">
      <c r="A112">
        <v>111</v>
      </c>
      <c r="B112" t="s">
        <v>140</v>
      </c>
      <c r="C112" t="s">
        <v>149</v>
      </c>
      <c r="D112" t="s">
        <v>154</v>
      </c>
      <c r="E112" t="s">
        <v>156</v>
      </c>
      <c r="F112" t="s">
        <v>159</v>
      </c>
      <c r="G112" t="s">
        <v>224</v>
      </c>
      <c r="H112">
        <v>406.30913014232567</v>
      </c>
      <c r="I112">
        <v>29</v>
      </c>
      <c r="J112">
        <v>1487816.6927983295</v>
      </c>
      <c r="K112">
        <v>60432.374433333323</v>
      </c>
      <c r="L112">
        <v>267807004.70369932</v>
      </c>
      <c r="M112">
        <v>6978959.7583333319</v>
      </c>
      <c r="N112">
        <v>2231725039.1974945</v>
      </c>
      <c r="O112">
        <v>108639800</v>
      </c>
      <c r="P112">
        <v>27.421066449999991</v>
      </c>
      <c r="Q112">
        <v>22242.859557335025</v>
      </c>
      <c r="R112">
        <v>267867437.07813266</v>
      </c>
      <c r="S112">
        <v>2347.3437989558279</v>
      </c>
      <c r="T112">
        <v>22270.280623785024</v>
      </c>
    </row>
    <row r="113" spans="1:20" x14ac:dyDescent="0.3">
      <c r="A113">
        <v>112</v>
      </c>
      <c r="B113" t="s">
        <v>140</v>
      </c>
      <c r="C113" t="s">
        <v>149</v>
      </c>
      <c r="D113" t="s">
        <v>154</v>
      </c>
      <c r="E113" t="s">
        <v>156</v>
      </c>
      <c r="F113" t="s">
        <v>160</v>
      </c>
      <c r="G113" t="s">
        <v>225</v>
      </c>
      <c r="H113">
        <v>401.18928693547065</v>
      </c>
      <c r="I113">
        <v>58</v>
      </c>
      <c r="J113">
        <v>1476854.5639160606</v>
      </c>
      <c r="K113">
        <v>61249.743808333325</v>
      </c>
      <c r="L113">
        <v>265833821.50489092</v>
      </c>
      <c r="M113">
        <v>7006205.4041666649</v>
      </c>
      <c r="N113">
        <v>2215281845.8740911</v>
      </c>
      <c r="O113">
        <v>108112000</v>
      </c>
      <c r="P113">
        <v>27.14860999166666</v>
      </c>
      <c r="Q113">
        <v>22078.975730545106</v>
      </c>
      <c r="R113">
        <v>265895071.24869925</v>
      </c>
      <c r="S113">
        <v>2330.4000512782577</v>
      </c>
      <c r="T113">
        <v>22106.124340536771</v>
      </c>
    </row>
    <row r="114" spans="1:20" x14ac:dyDescent="0.3">
      <c r="A114">
        <v>113</v>
      </c>
      <c r="B114" t="s">
        <v>140</v>
      </c>
      <c r="C114" t="s">
        <v>149</v>
      </c>
      <c r="D114" t="s">
        <v>154</v>
      </c>
      <c r="E114" t="s">
        <v>156</v>
      </c>
      <c r="F114" t="s">
        <v>160</v>
      </c>
      <c r="G114" t="s">
        <v>226</v>
      </c>
      <c r="H114">
        <v>401.18928693547065</v>
      </c>
      <c r="I114">
        <v>29</v>
      </c>
      <c r="J114">
        <v>1476854.5639160606</v>
      </c>
      <c r="K114">
        <v>61249.743808333325</v>
      </c>
      <c r="L114">
        <v>265833821.50489092</v>
      </c>
      <c r="M114">
        <v>7006205.4041666649</v>
      </c>
      <c r="N114">
        <v>2215281845.8740911</v>
      </c>
      <c r="O114">
        <v>113100000</v>
      </c>
      <c r="P114">
        <v>27.14860999166666</v>
      </c>
      <c r="Q114">
        <v>22078.975730545106</v>
      </c>
      <c r="R114">
        <v>265895071.24869925</v>
      </c>
      <c r="S114">
        <v>2335.388051278258</v>
      </c>
      <c r="T114">
        <v>22106.124340536771</v>
      </c>
    </row>
    <row r="115" spans="1:20" x14ac:dyDescent="0.3">
      <c r="A115">
        <v>114</v>
      </c>
      <c r="B115" t="s">
        <v>140</v>
      </c>
      <c r="C115" t="s">
        <v>149</v>
      </c>
      <c r="D115" t="s">
        <v>154</v>
      </c>
      <c r="E115" t="s">
        <v>156</v>
      </c>
      <c r="F115" t="s">
        <v>160</v>
      </c>
      <c r="G115" t="s">
        <v>224</v>
      </c>
      <c r="H115">
        <v>401.18928693547065</v>
      </c>
      <c r="I115">
        <v>29</v>
      </c>
      <c r="J115">
        <v>1476854.5639160606</v>
      </c>
      <c r="K115">
        <v>61249.743808333325</v>
      </c>
      <c r="L115">
        <v>265833821.50489092</v>
      </c>
      <c r="M115">
        <v>7006205.4041666649</v>
      </c>
      <c r="N115">
        <v>2215281845.8740911</v>
      </c>
      <c r="O115">
        <v>108639800</v>
      </c>
      <c r="P115">
        <v>27.14860999166666</v>
      </c>
      <c r="Q115">
        <v>22078.975730545106</v>
      </c>
      <c r="R115">
        <v>265895071.24869925</v>
      </c>
      <c r="S115">
        <v>2330.927851278258</v>
      </c>
      <c r="T115">
        <v>22106.124340536771</v>
      </c>
    </row>
    <row r="116" spans="1:20" x14ac:dyDescent="0.3">
      <c r="A116">
        <v>115</v>
      </c>
      <c r="B116" t="s">
        <v>140</v>
      </c>
      <c r="C116" t="s">
        <v>149</v>
      </c>
      <c r="D116" t="s">
        <v>154</v>
      </c>
      <c r="E116" t="s">
        <v>156</v>
      </c>
      <c r="F116" t="s">
        <v>161</v>
      </c>
      <c r="G116" t="s">
        <v>225</v>
      </c>
      <c r="H116">
        <v>382.49766489207178</v>
      </c>
      <c r="I116">
        <v>55</v>
      </c>
      <c r="J116">
        <v>1433578.9331257232</v>
      </c>
      <c r="K116">
        <v>61740.165433333321</v>
      </c>
      <c r="L116">
        <v>258044207.96263015</v>
      </c>
      <c r="M116">
        <v>6957163.2416666653</v>
      </c>
      <c r="N116">
        <v>2150368399.6885843</v>
      </c>
      <c r="O116">
        <v>102520000</v>
      </c>
      <c r="P116">
        <v>26.658188366666657</v>
      </c>
      <c r="Q116">
        <v>21432.005050229556</v>
      </c>
      <c r="R116">
        <v>258105948.1280635</v>
      </c>
      <c r="S116">
        <v>2259.8455629302512</v>
      </c>
      <c r="T116">
        <v>21458.663238596222</v>
      </c>
    </row>
    <row r="117" spans="1:20" x14ac:dyDescent="0.3">
      <c r="A117">
        <v>116</v>
      </c>
      <c r="B117" t="s">
        <v>140</v>
      </c>
      <c r="C117" t="s">
        <v>149</v>
      </c>
      <c r="D117" t="s">
        <v>154</v>
      </c>
      <c r="E117" t="s">
        <v>156</v>
      </c>
      <c r="F117" t="s">
        <v>161</v>
      </c>
      <c r="G117" t="s">
        <v>226</v>
      </c>
      <c r="H117">
        <v>382.49766489207178</v>
      </c>
      <c r="I117">
        <v>28</v>
      </c>
      <c r="J117">
        <v>1433578.9331257232</v>
      </c>
      <c r="K117">
        <v>61740.165433333321</v>
      </c>
      <c r="L117">
        <v>258044207.96263015</v>
      </c>
      <c r="M117">
        <v>6957163.2416666653</v>
      </c>
      <c r="N117">
        <v>2150368399.6885843</v>
      </c>
      <c r="O117">
        <v>109200000</v>
      </c>
      <c r="P117">
        <v>26.658188366666657</v>
      </c>
      <c r="Q117">
        <v>21432.005050229556</v>
      </c>
      <c r="R117">
        <v>258105948.1280635</v>
      </c>
      <c r="S117">
        <v>2266.525562930251</v>
      </c>
      <c r="T117">
        <v>21458.663238596222</v>
      </c>
    </row>
    <row r="118" spans="1:20" x14ac:dyDescent="0.3">
      <c r="A118">
        <v>117</v>
      </c>
      <c r="B118" t="s">
        <v>140</v>
      </c>
      <c r="C118" t="s">
        <v>149</v>
      </c>
      <c r="D118" t="s">
        <v>154</v>
      </c>
      <c r="E118" t="s">
        <v>156</v>
      </c>
      <c r="F118" t="s">
        <v>161</v>
      </c>
      <c r="G118" t="s">
        <v>224</v>
      </c>
      <c r="H118">
        <v>382.49766489207178</v>
      </c>
      <c r="I118">
        <v>28</v>
      </c>
      <c r="J118">
        <v>1433578.9331257232</v>
      </c>
      <c r="K118">
        <v>61740.165433333321</v>
      </c>
      <c r="L118">
        <v>258044207.96263015</v>
      </c>
      <c r="M118">
        <v>6957163.2416666653</v>
      </c>
      <c r="N118">
        <v>2150368399.6885843</v>
      </c>
      <c r="O118">
        <v>104893600</v>
      </c>
      <c r="P118">
        <v>26.658188366666657</v>
      </c>
      <c r="Q118">
        <v>21432.005050229556</v>
      </c>
      <c r="R118">
        <v>258105948.1280635</v>
      </c>
      <c r="S118">
        <v>2262.2191629302511</v>
      </c>
      <c r="T118">
        <v>21458.663238596222</v>
      </c>
    </row>
    <row r="119" spans="1:20" x14ac:dyDescent="0.3">
      <c r="A119">
        <v>118</v>
      </c>
      <c r="B119" t="s">
        <v>140</v>
      </c>
      <c r="C119" t="s">
        <v>149</v>
      </c>
      <c r="D119" t="s">
        <v>154</v>
      </c>
      <c r="E119" t="s">
        <v>157</v>
      </c>
      <c r="F119" t="s">
        <v>159</v>
      </c>
      <c r="G119" t="s">
        <v>225</v>
      </c>
      <c r="H119">
        <v>409.36064247565895</v>
      </c>
      <c r="I119">
        <v>59</v>
      </c>
      <c r="J119">
        <v>1490770.5567369964</v>
      </c>
      <c r="K119">
        <v>63429.39547499999</v>
      </c>
      <c r="L119">
        <v>268338700.21265936</v>
      </c>
      <c r="M119">
        <v>6379555.5499999989</v>
      </c>
      <c r="N119">
        <v>2236155835.1054945</v>
      </c>
      <c r="O119">
        <v>109976000</v>
      </c>
      <c r="P119">
        <v>30.418087491666657</v>
      </c>
      <c r="Q119">
        <v>22287.019823218096</v>
      </c>
      <c r="R119">
        <v>268402129.60813436</v>
      </c>
      <c r="S119">
        <v>2352.5113906554948</v>
      </c>
      <c r="T119">
        <v>22317.437910709763</v>
      </c>
    </row>
    <row r="120" spans="1:20" x14ac:dyDescent="0.3">
      <c r="A120">
        <v>119</v>
      </c>
      <c r="B120" t="s">
        <v>140</v>
      </c>
      <c r="C120" t="s">
        <v>149</v>
      </c>
      <c r="D120" t="s">
        <v>154</v>
      </c>
      <c r="E120" t="s">
        <v>157</v>
      </c>
      <c r="F120" t="s">
        <v>159</v>
      </c>
      <c r="G120" t="s">
        <v>226</v>
      </c>
      <c r="H120">
        <v>409.36064247565895</v>
      </c>
      <c r="I120">
        <v>30</v>
      </c>
      <c r="J120">
        <v>1490770.5567369964</v>
      </c>
      <c r="K120">
        <v>63429.39547499999</v>
      </c>
      <c r="L120">
        <v>268338700.21265936</v>
      </c>
      <c r="M120">
        <v>6379555.5499999989</v>
      </c>
      <c r="N120">
        <v>2236155835.1054945</v>
      </c>
      <c r="O120">
        <v>117000000</v>
      </c>
      <c r="P120">
        <v>30.418087491666657</v>
      </c>
      <c r="Q120">
        <v>22287.019823218096</v>
      </c>
      <c r="R120">
        <v>268402129.60813436</v>
      </c>
      <c r="S120">
        <v>2359.5353906554947</v>
      </c>
      <c r="T120">
        <v>22317.437910709763</v>
      </c>
    </row>
    <row r="121" spans="1:20" x14ac:dyDescent="0.3">
      <c r="A121">
        <v>120</v>
      </c>
      <c r="B121" t="s">
        <v>140</v>
      </c>
      <c r="C121" t="s">
        <v>149</v>
      </c>
      <c r="D121" t="s">
        <v>154</v>
      </c>
      <c r="E121" t="s">
        <v>157</v>
      </c>
      <c r="F121" t="s">
        <v>159</v>
      </c>
      <c r="G121" t="s">
        <v>224</v>
      </c>
      <c r="H121">
        <v>409.36064247565895</v>
      </c>
      <c r="I121">
        <v>30</v>
      </c>
      <c r="J121">
        <v>1490770.5567369964</v>
      </c>
      <c r="K121">
        <v>63429.39547499999</v>
      </c>
      <c r="L121">
        <v>268338700.21265936</v>
      </c>
      <c r="M121">
        <v>6379555.5499999989</v>
      </c>
      <c r="N121">
        <v>2236155835.1054945</v>
      </c>
      <c r="O121">
        <v>112386000</v>
      </c>
      <c r="P121">
        <v>30.418087491666657</v>
      </c>
      <c r="Q121">
        <v>22287.019823218096</v>
      </c>
      <c r="R121">
        <v>268402129.60813436</v>
      </c>
      <c r="S121">
        <v>2354.9213906554946</v>
      </c>
      <c r="T121">
        <v>22317.437910709763</v>
      </c>
    </row>
    <row r="122" spans="1:20" x14ac:dyDescent="0.3">
      <c r="A122">
        <v>121</v>
      </c>
      <c r="B122" t="s">
        <v>140</v>
      </c>
      <c r="C122" t="s">
        <v>149</v>
      </c>
      <c r="D122" t="s">
        <v>154</v>
      </c>
      <c r="E122" t="s">
        <v>157</v>
      </c>
      <c r="F122" t="s">
        <v>160</v>
      </c>
      <c r="G122" t="s">
        <v>225</v>
      </c>
      <c r="H122">
        <v>404.24079926880398</v>
      </c>
      <c r="I122">
        <v>58</v>
      </c>
      <c r="J122">
        <v>1479808.427854727</v>
      </c>
      <c r="K122">
        <v>64246.764849999992</v>
      </c>
      <c r="L122">
        <v>266365517.01385084</v>
      </c>
      <c r="M122">
        <v>6406801.1958333319</v>
      </c>
      <c r="N122">
        <v>2219712641.7820902</v>
      </c>
      <c r="O122">
        <v>108112000</v>
      </c>
      <c r="P122">
        <v>30.145631033333327</v>
      </c>
      <c r="Q122">
        <v>22123.135996428166</v>
      </c>
      <c r="R122">
        <v>266429763.77870083</v>
      </c>
      <c r="S122">
        <v>2334.2314429779235</v>
      </c>
      <c r="T122">
        <v>22153.2816274615</v>
      </c>
    </row>
    <row r="123" spans="1:20" x14ac:dyDescent="0.3">
      <c r="A123">
        <v>122</v>
      </c>
      <c r="B123" t="s">
        <v>140</v>
      </c>
      <c r="C123" t="s">
        <v>149</v>
      </c>
      <c r="D123" t="s">
        <v>154</v>
      </c>
      <c r="E123" t="s">
        <v>157</v>
      </c>
      <c r="F123" t="s">
        <v>160</v>
      </c>
      <c r="G123" t="s">
        <v>226</v>
      </c>
      <c r="H123">
        <v>404.24079926880398</v>
      </c>
      <c r="I123">
        <v>29</v>
      </c>
      <c r="J123">
        <v>1479808.427854727</v>
      </c>
      <c r="K123">
        <v>64246.764849999992</v>
      </c>
      <c r="L123">
        <v>266365517.01385084</v>
      </c>
      <c r="M123">
        <v>6406801.1958333319</v>
      </c>
      <c r="N123">
        <v>2219712641.7820902</v>
      </c>
      <c r="O123">
        <v>113100000</v>
      </c>
      <c r="P123">
        <v>30.145631033333327</v>
      </c>
      <c r="Q123">
        <v>22123.135996428166</v>
      </c>
      <c r="R123">
        <v>266429763.77870083</v>
      </c>
      <c r="S123">
        <v>2339.2194429779233</v>
      </c>
      <c r="T123">
        <v>22153.2816274615</v>
      </c>
    </row>
    <row r="124" spans="1:20" x14ac:dyDescent="0.3">
      <c r="A124">
        <v>123</v>
      </c>
      <c r="B124" t="s">
        <v>140</v>
      </c>
      <c r="C124" t="s">
        <v>149</v>
      </c>
      <c r="D124" t="s">
        <v>154</v>
      </c>
      <c r="E124" t="s">
        <v>157</v>
      </c>
      <c r="F124" t="s">
        <v>160</v>
      </c>
      <c r="G124" t="s">
        <v>224</v>
      </c>
      <c r="H124">
        <v>404.24079926880398</v>
      </c>
      <c r="I124">
        <v>29</v>
      </c>
      <c r="J124">
        <v>1479808.427854727</v>
      </c>
      <c r="K124">
        <v>64246.764849999992</v>
      </c>
      <c r="L124">
        <v>266365517.01385084</v>
      </c>
      <c r="M124">
        <v>6406801.1958333319</v>
      </c>
      <c r="N124">
        <v>2219712641.7820902</v>
      </c>
      <c r="O124">
        <v>108639800</v>
      </c>
      <c r="P124">
        <v>30.145631033333327</v>
      </c>
      <c r="Q124">
        <v>22123.135996428166</v>
      </c>
      <c r="R124">
        <v>266429763.77870083</v>
      </c>
      <c r="S124">
        <v>2334.7592429779233</v>
      </c>
      <c r="T124">
        <v>22153.2816274615</v>
      </c>
    </row>
    <row r="125" spans="1:20" x14ac:dyDescent="0.3">
      <c r="A125">
        <v>124</v>
      </c>
      <c r="B125" t="s">
        <v>140</v>
      </c>
      <c r="C125" t="s">
        <v>149</v>
      </c>
      <c r="D125" t="s">
        <v>154</v>
      </c>
      <c r="E125" t="s">
        <v>157</v>
      </c>
      <c r="F125" t="s">
        <v>161</v>
      </c>
      <c r="G125" t="s">
        <v>225</v>
      </c>
      <c r="H125">
        <v>385.54917722540517</v>
      </c>
      <c r="I125">
        <v>55</v>
      </c>
      <c r="J125">
        <v>1436532.7970643898</v>
      </c>
      <c r="K125">
        <v>64737.186474999988</v>
      </c>
      <c r="L125">
        <v>258575903.47159019</v>
      </c>
      <c r="M125">
        <v>6357759.0333333323</v>
      </c>
      <c r="N125">
        <v>2154799195.5965848</v>
      </c>
      <c r="O125">
        <v>102520000</v>
      </c>
      <c r="P125">
        <v>29.655209408333324</v>
      </c>
      <c r="Q125">
        <v>21476.165316112627</v>
      </c>
      <c r="R125">
        <v>258640640.6580652</v>
      </c>
      <c r="S125">
        <v>2263.6769546299179</v>
      </c>
      <c r="T125">
        <v>21505.820525520961</v>
      </c>
    </row>
    <row r="126" spans="1:20" x14ac:dyDescent="0.3">
      <c r="A126">
        <v>125</v>
      </c>
      <c r="B126" t="s">
        <v>140</v>
      </c>
      <c r="C126" t="s">
        <v>149</v>
      </c>
      <c r="D126" t="s">
        <v>154</v>
      </c>
      <c r="E126" t="s">
        <v>157</v>
      </c>
      <c r="F126" t="s">
        <v>161</v>
      </c>
      <c r="G126" t="s">
        <v>226</v>
      </c>
      <c r="H126">
        <v>385.54917722540517</v>
      </c>
      <c r="I126">
        <v>28</v>
      </c>
      <c r="J126">
        <v>1436532.7970643898</v>
      </c>
      <c r="K126">
        <v>64737.186474999988</v>
      </c>
      <c r="L126">
        <v>258575903.47159019</v>
      </c>
      <c r="M126">
        <v>6357759.0333333323</v>
      </c>
      <c r="N126">
        <v>2154799195.5965848</v>
      </c>
      <c r="O126">
        <v>109200000</v>
      </c>
      <c r="P126">
        <v>29.655209408333324</v>
      </c>
      <c r="Q126">
        <v>21476.165316112627</v>
      </c>
      <c r="R126">
        <v>258640640.6580652</v>
      </c>
      <c r="S126">
        <v>2270.3569546299182</v>
      </c>
      <c r="T126">
        <v>21505.820525520961</v>
      </c>
    </row>
    <row r="127" spans="1:20" x14ac:dyDescent="0.3">
      <c r="A127">
        <v>126</v>
      </c>
      <c r="B127" t="s">
        <v>140</v>
      </c>
      <c r="C127" t="s">
        <v>149</v>
      </c>
      <c r="D127" t="s">
        <v>154</v>
      </c>
      <c r="E127" t="s">
        <v>157</v>
      </c>
      <c r="F127" t="s">
        <v>161</v>
      </c>
      <c r="G127" t="s">
        <v>224</v>
      </c>
      <c r="H127">
        <v>385.54917722540517</v>
      </c>
      <c r="I127">
        <v>28</v>
      </c>
      <c r="J127">
        <v>1436532.7970643898</v>
      </c>
      <c r="K127">
        <v>64737.186474999988</v>
      </c>
      <c r="L127">
        <v>258575903.47159019</v>
      </c>
      <c r="M127">
        <v>6357759.0333333323</v>
      </c>
      <c r="N127">
        <v>2154799195.5965848</v>
      </c>
      <c r="O127">
        <v>104893600</v>
      </c>
      <c r="P127">
        <v>29.655209408333324</v>
      </c>
      <c r="Q127">
        <v>21476.165316112627</v>
      </c>
      <c r="R127">
        <v>258640640.6580652</v>
      </c>
      <c r="S127">
        <v>2266.0505546299182</v>
      </c>
      <c r="T127">
        <v>21505.820525520961</v>
      </c>
    </row>
    <row r="128" spans="1:20" x14ac:dyDescent="0.3">
      <c r="A128">
        <v>127</v>
      </c>
      <c r="B128" t="s">
        <v>140</v>
      </c>
      <c r="C128" t="s">
        <v>149</v>
      </c>
      <c r="D128" t="s">
        <v>155</v>
      </c>
      <c r="E128" t="s">
        <v>156</v>
      </c>
      <c r="F128" t="s">
        <v>159</v>
      </c>
      <c r="G128" t="s">
        <v>225</v>
      </c>
      <c r="H128">
        <v>406.33922401732565</v>
      </c>
      <c r="I128">
        <v>58</v>
      </c>
      <c r="J128">
        <v>1487845.82366933</v>
      </c>
      <c r="K128">
        <v>60346.391933333325</v>
      </c>
      <c r="L128">
        <v>267812248.26047939</v>
      </c>
      <c r="M128">
        <v>6974660.6333333319</v>
      </c>
      <c r="N128">
        <v>2231768735.5039949</v>
      </c>
      <c r="O128">
        <v>108112000</v>
      </c>
      <c r="P128">
        <v>27.356579574999991</v>
      </c>
      <c r="Q128">
        <v>22243.295063856483</v>
      </c>
      <c r="R128">
        <v>267872594.65241271</v>
      </c>
      <c r="S128">
        <v>2346.8553961373282</v>
      </c>
      <c r="T128">
        <v>22270.651643431484</v>
      </c>
    </row>
    <row r="129" spans="1:20" x14ac:dyDescent="0.3">
      <c r="A129">
        <v>128</v>
      </c>
      <c r="B129" t="s">
        <v>140</v>
      </c>
      <c r="C129" t="s">
        <v>149</v>
      </c>
      <c r="D129" t="s">
        <v>155</v>
      </c>
      <c r="E129" t="s">
        <v>156</v>
      </c>
      <c r="F129" t="s">
        <v>159</v>
      </c>
      <c r="G129" t="s">
        <v>226</v>
      </c>
      <c r="H129">
        <v>406.33922401732565</v>
      </c>
      <c r="I129">
        <v>29</v>
      </c>
      <c r="J129">
        <v>1487845.82366933</v>
      </c>
      <c r="K129">
        <v>60346.391933333325</v>
      </c>
      <c r="L129">
        <v>267812248.26047939</v>
      </c>
      <c r="M129">
        <v>6974660.6333333319</v>
      </c>
      <c r="N129">
        <v>2231768735.5039949</v>
      </c>
      <c r="O129">
        <v>113100000</v>
      </c>
      <c r="P129">
        <v>27.356579574999991</v>
      </c>
      <c r="Q129">
        <v>22243.295063856483</v>
      </c>
      <c r="R129">
        <v>267872594.65241271</v>
      </c>
      <c r="S129">
        <v>2351.843396137328</v>
      </c>
      <c r="T129">
        <v>22270.651643431484</v>
      </c>
    </row>
    <row r="130" spans="1:20" x14ac:dyDescent="0.3">
      <c r="A130">
        <v>129</v>
      </c>
      <c r="B130" t="s">
        <v>140</v>
      </c>
      <c r="C130" t="s">
        <v>149</v>
      </c>
      <c r="D130" t="s">
        <v>155</v>
      </c>
      <c r="E130" t="s">
        <v>156</v>
      </c>
      <c r="F130" t="s">
        <v>159</v>
      </c>
      <c r="G130" t="s">
        <v>224</v>
      </c>
      <c r="H130">
        <v>406.33922401732565</v>
      </c>
      <c r="I130">
        <v>29</v>
      </c>
      <c r="J130">
        <v>1487845.82366933</v>
      </c>
      <c r="K130">
        <v>60346.391933333325</v>
      </c>
      <c r="L130">
        <v>267812248.26047939</v>
      </c>
      <c r="M130">
        <v>6974660.6333333319</v>
      </c>
      <c r="N130">
        <v>2231768735.5039949</v>
      </c>
      <c r="O130">
        <v>108639800</v>
      </c>
      <c r="P130">
        <v>27.356579574999991</v>
      </c>
      <c r="Q130">
        <v>22243.295063856483</v>
      </c>
      <c r="R130">
        <v>267872594.65241271</v>
      </c>
      <c r="S130">
        <v>2347.383196137328</v>
      </c>
      <c r="T130">
        <v>22270.651643431484</v>
      </c>
    </row>
    <row r="131" spans="1:20" x14ac:dyDescent="0.3">
      <c r="A131">
        <v>130</v>
      </c>
      <c r="B131" t="s">
        <v>140</v>
      </c>
      <c r="C131" t="s">
        <v>149</v>
      </c>
      <c r="D131" t="s">
        <v>155</v>
      </c>
      <c r="E131" t="s">
        <v>156</v>
      </c>
      <c r="F131" t="s">
        <v>160</v>
      </c>
      <c r="G131" t="s">
        <v>225</v>
      </c>
      <c r="H131">
        <v>401.21938081047062</v>
      </c>
      <c r="I131">
        <v>58</v>
      </c>
      <c r="J131">
        <v>1476883.6947870604</v>
      </c>
      <c r="K131">
        <v>61163.761308333327</v>
      </c>
      <c r="L131">
        <v>265839065.06167087</v>
      </c>
      <c r="M131">
        <v>7001906.2791666649</v>
      </c>
      <c r="N131">
        <v>2215325542.1805906</v>
      </c>
      <c r="O131">
        <v>108112000</v>
      </c>
      <c r="P131">
        <v>27.084123116666664</v>
      </c>
      <c r="Q131">
        <v>22079.411237066553</v>
      </c>
      <c r="R131">
        <v>265900228.82297921</v>
      </c>
      <c r="S131">
        <v>2330.4394484597574</v>
      </c>
      <c r="T131">
        <v>22106.49536018322</v>
      </c>
    </row>
    <row r="132" spans="1:20" x14ac:dyDescent="0.3">
      <c r="A132">
        <v>131</v>
      </c>
      <c r="B132" t="s">
        <v>140</v>
      </c>
      <c r="C132" t="s">
        <v>149</v>
      </c>
      <c r="D132" t="s">
        <v>155</v>
      </c>
      <c r="E132" t="s">
        <v>156</v>
      </c>
      <c r="F132" t="s">
        <v>160</v>
      </c>
      <c r="G132" t="s">
        <v>226</v>
      </c>
      <c r="H132">
        <v>401.21938081047062</v>
      </c>
      <c r="I132">
        <v>29</v>
      </c>
      <c r="J132">
        <v>1476883.6947870604</v>
      </c>
      <c r="K132">
        <v>61163.761308333327</v>
      </c>
      <c r="L132">
        <v>265839065.06167087</v>
      </c>
      <c r="M132">
        <v>7001906.2791666649</v>
      </c>
      <c r="N132">
        <v>2215325542.1805906</v>
      </c>
      <c r="O132">
        <v>113100000</v>
      </c>
      <c r="P132">
        <v>27.084123116666664</v>
      </c>
      <c r="Q132">
        <v>22079.411237066553</v>
      </c>
      <c r="R132">
        <v>265900228.82297921</v>
      </c>
      <c r="S132">
        <v>2335.4274484597572</v>
      </c>
      <c r="T132">
        <v>22106.49536018322</v>
      </c>
    </row>
    <row r="133" spans="1:20" x14ac:dyDescent="0.3">
      <c r="A133">
        <v>132</v>
      </c>
      <c r="B133" t="s">
        <v>140</v>
      </c>
      <c r="C133" t="s">
        <v>149</v>
      </c>
      <c r="D133" t="s">
        <v>155</v>
      </c>
      <c r="E133" t="s">
        <v>156</v>
      </c>
      <c r="F133" t="s">
        <v>160</v>
      </c>
      <c r="G133" t="s">
        <v>224</v>
      </c>
      <c r="H133">
        <v>401.21938081047062</v>
      </c>
      <c r="I133">
        <v>29</v>
      </c>
      <c r="J133">
        <v>1476883.6947870604</v>
      </c>
      <c r="K133">
        <v>61163.761308333327</v>
      </c>
      <c r="L133">
        <v>265839065.06167087</v>
      </c>
      <c r="M133">
        <v>7001906.2791666649</v>
      </c>
      <c r="N133">
        <v>2215325542.1805906</v>
      </c>
      <c r="O133">
        <v>108639800</v>
      </c>
      <c r="P133">
        <v>27.084123116666664</v>
      </c>
      <c r="Q133">
        <v>22079.411237066553</v>
      </c>
      <c r="R133">
        <v>265900228.82297921</v>
      </c>
      <c r="S133">
        <v>2330.9672484597572</v>
      </c>
      <c r="T133">
        <v>22106.49536018322</v>
      </c>
    </row>
    <row r="134" spans="1:20" x14ac:dyDescent="0.3">
      <c r="A134">
        <v>133</v>
      </c>
      <c r="B134" t="s">
        <v>140</v>
      </c>
      <c r="C134" t="s">
        <v>149</v>
      </c>
      <c r="D134" t="s">
        <v>155</v>
      </c>
      <c r="E134" t="s">
        <v>156</v>
      </c>
      <c r="F134" t="s">
        <v>161</v>
      </c>
      <c r="G134" t="s">
        <v>225</v>
      </c>
      <c r="H134">
        <v>382.52775876707182</v>
      </c>
      <c r="I134">
        <v>55</v>
      </c>
      <c r="J134">
        <v>1433608.0639967229</v>
      </c>
      <c r="K134">
        <v>61654.182933333323</v>
      </c>
      <c r="L134">
        <v>258049451.51941013</v>
      </c>
      <c r="M134">
        <v>6952864.1166666653</v>
      </c>
      <c r="N134">
        <v>2150412095.9950843</v>
      </c>
      <c r="O134">
        <v>102520000</v>
      </c>
      <c r="P134">
        <v>26.593701491666661</v>
      </c>
      <c r="Q134">
        <v>21432.440556751008</v>
      </c>
      <c r="R134">
        <v>258111105.70234346</v>
      </c>
      <c r="S134">
        <v>2259.8849601117513</v>
      </c>
      <c r="T134">
        <v>21459.034258242675</v>
      </c>
    </row>
    <row r="135" spans="1:20" x14ac:dyDescent="0.3">
      <c r="A135">
        <v>134</v>
      </c>
      <c r="B135" t="s">
        <v>140</v>
      </c>
      <c r="C135" t="s">
        <v>149</v>
      </c>
      <c r="D135" t="s">
        <v>155</v>
      </c>
      <c r="E135" t="s">
        <v>156</v>
      </c>
      <c r="F135" t="s">
        <v>161</v>
      </c>
      <c r="G135" t="s">
        <v>226</v>
      </c>
      <c r="H135">
        <v>382.52775876707182</v>
      </c>
      <c r="I135">
        <v>28</v>
      </c>
      <c r="J135">
        <v>1433608.0639967229</v>
      </c>
      <c r="K135">
        <v>61654.182933333323</v>
      </c>
      <c r="L135">
        <v>258049451.51941013</v>
      </c>
      <c r="M135">
        <v>6952864.1166666653</v>
      </c>
      <c r="N135">
        <v>2150412095.9950843</v>
      </c>
      <c r="O135">
        <v>109200000</v>
      </c>
      <c r="P135">
        <v>26.593701491666661</v>
      </c>
      <c r="Q135">
        <v>21432.440556751008</v>
      </c>
      <c r="R135">
        <v>258111105.70234346</v>
      </c>
      <c r="S135">
        <v>2266.5649601117511</v>
      </c>
      <c r="T135">
        <v>21459.034258242675</v>
      </c>
    </row>
    <row r="136" spans="1:20" x14ac:dyDescent="0.3">
      <c r="A136">
        <v>135</v>
      </c>
      <c r="B136" t="s">
        <v>140</v>
      </c>
      <c r="C136" t="s">
        <v>149</v>
      </c>
      <c r="D136" t="s">
        <v>155</v>
      </c>
      <c r="E136" t="s">
        <v>156</v>
      </c>
      <c r="F136" t="s">
        <v>161</v>
      </c>
      <c r="G136" t="s">
        <v>224</v>
      </c>
      <c r="H136">
        <v>382.52775876707182</v>
      </c>
      <c r="I136">
        <v>28</v>
      </c>
      <c r="J136">
        <v>1433608.0639967229</v>
      </c>
      <c r="K136">
        <v>61654.182933333323</v>
      </c>
      <c r="L136">
        <v>258049451.51941013</v>
      </c>
      <c r="M136">
        <v>6952864.1166666653</v>
      </c>
      <c r="N136">
        <v>2150412095.9950843</v>
      </c>
      <c r="O136">
        <v>104893600</v>
      </c>
      <c r="P136">
        <v>26.593701491666661</v>
      </c>
      <c r="Q136">
        <v>21432.440556751008</v>
      </c>
      <c r="R136">
        <v>258111105.70234346</v>
      </c>
      <c r="S136">
        <v>2262.2585601117512</v>
      </c>
      <c r="T136">
        <v>21459.034258242675</v>
      </c>
    </row>
    <row r="137" spans="1:20" x14ac:dyDescent="0.3">
      <c r="A137">
        <v>136</v>
      </c>
      <c r="B137" t="s">
        <v>140</v>
      </c>
      <c r="C137" t="s">
        <v>149</v>
      </c>
      <c r="D137" t="s">
        <v>155</v>
      </c>
      <c r="E137" t="s">
        <v>157</v>
      </c>
      <c r="F137" t="s">
        <v>159</v>
      </c>
      <c r="G137" t="s">
        <v>225</v>
      </c>
      <c r="H137">
        <v>409.39073635065898</v>
      </c>
      <c r="I137">
        <v>59</v>
      </c>
      <c r="J137">
        <v>1490799.6876079964</v>
      </c>
      <c r="K137">
        <v>63343.412974999992</v>
      </c>
      <c r="L137">
        <v>268343943.76943937</v>
      </c>
      <c r="M137">
        <v>6375256.4249999989</v>
      </c>
      <c r="N137">
        <v>2236199531.4119949</v>
      </c>
      <c r="O137">
        <v>109976000</v>
      </c>
      <c r="P137">
        <v>30.353600616666661</v>
      </c>
      <c r="Q137">
        <v>22287.455329739543</v>
      </c>
      <c r="R137">
        <v>268407287.18241438</v>
      </c>
      <c r="S137">
        <v>2352.5507878369949</v>
      </c>
      <c r="T137">
        <v>22317.808930356208</v>
      </c>
    </row>
    <row r="138" spans="1:20" x14ac:dyDescent="0.3">
      <c r="A138">
        <v>137</v>
      </c>
      <c r="B138" t="s">
        <v>140</v>
      </c>
      <c r="C138" t="s">
        <v>149</v>
      </c>
      <c r="D138" t="s">
        <v>155</v>
      </c>
      <c r="E138" t="s">
        <v>157</v>
      </c>
      <c r="F138" t="s">
        <v>159</v>
      </c>
      <c r="G138" t="s">
        <v>226</v>
      </c>
      <c r="H138">
        <v>409.39073635065898</v>
      </c>
      <c r="I138">
        <v>30</v>
      </c>
      <c r="J138">
        <v>1490799.6876079964</v>
      </c>
      <c r="K138">
        <v>63343.412974999992</v>
      </c>
      <c r="L138">
        <v>268343943.76943937</v>
      </c>
      <c r="M138">
        <v>6375256.4249999989</v>
      </c>
      <c r="N138">
        <v>2236199531.4119949</v>
      </c>
      <c r="O138">
        <v>117000000</v>
      </c>
      <c r="P138">
        <v>30.353600616666661</v>
      </c>
      <c r="Q138">
        <v>22287.455329739543</v>
      </c>
      <c r="R138">
        <v>268407287.18241438</v>
      </c>
      <c r="S138">
        <v>2359.5747878369953</v>
      </c>
      <c r="T138">
        <v>22317.808930356208</v>
      </c>
    </row>
    <row r="139" spans="1:20" x14ac:dyDescent="0.3">
      <c r="A139">
        <v>138</v>
      </c>
      <c r="B139" t="s">
        <v>140</v>
      </c>
      <c r="C139" t="s">
        <v>149</v>
      </c>
      <c r="D139" t="s">
        <v>155</v>
      </c>
      <c r="E139" t="s">
        <v>157</v>
      </c>
      <c r="F139" t="s">
        <v>159</v>
      </c>
      <c r="G139" t="s">
        <v>224</v>
      </c>
      <c r="H139">
        <v>409.39073635065898</v>
      </c>
      <c r="I139">
        <v>30</v>
      </c>
      <c r="J139">
        <v>1490799.6876079964</v>
      </c>
      <c r="K139">
        <v>63343.412974999992</v>
      </c>
      <c r="L139">
        <v>268343943.76943937</v>
      </c>
      <c r="M139">
        <v>6375256.4249999989</v>
      </c>
      <c r="N139">
        <v>2236199531.4119949</v>
      </c>
      <c r="O139">
        <v>112386000</v>
      </c>
      <c r="P139">
        <v>30.353600616666661</v>
      </c>
      <c r="Q139">
        <v>22287.455329739543</v>
      </c>
      <c r="R139">
        <v>268407287.18241438</v>
      </c>
      <c r="S139">
        <v>2354.9607878369952</v>
      </c>
      <c r="T139">
        <v>22317.808930356208</v>
      </c>
    </row>
    <row r="140" spans="1:20" x14ac:dyDescent="0.3">
      <c r="A140">
        <v>139</v>
      </c>
      <c r="B140" t="s">
        <v>140</v>
      </c>
      <c r="C140" t="s">
        <v>149</v>
      </c>
      <c r="D140" t="s">
        <v>155</v>
      </c>
      <c r="E140" t="s">
        <v>157</v>
      </c>
      <c r="F140" t="s">
        <v>160</v>
      </c>
      <c r="G140" t="s">
        <v>225</v>
      </c>
      <c r="H140">
        <v>404.27089314380396</v>
      </c>
      <c r="I140">
        <v>58</v>
      </c>
      <c r="J140">
        <v>1479837.558725727</v>
      </c>
      <c r="K140">
        <v>64160.782349999994</v>
      </c>
      <c r="L140">
        <v>266370760.57063085</v>
      </c>
      <c r="M140">
        <v>6402502.0708333319</v>
      </c>
      <c r="N140">
        <v>2219756338.0885901</v>
      </c>
      <c r="O140">
        <v>108112000</v>
      </c>
      <c r="P140">
        <v>30.081144158333331</v>
      </c>
      <c r="Q140">
        <v>22123.571502949617</v>
      </c>
      <c r="R140">
        <v>266434921.35298085</v>
      </c>
      <c r="S140">
        <v>2334.2708401594232</v>
      </c>
      <c r="T140">
        <v>22153.652647107949</v>
      </c>
    </row>
    <row r="141" spans="1:20" x14ac:dyDescent="0.3">
      <c r="A141">
        <v>140</v>
      </c>
      <c r="B141" t="s">
        <v>140</v>
      </c>
      <c r="C141" t="s">
        <v>149</v>
      </c>
      <c r="D141" t="s">
        <v>155</v>
      </c>
      <c r="E141" t="s">
        <v>157</v>
      </c>
      <c r="F141" t="s">
        <v>160</v>
      </c>
      <c r="G141" t="s">
        <v>226</v>
      </c>
      <c r="H141">
        <v>404.27089314380396</v>
      </c>
      <c r="I141">
        <v>29</v>
      </c>
      <c r="J141">
        <v>1479837.558725727</v>
      </c>
      <c r="K141">
        <v>64160.782349999994</v>
      </c>
      <c r="L141">
        <v>266370760.57063085</v>
      </c>
      <c r="M141">
        <v>6402502.0708333319</v>
      </c>
      <c r="N141">
        <v>2219756338.0885901</v>
      </c>
      <c r="O141">
        <v>113100000</v>
      </c>
      <c r="P141">
        <v>30.081144158333331</v>
      </c>
      <c r="Q141">
        <v>22123.571502949617</v>
      </c>
      <c r="R141">
        <v>266434921.35298085</v>
      </c>
      <c r="S141">
        <v>2339.2588401594235</v>
      </c>
      <c r="T141">
        <v>22153.652647107949</v>
      </c>
    </row>
    <row r="142" spans="1:20" x14ac:dyDescent="0.3">
      <c r="A142">
        <v>141</v>
      </c>
      <c r="B142" t="s">
        <v>140</v>
      </c>
      <c r="C142" t="s">
        <v>149</v>
      </c>
      <c r="D142" t="s">
        <v>155</v>
      </c>
      <c r="E142" t="s">
        <v>157</v>
      </c>
      <c r="F142" t="s">
        <v>160</v>
      </c>
      <c r="G142" t="s">
        <v>224</v>
      </c>
      <c r="H142">
        <v>404.27089314380396</v>
      </c>
      <c r="I142">
        <v>29</v>
      </c>
      <c r="J142">
        <v>1479837.558725727</v>
      </c>
      <c r="K142">
        <v>64160.782349999994</v>
      </c>
      <c r="L142">
        <v>266370760.57063085</v>
      </c>
      <c r="M142">
        <v>6402502.0708333319</v>
      </c>
      <c r="N142">
        <v>2219756338.0885901</v>
      </c>
      <c r="O142">
        <v>108639800</v>
      </c>
      <c r="P142">
        <v>30.081144158333331</v>
      </c>
      <c r="Q142">
        <v>22123.571502949617</v>
      </c>
      <c r="R142">
        <v>266434921.35298085</v>
      </c>
      <c r="S142">
        <v>2334.7986401594235</v>
      </c>
      <c r="T142">
        <v>22153.652647107949</v>
      </c>
    </row>
    <row r="143" spans="1:20" x14ac:dyDescent="0.3">
      <c r="A143">
        <v>142</v>
      </c>
      <c r="B143" t="s">
        <v>140</v>
      </c>
      <c r="C143" t="s">
        <v>149</v>
      </c>
      <c r="D143" t="s">
        <v>155</v>
      </c>
      <c r="E143" t="s">
        <v>157</v>
      </c>
      <c r="F143" t="s">
        <v>161</v>
      </c>
      <c r="G143" t="s">
        <v>225</v>
      </c>
      <c r="H143">
        <v>385.57927110040515</v>
      </c>
      <c r="I143">
        <v>55</v>
      </c>
      <c r="J143">
        <v>1436561.9279353896</v>
      </c>
      <c r="K143">
        <v>64651.203974999989</v>
      </c>
      <c r="L143">
        <v>258581147.02837014</v>
      </c>
      <c r="M143">
        <v>6353459.9083333323</v>
      </c>
      <c r="N143">
        <v>2154842891.9030843</v>
      </c>
      <c r="O143">
        <v>102520000</v>
      </c>
      <c r="P143">
        <v>29.590722533333327</v>
      </c>
      <c r="Q143">
        <v>21476.600822634075</v>
      </c>
      <c r="R143">
        <v>258645798.23234513</v>
      </c>
      <c r="S143">
        <v>2263.7163518114176</v>
      </c>
      <c r="T143">
        <v>21506.191545167407</v>
      </c>
    </row>
    <row r="144" spans="1:20" x14ac:dyDescent="0.3">
      <c r="A144">
        <v>143</v>
      </c>
      <c r="B144" t="s">
        <v>140</v>
      </c>
      <c r="C144" t="s">
        <v>149</v>
      </c>
      <c r="D144" t="s">
        <v>155</v>
      </c>
      <c r="E144" t="s">
        <v>157</v>
      </c>
      <c r="F144" t="s">
        <v>161</v>
      </c>
      <c r="G144" t="s">
        <v>226</v>
      </c>
      <c r="H144">
        <v>385.57927110040515</v>
      </c>
      <c r="I144">
        <v>28</v>
      </c>
      <c r="J144">
        <v>1436561.9279353896</v>
      </c>
      <c r="K144">
        <v>64651.203974999989</v>
      </c>
      <c r="L144">
        <v>258581147.02837014</v>
      </c>
      <c r="M144">
        <v>6353459.9083333323</v>
      </c>
      <c r="N144">
        <v>2154842891.9030843</v>
      </c>
      <c r="O144">
        <v>109200000</v>
      </c>
      <c r="P144">
        <v>29.590722533333327</v>
      </c>
      <c r="Q144">
        <v>21476.600822634075</v>
      </c>
      <c r="R144">
        <v>258645798.23234513</v>
      </c>
      <c r="S144">
        <v>2270.3963518114174</v>
      </c>
      <c r="T144">
        <v>21506.191545167407</v>
      </c>
    </row>
    <row r="145" spans="1:20" x14ac:dyDescent="0.3">
      <c r="A145">
        <v>144</v>
      </c>
      <c r="B145" t="s">
        <v>140</v>
      </c>
      <c r="C145" t="s">
        <v>149</v>
      </c>
      <c r="D145" t="s">
        <v>155</v>
      </c>
      <c r="E145" t="s">
        <v>157</v>
      </c>
      <c r="F145" t="s">
        <v>161</v>
      </c>
      <c r="G145" t="s">
        <v>224</v>
      </c>
      <c r="H145">
        <v>385.57927110040515</v>
      </c>
      <c r="I145">
        <v>28</v>
      </c>
      <c r="J145">
        <v>1436561.9279353896</v>
      </c>
      <c r="K145">
        <v>64651.203974999989</v>
      </c>
      <c r="L145">
        <v>258581147.02837014</v>
      </c>
      <c r="M145">
        <v>6353459.9083333323</v>
      </c>
      <c r="N145">
        <v>2154842891.9030843</v>
      </c>
      <c r="O145">
        <v>104893600</v>
      </c>
      <c r="P145">
        <v>29.590722533333327</v>
      </c>
      <c r="Q145">
        <v>21476.600822634075</v>
      </c>
      <c r="R145">
        <v>258645798.23234513</v>
      </c>
      <c r="S145">
        <v>2266.0899518114174</v>
      </c>
      <c r="T145">
        <v>21506.191545167407</v>
      </c>
    </row>
    <row r="146" spans="1:20" x14ac:dyDescent="0.3">
      <c r="A146">
        <v>145</v>
      </c>
      <c r="B146" t="s">
        <v>140</v>
      </c>
      <c r="C146" t="s">
        <v>150</v>
      </c>
      <c r="D146" t="s">
        <v>154</v>
      </c>
      <c r="E146" t="s">
        <v>156</v>
      </c>
      <c r="F146" t="s">
        <v>159</v>
      </c>
      <c r="G146" t="s">
        <v>225</v>
      </c>
      <c r="H146">
        <v>454.70084763890338</v>
      </c>
      <c r="I146">
        <v>65</v>
      </c>
      <c r="J146">
        <v>1666575.6706315945</v>
      </c>
      <c r="K146">
        <v>59209.893633333326</v>
      </c>
      <c r="L146">
        <v>299983620.713687</v>
      </c>
      <c r="M146">
        <v>6734463.5983333327</v>
      </c>
      <c r="N146">
        <v>2499863505.9473915</v>
      </c>
      <c r="O146">
        <v>121160000</v>
      </c>
      <c r="P146">
        <v>26.198585649999995</v>
      </c>
      <c r="Q146">
        <v>24915.306275942334</v>
      </c>
      <c r="R146">
        <v>300042830.60732031</v>
      </c>
      <c r="S146">
        <v>2627.7579695457248</v>
      </c>
      <c r="T146">
        <v>24941.504861592333</v>
      </c>
    </row>
    <row r="147" spans="1:20" x14ac:dyDescent="0.3">
      <c r="A147">
        <v>146</v>
      </c>
      <c r="B147" t="s">
        <v>140</v>
      </c>
      <c r="C147" t="s">
        <v>150</v>
      </c>
      <c r="D147" t="s">
        <v>154</v>
      </c>
      <c r="E147" t="s">
        <v>156</v>
      </c>
      <c r="F147" t="s">
        <v>159</v>
      </c>
      <c r="G147" t="s">
        <v>226</v>
      </c>
      <c r="H147">
        <v>454.70084763890338</v>
      </c>
      <c r="I147">
        <v>33</v>
      </c>
      <c r="J147">
        <v>1666575.6706315945</v>
      </c>
      <c r="K147">
        <v>59209.893633333326</v>
      </c>
      <c r="L147">
        <v>299983620.713687</v>
      </c>
      <c r="M147">
        <v>6734463.5983333327</v>
      </c>
      <c r="N147">
        <v>2499863505.9473915</v>
      </c>
      <c r="O147">
        <v>128700000</v>
      </c>
      <c r="P147">
        <v>26.198585649999995</v>
      </c>
      <c r="Q147">
        <v>24915.306275942334</v>
      </c>
      <c r="R147">
        <v>300042830.60732031</v>
      </c>
      <c r="S147">
        <v>2635.2979695457248</v>
      </c>
      <c r="T147">
        <v>24941.504861592333</v>
      </c>
    </row>
    <row r="148" spans="1:20" x14ac:dyDescent="0.3">
      <c r="A148">
        <v>147</v>
      </c>
      <c r="B148" t="s">
        <v>140</v>
      </c>
      <c r="C148" t="s">
        <v>150</v>
      </c>
      <c r="D148" t="s">
        <v>154</v>
      </c>
      <c r="E148" t="s">
        <v>156</v>
      </c>
      <c r="F148" t="s">
        <v>159</v>
      </c>
      <c r="G148" t="s">
        <v>224</v>
      </c>
      <c r="H148">
        <v>454.70084763890338</v>
      </c>
      <c r="I148">
        <v>33</v>
      </c>
      <c r="J148">
        <v>1666575.6706315945</v>
      </c>
      <c r="K148">
        <v>59209.893633333326</v>
      </c>
      <c r="L148">
        <v>299983620.713687</v>
      </c>
      <c r="M148">
        <v>6734463.5983333327</v>
      </c>
      <c r="N148">
        <v>2499863505.9473915</v>
      </c>
      <c r="O148">
        <v>123624600</v>
      </c>
      <c r="P148">
        <v>26.198585649999995</v>
      </c>
      <c r="Q148">
        <v>24915.306275942334</v>
      </c>
      <c r="R148">
        <v>300042830.60732031</v>
      </c>
      <c r="S148">
        <v>2630.222569545725</v>
      </c>
      <c r="T148">
        <v>24941.504861592333</v>
      </c>
    </row>
    <row r="149" spans="1:20" x14ac:dyDescent="0.3">
      <c r="A149">
        <v>148</v>
      </c>
      <c r="B149" t="s">
        <v>140</v>
      </c>
      <c r="C149" t="s">
        <v>150</v>
      </c>
      <c r="D149" t="s">
        <v>154</v>
      </c>
      <c r="E149" t="s">
        <v>156</v>
      </c>
      <c r="F149" t="s">
        <v>160</v>
      </c>
      <c r="G149" t="s">
        <v>225</v>
      </c>
      <c r="H149">
        <v>449.58100443204836</v>
      </c>
      <c r="I149">
        <v>64</v>
      </c>
      <c r="J149">
        <v>1655613.5417493253</v>
      </c>
      <c r="K149">
        <v>60027.263008333321</v>
      </c>
      <c r="L149">
        <v>298010437.51487857</v>
      </c>
      <c r="M149">
        <v>6761709.2441666657</v>
      </c>
      <c r="N149">
        <v>2483420312.6239882</v>
      </c>
      <c r="O149">
        <v>119296000</v>
      </c>
      <c r="P149">
        <v>25.926129191666664</v>
      </c>
      <c r="Q149">
        <v>24751.422449152415</v>
      </c>
      <c r="R149">
        <v>298070464.77788693</v>
      </c>
      <c r="S149">
        <v>2609.4780218681549</v>
      </c>
      <c r="T149">
        <v>24777.348578344081</v>
      </c>
    </row>
    <row r="150" spans="1:20" x14ac:dyDescent="0.3">
      <c r="A150">
        <v>149</v>
      </c>
      <c r="B150" t="s">
        <v>140</v>
      </c>
      <c r="C150" t="s">
        <v>150</v>
      </c>
      <c r="D150" t="s">
        <v>154</v>
      </c>
      <c r="E150" t="s">
        <v>156</v>
      </c>
      <c r="F150" t="s">
        <v>160</v>
      </c>
      <c r="G150" t="s">
        <v>226</v>
      </c>
      <c r="H150">
        <v>449.58100443204836</v>
      </c>
      <c r="I150">
        <v>32</v>
      </c>
      <c r="J150">
        <v>1655613.5417493253</v>
      </c>
      <c r="K150">
        <v>60027.263008333321</v>
      </c>
      <c r="L150">
        <v>298010437.51487857</v>
      </c>
      <c r="M150">
        <v>6761709.2441666657</v>
      </c>
      <c r="N150">
        <v>2483420312.6239882</v>
      </c>
      <c r="O150">
        <v>124800000</v>
      </c>
      <c r="P150">
        <v>25.926129191666664</v>
      </c>
      <c r="Q150">
        <v>24751.422449152415</v>
      </c>
      <c r="R150">
        <v>298070464.77788693</v>
      </c>
      <c r="S150">
        <v>2614.9820218681548</v>
      </c>
      <c r="T150">
        <v>24777.348578344081</v>
      </c>
    </row>
    <row r="151" spans="1:20" x14ac:dyDescent="0.3">
      <c r="A151">
        <v>150</v>
      </c>
      <c r="B151" t="s">
        <v>140</v>
      </c>
      <c r="C151" t="s">
        <v>150</v>
      </c>
      <c r="D151" t="s">
        <v>154</v>
      </c>
      <c r="E151" t="s">
        <v>156</v>
      </c>
      <c r="F151" t="s">
        <v>160</v>
      </c>
      <c r="G151" t="s">
        <v>224</v>
      </c>
      <c r="H151">
        <v>449.58100443204836</v>
      </c>
      <c r="I151">
        <v>32</v>
      </c>
      <c r="J151">
        <v>1655613.5417493253</v>
      </c>
      <c r="K151">
        <v>60027.263008333321</v>
      </c>
      <c r="L151">
        <v>298010437.51487857</v>
      </c>
      <c r="M151">
        <v>6761709.2441666657</v>
      </c>
      <c r="N151">
        <v>2483420312.6239882</v>
      </c>
      <c r="O151">
        <v>119878400</v>
      </c>
      <c r="P151">
        <v>25.926129191666664</v>
      </c>
      <c r="Q151">
        <v>24751.422449152415</v>
      </c>
      <c r="R151">
        <v>298070464.77788693</v>
      </c>
      <c r="S151">
        <v>2610.0604218681551</v>
      </c>
      <c r="T151">
        <v>24777.348578344081</v>
      </c>
    </row>
    <row r="152" spans="1:20" x14ac:dyDescent="0.3">
      <c r="A152">
        <v>151</v>
      </c>
      <c r="B152" t="s">
        <v>140</v>
      </c>
      <c r="C152" t="s">
        <v>150</v>
      </c>
      <c r="D152" t="s">
        <v>154</v>
      </c>
      <c r="E152" t="s">
        <v>156</v>
      </c>
      <c r="F152" t="s">
        <v>161</v>
      </c>
      <c r="G152" t="s">
        <v>225</v>
      </c>
      <c r="H152">
        <v>430.88938238864955</v>
      </c>
      <c r="I152">
        <v>62</v>
      </c>
      <c r="J152">
        <v>1612337.9109589877</v>
      </c>
      <c r="K152">
        <v>60517.684633333323</v>
      </c>
      <c r="L152">
        <v>290220823.97261781</v>
      </c>
      <c r="M152">
        <v>6712667.0816666661</v>
      </c>
      <c r="N152">
        <v>2418506866.4384818</v>
      </c>
      <c r="O152">
        <v>115568000</v>
      </c>
      <c r="P152">
        <v>25.435707566666661</v>
      </c>
      <c r="Q152">
        <v>24104.451768836869</v>
      </c>
      <c r="R152">
        <v>290281341.65725112</v>
      </c>
      <c r="S152">
        <v>2540.7875335201484</v>
      </c>
      <c r="T152">
        <v>24129.887476403535</v>
      </c>
    </row>
    <row r="153" spans="1:20" x14ac:dyDescent="0.3">
      <c r="A153">
        <v>152</v>
      </c>
      <c r="B153" t="s">
        <v>140</v>
      </c>
      <c r="C153" t="s">
        <v>150</v>
      </c>
      <c r="D153" t="s">
        <v>154</v>
      </c>
      <c r="E153" t="s">
        <v>156</v>
      </c>
      <c r="F153" t="s">
        <v>161</v>
      </c>
      <c r="G153" t="s">
        <v>226</v>
      </c>
      <c r="H153">
        <v>430.88938238864955</v>
      </c>
      <c r="I153">
        <v>31</v>
      </c>
      <c r="J153">
        <v>1612337.9109589877</v>
      </c>
      <c r="K153">
        <v>60517.684633333323</v>
      </c>
      <c r="L153">
        <v>290220823.97261781</v>
      </c>
      <c r="M153">
        <v>6712667.0816666661</v>
      </c>
      <c r="N153">
        <v>2418506866.4384818</v>
      </c>
      <c r="O153">
        <v>120900000</v>
      </c>
      <c r="P153">
        <v>25.435707566666661</v>
      </c>
      <c r="Q153">
        <v>24104.451768836869</v>
      </c>
      <c r="R153">
        <v>290281341.65725112</v>
      </c>
      <c r="S153">
        <v>2546.1195335201483</v>
      </c>
      <c r="T153">
        <v>24129.887476403535</v>
      </c>
    </row>
    <row r="154" spans="1:20" x14ac:dyDescent="0.3">
      <c r="A154">
        <v>153</v>
      </c>
      <c r="B154" t="s">
        <v>140</v>
      </c>
      <c r="C154" t="s">
        <v>150</v>
      </c>
      <c r="D154" t="s">
        <v>154</v>
      </c>
      <c r="E154" t="s">
        <v>156</v>
      </c>
      <c r="F154" t="s">
        <v>161</v>
      </c>
      <c r="G154" t="s">
        <v>224</v>
      </c>
      <c r="H154">
        <v>430.88938238864955</v>
      </c>
      <c r="I154">
        <v>31</v>
      </c>
      <c r="J154">
        <v>1612337.9109589877</v>
      </c>
      <c r="K154">
        <v>60517.684633333323</v>
      </c>
      <c r="L154">
        <v>290220823.97261781</v>
      </c>
      <c r="M154">
        <v>6712667.0816666661</v>
      </c>
      <c r="N154">
        <v>2418506866.4384818</v>
      </c>
      <c r="O154">
        <v>116132200</v>
      </c>
      <c r="P154">
        <v>25.435707566666661</v>
      </c>
      <c r="Q154">
        <v>24104.451768836869</v>
      </c>
      <c r="R154">
        <v>290281341.65725112</v>
      </c>
      <c r="S154">
        <v>2541.3517335201482</v>
      </c>
      <c r="T154">
        <v>24129.887476403535</v>
      </c>
    </row>
    <row r="155" spans="1:20" x14ac:dyDescent="0.3">
      <c r="A155">
        <v>154</v>
      </c>
      <c r="B155" t="s">
        <v>140</v>
      </c>
      <c r="C155" t="s">
        <v>150</v>
      </c>
      <c r="D155" t="s">
        <v>154</v>
      </c>
      <c r="E155" t="s">
        <v>157</v>
      </c>
      <c r="F155" t="s">
        <v>159</v>
      </c>
      <c r="G155" t="s">
        <v>225</v>
      </c>
      <c r="H155">
        <v>457.75235997223672</v>
      </c>
      <c r="I155">
        <v>66</v>
      </c>
      <c r="J155">
        <v>1669529.5345702616</v>
      </c>
      <c r="K155">
        <v>62206.914674999993</v>
      </c>
      <c r="L155">
        <v>300515316.22264707</v>
      </c>
      <c r="M155">
        <v>6135059.3899999987</v>
      </c>
      <c r="N155">
        <v>2504294301.8553925</v>
      </c>
      <c r="O155">
        <v>123024000</v>
      </c>
      <c r="P155">
        <v>29.195606691666661</v>
      </c>
      <c r="Q155">
        <v>24959.466541825412</v>
      </c>
      <c r="R155">
        <v>300577523.13732207</v>
      </c>
      <c r="S155">
        <v>2633.4533612453924</v>
      </c>
      <c r="T155">
        <v>24988.66214851708</v>
      </c>
    </row>
    <row r="156" spans="1:20" x14ac:dyDescent="0.3">
      <c r="A156">
        <v>155</v>
      </c>
      <c r="B156" t="s">
        <v>140</v>
      </c>
      <c r="C156" t="s">
        <v>150</v>
      </c>
      <c r="D156" t="s">
        <v>154</v>
      </c>
      <c r="E156" t="s">
        <v>157</v>
      </c>
      <c r="F156" t="s">
        <v>159</v>
      </c>
      <c r="G156" t="s">
        <v>226</v>
      </c>
      <c r="H156">
        <v>457.75235997223672</v>
      </c>
      <c r="I156">
        <v>33</v>
      </c>
      <c r="J156">
        <v>1669529.5345702616</v>
      </c>
      <c r="K156">
        <v>62206.914674999993</v>
      </c>
      <c r="L156">
        <v>300515316.22264707</v>
      </c>
      <c r="M156">
        <v>6135059.3899999987</v>
      </c>
      <c r="N156">
        <v>2504294301.8553925</v>
      </c>
      <c r="O156">
        <v>128700000</v>
      </c>
      <c r="P156">
        <v>29.195606691666661</v>
      </c>
      <c r="Q156">
        <v>24959.466541825412</v>
      </c>
      <c r="R156">
        <v>300577523.13732207</v>
      </c>
      <c r="S156">
        <v>2639.1293612453924</v>
      </c>
      <c r="T156">
        <v>24988.66214851708</v>
      </c>
    </row>
    <row r="157" spans="1:20" x14ac:dyDescent="0.3">
      <c r="A157">
        <v>156</v>
      </c>
      <c r="B157" t="s">
        <v>140</v>
      </c>
      <c r="C157" t="s">
        <v>150</v>
      </c>
      <c r="D157" t="s">
        <v>154</v>
      </c>
      <c r="E157" t="s">
        <v>157</v>
      </c>
      <c r="F157" t="s">
        <v>159</v>
      </c>
      <c r="G157" t="s">
        <v>224</v>
      </c>
      <c r="H157">
        <v>457.75235997223672</v>
      </c>
      <c r="I157">
        <v>33</v>
      </c>
      <c r="J157">
        <v>1669529.5345702616</v>
      </c>
      <c r="K157">
        <v>62206.914674999993</v>
      </c>
      <c r="L157">
        <v>300515316.22264707</v>
      </c>
      <c r="M157">
        <v>6135059.3899999987</v>
      </c>
      <c r="N157">
        <v>2504294301.8553925</v>
      </c>
      <c r="O157">
        <v>123624600</v>
      </c>
      <c r="P157">
        <v>29.195606691666661</v>
      </c>
      <c r="Q157">
        <v>24959.466541825412</v>
      </c>
      <c r="R157">
        <v>300577523.13732207</v>
      </c>
      <c r="S157">
        <v>2634.0539612453922</v>
      </c>
      <c r="T157">
        <v>24988.66214851708</v>
      </c>
    </row>
    <row r="158" spans="1:20" x14ac:dyDescent="0.3">
      <c r="A158">
        <v>157</v>
      </c>
      <c r="B158" t="s">
        <v>140</v>
      </c>
      <c r="C158" t="s">
        <v>150</v>
      </c>
      <c r="D158" t="s">
        <v>154</v>
      </c>
      <c r="E158" t="s">
        <v>157</v>
      </c>
      <c r="F158" t="s">
        <v>160</v>
      </c>
      <c r="G158" t="s">
        <v>225</v>
      </c>
      <c r="H158">
        <v>452.63251676538175</v>
      </c>
      <c r="I158">
        <v>65</v>
      </c>
      <c r="J158">
        <v>1658567.405687992</v>
      </c>
      <c r="K158">
        <v>63024.284049999987</v>
      </c>
      <c r="L158">
        <v>298542133.02383858</v>
      </c>
      <c r="M158">
        <v>6162305.0358333318</v>
      </c>
      <c r="N158">
        <v>2487851108.5319881</v>
      </c>
      <c r="O158">
        <v>121160000</v>
      </c>
      <c r="P158">
        <v>28.923150233333331</v>
      </c>
      <c r="Q158">
        <v>24795.582715035478</v>
      </c>
      <c r="R158">
        <v>298605157.30788857</v>
      </c>
      <c r="S158">
        <v>2615.1734135678216</v>
      </c>
      <c r="T158">
        <v>24824.505865268813</v>
      </c>
    </row>
    <row r="159" spans="1:20" x14ac:dyDescent="0.3">
      <c r="A159">
        <v>158</v>
      </c>
      <c r="B159" t="s">
        <v>140</v>
      </c>
      <c r="C159" t="s">
        <v>150</v>
      </c>
      <c r="D159" t="s">
        <v>154</v>
      </c>
      <c r="E159" t="s">
        <v>157</v>
      </c>
      <c r="F159" t="s">
        <v>160</v>
      </c>
      <c r="G159" t="s">
        <v>226</v>
      </c>
      <c r="H159">
        <v>452.63251676538175</v>
      </c>
      <c r="I159">
        <v>33</v>
      </c>
      <c r="J159">
        <v>1658567.405687992</v>
      </c>
      <c r="K159">
        <v>63024.284049999987</v>
      </c>
      <c r="L159">
        <v>298542133.02383858</v>
      </c>
      <c r="M159">
        <v>6162305.0358333318</v>
      </c>
      <c r="N159">
        <v>2487851108.5319881</v>
      </c>
      <c r="O159">
        <v>128700000</v>
      </c>
      <c r="P159">
        <v>28.923150233333331</v>
      </c>
      <c r="Q159">
        <v>24795.582715035478</v>
      </c>
      <c r="R159">
        <v>298605157.30788857</v>
      </c>
      <c r="S159">
        <v>2622.7134135678216</v>
      </c>
      <c r="T159">
        <v>24824.505865268813</v>
      </c>
    </row>
    <row r="160" spans="1:20" x14ac:dyDescent="0.3">
      <c r="A160">
        <v>159</v>
      </c>
      <c r="B160" t="s">
        <v>140</v>
      </c>
      <c r="C160" t="s">
        <v>150</v>
      </c>
      <c r="D160" t="s">
        <v>154</v>
      </c>
      <c r="E160" t="s">
        <v>157</v>
      </c>
      <c r="F160" t="s">
        <v>160</v>
      </c>
      <c r="G160" t="s">
        <v>224</v>
      </c>
      <c r="H160">
        <v>452.63251676538175</v>
      </c>
      <c r="I160">
        <v>33</v>
      </c>
      <c r="J160">
        <v>1658567.405687992</v>
      </c>
      <c r="K160">
        <v>63024.284049999987</v>
      </c>
      <c r="L160">
        <v>298542133.02383858</v>
      </c>
      <c r="M160">
        <v>6162305.0358333318</v>
      </c>
      <c r="N160">
        <v>2487851108.5319881</v>
      </c>
      <c r="O160">
        <v>123624600</v>
      </c>
      <c r="P160">
        <v>28.923150233333331</v>
      </c>
      <c r="Q160">
        <v>24795.582715035478</v>
      </c>
      <c r="R160">
        <v>298605157.30788857</v>
      </c>
      <c r="S160">
        <v>2617.6380135678214</v>
      </c>
      <c r="T160">
        <v>24824.505865268813</v>
      </c>
    </row>
    <row r="161" spans="1:20" x14ac:dyDescent="0.3">
      <c r="A161">
        <v>160</v>
      </c>
      <c r="B161" t="s">
        <v>140</v>
      </c>
      <c r="C161" t="s">
        <v>150</v>
      </c>
      <c r="D161" t="s">
        <v>154</v>
      </c>
      <c r="E161" t="s">
        <v>157</v>
      </c>
      <c r="F161" t="s">
        <v>161</v>
      </c>
      <c r="G161" t="s">
        <v>225</v>
      </c>
      <c r="H161">
        <v>433.94089472198289</v>
      </c>
      <c r="I161">
        <v>62</v>
      </c>
      <c r="J161">
        <v>1615291.7748976543</v>
      </c>
      <c r="K161">
        <v>63514.70567499999</v>
      </c>
      <c r="L161">
        <v>290752519.48157781</v>
      </c>
      <c r="M161">
        <v>6113262.8733333321</v>
      </c>
      <c r="N161">
        <v>2422937662.3464813</v>
      </c>
      <c r="O161">
        <v>115568000</v>
      </c>
      <c r="P161">
        <v>28.432728608333328</v>
      </c>
      <c r="Q161">
        <v>24148.612034719932</v>
      </c>
      <c r="R161">
        <v>290816034.18725282</v>
      </c>
      <c r="S161">
        <v>2544.6189252198146</v>
      </c>
      <c r="T161">
        <v>24177.044763328264</v>
      </c>
    </row>
    <row r="162" spans="1:20" x14ac:dyDescent="0.3">
      <c r="A162">
        <v>161</v>
      </c>
      <c r="B162" t="s">
        <v>140</v>
      </c>
      <c r="C162" t="s">
        <v>150</v>
      </c>
      <c r="D162" t="s">
        <v>154</v>
      </c>
      <c r="E162" t="s">
        <v>157</v>
      </c>
      <c r="F162" t="s">
        <v>161</v>
      </c>
      <c r="G162" t="s">
        <v>226</v>
      </c>
      <c r="H162">
        <v>433.94089472198289</v>
      </c>
      <c r="I162">
        <v>31</v>
      </c>
      <c r="J162">
        <v>1615291.7748976543</v>
      </c>
      <c r="K162">
        <v>63514.70567499999</v>
      </c>
      <c r="L162">
        <v>290752519.48157781</v>
      </c>
      <c r="M162">
        <v>6113262.8733333321</v>
      </c>
      <c r="N162">
        <v>2422937662.3464813</v>
      </c>
      <c r="O162">
        <v>120900000</v>
      </c>
      <c r="P162">
        <v>28.432728608333328</v>
      </c>
      <c r="Q162">
        <v>24148.612034719932</v>
      </c>
      <c r="R162">
        <v>290816034.18725282</v>
      </c>
      <c r="S162">
        <v>2549.950925219815</v>
      </c>
      <c r="T162">
        <v>24177.044763328264</v>
      </c>
    </row>
    <row r="163" spans="1:20" x14ac:dyDescent="0.3">
      <c r="A163">
        <v>162</v>
      </c>
      <c r="B163" t="s">
        <v>140</v>
      </c>
      <c r="C163" t="s">
        <v>150</v>
      </c>
      <c r="D163" t="s">
        <v>154</v>
      </c>
      <c r="E163" t="s">
        <v>157</v>
      </c>
      <c r="F163" t="s">
        <v>161</v>
      </c>
      <c r="G163" t="s">
        <v>224</v>
      </c>
      <c r="H163">
        <v>433.94089472198289</v>
      </c>
      <c r="I163">
        <v>31</v>
      </c>
      <c r="J163">
        <v>1615291.7748976543</v>
      </c>
      <c r="K163">
        <v>63514.70567499999</v>
      </c>
      <c r="L163">
        <v>290752519.48157781</v>
      </c>
      <c r="M163">
        <v>6113262.8733333321</v>
      </c>
      <c r="N163">
        <v>2422937662.3464813</v>
      </c>
      <c r="O163">
        <v>116132200</v>
      </c>
      <c r="P163">
        <v>28.432728608333328</v>
      </c>
      <c r="Q163">
        <v>24148.612034719932</v>
      </c>
      <c r="R163">
        <v>290816034.18725282</v>
      </c>
      <c r="S163">
        <v>2545.1831252198149</v>
      </c>
      <c r="T163">
        <v>24177.044763328264</v>
      </c>
    </row>
    <row r="164" spans="1:20" x14ac:dyDescent="0.3">
      <c r="A164">
        <v>163</v>
      </c>
      <c r="B164" t="s">
        <v>140</v>
      </c>
      <c r="C164" t="s">
        <v>150</v>
      </c>
      <c r="D164" t="s">
        <v>155</v>
      </c>
      <c r="E164" t="s">
        <v>156</v>
      </c>
      <c r="F164" t="s">
        <v>159</v>
      </c>
      <c r="G164" t="s">
        <v>225</v>
      </c>
      <c r="H164">
        <v>454.73094151390336</v>
      </c>
      <c r="I164">
        <v>65</v>
      </c>
      <c r="J164">
        <v>1666604.801502595</v>
      </c>
      <c r="K164">
        <v>59123.91113333332</v>
      </c>
      <c r="L164">
        <v>299988864.2704671</v>
      </c>
      <c r="M164">
        <v>6730164.4733333327</v>
      </c>
      <c r="N164">
        <v>2499907202.2538924</v>
      </c>
      <c r="O164">
        <v>121160000</v>
      </c>
      <c r="P164">
        <v>26.134098774999991</v>
      </c>
      <c r="Q164">
        <v>24915.741782463792</v>
      </c>
      <c r="R164">
        <v>300047988.18160045</v>
      </c>
      <c r="S164">
        <v>2627.7973667272258</v>
      </c>
      <c r="T164">
        <v>24941.875881238793</v>
      </c>
    </row>
    <row r="165" spans="1:20" x14ac:dyDescent="0.3">
      <c r="A165">
        <v>164</v>
      </c>
      <c r="B165" t="s">
        <v>140</v>
      </c>
      <c r="C165" t="s">
        <v>150</v>
      </c>
      <c r="D165" t="s">
        <v>155</v>
      </c>
      <c r="E165" t="s">
        <v>156</v>
      </c>
      <c r="F165" t="s">
        <v>159</v>
      </c>
      <c r="G165" t="s">
        <v>226</v>
      </c>
      <c r="H165">
        <v>454.73094151390336</v>
      </c>
      <c r="I165">
        <v>33</v>
      </c>
      <c r="J165">
        <v>1666604.801502595</v>
      </c>
      <c r="K165">
        <v>59123.91113333332</v>
      </c>
      <c r="L165">
        <v>299988864.2704671</v>
      </c>
      <c r="M165">
        <v>6730164.4733333327</v>
      </c>
      <c r="N165">
        <v>2499907202.2538924</v>
      </c>
      <c r="O165">
        <v>128700000</v>
      </c>
      <c r="P165">
        <v>26.134098774999991</v>
      </c>
      <c r="Q165">
        <v>24915.741782463792</v>
      </c>
      <c r="R165">
        <v>300047988.18160045</v>
      </c>
      <c r="S165">
        <v>2635.3373667272258</v>
      </c>
      <c r="T165">
        <v>24941.875881238793</v>
      </c>
    </row>
    <row r="166" spans="1:20" x14ac:dyDescent="0.3">
      <c r="A166">
        <v>165</v>
      </c>
      <c r="B166" t="s">
        <v>140</v>
      </c>
      <c r="C166" t="s">
        <v>150</v>
      </c>
      <c r="D166" t="s">
        <v>155</v>
      </c>
      <c r="E166" t="s">
        <v>156</v>
      </c>
      <c r="F166" t="s">
        <v>159</v>
      </c>
      <c r="G166" t="s">
        <v>224</v>
      </c>
      <c r="H166">
        <v>454.73094151390336</v>
      </c>
      <c r="I166">
        <v>33</v>
      </c>
      <c r="J166">
        <v>1666604.801502595</v>
      </c>
      <c r="K166">
        <v>59123.91113333332</v>
      </c>
      <c r="L166">
        <v>299988864.2704671</v>
      </c>
      <c r="M166">
        <v>6730164.4733333327</v>
      </c>
      <c r="N166">
        <v>2499907202.2538924</v>
      </c>
      <c r="O166">
        <v>123624600</v>
      </c>
      <c r="P166">
        <v>26.134098774999991</v>
      </c>
      <c r="Q166">
        <v>24915.741782463792</v>
      </c>
      <c r="R166">
        <v>300047988.18160045</v>
      </c>
      <c r="S166">
        <v>2630.2619667272256</v>
      </c>
      <c r="T166">
        <v>24941.875881238793</v>
      </c>
    </row>
    <row r="167" spans="1:20" x14ac:dyDescent="0.3">
      <c r="A167">
        <v>166</v>
      </c>
      <c r="B167" t="s">
        <v>140</v>
      </c>
      <c r="C167" t="s">
        <v>150</v>
      </c>
      <c r="D167" t="s">
        <v>155</v>
      </c>
      <c r="E167" t="s">
        <v>156</v>
      </c>
      <c r="F167" t="s">
        <v>160</v>
      </c>
      <c r="G167" t="s">
        <v>225</v>
      </c>
      <c r="H167">
        <v>449.61109830704839</v>
      </c>
      <c r="I167">
        <v>64</v>
      </c>
      <c r="J167">
        <v>1655642.6726203253</v>
      </c>
      <c r="K167">
        <v>59941.280508333322</v>
      </c>
      <c r="L167">
        <v>298015681.07165855</v>
      </c>
      <c r="M167">
        <v>6757410.1191666657</v>
      </c>
      <c r="N167">
        <v>2483464008.9304881</v>
      </c>
      <c r="O167">
        <v>119296000</v>
      </c>
      <c r="P167">
        <v>25.861642316666661</v>
      </c>
      <c r="Q167">
        <v>24751.857955673862</v>
      </c>
      <c r="R167">
        <v>298075622.35216689</v>
      </c>
      <c r="S167">
        <v>2609.517419049655</v>
      </c>
      <c r="T167">
        <v>24777.71959799053</v>
      </c>
    </row>
    <row r="168" spans="1:20" x14ac:dyDescent="0.3">
      <c r="A168">
        <v>167</v>
      </c>
      <c r="B168" t="s">
        <v>140</v>
      </c>
      <c r="C168" t="s">
        <v>150</v>
      </c>
      <c r="D168" t="s">
        <v>155</v>
      </c>
      <c r="E168" t="s">
        <v>156</v>
      </c>
      <c r="F168" t="s">
        <v>160</v>
      </c>
      <c r="G168" t="s">
        <v>226</v>
      </c>
      <c r="H168">
        <v>449.61109830704839</v>
      </c>
      <c r="I168">
        <v>32</v>
      </c>
      <c r="J168">
        <v>1655642.6726203253</v>
      </c>
      <c r="K168">
        <v>59941.280508333322</v>
      </c>
      <c r="L168">
        <v>298015681.07165855</v>
      </c>
      <c r="M168">
        <v>6757410.1191666657</v>
      </c>
      <c r="N168">
        <v>2483464008.9304881</v>
      </c>
      <c r="O168">
        <v>124800000</v>
      </c>
      <c r="P168">
        <v>25.861642316666661</v>
      </c>
      <c r="Q168">
        <v>24751.857955673862</v>
      </c>
      <c r="R168">
        <v>298075622.35216689</v>
      </c>
      <c r="S168">
        <v>2615.0214190496549</v>
      </c>
      <c r="T168">
        <v>24777.71959799053</v>
      </c>
    </row>
    <row r="169" spans="1:20" x14ac:dyDescent="0.3">
      <c r="A169">
        <v>168</v>
      </c>
      <c r="B169" t="s">
        <v>140</v>
      </c>
      <c r="C169" t="s">
        <v>150</v>
      </c>
      <c r="D169" t="s">
        <v>155</v>
      </c>
      <c r="E169" t="s">
        <v>156</v>
      </c>
      <c r="F169" t="s">
        <v>160</v>
      </c>
      <c r="G169" t="s">
        <v>224</v>
      </c>
      <c r="H169">
        <v>449.61109830704839</v>
      </c>
      <c r="I169">
        <v>32</v>
      </c>
      <c r="J169">
        <v>1655642.6726203253</v>
      </c>
      <c r="K169">
        <v>59941.280508333322</v>
      </c>
      <c r="L169">
        <v>298015681.07165855</v>
      </c>
      <c r="M169">
        <v>6757410.1191666657</v>
      </c>
      <c r="N169">
        <v>2483464008.9304881</v>
      </c>
      <c r="O169">
        <v>119878400</v>
      </c>
      <c r="P169">
        <v>25.861642316666661</v>
      </c>
      <c r="Q169">
        <v>24751.857955673862</v>
      </c>
      <c r="R169">
        <v>298075622.35216689</v>
      </c>
      <c r="S169">
        <v>2610.0998190496548</v>
      </c>
      <c r="T169">
        <v>24777.71959799053</v>
      </c>
    </row>
    <row r="170" spans="1:20" x14ac:dyDescent="0.3">
      <c r="A170">
        <v>169</v>
      </c>
      <c r="B170" t="s">
        <v>140</v>
      </c>
      <c r="C170" t="s">
        <v>150</v>
      </c>
      <c r="D170" t="s">
        <v>155</v>
      </c>
      <c r="E170" t="s">
        <v>156</v>
      </c>
      <c r="F170" t="s">
        <v>161</v>
      </c>
      <c r="G170" t="s">
        <v>225</v>
      </c>
      <c r="H170">
        <v>430.91947626364959</v>
      </c>
      <c r="I170">
        <v>62</v>
      </c>
      <c r="J170">
        <v>1612367.0418299877</v>
      </c>
      <c r="K170">
        <v>60431.702133333318</v>
      </c>
      <c r="L170">
        <v>290226067.52939779</v>
      </c>
      <c r="M170">
        <v>6708367.9566666661</v>
      </c>
      <c r="N170">
        <v>2418550562.7449818</v>
      </c>
      <c r="O170">
        <v>115568000</v>
      </c>
      <c r="P170">
        <v>25.371220691666657</v>
      </c>
      <c r="Q170">
        <v>24104.887275358316</v>
      </c>
      <c r="R170">
        <v>290286499.23153114</v>
      </c>
      <c r="S170">
        <v>2540.8269307016481</v>
      </c>
      <c r="T170">
        <v>24130.258496049984</v>
      </c>
    </row>
    <row r="171" spans="1:20" x14ac:dyDescent="0.3">
      <c r="A171">
        <v>170</v>
      </c>
      <c r="B171" t="s">
        <v>140</v>
      </c>
      <c r="C171" t="s">
        <v>150</v>
      </c>
      <c r="D171" t="s">
        <v>155</v>
      </c>
      <c r="E171" t="s">
        <v>156</v>
      </c>
      <c r="F171" t="s">
        <v>161</v>
      </c>
      <c r="G171" t="s">
        <v>226</v>
      </c>
      <c r="H171">
        <v>430.91947626364959</v>
      </c>
      <c r="I171">
        <v>31</v>
      </c>
      <c r="J171">
        <v>1612367.0418299877</v>
      </c>
      <c r="K171">
        <v>60431.702133333318</v>
      </c>
      <c r="L171">
        <v>290226067.52939779</v>
      </c>
      <c r="M171">
        <v>6708367.9566666661</v>
      </c>
      <c r="N171">
        <v>2418550562.7449818</v>
      </c>
      <c r="O171">
        <v>120900000</v>
      </c>
      <c r="P171">
        <v>25.371220691666657</v>
      </c>
      <c r="Q171">
        <v>24104.887275358316</v>
      </c>
      <c r="R171">
        <v>290286499.23153114</v>
      </c>
      <c r="S171">
        <v>2546.1589307016484</v>
      </c>
      <c r="T171">
        <v>24130.258496049984</v>
      </c>
    </row>
    <row r="172" spans="1:20" x14ac:dyDescent="0.3">
      <c r="A172">
        <v>171</v>
      </c>
      <c r="B172" t="s">
        <v>140</v>
      </c>
      <c r="C172" t="s">
        <v>150</v>
      </c>
      <c r="D172" t="s">
        <v>155</v>
      </c>
      <c r="E172" t="s">
        <v>156</v>
      </c>
      <c r="F172" t="s">
        <v>161</v>
      </c>
      <c r="G172" t="s">
        <v>224</v>
      </c>
      <c r="H172">
        <v>430.91947626364959</v>
      </c>
      <c r="I172">
        <v>31</v>
      </c>
      <c r="J172">
        <v>1612367.0418299877</v>
      </c>
      <c r="K172">
        <v>60431.702133333318</v>
      </c>
      <c r="L172">
        <v>290226067.52939779</v>
      </c>
      <c r="M172">
        <v>6708367.9566666661</v>
      </c>
      <c r="N172">
        <v>2418550562.7449818</v>
      </c>
      <c r="O172">
        <v>116132200</v>
      </c>
      <c r="P172">
        <v>25.371220691666657</v>
      </c>
      <c r="Q172">
        <v>24104.887275358316</v>
      </c>
      <c r="R172">
        <v>290286499.23153114</v>
      </c>
      <c r="S172">
        <v>2541.3911307016483</v>
      </c>
      <c r="T172">
        <v>24130.258496049984</v>
      </c>
    </row>
    <row r="173" spans="1:20" x14ac:dyDescent="0.3">
      <c r="A173">
        <v>172</v>
      </c>
      <c r="B173" t="s">
        <v>140</v>
      </c>
      <c r="C173" t="s">
        <v>150</v>
      </c>
      <c r="D173" t="s">
        <v>155</v>
      </c>
      <c r="E173" t="s">
        <v>157</v>
      </c>
      <c r="F173" t="s">
        <v>159</v>
      </c>
      <c r="G173" t="s">
        <v>225</v>
      </c>
      <c r="H173">
        <v>457.78245384723675</v>
      </c>
      <c r="I173">
        <v>66</v>
      </c>
      <c r="J173">
        <v>1669558.6654412614</v>
      </c>
      <c r="K173">
        <v>62120.932174999987</v>
      </c>
      <c r="L173">
        <v>300520559.77942705</v>
      </c>
      <c r="M173">
        <v>6130760.2649999987</v>
      </c>
      <c r="N173">
        <v>2504337998.1618919</v>
      </c>
      <c r="O173">
        <v>123024000</v>
      </c>
      <c r="P173">
        <v>29.131119816666658</v>
      </c>
      <c r="Q173">
        <v>24959.902048346856</v>
      </c>
      <c r="R173">
        <v>300582680.71160203</v>
      </c>
      <c r="S173">
        <v>2633.4927584268917</v>
      </c>
      <c r="T173">
        <v>24989.033168163522</v>
      </c>
    </row>
    <row r="174" spans="1:20" x14ac:dyDescent="0.3">
      <c r="A174">
        <v>173</v>
      </c>
      <c r="B174" t="s">
        <v>140</v>
      </c>
      <c r="C174" t="s">
        <v>150</v>
      </c>
      <c r="D174" t="s">
        <v>155</v>
      </c>
      <c r="E174" t="s">
        <v>157</v>
      </c>
      <c r="F174" t="s">
        <v>159</v>
      </c>
      <c r="G174" t="s">
        <v>226</v>
      </c>
      <c r="H174">
        <v>457.78245384723675</v>
      </c>
      <c r="I174">
        <v>33</v>
      </c>
      <c r="J174">
        <v>1669558.6654412614</v>
      </c>
      <c r="K174">
        <v>62120.932174999987</v>
      </c>
      <c r="L174">
        <v>300520559.77942705</v>
      </c>
      <c r="M174">
        <v>6130760.2649999987</v>
      </c>
      <c r="N174">
        <v>2504337998.1618919</v>
      </c>
      <c r="O174">
        <v>128700000</v>
      </c>
      <c r="P174">
        <v>29.131119816666658</v>
      </c>
      <c r="Q174">
        <v>24959.902048346856</v>
      </c>
      <c r="R174">
        <v>300582680.71160203</v>
      </c>
      <c r="S174">
        <v>2639.1687584268916</v>
      </c>
      <c r="T174">
        <v>24989.033168163522</v>
      </c>
    </row>
    <row r="175" spans="1:20" x14ac:dyDescent="0.3">
      <c r="A175">
        <v>174</v>
      </c>
      <c r="B175" t="s">
        <v>140</v>
      </c>
      <c r="C175" t="s">
        <v>150</v>
      </c>
      <c r="D175" t="s">
        <v>155</v>
      </c>
      <c r="E175" t="s">
        <v>157</v>
      </c>
      <c r="F175" t="s">
        <v>159</v>
      </c>
      <c r="G175" t="s">
        <v>224</v>
      </c>
      <c r="H175">
        <v>457.78245384723675</v>
      </c>
      <c r="I175">
        <v>33</v>
      </c>
      <c r="J175">
        <v>1669558.6654412614</v>
      </c>
      <c r="K175">
        <v>62120.932174999987</v>
      </c>
      <c r="L175">
        <v>300520559.77942705</v>
      </c>
      <c r="M175">
        <v>6130760.2649999987</v>
      </c>
      <c r="N175">
        <v>2504337998.1618919</v>
      </c>
      <c r="O175">
        <v>123624600</v>
      </c>
      <c r="P175">
        <v>29.131119816666658</v>
      </c>
      <c r="Q175">
        <v>24959.902048346856</v>
      </c>
      <c r="R175">
        <v>300582680.71160203</v>
      </c>
      <c r="S175">
        <v>2634.0933584268919</v>
      </c>
      <c r="T175">
        <v>24989.033168163522</v>
      </c>
    </row>
    <row r="176" spans="1:20" x14ac:dyDescent="0.3">
      <c r="A176">
        <v>175</v>
      </c>
      <c r="B176" t="s">
        <v>140</v>
      </c>
      <c r="C176" t="s">
        <v>150</v>
      </c>
      <c r="D176" t="s">
        <v>155</v>
      </c>
      <c r="E176" t="s">
        <v>157</v>
      </c>
      <c r="F176" t="s">
        <v>160</v>
      </c>
      <c r="G176" t="s">
        <v>225</v>
      </c>
      <c r="H176">
        <v>452.66261064038167</v>
      </c>
      <c r="I176">
        <v>65</v>
      </c>
      <c r="J176">
        <v>1658596.5365589915</v>
      </c>
      <c r="K176">
        <v>62938.301549999989</v>
      </c>
      <c r="L176">
        <v>298547376.5806185</v>
      </c>
      <c r="M176">
        <v>6158005.9108333318</v>
      </c>
      <c r="N176">
        <v>2487894804.8384876</v>
      </c>
      <c r="O176">
        <v>121160000</v>
      </c>
      <c r="P176">
        <v>28.858663358333327</v>
      </c>
      <c r="Q176">
        <v>24796.018221556926</v>
      </c>
      <c r="R176">
        <v>298610314.88216847</v>
      </c>
      <c r="S176">
        <v>2615.2128107493209</v>
      </c>
      <c r="T176">
        <v>24824.876884915258</v>
      </c>
    </row>
    <row r="177" spans="1:20" x14ac:dyDescent="0.3">
      <c r="A177">
        <v>176</v>
      </c>
      <c r="B177" t="s">
        <v>140</v>
      </c>
      <c r="C177" t="s">
        <v>150</v>
      </c>
      <c r="D177" t="s">
        <v>155</v>
      </c>
      <c r="E177" t="s">
        <v>157</v>
      </c>
      <c r="F177" t="s">
        <v>160</v>
      </c>
      <c r="G177" t="s">
        <v>226</v>
      </c>
      <c r="H177">
        <v>452.66261064038167</v>
      </c>
      <c r="I177">
        <v>33</v>
      </c>
      <c r="J177">
        <v>1658596.5365589915</v>
      </c>
      <c r="K177">
        <v>62938.301549999989</v>
      </c>
      <c r="L177">
        <v>298547376.5806185</v>
      </c>
      <c r="M177">
        <v>6158005.9108333318</v>
      </c>
      <c r="N177">
        <v>2487894804.8384876</v>
      </c>
      <c r="O177">
        <v>128700000</v>
      </c>
      <c r="P177">
        <v>28.858663358333327</v>
      </c>
      <c r="Q177">
        <v>24796.018221556926</v>
      </c>
      <c r="R177">
        <v>298610314.88216847</v>
      </c>
      <c r="S177">
        <v>2622.7528107493208</v>
      </c>
      <c r="T177">
        <v>24824.876884915258</v>
      </c>
    </row>
    <row r="178" spans="1:20" x14ac:dyDescent="0.3">
      <c r="A178">
        <v>177</v>
      </c>
      <c r="B178" t="s">
        <v>140</v>
      </c>
      <c r="C178" t="s">
        <v>150</v>
      </c>
      <c r="D178" t="s">
        <v>155</v>
      </c>
      <c r="E178" t="s">
        <v>157</v>
      </c>
      <c r="F178" t="s">
        <v>160</v>
      </c>
      <c r="G178" t="s">
        <v>224</v>
      </c>
      <c r="H178">
        <v>452.66261064038167</v>
      </c>
      <c r="I178">
        <v>33</v>
      </c>
      <c r="J178">
        <v>1658596.5365589915</v>
      </c>
      <c r="K178">
        <v>62938.301549999989</v>
      </c>
      <c r="L178">
        <v>298547376.5806185</v>
      </c>
      <c r="M178">
        <v>6158005.9108333318</v>
      </c>
      <c r="N178">
        <v>2487894804.8384876</v>
      </c>
      <c r="O178">
        <v>123624600</v>
      </c>
      <c r="P178">
        <v>28.858663358333327</v>
      </c>
      <c r="Q178">
        <v>24796.018221556926</v>
      </c>
      <c r="R178">
        <v>298610314.88216847</v>
      </c>
      <c r="S178">
        <v>2617.6774107493211</v>
      </c>
      <c r="T178">
        <v>24824.876884915258</v>
      </c>
    </row>
    <row r="179" spans="1:20" x14ac:dyDescent="0.3">
      <c r="A179">
        <v>178</v>
      </c>
      <c r="B179" t="s">
        <v>140</v>
      </c>
      <c r="C179" t="s">
        <v>150</v>
      </c>
      <c r="D179" t="s">
        <v>155</v>
      </c>
      <c r="E179" t="s">
        <v>157</v>
      </c>
      <c r="F179" t="s">
        <v>161</v>
      </c>
      <c r="G179" t="s">
        <v>225</v>
      </c>
      <c r="H179">
        <v>433.97098859698292</v>
      </c>
      <c r="I179">
        <v>62</v>
      </c>
      <c r="J179">
        <v>1615320.9057686541</v>
      </c>
      <c r="K179">
        <v>63428.723174999985</v>
      </c>
      <c r="L179">
        <v>290757763.03835773</v>
      </c>
      <c r="M179">
        <v>6108963.7483333321</v>
      </c>
      <c r="N179">
        <v>2422981358.6529813</v>
      </c>
      <c r="O179">
        <v>115568000</v>
      </c>
      <c r="P179">
        <v>28.368241733333324</v>
      </c>
      <c r="Q179">
        <v>24149.047541241376</v>
      </c>
      <c r="R179">
        <v>290821191.76153272</v>
      </c>
      <c r="S179">
        <v>2544.6583224013148</v>
      </c>
      <c r="T179">
        <v>24177.415782974709</v>
      </c>
    </row>
    <row r="180" spans="1:20" x14ac:dyDescent="0.3">
      <c r="A180">
        <v>179</v>
      </c>
      <c r="B180" t="s">
        <v>140</v>
      </c>
      <c r="C180" t="s">
        <v>150</v>
      </c>
      <c r="D180" t="s">
        <v>155</v>
      </c>
      <c r="E180" t="s">
        <v>157</v>
      </c>
      <c r="F180" t="s">
        <v>161</v>
      </c>
      <c r="G180" t="s">
        <v>226</v>
      </c>
      <c r="H180">
        <v>433.97098859698292</v>
      </c>
      <c r="I180">
        <v>31</v>
      </c>
      <c r="J180">
        <v>1615320.9057686541</v>
      </c>
      <c r="K180">
        <v>63428.723174999985</v>
      </c>
      <c r="L180">
        <v>290757763.03835773</v>
      </c>
      <c r="M180">
        <v>6108963.7483333321</v>
      </c>
      <c r="N180">
        <v>2422981358.6529813</v>
      </c>
      <c r="O180">
        <v>120900000</v>
      </c>
      <c r="P180">
        <v>28.368241733333324</v>
      </c>
      <c r="Q180">
        <v>24149.047541241376</v>
      </c>
      <c r="R180">
        <v>290821191.76153272</v>
      </c>
      <c r="S180">
        <v>2549.9903224013146</v>
      </c>
      <c r="T180">
        <v>24177.415782974709</v>
      </c>
    </row>
    <row r="181" spans="1:20" x14ac:dyDescent="0.3">
      <c r="A181">
        <v>180</v>
      </c>
      <c r="B181" t="s">
        <v>140</v>
      </c>
      <c r="C181" t="s">
        <v>150</v>
      </c>
      <c r="D181" t="s">
        <v>155</v>
      </c>
      <c r="E181" t="s">
        <v>157</v>
      </c>
      <c r="F181" t="s">
        <v>161</v>
      </c>
      <c r="G181" t="s">
        <v>224</v>
      </c>
      <c r="H181">
        <v>433.97098859698292</v>
      </c>
      <c r="I181">
        <v>31</v>
      </c>
      <c r="J181">
        <v>1615320.9057686541</v>
      </c>
      <c r="K181">
        <v>63428.723174999985</v>
      </c>
      <c r="L181">
        <v>290757763.03835773</v>
      </c>
      <c r="M181">
        <v>6108963.7483333321</v>
      </c>
      <c r="N181">
        <v>2422981358.6529813</v>
      </c>
      <c r="O181">
        <v>116132200</v>
      </c>
      <c r="P181">
        <v>28.368241733333324</v>
      </c>
      <c r="Q181">
        <v>24149.047541241376</v>
      </c>
      <c r="R181">
        <v>290821191.76153272</v>
      </c>
      <c r="S181">
        <v>2545.2225224013146</v>
      </c>
      <c r="T181">
        <v>24177.415782974709</v>
      </c>
    </row>
    <row r="182" spans="1:20" x14ac:dyDescent="0.3">
      <c r="A182">
        <v>181</v>
      </c>
      <c r="B182" t="s">
        <v>140</v>
      </c>
      <c r="C182" t="s">
        <v>151</v>
      </c>
      <c r="D182" t="s">
        <v>154</v>
      </c>
      <c r="E182" t="s">
        <v>156</v>
      </c>
      <c r="F182" t="s">
        <v>159</v>
      </c>
      <c r="G182" t="s">
        <v>225</v>
      </c>
      <c r="H182">
        <v>433.07219857061455</v>
      </c>
      <c r="I182">
        <v>62</v>
      </c>
      <c r="J182">
        <v>1579681.2406852024</v>
      </c>
      <c r="K182">
        <v>58598.653233333323</v>
      </c>
      <c r="L182">
        <v>284342623.32333648</v>
      </c>
      <c r="M182">
        <v>6489967.4383333325</v>
      </c>
      <c r="N182">
        <v>2369521861.0278039</v>
      </c>
      <c r="O182">
        <v>115568000</v>
      </c>
      <c r="P182">
        <v>24.976104849999992</v>
      </c>
      <c r="Q182">
        <v>23616.234548243778</v>
      </c>
      <c r="R182">
        <v>284401221.97656983</v>
      </c>
      <c r="S182">
        <v>2491.5798284661373</v>
      </c>
      <c r="T182">
        <v>23641.210653093778</v>
      </c>
    </row>
    <row r="183" spans="1:20" x14ac:dyDescent="0.3">
      <c r="A183">
        <v>182</v>
      </c>
      <c r="B183" t="s">
        <v>140</v>
      </c>
      <c r="C183" t="s">
        <v>151</v>
      </c>
      <c r="D183" t="s">
        <v>154</v>
      </c>
      <c r="E183" t="s">
        <v>156</v>
      </c>
      <c r="F183" t="s">
        <v>159</v>
      </c>
      <c r="G183" t="s">
        <v>226</v>
      </c>
      <c r="H183">
        <v>433.07219857061455</v>
      </c>
      <c r="I183">
        <v>31</v>
      </c>
      <c r="J183">
        <v>1579681.2406852024</v>
      </c>
      <c r="K183">
        <v>58598.653233333323</v>
      </c>
      <c r="L183">
        <v>284342623.32333648</v>
      </c>
      <c r="M183">
        <v>6489967.4383333325</v>
      </c>
      <c r="N183">
        <v>2369521861.0278039</v>
      </c>
      <c r="O183">
        <v>120900000</v>
      </c>
      <c r="P183">
        <v>24.976104849999992</v>
      </c>
      <c r="Q183">
        <v>23616.234548243778</v>
      </c>
      <c r="R183">
        <v>284401221.97656983</v>
      </c>
      <c r="S183">
        <v>2496.9118284661372</v>
      </c>
      <c r="T183">
        <v>23641.210653093778</v>
      </c>
    </row>
    <row r="184" spans="1:20" x14ac:dyDescent="0.3">
      <c r="A184">
        <v>183</v>
      </c>
      <c r="B184" t="s">
        <v>140</v>
      </c>
      <c r="C184" t="s">
        <v>151</v>
      </c>
      <c r="D184" t="s">
        <v>154</v>
      </c>
      <c r="E184" t="s">
        <v>156</v>
      </c>
      <c r="F184" t="s">
        <v>159</v>
      </c>
      <c r="G184" t="s">
        <v>224</v>
      </c>
      <c r="H184">
        <v>433.07219857061455</v>
      </c>
      <c r="I184">
        <v>31</v>
      </c>
      <c r="J184">
        <v>1579681.2406852024</v>
      </c>
      <c r="K184">
        <v>58598.653233333323</v>
      </c>
      <c r="L184">
        <v>284342623.32333648</v>
      </c>
      <c r="M184">
        <v>6489967.4383333325</v>
      </c>
      <c r="N184">
        <v>2369521861.0278039</v>
      </c>
      <c r="O184">
        <v>116132200</v>
      </c>
      <c r="P184">
        <v>24.976104849999992</v>
      </c>
      <c r="Q184">
        <v>23616.234548243778</v>
      </c>
      <c r="R184">
        <v>284401221.97656983</v>
      </c>
      <c r="S184">
        <v>2492.1440284661376</v>
      </c>
      <c r="T184">
        <v>23641.210653093778</v>
      </c>
    </row>
    <row r="185" spans="1:20" x14ac:dyDescent="0.3">
      <c r="A185">
        <v>184</v>
      </c>
      <c r="B185" t="s">
        <v>140</v>
      </c>
      <c r="C185" t="s">
        <v>151</v>
      </c>
      <c r="D185" t="s">
        <v>154</v>
      </c>
      <c r="E185" t="s">
        <v>156</v>
      </c>
      <c r="F185" t="s">
        <v>160</v>
      </c>
      <c r="G185" t="s">
        <v>225</v>
      </c>
      <c r="H185">
        <v>427.95235536375952</v>
      </c>
      <c r="I185">
        <v>61</v>
      </c>
      <c r="J185">
        <v>1568719.1118029328</v>
      </c>
      <c r="K185">
        <v>59416.022608333325</v>
      </c>
      <c r="L185">
        <v>282369440.12452793</v>
      </c>
      <c r="M185">
        <v>6517213.0841666656</v>
      </c>
      <c r="N185">
        <v>2353078667.7043996</v>
      </c>
      <c r="O185">
        <v>113704000</v>
      </c>
      <c r="P185">
        <v>24.703648391666661</v>
      </c>
      <c r="Q185">
        <v>23452.350721453844</v>
      </c>
      <c r="R185">
        <v>282428856.14713627</v>
      </c>
      <c r="S185">
        <v>2473.299880788566</v>
      </c>
      <c r="T185">
        <v>23477.054369845511</v>
      </c>
    </row>
    <row r="186" spans="1:20" x14ac:dyDescent="0.3">
      <c r="A186">
        <v>185</v>
      </c>
      <c r="B186" t="s">
        <v>140</v>
      </c>
      <c r="C186" t="s">
        <v>151</v>
      </c>
      <c r="D186" t="s">
        <v>154</v>
      </c>
      <c r="E186" t="s">
        <v>156</v>
      </c>
      <c r="F186" t="s">
        <v>160</v>
      </c>
      <c r="G186" t="s">
        <v>226</v>
      </c>
      <c r="H186">
        <v>427.95235536375952</v>
      </c>
      <c r="I186">
        <v>31</v>
      </c>
      <c r="J186">
        <v>1568719.1118029328</v>
      </c>
      <c r="K186">
        <v>59416.022608333325</v>
      </c>
      <c r="L186">
        <v>282369440.12452793</v>
      </c>
      <c r="M186">
        <v>6517213.0841666656</v>
      </c>
      <c r="N186">
        <v>2353078667.7043996</v>
      </c>
      <c r="O186">
        <v>120900000</v>
      </c>
      <c r="P186">
        <v>24.703648391666661</v>
      </c>
      <c r="Q186">
        <v>23452.350721453844</v>
      </c>
      <c r="R186">
        <v>282428856.14713627</v>
      </c>
      <c r="S186">
        <v>2480.495880788566</v>
      </c>
      <c r="T186">
        <v>23477.054369845511</v>
      </c>
    </row>
    <row r="187" spans="1:20" x14ac:dyDescent="0.3">
      <c r="A187">
        <v>186</v>
      </c>
      <c r="B187" t="s">
        <v>140</v>
      </c>
      <c r="C187" t="s">
        <v>151</v>
      </c>
      <c r="D187" t="s">
        <v>154</v>
      </c>
      <c r="E187" t="s">
        <v>156</v>
      </c>
      <c r="F187" t="s">
        <v>160</v>
      </c>
      <c r="G187" t="s">
        <v>224</v>
      </c>
      <c r="H187">
        <v>427.95235536375952</v>
      </c>
      <c r="I187">
        <v>31</v>
      </c>
      <c r="J187">
        <v>1568719.1118029328</v>
      </c>
      <c r="K187">
        <v>59416.022608333325</v>
      </c>
      <c r="L187">
        <v>282369440.12452793</v>
      </c>
      <c r="M187">
        <v>6517213.0841666656</v>
      </c>
      <c r="N187">
        <v>2353078667.7043996</v>
      </c>
      <c r="O187">
        <v>116132200</v>
      </c>
      <c r="P187">
        <v>24.703648391666661</v>
      </c>
      <c r="Q187">
        <v>23452.350721453844</v>
      </c>
      <c r="R187">
        <v>282428856.14713627</v>
      </c>
      <c r="S187">
        <v>2475.7280807885663</v>
      </c>
      <c r="T187">
        <v>23477.054369845511</v>
      </c>
    </row>
    <row r="188" spans="1:20" x14ac:dyDescent="0.3">
      <c r="A188">
        <v>187</v>
      </c>
      <c r="B188" t="s">
        <v>140</v>
      </c>
      <c r="C188" t="s">
        <v>151</v>
      </c>
      <c r="D188" t="s">
        <v>154</v>
      </c>
      <c r="E188" t="s">
        <v>156</v>
      </c>
      <c r="F188" t="s">
        <v>161</v>
      </c>
      <c r="G188" t="s">
        <v>225</v>
      </c>
      <c r="H188">
        <v>409.26073332036071</v>
      </c>
      <c r="I188">
        <v>59</v>
      </c>
      <c r="J188">
        <v>1525443.4810125954</v>
      </c>
      <c r="K188">
        <v>59906.444233333321</v>
      </c>
      <c r="L188">
        <v>274579826.58226717</v>
      </c>
      <c r="M188">
        <v>6468170.9216666659</v>
      </c>
      <c r="N188">
        <v>2288165221.5188928</v>
      </c>
      <c r="O188">
        <v>109976000</v>
      </c>
      <c r="P188">
        <v>24.213226766666658</v>
      </c>
      <c r="Q188">
        <v>22805.380041138298</v>
      </c>
      <c r="R188">
        <v>274639733.02650052</v>
      </c>
      <c r="S188">
        <v>2404.6093924405595</v>
      </c>
      <c r="T188">
        <v>22829.593267904966</v>
      </c>
    </row>
    <row r="189" spans="1:20" x14ac:dyDescent="0.3">
      <c r="A189">
        <v>188</v>
      </c>
      <c r="B189" t="s">
        <v>140</v>
      </c>
      <c r="C189" t="s">
        <v>151</v>
      </c>
      <c r="D189" t="s">
        <v>154</v>
      </c>
      <c r="E189" t="s">
        <v>156</v>
      </c>
      <c r="F189" t="s">
        <v>161</v>
      </c>
      <c r="G189" t="s">
        <v>226</v>
      </c>
      <c r="H189">
        <v>409.26073332036071</v>
      </c>
      <c r="I189">
        <v>30</v>
      </c>
      <c r="J189">
        <v>1525443.4810125954</v>
      </c>
      <c r="K189">
        <v>59906.444233333321</v>
      </c>
      <c r="L189">
        <v>274579826.58226717</v>
      </c>
      <c r="M189">
        <v>6468170.9216666659</v>
      </c>
      <c r="N189">
        <v>2288165221.5188928</v>
      </c>
      <c r="O189">
        <v>117000000</v>
      </c>
      <c r="P189">
        <v>24.213226766666658</v>
      </c>
      <c r="Q189">
        <v>22805.380041138298</v>
      </c>
      <c r="R189">
        <v>274639733.02650052</v>
      </c>
      <c r="S189">
        <v>2411.6333924405594</v>
      </c>
      <c r="T189">
        <v>22829.593267904966</v>
      </c>
    </row>
    <row r="190" spans="1:20" x14ac:dyDescent="0.3">
      <c r="A190">
        <v>189</v>
      </c>
      <c r="B190" t="s">
        <v>140</v>
      </c>
      <c r="C190" t="s">
        <v>151</v>
      </c>
      <c r="D190" t="s">
        <v>154</v>
      </c>
      <c r="E190" t="s">
        <v>156</v>
      </c>
      <c r="F190" t="s">
        <v>161</v>
      </c>
      <c r="G190" t="s">
        <v>224</v>
      </c>
      <c r="H190">
        <v>409.26073332036071</v>
      </c>
      <c r="I190">
        <v>30</v>
      </c>
      <c r="J190">
        <v>1525443.4810125954</v>
      </c>
      <c r="K190">
        <v>59906.444233333321</v>
      </c>
      <c r="L190">
        <v>274579826.58226717</v>
      </c>
      <c r="M190">
        <v>6468170.9216666659</v>
      </c>
      <c r="N190">
        <v>2288165221.5188928</v>
      </c>
      <c r="O190">
        <v>112386000</v>
      </c>
      <c r="P190">
        <v>24.213226766666658</v>
      </c>
      <c r="Q190">
        <v>22805.380041138298</v>
      </c>
      <c r="R190">
        <v>274639733.02650052</v>
      </c>
      <c r="S190">
        <v>2407.0193924405594</v>
      </c>
      <c r="T190">
        <v>22829.593267904966</v>
      </c>
    </row>
    <row r="191" spans="1:20" x14ac:dyDescent="0.3">
      <c r="A191">
        <v>190</v>
      </c>
      <c r="B191" t="s">
        <v>140</v>
      </c>
      <c r="C191" t="s">
        <v>151</v>
      </c>
      <c r="D191" t="s">
        <v>154</v>
      </c>
      <c r="E191" t="s">
        <v>157</v>
      </c>
      <c r="F191" t="s">
        <v>159</v>
      </c>
      <c r="G191" t="s">
        <v>225</v>
      </c>
      <c r="H191">
        <v>436.12371090394788</v>
      </c>
      <c r="I191">
        <v>63</v>
      </c>
      <c r="J191">
        <v>1582635.1046238688</v>
      </c>
      <c r="K191">
        <v>61595.67427499999</v>
      </c>
      <c r="L191">
        <v>284874318.83229637</v>
      </c>
      <c r="M191">
        <v>5890563.2299999986</v>
      </c>
      <c r="N191">
        <v>2373952656.9358029</v>
      </c>
      <c r="O191">
        <v>117432000</v>
      </c>
      <c r="P191">
        <v>27.973125891666658</v>
      </c>
      <c r="Q191">
        <v>23660.394814126837</v>
      </c>
      <c r="R191">
        <v>284935914.50657135</v>
      </c>
      <c r="S191">
        <v>2497.2752201658031</v>
      </c>
      <c r="T191">
        <v>23688.367940018503</v>
      </c>
    </row>
    <row r="192" spans="1:20" x14ac:dyDescent="0.3">
      <c r="A192">
        <v>191</v>
      </c>
      <c r="B192" t="s">
        <v>140</v>
      </c>
      <c r="C192" t="s">
        <v>151</v>
      </c>
      <c r="D192" t="s">
        <v>154</v>
      </c>
      <c r="E192" t="s">
        <v>157</v>
      </c>
      <c r="F192" t="s">
        <v>159</v>
      </c>
      <c r="G192" t="s">
        <v>226</v>
      </c>
      <c r="H192">
        <v>436.12371090394788</v>
      </c>
      <c r="I192">
        <v>32</v>
      </c>
      <c r="J192">
        <v>1582635.1046238688</v>
      </c>
      <c r="K192">
        <v>61595.67427499999</v>
      </c>
      <c r="L192">
        <v>284874318.83229637</v>
      </c>
      <c r="M192">
        <v>5890563.2299999986</v>
      </c>
      <c r="N192">
        <v>2373952656.9358029</v>
      </c>
      <c r="O192">
        <v>124800000</v>
      </c>
      <c r="P192">
        <v>27.973125891666658</v>
      </c>
      <c r="Q192">
        <v>23660.394814126837</v>
      </c>
      <c r="R192">
        <v>284935914.50657135</v>
      </c>
      <c r="S192">
        <v>2504.6432201658031</v>
      </c>
      <c r="T192">
        <v>23688.367940018503</v>
      </c>
    </row>
    <row r="193" spans="1:20" x14ac:dyDescent="0.3">
      <c r="A193">
        <v>192</v>
      </c>
      <c r="B193" t="s">
        <v>140</v>
      </c>
      <c r="C193" t="s">
        <v>151</v>
      </c>
      <c r="D193" t="s">
        <v>154</v>
      </c>
      <c r="E193" t="s">
        <v>157</v>
      </c>
      <c r="F193" t="s">
        <v>159</v>
      </c>
      <c r="G193" t="s">
        <v>224</v>
      </c>
      <c r="H193">
        <v>436.12371090394788</v>
      </c>
      <c r="I193">
        <v>32</v>
      </c>
      <c r="J193">
        <v>1582635.1046238688</v>
      </c>
      <c r="K193">
        <v>61595.67427499999</v>
      </c>
      <c r="L193">
        <v>284874318.83229637</v>
      </c>
      <c r="M193">
        <v>5890563.2299999986</v>
      </c>
      <c r="N193">
        <v>2373952656.9358029</v>
      </c>
      <c r="O193">
        <v>119878400</v>
      </c>
      <c r="P193">
        <v>27.973125891666658</v>
      </c>
      <c r="Q193">
        <v>23660.394814126837</v>
      </c>
      <c r="R193">
        <v>284935914.50657135</v>
      </c>
      <c r="S193">
        <v>2499.721620165803</v>
      </c>
      <c r="T193">
        <v>23688.367940018503</v>
      </c>
    </row>
    <row r="194" spans="1:20" x14ac:dyDescent="0.3">
      <c r="A194">
        <v>193</v>
      </c>
      <c r="B194" t="s">
        <v>140</v>
      </c>
      <c r="C194" t="s">
        <v>151</v>
      </c>
      <c r="D194" t="s">
        <v>154</v>
      </c>
      <c r="E194" t="s">
        <v>157</v>
      </c>
      <c r="F194" t="s">
        <v>160</v>
      </c>
      <c r="G194" t="s">
        <v>225</v>
      </c>
      <c r="H194">
        <v>431.0038676970928</v>
      </c>
      <c r="I194">
        <v>62</v>
      </c>
      <c r="J194">
        <v>1571672.9757415995</v>
      </c>
      <c r="K194">
        <v>62413.043649999992</v>
      </c>
      <c r="L194">
        <v>282901135.63348794</v>
      </c>
      <c r="M194">
        <v>5917808.8758333316</v>
      </c>
      <c r="N194">
        <v>2357509463.6123991</v>
      </c>
      <c r="O194">
        <v>115568000</v>
      </c>
      <c r="P194">
        <v>27.700669433333328</v>
      </c>
      <c r="Q194">
        <v>23496.510987336911</v>
      </c>
      <c r="R194">
        <v>282963548.67713791</v>
      </c>
      <c r="S194">
        <v>2478.9952724882328</v>
      </c>
      <c r="T194">
        <v>23524.211656770243</v>
      </c>
    </row>
    <row r="195" spans="1:20" x14ac:dyDescent="0.3">
      <c r="A195">
        <v>194</v>
      </c>
      <c r="B195" t="s">
        <v>140</v>
      </c>
      <c r="C195" t="s">
        <v>151</v>
      </c>
      <c r="D195" t="s">
        <v>154</v>
      </c>
      <c r="E195" t="s">
        <v>157</v>
      </c>
      <c r="F195" t="s">
        <v>160</v>
      </c>
      <c r="G195" t="s">
        <v>226</v>
      </c>
      <c r="H195">
        <v>431.0038676970928</v>
      </c>
      <c r="I195">
        <v>31</v>
      </c>
      <c r="J195">
        <v>1571672.9757415995</v>
      </c>
      <c r="K195">
        <v>62413.043649999992</v>
      </c>
      <c r="L195">
        <v>282901135.63348794</v>
      </c>
      <c r="M195">
        <v>5917808.8758333316</v>
      </c>
      <c r="N195">
        <v>2357509463.6123991</v>
      </c>
      <c r="O195">
        <v>120900000</v>
      </c>
      <c r="P195">
        <v>27.700669433333328</v>
      </c>
      <c r="Q195">
        <v>23496.510987336911</v>
      </c>
      <c r="R195">
        <v>282963548.67713791</v>
      </c>
      <c r="S195">
        <v>2484.3272724882327</v>
      </c>
      <c r="T195">
        <v>23524.211656770243</v>
      </c>
    </row>
    <row r="196" spans="1:20" x14ac:dyDescent="0.3">
      <c r="A196">
        <v>195</v>
      </c>
      <c r="B196" t="s">
        <v>140</v>
      </c>
      <c r="C196" t="s">
        <v>151</v>
      </c>
      <c r="D196" t="s">
        <v>154</v>
      </c>
      <c r="E196" t="s">
        <v>157</v>
      </c>
      <c r="F196" t="s">
        <v>160</v>
      </c>
      <c r="G196" t="s">
        <v>224</v>
      </c>
      <c r="H196">
        <v>431.0038676970928</v>
      </c>
      <c r="I196">
        <v>31</v>
      </c>
      <c r="J196">
        <v>1571672.9757415995</v>
      </c>
      <c r="K196">
        <v>62413.043649999992</v>
      </c>
      <c r="L196">
        <v>282901135.63348794</v>
      </c>
      <c r="M196">
        <v>5917808.8758333316</v>
      </c>
      <c r="N196">
        <v>2357509463.6123991</v>
      </c>
      <c r="O196">
        <v>116132200</v>
      </c>
      <c r="P196">
        <v>27.700669433333328</v>
      </c>
      <c r="Q196">
        <v>23496.510987336911</v>
      </c>
      <c r="R196">
        <v>282963548.67713791</v>
      </c>
      <c r="S196">
        <v>2479.5594724882326</v>
      </c>
      <c r="T196">
        <v>23524.211656770243</v>
      </c>
    </row>
    <row r="197" spans="1:20" x14ac:dyDescent="0.3">
      <c r="A197">
        <v>196</v>
      </c>
      <c r="B197" t="s">
        <v>140</v>
      </c>
      <c r="C197" t="s">
        <v>151</v>
      </c>
      <c r="D197" t="s">
        <v>154</v>
      </c>
      <c r="E197" t="s">
        <v>157</v>
      </c>
      <c r="F197" t="s">
        <v>161</v>
      </c>
      <c r="G197" t="s">
        <v>225</v>
      </c>
      <c r="H197">
        <v>412.31224565369405</v>
      </c>
      <c r="I197">
        <v>59</v>
      </c>
      <c r="J197">
        <v>1528397.3449512622</v>
      </c>
      <c r="K197">
        <v>62903.465274999988</v>
      </c>
      <c r="L197">
        <v>275111522.09122717</v>
      </c>
      <c r="M197">
        <v>5868766.713333332</v>
      </c>
      <c r="N197">
        <v>2292596017.4268932</v>
      </c>
      <c r="O197">
        <v>109976000</v>
      </c>
      <c r="P197">
        <v>27.210247808333325</v>
      </c>
      <c r="Q197">
        <v>22849.540307021369</v>
      </c>
      <c r="R197">
        <v>275174425.55650216</v>
      </c>
      <c r="S197">
        <v>2408.4407841402262</v>
      </c>
      <c r="T197">
        <v>22876.750554829701</v>
      </c>
    </row>
    <row r="198" spans="1:20" x14ac:dyDescent="0.3">
      <c r="A198">
        <v>197</v>
      </c>
      <c r="B198" t="s">
        <v>140</v>
      </c>
      <c r="C198" t="s">
        <v>151</v>
      </c>
      <c r="D198" t="s">
        <v>154</v>
      </c>
      <c r="E198" t="s">
        <v>157</v>
      </c>
      <c r="F198" t="s">
        <v>161</v>
      </c>
      <c r="G198" t="s">
        <v>226</v>
      </c>
      <c r="H198">
        <v>412.31224565369405</v>
      </c>
      <c r="I198">
        <v>30</v>
      </c>
      <c r="J198">
        <v>1528397.3449512622</v>
      </c>
      <c r="K198">
        <v>62903.465274999988</v>
      </c>
      <c r="L198">
        <v>275111522.09122717</v>
      </c>
      <c r="M198">
        <v>5868766.713333332</v>
      </c>
      <c r="N198">
        <v>2292596017.4268932</v>
      </c>
      <c r="O198">
        <v>117000000</v>
      </c>
      <c r="P198">
        <v>27.210247808333325</v>
      </c>
      <c r="Q198">
        <v>22849.540307021369</v>
      </c>
      <c r="R198">
        <v>275174425.55650216</v>
      </c>
      <c r="S198">
        <v>2415.4647841402266</v>
      </c>
      <c r="T198">
        <v>22876.750554829701</v>
      </c>
    </row>
    <row r="199" spans="1:20" x14ac:dyDescent="0.3">
      <c r="A199">
        <v>198</v>
      </c>
      <c r="B199" t="s">
        <v>140</v>
      </c>
      <c r="C199" t="s">
        <v>151</v>
      </c>
      <c r="D199" t="s">
        <v>154</v>
      </c>
      <c r="E199" t="s">
        <v>157</v>
      </c>
      <c r="F199" t="s">
        <v>161</v>
      </c>
      <c r="G199" t="s">
        <v>224</v>
      </c>
      <c r="H199">
        <v>412.31224565369405</v>
      </c>
      <c r="I199">
        <v>30</v>
      </c>
      <c r="J199">
        <v>1528397.3449512622</v>
      </c>
      <c r="K199">
        <v>62903.465274999988</v>
      </c>
      <c r="L199">
        <v>275111522.09122717</v>
      </c>
      <c r="M199">
        <v>5868766.713333332</v>
      </c>
      <c r="N199">
        <v>2292596017.4268932</v>
      </c>
      <c r="O199">
        <v>112386000</v>
      </c>
      <c r="P199">
        <v>27.210247808333325</v>
      </c>
      <c r="Q199">
        <v>22849.540307021369</v>
      </c>
      <c r="R199">
        <v>275174425.55650216</v>
      </c>
      <c r="S199">
        <v>2410.8507841402266</v>
      </c>
      <c r="T199">
        <v>22876.750554829701</v>
      </c>
    </row>
    <row r="200" spans="1:20" x14ac:dyDescent="0.3">
      <c r="A200">
        <v>199</v>
      </c>
      <c r="B200" t="s">
        <v>140</v>
      </c>
      <c r="C200" t="s">
        <v>151</v>
      </c>
      <c r="D200" t="s">
        <v>155</v>
      </c>
      <c r="E200" t="s">
        <v>156</v>
      </c>
      <c r="F200" t="s">
        <v>159</v>
      </c>
      <c r="G200" t="s">
        <v>225</v>
      </c>
      <c r="H200">
        <v>433.10229244561452</v>
      </c>
      <c r="I200">
        <v>62</v>
      </c>
      <c r="J200">
        <v>1579710.3715562022</v>
      </c>
      <c r="K200">
        <v>58512.670733333325</v>
      </c>
      <c r="L200">
        <v>284347866.8801164</v>
      </c>
      <c r="M200">
        <v>6485668.3133333325</v>
      </c>
      <c r="N200">
        <v>2369565557.3343034</v>
      </c>
      <c r="O200">
        <v>115568000</v>
      </c>
      <c r="P200">
        <v>24.911617974999995</v>
      </c>
      <c r="Q200">
        <v>23616.670054765222</v>
      </c>
      <c r="R200">
        <v>284406379.55084974</v>
      </c>
      <c r="S200">
        <v>2491.619225647637</v>
      </c>
      <c r="T200">
        <v>23641.581672740223</v>
      </c>
    </row>
    <row r="201" spans="1:20" x14ac:dyDescent="0.3">
      <c r="A201">
        <v>200</v>
      </c>
      <c r="B201" t="s">
        <v>140</v>
      </c>
      <c r="C201" t="s">
        <v>151</v>
      </c>
      <c r="D201" t="s">
        <v>155</v>
      </c>
      <c r="E201" t="s">
        <v>156</v>
      </c>
      <c r="F201" t="s">
        <v>159</v>
      </c>
      <c r="G201" t="s">
        <v>226</v>
      </c>
      <c r="H201">
        <v>433.10229244561452</v>
      </c>
      <c r="I201">
        <v>31</v>
      </c>
      <c r="J201">
        <v>1579710.3715562022</v>
      </c>
      <c r="K201">
        <v>58512.670733333325</v>
      </c>
      <c r="L201">
        <v>284347866.8801164</v>
      </c>
      <c r="M201">
        <v>6485668.3133333325</v>
      </c>
      <c r="N201">
        <v>2369565557.3343034</v>
      </c>
      <c r="O201">
        <v>120900000</v>
      </c>
      <c r="P201">
        <v>24.911617974999995</v>
      </c>
      <c r="Q201">
        <v>23616.670054765222</v>
      </c>
      <c r="R201">
        <v>284406379.55084974</v>
      </c>
      <c r="S201">
        <v>2496.9512256476369</v>
      </c>
      <c r="T201">
        <v>23641.581672740223</v>
      </c>
    </row>
    <row r="202" spans="1:20" x14ac:dyDescent="0.3">
      <c r="A202">
        <v>201</v>
      </c>
      <c r="B202" t="s">
        <v>140</v>
      </c>
      <c r="C202" t="s">
        <v>151</v>
      </c>
      <c r="D202" t="s">
        <v>155</v>
      </c>
      <c r="E202" t="s">
        <v>156</v>
      </c>
      <c r="F202" t="s">
        <v>159</v>
      </c>
      <c r="G202" t="s">
        <v>224</v>
      </c>
      <c r="H202">
        <v>433.10229244561452</v>
      </c>
      <c r="I202">
        <v>31</v>
      </c>
      <c r="J202">
        <v>1579710.3715562022</v>
      </c>
      <c r="K202">
        <v>58512.670733333325</v>
      </c>
      <c r="L202">
        <v>284347866.8801164</v>
      </c>
      <c r="M202">
        <v>6485668.3133333325</v>
      </c>
      <c r="N202">
        <v>2369565557.3343034</v>
      </c>
      <c r="O202">
        <v>116132200</v>
      </c>
      <c r="P202">
        <v>24.911617974999995</v>
      </c>
      <c r="Q202">
        <v>23616.670054765222</v>
      </c>
      <c r="R202">
        <v>284406379.55084974</v>
      </c>
      <c r="S202">
        <v>2492.1834256476368</v>
      </c>
      <c r="T202">
        <v>23641.581672740223</v>
      </c>
    </row>
    <row r="203" spans="1:20" x14ac:dyDescent="0.3">
      <c r="A203">
        <v>202</v>
      </c>
      <c r="B203" t="s">
        <v>140</v>
      </c>
      <c r="C203" t="s">
        <v>151</v>
      </c>
      <c r="D203" t="s">
        <v>155</v>
      </c>
      <c r="E203" t="s">
        <v>156</v>
      </c>
      <c r="F203" t="s">
        <v>160</v>
      </c>
      <c r="G203" t="s">
        <v>225</v>
      </c>
      <c r="H203">
        <v>427.9824492387595</v>
      </c>
      <c r="I203">
        <v>61</v>
      </c>
      <c r="J203">
        <v>1568748.2426739326</v>
      </c>
      <c r="K203">
        <v>59330.040108333327</v>
      </c>
      <c r="L203">
        <v>282374683.68130785</v>
      </c>
      <c r="M203">
        <v>6512913.9591666656</v>
      </c>
      <c r="N203">
        <v>2353122364.0108991</v>
      </c>
      <c r="O203">
        <v>113704000</v>
      </c>
      <c r="P203">
        <v>24.639161516666665</v>
      </c>
      <c r="Q203">
        <v>23452.786227975292</v>
      </c>
      <c r="R203">
        <v>282434013.72141618</v>
      </c>
      <c r="S203">
        <v>2473.3392779700657</v>
      </c>
      <c r="T203">
        <v>23477.425389491957</v>
      </c>
    </row>
    <row r="204" spans="1:20" x14ac:dyDescent="0.3">
      <c r="A204">
        <v>203</v>
      </c>
      <c r="B204" t="s">
        <v>140</v>
      </c>
      <c r="C204" t="s">
        <v>151</v>
      </c>
      <c r="D204" t="s">
        <v>155</v>
      </c>
      <c r="E204" t="s">
        <v>156</v>
      </c>
      <c r="F204" t="s">
        <v>160</v>
      </c>
      <c r="G204" t="s">
        <v>226</v>
      </c>
      <c r="H204">
        <v>427.9824492387595</v>
      </c>
      <c r="I204">
        <v>31</v>
      </c>
      <c r="J204">
        <v>1568748.2426739326</v>
      </c>
      <c r="K204">
        <v>59330.040108333327</v>
      </c>
      <c r="L204">
        <v>282374683.68130785</v>
      </c>
      <c r="M204">
        <v>6512913.9591666656</v>
      </c>
      <c r="N204">
        <v>2353122364.0108991</v>
      </c>
      <c r="O204">
        <v>120900000</v>
      </c>
      <c r="P204">
        <v>24.639161516666665</v>
      </c>
      <c r="Q204">
        <v>23452.786227975292</v>
      </c>
      <c r="R204">
        <v>282434013.72141618</v>
      </c>
      <c r="S204">
        <v>2480.5352779700656</v>
      </c>
      <c r="T204">
        <v>23477.425389491957</v>
      </c>
    </row>
    <row r="205" spans="1:20" x14ac:dyDescent="0.3">
      <c r="A205">
        <v>204</v>
      </c>
      <c r="B205" t="s">
        <v>140</v>
      </c>
      <c r="C205" t="s">
        <v>151</v>
      </c>
      <c r="D205" t="s">
        <v>155</v>
      </c>
      <c r="E205" t="s">
        <v>156</v>
      </c>
      <c r="F205" t="s">
        <v>160</v>
      </c>
      <c r="G205" t="s">
        <v>224</v>
      </c>
      <c r="H205">
        <v>427.9824492387595</v>
      </c>
      <c r="I205">
        <v>31</v>
      </c>
      <c r="J205">
        <v>1568748.2426739326</v>
      </c>
      <c r="K205">
        <v>59330.040108333327</v>
      </c>
      <c r="L205">
        <v>282374683.68130785</v>
      </c>
      <c r="M205">
        <v>6512913.9591666656</v>
      </c>
      <c r="N205">
        <v>2353122364.0108991</v>
      </c>
      <c r="O205">
        <v>116132200</v>
      </c>
      <c r="P205">
        <v>24.639161516666665</v>
      </c>
      <c r="Q205">
        <v>23452.786227975292</v>
      </c>
      <c r="R205">
        <v>282434013.72141618</v>
      </c>
      <c r="S205">
        <v>2475.7674779700656</v>
      </c>
      <c r="T205">
        <v>23477.425389491957</v>
      </c>
    </row>
    <row r="206" spans="1:20" x14ac:dyDescent="0.3">
      <c r="A206">
        <v>205</v>
      </c>
      <c r="B206" t="s">
        <v>140</v>
      </c>
      <c r="C206" t="s">
        <v>151</v>
      </c>
      <c r="D206" t="s">
        <v>155</v>
      </c>
      <c r="E206" t="s">
        <v>156</v>
      </c>
      <c r="F206" t="s">
        <v>161</v>
      </c>
      <c r="G206" t="s">
        <v>225</v>
      </c>
      <c r="H206">
        <v>409.29082719536075</v>
      </c>
      <c r="I206">
        <v>59</v>
      </c>
      <c r="J206">
        <v>1525472.6118835954</v>
      </c>
      <c r="K206">
        <v>59820.461733333323</v>
      </c>
      <c r="L206">
        <v>274585070.13904715</v>
      </c>
      <c r="M206">
        <v>6463871.7966666659</v>
      </c>
      <c r="N206">
        <v>2288208917.8253927</v>
      </c>
      <c r="O206">
        <v>109976000</v>
      </c>
      <c r="P206">
        <v>24.148739891666661</v>
      </c>
      <c r="Q206">
        <v>22805.815547659746</v>
      </c>
      <c r="R206">
        <v>274644890.60078049</v>
      </c>
      <c r="S206">
        <v>2404.6487896220592</v>
      </c>
      <c r="T206">
        <v>22829.964287551411</v>
      </c>
    </row>
    <row r="207" spans="1:20" x14ac:dyDescent="0.3">
      <c r="A207">
        <v>206</v>
      </c>
      <c r="B207" t="s">
        <v>140</v>
      </c>
      <c r="C207" t="s">
        <v>151</v>
      </c>
      <c r="D207" t="s">
        <v>155</v>
      </c>
      <c r="E207" t="s">
        <v>156</v>
      </c>
      <c r="F207" t="s">
        <v>161</v>
      </c>
      <c r="G207" t="s">
        <v>226</v>
      </c>
      <c r="H207">
        <v>409.29082719536075</v>
      </c>
      <c r="I207">
        <v>30</v>
      </c>
      <c r="J207">
        <v>1525472.6118835954</v>
      </c>
      <c r="K207">
        <v>59820.461733333323</v>
      </c>
      <c r="L207">
        <v>274585070.13904715</v>
      </c>
      <c r="M207">
        <v>6463871.7966666659</v>
      </c>
      <c r="N207">
        <v>2288208917.8253927</v>
      </c>
      <c r="O207">
        <v>117000000</v>
      </c>
      <c r="P207">
        <v>24.148739891666661</v>
      </c>
      <c r="Q207">
        <v>22805.815547659746</v>
      </c>
      <c r="R207">
        <v>274644890.60078049</v>
      </c>
      <c r="S207">
        <v>2411.6727896220596</v>
      </c>
      <c r="T207">
        <v>22829.964287551411</v>
      </c>
    </row>
    <row r="208" spans="1:20" x14ac:dyDescent="0.3">
      <c r="A208">
        <v>207</v>
      </c>
      <c r="B208" t="s">
        <v>140</v>
      </c>
      <c r="C208" t="s">
        <v>151</v>
      </c>
      <c r="D208" t="s">
        <v>155</v>
      </c>
      <c r="E208" t="s">
        <v>156</v>
      </c>
      <c r="F208" t="s">
        <v>161</v>
      </c>
      <c r="G208" t="s">
        <v>224</v>
      </c>
      <c r="H208">
        <v>409.29082719536075</v>
      </c>
      <c r="I208">
        <v>30</v>
      </c>
      <c r="J208">
        <v>1525472.6118835954</v>
      </c>
      <c r="K208">
        <v>59820.461733333323</v>
      </c>
      <c r="L208">
        <v>274585070.13904715</v>
      </c>
      <c r="M208">
        <v>6463871.7966666659</v>
      </c>
      <c r="N208">
        <v>2288208917.8253927</v>
      </c>
      <c r="O208">
        <v>112386000</v>
      </c>
      <c r="P208">
        <v>24.148739891666661</v>
      </c>
      <c r="Q208">
        <v>22805.815547659746</v>
      </c>
      <c r="R208">
        <v>274644890.60078049</v>
      </c>
      <c r="S208">
        <v>2407.0587896220595</v>
      </c>
      <c r="T208">
        <v>22829.964287551411</v>
      </c>
    </row>
    <row r="209" spans="1:20" x14ac:dyDescent="0.3">
      <c r="A209">
        <v>208</v>
      </c>
      <c r="B209" t="s">
        <v>140</v>
      </c>
      <c r="C209" t="s">
        <v>151</v>
      </c>
      <c r="D209" t="s">
        <v>155</v>
      </c>
      <c r="E209" t="s">
        <v>157</v>
      </c>
      <c r="F209" t="s">
        <v>159</v>
      </c>
      <c r="G209" t="s">
        <v>225</v>
      </c>
      <c r="H209">
        <v>436.15380477894792</v>
      </c>
      <c r="I209">
        <v>63</v>
      </c>
      <c r="J209">
        <v>1582664.2354948691</v>
      </c>
      <c r="K209">
        <v>61509.691774999992</v>
      </c>
      <c r="L209">
        <v>284879562.38907641</v>
      </c>
      <c r="M209">
        <v>5886264.1049999986</v>
      </c>
      <c r="N209">
        <v>2373996353.2423034</v>
      </c>
      <c r="O209">
        <v>117432000</v>
      </c>
      <c r="P209">
        <v>27.908639016666662</v>
      </c>
      <c r="Q209">
        <v>23660.830320648289</v>
      </c>
      <c r="R209">
        <v>284941072.08085144</v>
      </c>
      <c r="S209">
        <v>2497.3146173473033</v>
      </c>
      <c r="T209">
        <v>23688.738959664955</v>
      </c>
    </row>
    <row r="210" spans="1:20" x14ac:dyDescent="0.3">
      <c r="A210">
        <v>209</v>
      </c>
      <c r="B210" t="s">
        <v>140</v>
      </c>
      <c r="C210" t="s">
        <v>151</v>
      </c>
      <c r="D210" t="s">
        <v>155</v>
      </c>
      <c r="E210" t="s">
        <v>157</v>
      </c>
      <c r="F210" t="s">
        <v>159</v>
      </c>
      <c r="G210" t="s">
        <v>226</v>
      </c>
      <c r="H210">
        <v>436.15380477894792</v>
      </c>
      <c r="I210">
        <v>32</v>
      </c>
      <c r="J210">
        <v>1582664.2354948691</v>
      </c>
      <c r="K210">
        <v>61509.691774999992</v>
      </c>
      <c r="L210">
        <v>284879562.38907641</v>
      </c>
      <c r="M210">
        <v>5886264.1049999986</v>
      </c>
      <c r="N210">
        <v>2373996353.2423034</v>
      </c>
      <c r="O210">
        <v>124800000</v>
      </c>
      <c r="P210">
        <v>27.908639016666662</v>
      </c>
      <c r="Q210">
        <v>23660.830320648289</v>
      </c>
      <c r="R210">
        <v>284941072.08085144</v>
      </c>
      <c r="S210">
        <v>2504.6826173473032</v>
      </c>
      <c r="T210">
        <v>23688.738959664955</v>
      </c>
    </row>
    <row r="211" spans="1:20" x14ac:dyDescent="0.3">
      <c r="A211">
        <v>210</v>
      </c>
      <c r="B211" t="s">
        <v>140</v>
      </c>
      <c r="C211" t="s">
        <v>151</v>
      </c>
      <c r="D211" t="s">
        <v>155</v>
      </c>
      <c r="E211" t="s">
        <v>157</v>
      </c>
      <c r="F211" t="s">
        <v>159</v>
      </c>
      <c r="G211" t="s">
        <v>224</v>
      </c>
      <c r="H211">
        <v>436.15380477894792</v>
      </c>
      <c r="I211">
        <v>32</v>
      </c>
      <c r="J211">
        <v>1582664.2354948691</v>
      </c>
      <c r="K211">
        <v>61509.691774999992</v>
      </c>
      <c r="L211">
        <v>284879562.38907641</v>
      </c>
      <c r="M211">
        <v>5886264.1049999986</v>
      </c>
      <c r="N211">
        <v>2373996353.2423034</v>
      </c>
      <c r="O211">
        <v>119878400</v>
      </c>
      <c r="P211">
        <v>27.908639016666662</v>
      </c>
      <c r="Q211">
        <v>23660.830320648289</v>
      </c>
      <c r="R211">
        <v>284941072.08085144</v>
      </c>
      <c r="S211">
        <v>2499.7610173473036</v>
      </c>
      <c r="T211">
        <v>23688.738959664955</v>
      </c>
    </row>
    <row r="212" spans="1:20" x14ac:dyDescent="0.3">
      <c r="A212">
        <v>211</v>
      </c>
      <c r="B212" t="s">
        <v>140</v>
      </c>
      <c r="C212" t="s">
        <v>151</v>
      </c>
      <c r="D212" t="s">
        <v>155</v>
      </c>
      <c r="E212" t="s">
        <v>157</v>
      </c>
      <c r="F212" t="s">
        <v>160</v>
      </c>
      <c r="G212" t="s">
        <v>225</v>
      </c>
      <c r="H212">
        <v>431.03396157209284</v>
      </c>
      <c r="I212">
        <v>62</v>
      </c>
      <c r="J212">
        <v>1571702.1066125997</v>
      </c>
      <c r="K212">
        <v>62327.061149999994</v>
      </c>
      <c r="L212">
        <v>282906379.19026798</v>
      </c>
      <c r="M212">
        <v>5913509.7508333316</v>
      </c>
      <c r="N212">
        <v>2357553159.9188995</v>
      </c>
      <c r="O212">
        <v>115568000</v>
      </c>
      <c r="P212">
        <v>27.636182558333331</v>
      </c>
      <c r="Q212">
        <v>23496.946493858366</v>
      </c>
      <c r="R212">
        <v>282968706.25141799</v>
      </c>
      <c r="S212">
        <v>2479.0346696697329</v>
      </c>
      <c r="T212">
        <v>23524.5826764167</v>
      </c>
    </row>
    <row r="213" spans="1:20" x14ac:dyDescent="0.3">
      <c r="A213">
        <v>212</v>
      </c>
      <c r="B213" t="s">
        <v>140</v>
      </c>
      <c r="C213" t="s">
        <v>151</v>
      </c>
      <c r="D213" t="s">
        <v>155</v>
      </c>
      <c r="E213" t="s">
        <v>157</v>
      </c>
      <c r="F213" t="s">
        <v>160</v>
      </c>
      <c r="G213" t="s">
        <v>226</v>
      </c>
      <c r="H213">
        <v>431.03396157209284</v>
      </c>
      <c r="I213">
        <v>31</v>
      </c>
      <c r="J213">
        <v>1571702.1066125997</v>
      </c>
      <c r="K213">
        <v>62327.061149999994</v>
      </c>
      <c r="L213">
        <v>282906379.19026798</v>
      </c>
      <c r="M213">
        <v>5913509.7508333316</v>
      </c>
      <c r="N213">
        <v>2357553159.9188995</v>
      </c>
      <c r="O213">
        <v>120900000</v>
      </c>
      <c r="P213">
        <v>27.636182558333331</v>
      </c>
      <c r="Q213">
        <v>23496.946493858366</v>
      </c>
      <c r="R213">
        <v>282968706.25141799</v>
      </c>
      <c r="S213">
        <v>2484.3666696697333</v>
      </c>
      <c r="T213">
        <v>23524.5826764167</v>
      </c>
    </row>
    <row r="214" spans="1:20" x14ac:dyDescent="0.3">
      <c r="A214">
        <v>213</v>
      </c>
      <c r="B214" t="s">
        <v>140</v>
      </c>
      <c r="C214" t="s">
        <v>151</v>
      </c>
      <c r="D214" t="s">
        <v>155</v>
      </c>
      <c r="E214" t="s">
        <v>157</v>
      </c>
      <c r="F214" t="s">
        <v>160</v>
      </c>
      <c r="G214" t="s">
        <v>224</v>
      </c>
      <c r="H214">
        <v>431.03396157209284</v>
      </c>
      <c r="I214">
        <v>31</v>
      </c>
      <c r="J214">
        <v>1571702.1066125997</v>
      </c>
      <c r="K214">
        <v>62327.061149999994</v>
      </c>
      <c r="L214">
        <v>282906379.19026798</v>
      </c>
      <c r="M214">
        <v>5913509.7508333316</v>
      </c>
      <c r="N214">
        <v>2357553159.9188995</v>
      </c>
      <c r="O214">
        <v>116132200</v>
      </c>
      <c r="P214">
        <v>27.636182558333331</v>
      </c>
      <c r="Q214">
        <v>23496.946493858366</v>
      </c>
      <c r="R214">
        <v>282968706.25141799</v>
      </c>
      <c r="S214">
        <v>2479.5988696697332</v>
      </c>
      <c r="T214">
        <v>23524.5826764167</v>
      </c>
    </row>
    <row r="215" spans="1:20" x14ac:dyDescent="0.3">
      <c r="A215">
        <v>214</v>
      </c>
      <c r="B215" t="s">
        <v>140</v>
      </c>
      <c r="C215" t="s">
        <v>151</v>
      </c>
      <c r="D215" t="s">
        <v>155</v>
      </c>
      <c r="E215" t="s">
        <v>157</v>
      </c>
      <c r="F215" t="s">
        <v>161</v>
      </c>
      <c r="G215" t="s">
        <v>225</v>
      </c>
      <c r="H215">
        <v>412.34233952869403</v>
      </c>
      <c r="I215">
        <v>59</v>
      </c>
      <c r="J215">
        <v>1528426.4758222622</v>
      </c>
      <c r="K215">
        <v>62817.482774999989</v>
      </c>
      <c r="L215">
        <v>275116765.64800721</v>
      </c>
      <c r="M215">
        <v>5864467.588333332</v>
      </c>
      <c r="N215">
        <v>2292639713.7333932</v>
      </c>
      <c r="O215">
        <v>109976000</v>
      </c>
      <c r="P215">
        <v>27.145760933333328</v>
      </c>
      <c r="Q215">
        <v>22849.975813542816</v>
      </c>
      <c r="R215">
        <v>275179583.13078219</v>
      </c>
      <c r="S215">
        <v>2408.4801813217264</v>
      </c>
      <c r="T215">
        <v>22877.12157447615</v>
      </c>
    </row>
    <row r="216" spans="1:20" x14ac:dyDescent="0.3">
      <c r="A216">
        <v>215</v>
      </c>
      <c r="B216" t="s">
        <v>140</v>
      </c>
      <c r="C216" t="s">
        <v>151</v>
      </c>
      <c r="D216" t="s">
        <v>155</v>
      </c>
      <c r="E216" t="s">
        <v>157</v>
      </c>
      <c r="F216" t="s">
        <v>161</v>
      </c>
      <c r="G216" t="s">
        <v>226</v>
      </c>
      <c r="H216">
        <v>412.34233952869403</v>
      </c>
      <c r="I216">
        <v>30</v>
      </c>
      <c r="J216">
        <v>1528426.4758222622</v>
      </c>
      <c r="K216">
        <v>62817.482774999989</v>
      </c>
      <c r="L216">
        <v>275116765.64800721</v>
      </c>
      <c r="M216">
        <v>5864467.588333332</v>
      </c>
      <c r="N216">
        <v>2292639713.7333932</v>
      </c>
      <c r="O216">
        <v>117000000</v>
      </c>
      <c r="P216">
        <v>27.145760933333328</v>
      </c>
      <c r="Q216">
        <v>22849.975813542816</v>
      </c>
      <c r="R216">
        <v>275179583.13078219</v>
      </c>
      <c r="S216">
        <v>2415.5041813217263</v>
      </c>
      <c r="T216">
        <v>22877.12157447615</v>
      </c>
    </row>
    <row r="217" spans="1:20" x14ac:dyDescent="0.3">
      <c r="A217">
        <v>216</v>
      </c>
      <c r="B217" t="s">
        <v>140</v>
      </c>
      <c r="C217" t="s">
        <v>151</v>
      </c>
      <c r="D217" t="s">
        <v>155</v>
      </c>
      <c r="E217" t="s">
        <v>157</v>
      </c>
      <c r="F217" t="s">
        <v>161</v>
      </c>
      <c r="G217" t="s">
        <v>224</v>
      </c>
      <c r="H217">
        <v>412.34233952869403</v>
      </c>
      <c r="I217">
        <v>30</v>
      </c>
      <c r="J217">
        <v>1528426.4758222622</v>
      </c>
      <c r="K217">
        <v>62817.482774999989</v>
      </c>
      <c r="L217">
        <v>275116765.64800721</v>
      </c>
      <c r="M217">
        <v>5864467.588333332</v>
      </c>
      <c r="N217">
        <v>2292639713.7333932</v>
      </c>
      <c r="O217">
        <v>112386000</v>
      </c>
      <c r="P217">
        <v>27.145760933333328</v>
      </c>
      <c r="Q217">
        <v>22849.975813542816</v>
      </c>
      <c r="R217">
        <v>275179583.13078219</v>
      </c>
      <c r="S217">
        <v>2410.8901813217262</v>
      </c>
      <c r="T217">
        <v>22877.12157447615</v>
      </c>
    </row>
    <row r="218" spans="1:20" x14ac:dyDescent="0.3">
      <c r="A218">
        <v>217</v>
      </c>
      <c r="B218" t="s">
        <v>141</v>
      </c>
      <c r="C218" t="s">
        <v>149</v>
      </c>
      <c r="D218" t="s">
        <v>154</v>
      </c>
      <c r="E218" t="s">
        <v>156</v>
      </c>
      <c r="F218" t="s">
        <v>159</v>
      </c>
      <c r="G218" t="s">
        <v>225</v>
      </c>
      <c r="H218">
        <v>421.07421872665009</v>
      </c>
      <c r="I218">
        <v>60</v>
      </c>
      <c r="J218">
        <v>1534683.9798944856</v>
      </c>
      <c r="K218">
        <v>53553.974433333329</v>
      </c>
      <c r="L218">
        <v>276243116.38100737</v>
      </c>
      <c r="M218">
        <v>6463079.7583333319</v>
      </c>
      <c r="N218">
        <v>2302025969.8417282</v>
      </c>
      <c r="O218">
        <v>111840000</v>
      </c>
      <c r="P218">
        <v>24.669706449999989</v>
      </c>
      <c r="Q218">
        <v>22943.525499422558</v>
      </c>
      <c r="R218">
        <v>276296670.35544074</v>
      </c>
      <c r="S218">
        <v>2420.3290496000614</v>
      </c>
      <c r="T218">
        <v>22968.195205872558</v>
      </c>
    </row>
    <row r="219" spans="1:20" x14ac:dyDescent="0.3">
      <c r="A219">
        <v>218</v>
      </c>
      <c r="B219" t="s">
        <v>141</v>
      </c>
      <c r="C219" t="s">
        <v>149</v>
      </c>
      <c r="D219" t="s">
        <v>154</v>
      </c>
      <c r="E219" t="s">
        <v>156</v>
      </c>
      <c r="F219" t="s">
        <v>159</v>
      </c>
      <c r="G219" t="s">
        <v>226</v>
      </c>
      <c r="H219">
        <v>421.07421872665009</v>
      </c>
      <c r="I219">
        <v>30</v>
      </c>
      <c r="J219">
        <v>1534683.9798944856</v>
      </c>
      <c r="K219">
        <v>53553.974433333329</v>
      </c>
      <c r="L219">
        <v>276243116.38100737</v>
      </c>
      <c r="M219">
        <v>6463079.7583333319</v>
      </c>
      <c r="N219">
        <v>2302025969.8417282</v>
      </c>
      <c r="O219">
        <v>117000000</v>
      </c>
      <c r="P219">
        <v>24.669706449999989</v>
      </c>
      <c r="Q219">
        <v>22943.525499422558</v>
      </c>
      <c r="R219">
        <v>276296670.35544074</v>
      </c>
      <c r="S219">
        <v>2425.4890496000612</v>
      </c>
      <c r="T219">
        <v>22968.195205872558</v>
      </c>
    </row>
    <row r="220" spans="1:20" x14ac:dyDescent="0.3">
      <c r="A220">
        <v>219</v>
      </c>
      <c r="B220" t="s">
        <v>141</v>
      </c>
      <c r="C220" t="s">
        <v>149</v>
      </c>
      <c r="D220" t="s">
        <v>154</v>
      </c>
      <c r="E220" t="s">
        <v>156</v>
      </c>
      <c r="F220" t="s">
        <v>159</v>
      </c>
      <c r="G220" t="s">
        <v>224</v>
      </c>
      <c r="H220">
        <v>421.07421872665009</v>
      </c>
      <c r="I220">
        <v>30</v>
      </c>
      <c r="J220">
        <v>1534683.9798944856</v>
      </c>
      <c r="K220">
        <v>53553.974433333329</v>
      </c>
      <c r="L220">
        <v>276243116.38100737</v>
      </c>
      <c r="M220">
        <v>6463079.7583333319</v>
      </c>
      <c r="N220">
        <v>2302025969.8417282</v>
      </c>
      <c r="O220">
        <v>112386000</v>
      </c>
      <c r="P220">
        <v>24.669706449999989</v>
      </c>
      <c r="Q220">
        <v>22943.525499422558</v>
      </c>
      <c r="R220">
        <v>276296670.35544074</v>
      </c>
      <c r="S220">
        <v>2420.8750496000616</v>
      </c>
      <c r="T220">
        <v>22968.195205872558</v>
      </c>
    </row>
    <row r="221" spans="1:20" x14ac:dyDescent="0.3">
      <c r="A221">
        <v>220</v>
      </c>
      <c r="B221" t="s">
        <v>141</v>
      </c>
      <c r="C221" t="s">
        <v>149</v>
      </c>
      <c r="D221" t="s">
        <v>154</v>
      </c>
      <c r="E221" t="s">
        <v>156</v>
      </c>
      <c r="F221" t="s">
        <v>160</v>
      </c>
      <c r="G221" t="s">
        <v>225</v>
      </c>
      <c r="H221">
        <v>415.95437551979506</v>
      </c>
      <c r="I221">
        <v>60</v>
      </c>
      <c r="J221">
        <v>1523721.8510122164</v>
      </c>
      <c r="K221">
        <v>54371.343808333331</v>
      </c>
      <c r="L221">
        <v>274269933.182199</v>
      </c>
      <c r="M221">
        <v>6490325.4041666649</v>
      </c>
      <c r="N221">
        <v>2285582776.5183249</v>
      </c>
      <c r="O221">
        <v>111840000</v>
      </c>
      <c r="P221">
        <v>24.397249991666659</v>
      </c>
      <c r="Q221">
        <v>22779.641672632635</v>
      </c>
      <c r="R221">
        <v>274324304.52600735</v>
      </c>
      <c r="S221">
        <v>2403.9131019224915</v>
      </c>
      <c r="T221">
        <v>22804.038922624302</v>
      </c>
    </row>
    <row r="222" spans="1:20" x14ac:dyDescent="0.3">
      <c r="A222">
        <v>221</v>
      </c>
      <c r="B222" t="s">
        <v>141</v>
      </c>
      <c r="C222" t="s">
        <v>149</v>
      </c>
      <c r="D222" t="s">
        <v>154</v>
      </c>
      <c r="E222" t="s">
        <v>156</v>
      </c>
      <c r="F222" t="s">
        <v>160</v>
      </c>
      <c r="G222" t="s">
        <v>226</v>
      </c>
      <c r="H222">
        <v>415.95437551979506</v>
      </c>
      <c r="I222">
        <v>30</v>
      </c>
      <c r="J222">
        <v>1523721.8510122164</v>
      </c>
      <c r="K222">
        <v>54371.343808333331</v>
      </c>
      <c r="L222">
        <v>274269933.182199</v>
      </c>
      <c r="M222">
        <v>6490325.4041666649</v>
      </c>
      <c r="N222">
        <v>2285582776.5183249</v>
      </c>
      <c r="O222">
        <v>117000000</v>
      </c>
      <c r="P222">
        <v>24.397249991666659</v>
      </c>
      <c r="Q222">
        <v>22779.641672632635</v>
      </c>
      <c r="R222">
        <v>274324304.52600735</v>
      </c>
      <c r="S222">
        <v>2409.0731019224913</v>
      </c>
      <c r="T222">
        <v>22804.038922624302</v>
      </c>
    </row>
    <row r="223" spans="1:20" x14ac:dyDescent="0.3">
      <c r="A223">
        <v>222</v>
      </c>
      <c r="B223" t="s">
        <v>141</v>
      </c>
      <c r="C223" t="s">
        <v>149</v>
      </c>
      <c r="D223" t="s">
        <v>154</v>
      </c>
      <c r="E223" t="s">
        <v>156</v>
      </c>
      <c r="F223" t="s">
        <v>160</v>
      </c>
      <c r="G223" t="s">
        <v>224</v>
      </c>
      <c r="H223">
        <v>415.95437551979506</v>
      </c>
      <c r="I223">
        <v>30</v>
      </c>
      <c r="J223">
        <v>1523721.8510122164</v>
      </c>
      <c r="K223">
        <v>54371.343808333331</v>
      </c>
      <c r="L223">
        <v>274269933.182199</v>
      </c>
      <c r="M223">
        <v>6490325.4041666649</v>
      </c>
      <c r="N223">
        <v>2285582776.5183249</v>
      </c>
      <c r="O223">
        <v>112386000</v>
      </c>
      <c r="P223">
        <v>24.397249991666659</v>
      </c>
      <c r="Q223">
        <v>22779.641672632635</v>
      </c>
      <c r="R223">
        <v>274324304.52600735</v>
      </c>
      <c r="S223">
        <v>2404.4591019224918</v>
      </c>
      <c r="T223">
        <v>22804.038922624302</v>
      </c>
    </row>
    <row r="224" spans="1:20" x14ac:dyDescent="0.3">
      <c r="A224">
        <v>223</v>
      </c>
      <c r="B224" t="s">
        <v>141</v>
      </c>
      <c r="C224" t="s">
        <v>149</v>
      </c>
      <c r="D224" t="s">
        <v>154</v>
      </c>
      <c r="E224" t="s">
        <v>156</v>
      </c>
      <c r="F224" t="s">
        <v>161</v>
      </c>
      <c r="G224" t="s">
        <v>225</v>
      </c>
      <c r="H224">
        <v>397.26275347639626</v>
      </c>
      <c r="I224">
        <v>57</v>
      </c>
      <c r="J224">
        <v>1480446.2202218787</v>
      </c>
      <c r="K224">
        <v>54861.765433333327</v>
      </c>
      <c r="L224">
        <v>266480319.63993815</v>
      </c>
      <c r="M224">
        <v>6441283.2416666653</v>
      </c>
      <c r="N224">
        <v>2220669330.332818</v>
      </c>
      <c r="O224">
        <v>106248000</v>
      </c>
      <c r="P224">
        <v>23.906828366666659</v>
      </c>
      <c r="Q224">
        <v>22132.670992317086</v>
      </c>
      <c r="R224">
        <v>266535181.40537149</v>
      </c>
      <c r="S224">
        <v>2333.3586135744849</v>
      </c>
      <c r="T224">
        <v>22156.577820683753</v>
      </c>
    </row>
    <row r="225" spans="1:20" x14ac:dyDescent="0.3">
      <c r="A225">
        <v>224</v>
      </c>
      <c r="B225" t="s">
        <v>141</v>
      </c>
      <c r="C225" t="s">
        <v>149</v>
      </c>
      <c r="D225" t="s">
        <v>154</v>
      </c>
      <c r="E225" t="s">
        <v>156</v>
      </c>
      <c r="F225" t="s">
        <v>161</v>
      </c>
      <c r="G225" t="s">
        <v>226</v>
      </c>
      <c r="H225">
        <v>397.26275347639626</v>
      </c>
      <c r="I225">
        <v>29</v>
      </c>
      <c r="J225">
        <v>1480446.2202218787</v>
      </c>
      <c r="K225">
        <v>54861.765433333327</v>
      </c>
      <c r="L225">
        <v>266480319.63993815</v>
      </c>
      <c r="M225">
        <v>6441283.2416666653</v>
      </c>
      <c r="N225">
        <v>2220669330.332818</v>
      </c>
      <c r="O225">
        <v>113100000</v>
      </c>
      <c r="P225">
        <v>23.906828366666659</v>
      </c>
      <c r="Q225">
        <v>22132.670992317086</v>
      </c>
      <c r="R225">
        <v>266535181.40537149</v>
      </c>
      <c r="S225">
        <v>2340.2106135744848</v>
      </c>
      <c r="T225">
        <v>22156.577820683753</v>
      </c>
    </row>
    <row r="226" spans="1:20" x14ac:dyDescent="0.3">
      <c r="A226">
        <v>225</v>
      </c>
      <c r="B226" t="s">
        <v>141</v>
      </c>
      <c r="C226" t="s">
        <v>149</v>
      </c>
      <c r="D226" t="s">
        <v>154</v>
      </c>
      <c r="E226" t="s">
        <v>156</v>
      </c>
      <c r="F226" t="s">
        <v>161</v>
      </c>
      <c r="G226" t="s">
        <v>224</v>
      </c>
      <c r="H226">
        <v>397.26275347639626</v>
      </c>
      <c r="I226">
        <v>29</v>
      </c>
      <c r="J226">
        <v>1480446.2202218787</v>
      </c>
      <c r="K226">
        <v>54861.765433333327</v>
      </c>
      <c r="L226">
        <v>266480319.63993815</v>
      </c>
      <c r="M226">
        <v>6441283.2416666653</v>
      </c>
      <c r="N226">
        <v>2220669330.332818</v>
      </c>
      <c r="O226">
        <v>108639800</v>
      </c>
      <c r="P226">
        <v>23.906828366666659</v>
      </c>
      <c r="Q226">
        <v>22132.670992317086</v>
      </c>
      <c r="R226">
        <v>266535181.40537149</v>
      </c>
      <c r="S226">
        <v>2335.7504135744848</v>
      </c>
      <c r="T226">
        <v>22156.577820683753</v>
      </c>
    </row>
    <row r="227" spans="1:20" x14ac:dyDescent="0.3">
      <c r="A227">
        <v>226</v>
      </c>
      <c r="B227" t="s">
        <v>141</v>
      </c>
      <c r="C227" t="s">
        <v>149</v>
      </c>
      <c r="D227" t="s">
        <v>154</v>
      </c>
      <c r="E227" t="s">
        <v>157</v>
      </c>
      <c r="F227" t="s">
        <v>159</v>
      </c>
      <c r="G227" t="s">
        <v>225</v>
      </c>
      <c r="H227">
        <v>424.12573105998342</v>
      </c>
      <c r="I227">
        <v>61</v>
      </c>
      <c r="J227">
        <v>1537637.8438331522</v>
      </c>
      <c r="K227">
        <v>56550.995474999996</v>
      </c>
      <c r="L227">
        <v>276774811.88996738</v>
      </c>
      <c r="M227">
        <v>5863675.5499999989</v>
      </c>
      <c r="N227">
        <v>2306456765.7497282</v>
      </c>
      <c r="O227">
        <v>113704000</v>
      </c>
      <c r="P227">
        <v>27.666727491666656</v>
      </c>
      <c r="Q227">
        <v>22987.685765305625</v>
      </c>
      <c r="R227">
        <v>276831362.88544238</v>
      </c>
      <c r="S227">
        <v>2426.0244412997286</v>
      </c>
      <c r="T227">
        <v>23015.35249279729</v>
      </c>
    </row>
    <row r="228" spans="1:20" x14ac:dyDescent="0.3">
      <c r="A228">
        <v>227</v>
      </c>
      <c r="B228" t="s">
        <v>141</v>
      </c>
      <c r="C228" t="s">
        <v>149</v>
      </c>
      <c r="D228" t="s">
        <v>154</v>
      </c>
      <c r="E228" t="s">
        <v>157</v>
      </c>
      <c r="F228" t="s">
        <v>159</v>
      </c>
      <c r="G228" t="s">
        <v>226</v>
      </c>
      <c r="H228">
        <v>424.12573105998342</v>
      </c>
      <c r="I228">
        <v>31</v>
      </c>
      <c r="J228">
        <v>1537637.8438331522</v>
      </c>
      <c r="K228">
        <v>56550.995474999996</v>
      </c>
      <c r="L228">
        <v>276774811.88996738</v>
      </c>
      <c r="M228">
        <v>5863675.5499999989</v>
      </c>
      <c r="N228">
        <v>2306456765.7497282</v>
      </c>
      <c r="O228">
        <v>120900000</v>
      </c>
      <c r="P228">
        <v>27.666727491666656</v>
      </c>
      <c r="Q228">
        <v>22987.685765305625</v>
      </c>
      <c r="R228">
        <v>276831362.88544238</v>
      </c>
      <c r="S228">
        <v>2433.2204412997285</v>
      </c>
      <c r="T228">
        <v>23015.35249279729</v>
      </c>
    </row>
    <row r="229" spans="1:20" x14ac:dyDescent="0.3">
      <c r="A229">
        <v>228</v>
      </c>
      <c r="B229" t="s">
        <v>141</v>
      </c>
      <c r="C229" t="s">
        <v>149</v>
      </c>
      <c r="D229" t="s">
        <v>154</v>
      </c>
      <c r="E229" t="s">
        <v>157</v>
      </c>
      <c r="F229" t="s">
        <v>159</v>
      </c>
      <c r="G229" t="s">
        <v>224</v>
      </c>
      <c r="H229">
        <v>424.12573105998342</v>
      </c>
      <c r="I229">
        <v>31</v>
      </c>
      <c r="J229">
        <v>1537637.8438331522</v>
      </c>
      <c r="K229">
        <v>56550.995474999996</v>
      </c>
      <c r="L229">
        <v>276774811.88996738</v>
      </c>
      <c r="M229">
        <v>5863675.5499999989</v>
      </c>
      <c r="N229">
        <v>2306456765.7497282</v>
      </c>
      <c r="O229">
        <v>116132200</v>
      </c>
      <c r="P229">
        <v>27.666727491666656</v>
      </c>
      <c r="Q229">
        <v>22987.685765305625</v>
      </c>
      <c r="R229">
        <v>276831362.88544238</v>
      </c>
      <c r="S229">
        <v>2428.4526412997284</v>
      </c>
      <c r="T229">
        <v>23015.35249279729</v>
      </c>
    </row>
    <row r="230" spans="1:20" x14ac:dyDescent="0.3">
      <c r="A230">
        <v>229</v>
      </c>
      <c r="B230" t="s">
        <v>141</v>
      </c>
      <c r="C230" t="s">
        <v>149</v>
      </c>
      <c r="D230" t="s">
        <v>154</v>
      </c>
      <c r="E230" t="s">
        <v>157</v>
      </c>
      <c r="F230" t="s">
        <v>160</v>
      </c>
      <c r="G230" t="s">
        <v>225</v>
      </c>
      <c r="H230">
        <v>419.00588785312834</v>
      </c>
      <c r="I230">
        <v>60</v>
      </c>
      <c r="J230">
        <v>1526675.7149508828</v>
      </c>
      <c r="K230">
        <v>57368.364849999998</v>
      </c>
      <c r="L230">
        <v>274801628.69115889</v>
      </c>
      <c r="M230">
        <v>5890921.1958333319</v>
      </c>
      <c r="N230">
        <v>2290013572.4263244</v>
      </c>
      <c r="O230">
        <v>111840000</v>
      </c>
      <c r="P230">
        <v>27.394271033333329</v>
      </c>
      <c r="Q230">
        <v>22823.801938515695</v>
      </c>
      <c r="R230">
        <v>274858997.05600888</v>
      </c>
      <c r="S230">
        <v>2407.7444936221577</v>
      </c>
      <c r="T230">
        <v>22851.196209549027</v>
      </c>
    </row>
    <row r="231" spans="1:20" x14ac:dyDescent="0.3">
      <c r="A231">
        <v>230</v>
      </c>
      <c r="B231" t="s">
        <v>141</v>
      </c>
      <c r="C231" t="s">
        <v>149</v>
      </c>
      <c r="D231" t="s">
        <v>154</v>
      </c>
      <c r="E231" t="s">
        <v>157</v>
      </c>
      <c r="F231" t="s">
        <v>160</v>
      </c>
      <c r="G231" t="s">
        <v>226</v>
      </c>
      <c r="H231">
        <v>419.00588785312834</v>
      </c>
      <c r="I231">
        <v>30</v>
      </c>
      <c r="J231">
        <v>1526675.7149508828</v>
      </c>
      <c r="K231">
        <v>57368.364849999998</v>
      </c>
      <c r="L231">
        <v>274801628.69115889</v>
      </c>
      <c r="M231">
        <v>5890921.1958333319</v>
      </c>
      <c r="N231">
        <v>2290013572.4263244</v>
      </c>
      <c r="O231">
        <v>117000000</v>
      </c>
      <c r="P231">
        <v>27.394271033333329</v>
      </c>
      <c r="Q231">
        <v>22823.801938515695</v>
      </c>
      <c r="R231">
        <v>274858997.05600888</v>
      </c>
      <c r="S231">
        <v>2412.9044936221576</v>
      </c>
      <c r="T231">
        <v>22851.196209549027</v>
      </c>
    </row>
    <row r="232" spans="1:20" x14ac:dyDescent="0.3">
      <c r="A232">
        <v>231</v>
      </c>
      <c r="B232" t="s">
        <v>141</v>
      </c>
      <c r="C232" t="s">
        <v>149</v>
      </c>
      <c r="D232" t="s">
        <v>154</v>
      </c>
      <c r="E232" t="s">
        <v>157</v>
      </c>
      <c r="F232" t="s">
        <v>160</v>
      </c>
      <c r="G232" t="s">
        <v>224</v>
      </c>
      <c r="H232">
        <v>419.00588785312834</v>
      </c>
      <c r="I232">
        <v>30</v>
      </c>
      <c r="J232">
        <v>1526675.7149508828</v>
      </c>
      <c r="K232">
        <v>57368.364849999998</v>
      </c>
      <c r="L232">
        <v>274801628.69115889</v>
      </c>
      <c r="M232">
        <v>5890921.1958333319</v>
      </c>
      <c r="N232">
        <v>2290013572.4263244</v>
      </c>
      <c r="O232">
        <v>112386000</v>
      </c>
      <c r="P232">
        <v>27.394271033333329</v>
      </c>
      <c r="Q232">
        <v>22823.801938515695</v>
      </c>
      <c r="R232">
        <v>274858997.05600888</v>
      </c>
      <c r="S232">
        <v>2408.2904936221576</v>
      </c>
      <c r="T232">
        <v>22851.196209549027</v>
      </c>
    </row>
    <row r="233" spans="1:20" x14ac:dyDescent="0.3">
      <c r="A233">
        <v>232</v>
      </c>
      <c r="B233" t="s">
        <v>141</v>
      </c>
      <c r="C233" t="s">
        <v>149</v>
      </c>
      <c r="D233" t="s">
        <v>154</v>
      </c>
      <c r="E233" t="s">
        <v>157</v>
      </c>
      <c r="F233" t="s">
        <v>161</v>
      </c>
      <c r="G233" t="s">
        <v>225</v>
      </c>
      <c r="H233">
        <v>400.31426580972959</v>
      </c>
      <c r="I233">
        <v>57</v>
      </c>
      <c r="J233">
        <v>1483400.0841605451</v>
      </c>
      <c r="K233">
        <v>57858.786474999994</v>
      </c>
      <c r="L233">
        <v>267012015.14889812</v>
      </c>
      <c r="M233">
        <v>5841879.0333333323</v>
      </c>
      <c r="N233">
        <v>2225100126.2408175</v>
      </c>
      <c r="O233">
        <v>106248000</v>
      </c>
      <c r="P233">
        <v>26.903849408333325</v>
      </c>
      <c r="Q233">
        <v>22176.831258200149</v>
      </c>
      <c r="R233">
        <v>267069873.93537313</v>
      </c>
      <c r="S233">
        <v>2337.1900052741507</v>
      </c>
      <c r="T233">
        <v>22203.735107608481</v>
      </c>
    </row>
    <row r="234" spans="1:20" x14ac:dyDescent="0.3">
      <c r="A234">
        <v>233</v>
      </c>
      <c r="B234" t="s">
        <v>141</v>
      </c>
      <c r="C234" t="s">
        <v>149</v>
      </c>
      <c r="D234" t="s">
        <v>154</v>
      </c>
      <c r="E234" t="s">
        <v>157</v>
      </c>
      <c r="F234" t="s">
        <v>161</v>
      </c>
      <c r="G234" t="s">
        <v>226</v>
      </c>
      <c r="H234">
        <v>400.31426580972959</v>
      </c>
      <c r="I234">
        <v>29</v>
      </c>
      <c r="J234">
        <v>1483400.0841605451</v>
      </c>
      <c r="K234">
        <v>57858.786474999994</v>
      </c>
      <c r="L234">
        <v>267012015.14889812</v>
      </c>
      <c r="M234">
        <v>5841879.0333333323</v>
      </c>
      <c r="N234">
        <v>2225100126.2408175</v>
      </c>
      <c r="O234">
        <v>113100000</v>
      </c>
      <c r="P234">
        <v>26.903849408333325</v>
      </c>
      <c r="Q234">
        <v>22176.831258200149</v>
      </c>
      <c r="R234">
        <v>267069873.93537313</v>
      </c>
      <c r="S234">
        <v>2344.0420052741511</v>
      </c>
      <c r="T234">
        <v>22203.735107608481</v>
      </c>
    </row>
    <row r="235" spans="1:20" x14ac:dyDescent="0.3">
      <c r="A235">
        <v>234</v>
      </c>
      <c r="B235" t="s">
        <v>141</v>
      </c>
      <c r="C235" t="s">
        <v>149</v>
      </c>
      <c r="D235" t="s">
        <v>154</v>
      </c>
      <c r="E235" t="s">
        <v>157</v>
      </c>
      <c r="F235" t="s">
        <v>161</v>
      </c>
      <c r="G235" t="s">
        <v>224</v>
      </c>
      <c r="H235">
        <v>400.31426580972959</v>
      </c>
      <c r="I235">
        <v>29</v>
      </c>
      <c r="J235">
        <v>1483400.0841605451</v>
      </c>
      <c r="K235">
        <v>57858.786474999994</v>
      </c>
      <c r="L235">
        <v>267012015.14889812</v>
      </c>
      <c r="M235">
        <v>5841879.0333333323</v>
      </c>
      <c r="N235">
        <v>2225100126.2408175</v>
      </c>
      <c r="O235">
        <v>108639800</v>
      </c>
      <c r="P235">
        <v>26.903849408333325</v>
      </c>
      <c r="Q235">
        <v>22176.831258200149</v>
      </c>
      <c r="R235">
        <v>267069873.93537313</v>
      </c>
      <c r="S235">
        <v>2339.5818052741511</v>
      </c>
      <c r="T235">
        <v>22203.735107608481</v>
      </c>
    </row>
    <row r="236" spans="1:20" x14ac:dyDescent="0.3">
      <c r="A236">
        <v>235</v>
      </c>
      <c r="B236" t="s">
        <v>141</v>
      </c>
      <c r="C236" t="s">
        <v>149</v>
      </c>
      <c r="D236" t="s">
        <v>155</v>
      </c>
      <c r="E236" t="s">
        <v>156</v>
      </c>
      <c r="F236" t="s">
        <v>159</v>
      </c>
      <c r="G236" t="s">
        <v>225</v>
      </c>
      <c r="H236">
        <v>421.10431260165007</v>
      </c>
      <c r="I236">
        <v>60</v>
      </c>
      <c r="J236">
        <v>1534713.1107654858</v>
      </c>
      <c r="K236">
        <v>53467.991933333324</v>
      </c>
      <c r="L236">
        <v>276248359.93778747</v>
      </c>
      <c r="M236">
        <v>6458780.6333333319</v>
      </c>
      <c r="N236">
        <v>2302069666.1482286</v>
      </c>
      <c r="O236">
        <v>111840000</v>
      </c>
      <c r="P236">
        <v>24.605219574999992</v>
      </c>
      <c r="Q236">
        <v>22943.961005944009</v>
      </c>
      <c r="R236">
        <v>276301827.92972082</v>
      </c>
      <c r="S236">
        <v>2420.3684467815619</v>
      </c>
      <c r="T236">
        <v>22968.566225519011</v>
      </c>
    </row>
    <row r="237" spans="1:20" x14ac:dyDescent="0.3">
      <c r="A237">
        <v>236</v>
      </c>
      <c r="B237" t="s">
        <v>141</v>
      </c>
      <c r="C237" t="s">
        <v>149</v>
      </c>
      <c r="D237" t="s">
        <v>155</v>
      </c>
      <c r="E237" t="s">
        <v>156</v>
      </c>
      <c r="F237" t="s">
        <v>159</v>
      </c>
      <c r="G237" t="s">
        <v>226</v>
      </c>
      <c r="H237">
        <v>421.10431260165007</v>
      </c>
      <c r="I237">
        <v>30</v>
      </c>
      <c r="J237">
        <v>1534713.1107654858</v>
      </c>
      <c r="K237">
        <v>53467.991933333324</v>
      </c>
      <c r="L237">
        <v>276248359.93778747</v>
      </c>
      <c r="M237">
        <v>6458780.6333333319</v>
      </c>
      <c r="N237">
        <v>2302069666.1482286</v>
      </c>
      <c r="O237">
        <v>117000000</v>
      </c>
      <c r="P237">
        <v>24.605219574999992</v>
      </c>
      <c r="Q237">
        <v>22943.961005944009</v>
      </c>
      <c r="R237">
        <v>276301827.92972082</v>
      </c>
      <c r="S237">
        <v>2425.5284467815618</v>
      </c>
      <c r="T237">
        <v>22968.566225519011</v>
      </c>
    </row>
    <row r="238" spans="1:20" x14ac:dyDescent="0.3">
      <c r="A238">
        <v>237</v>
      </c>
      <c r="B238" t="s">
        <v>141</v>
      </c>
      <c r="C238" t="s">
        <v>149</v>
      </c>
      <c r="D238" t="s">
        <v>155</v>
      </c>
      <c r="E238" t="s">
        <v>156</v>
      </c>
      <c r="F238" t="s">
        <v>159</v>
      </c>
      <c r="G238" t="s">
        <v>224</v>
      </c>
      <c r="H238">
        <v>421.10431260165007</v>
      </c>
      <c r="I238">
        <v>30</v>
      </c>
      <c r="J238">
        <v>1534713.1107654858</v>
      </c>
      <c r="K238">
        <v>53467.991933333324</v>
      </c>
      <c r="L238">
        <v>276248359.93778747</v>
      </c>
      <c r="M238">
        <v>6458780.6333333319</v>
      </c>
      <c r="N238">
        <v>2302069666.1482286</v>
      </c>
      <c r="O238">
        <v>112386000</v>
      </c>
      <c r="P238">
        <v>24.605219574999992</v>
      </c>
      <c r="Q238">
        <v>22943.961005944009</v>
      </c>
      <c r="R238">
        <v>276301827.92972082</v>
      </c>
      <c r="S238">
        <v>2420.9144467815618</v>
      </c>
      <c r="T238">
        <v>22968.566225519011</v>
      </c>
    </row>
    <row r="239" spans="1:20" x14ac:dyDescent="0.3">
      <c r="A239">
        <v>238</v>
      </c>
      <c r="B239" t="s">
        <v>141</v>
      </c>
      <c r="C239" t="s">
        <v>149</v>
      </c>
      <c r="D239" t="s">
        <v>155</v>
      </c>
      <c r="E239" t="s">
        <v>156</v>
      </c>
      <c r="F239" t="s">
        <v>160</v>
      </c>
      <c r="G239" t="s">
        <v>225</v>
      </c>
      <c r="H239">
        <v>415.9844693947951</v>
      </c>
      <c r="I239">
        <v>60</v>
      </c>
      <c r="J239">
        <v>1523750.981883216</v>
      </c>
      <c r="K239">
        <v>54285.361308333318</v>
      </c>
      <c r="L239">
        <v>274275176.73897886</v>
      </c>
      <c r="M239">
        <v>6486026.2791666649</v>
      </c>
      <c r="N239">
        <v>2285626472.8248239</v>
      </c>
      <c r="O239">
        <v>111840000</v>
      </c>
      <c r="P239">
        <v>24.332763116666662</v>
      </c>
      <c r="Q239">
        <v>22780.077179154076</v>
      </c>
      <c r="R239">
        <v>274329462.1002872</v>
      </c>
      <c r="S239">
        <v>2403.9524991039907</v>
      </c>
      <c r="T239">
        <v>22804.40994227074</v>
      </c>
    </row>
    <row r="240" spans="1:20" x14ac:dyDescent="0.3">
      <c r="A240">
        <v>239</v>
      </c>
      <c r="B240" t="s">
        <v>141</v>
      </c>
      <c r="C240" t="s">
        <v>149</v>
      </c>
      <c r="D240" t="s">
        <v>155</v>
      </c>
      <c r="E240" t="s">
        <v>156</v>
      </c>
      <c r="F240" t="s">
        <v>160</v>
      </c>
      <c r="G240" t="s">
        <v>226</v>
      </c>
      <c r="H240">
        <v>415.9844693947951</v>
      </c>
      <c r="I240">
        <v>30</v>
      </c>
      <c r="J240">
        <v>1523750.981883216</v>
      </c>
      <c r="K240">
        <v>54285.361308333318</v>
      </c>
      <c r="L240">
        <v>274275176.73897886</v>
      </c>
      <c r="M240">
        <v>6486026.2791666649</v>
      </c>
      <c r="N240">
        <v>2285626472.8248239</v>
      </c>
      <c r="O240">
        <v>117000000</v>
      </c>
      <c r="P240">
        <v>24.332763116666662</v>
      </c>
      <c r="Q240">
        <v>22780.077179154076</v>
      </c>
      <c r="R240">
        <v>274329462.1002872</v>
      </c>
      <c r="S240">
        <v>2409.1124991039906</v>
      </c>
      <c r="T240">
        <v>22804.40994227074</v>
      </c>
    </row>
    <row r="241" spans="1:20" x14ac:dyDescent="0.3">
      <c r="A241">
        <v>240</v>
      </c>
      <c r="B241" t="s">
        <v>141</v>
      </c>
      <c r="C241" t="s">
        <v>149</v>
      </c>
      <c r="D241" t="s">
        <v>155</v>
      </c>
      <c r="E241" t="s">
        <v>156</v>
      </c>
      <c r="F241" t="s">
        <v>160</v>
      </c>
      <c r="G241" t="s">
        <v>224</v>
      </c>
      <c r="H241">
        <v>415.9844693947951</v>
      </c>
      <c r="I241">
        <v>30</v>
      </c>
      <c r="J241">
        <v>1523750.981883216</v>
      </c>
      <c r="K241">
        <v>54285.361308333318</v>
      </c>
      <c r="L241">
        <v>274275176.73897886</v>
      </c>
      <c r="M241">
        <v>6486026.2791666649</v>
      </c>
      <c r="N241">
        <v>2285626472.8248239</v>
      </c>
      <c r="O241">
        <v>112386000</v>
      </c>
      <c r="P241">
        <v>24.332763116666662</v>
      </c>
      <c r="Q241">
        <v>22780.077179154076</v>
      </c>
      <c r="R241">
        <v>274329462.1002872</v>
      </c>
      <c r="S241">
        <v>2404.4984991039905</v>
      </c>
      <c r="T241">
        <v>22804.40994227074</v>
      </c>
    </row>
    <row r="242" spans="1:20" x14ac:dyDescent="0.3">
      <c r="A242">
        <v>241</v>
      </c>
      <c r="B242" t="s">
        <v>141</v>
      </c>
      <c r="C242" t="s">
        <v>149</v>
      </c>
      <c r="D242" t="s">
        <v>155</v>
      </c>
      <c r="E242" t="s">
        <v>156</v>
      </c>
      <c r="F242" t="s">
        <v>161</v>
      </c>
      <c r="G242" t="s">
        <v>225</v>
      </c>
      <c r="H242">
        <v>397.29284735139623</v>
      </c>
      <c r="I242">
        <v>57</v>
      </c>
      <c r="J242">
        <v>1480475.3510928787</v>
      </c>
      <c r="K242">
        <v>54775.782933333321</v>
      </c>
      <c r="L242">
        <v>266485563.19671816</v>
      </c>
      <c r="M242">
        <v>6436984.1166666653</v>
      </c>
      <c r="N242">
        <v>2220713026.639318</v>
      </c>
      <c r="O242">
        <v>106248000</v>
      </c>
      <c r="P242">
        <v>23.842341491666659</v>
      </c>
      <c r="Q242">
        <v>22133.106498838533</v>
      </c>
      <c r="R242">
        <v>266540338.97965148</v>
      </c>
      <c r="S242">
        <v>2333.3980107559846</v>
      </c>
      <c r="T242">
        <v>22156.948840330198</v>
      </c>
    </row>
    <row r="243" spans="1:20" x14ac:dyDescent="0.3">
      <c r="A243">
        <v>242</v>
      </c>
      <c r="B243" t="s">
        <v>141</v>
      </c>
      <c r="C243" t="s">
        <v>149</v>
      </c>
      <c r="D243" t="s">
        <v>155</v>
      </c>
      <c r="E243" t="s">
        <v>156</v>
      </c>
      <c r="F243" t="s">
        <v>161</v>
      </c>
      <c r="G243" t="s">
        <v>226</v>
      </c>
      <c r="H243">
        <v>397.29284735139623</v>
      </c>
      <c r="I243">
        <v>29</v>
      </c>
      <c r="J243">
        <v>1480475.3510928787</v>
      </c>
      <c r="K243">
        <v>54775.782933333321</v>
      </c>
      <c r="L243">
        <v>266485563.19671816</v>
      </c>
      <c r="M243">
        <v>6436984.1166666653</v>
      </c>
      <c r="N243">
        <v>2220713026.639318</v>
      </c>
      <c r="O243">
        <v>113100000</v>
      </c>
      <c r="P243">
        <v>23.842341491666659</v>
      </c>
      <c r="Q243">
        <v>22133.106498838533</v>
      </c>
      <c r="R243">
        <v>266540338.97965148</v>
      </c>
      <c r="S243">
        <v>2340.2500107559849</v>
      </c>
      <c r="T243">
        <v>22156.948840330198</v>
      </c>
    </row>
    <row r="244" spans="1:20" x14ac:dyDescent="0.3">
      <c r="A244">
        <v>243</v>
      </c>
      <c r="B244" t="s">
        <v>141</v>
      </c>
      <c r="C244" t="s">
        <v>149</v>
      </c>
      <c r="D244" t="s">
        <v>155</v>
      </c>
      <c r="E244" t="s">
        <v>156</v>
      </c>
      <c r="F244" t="s">
        <v>161</v>
      </c>
      <c r="G244" t="s">
        <v>224</v>
      </c>
      <c r="H244">
        <v>397.29284735139623</v>
      </c>
      <c r="I244">
        <v>29</v>
      </c>
      <c r="J244">
        <v>1480475.3510928787</v>
      </c>
      <c r="K244">
        <v>54775.782933333321</v>
      </c>
      <c r="L244">
        <v>266485563.19671816</v>
      </c>
      <c r="M244">
        <v>6436984.1166666653</v>
      </c>
      <c r="N244">
        <v>2220713026.639318</v>
      </c>
      <c r="O244">
        <v>108639800</v>
      </c>
      <c r="P244">
        <v>23.842341491666659</v>
      </c>
      <c r="Q244">
        <v>22133.106498838533</v>
      </c>
      <c r="R244">
        <v>266540338.97965148</v>
      </c>
      <c r="S244">
        <v>2335.7898107559849</v>
      </c>
      <c r="T244">
        <v>22156.948840330198</v>
      </c>
    </row>
    <row r="245" spans="1:20" x14ac:dyDescent="0.3">
      <c r="A245">
        <v>244</v>
      </c>
      <c r="B245" t="s">
        <v>141</v>
      </c>
      <c r="C245" t="s">
        <v>149</v>
      </c>
      <c r="D245" t="s">
        <v>155</v>
      </c>
      <c r="E245" t="s">
        <v>157</v>
      </c>
      <c r="F245" t="s">
        <v>159</v>
      </c>
      <c r="G245" t="s">
        <v>225</v>
      </c>
      <c r="H245">
        <v>424.15582493498346</v>
      </c>
      <c r="I245">
        <v>61</v>
      </c>
      <c r="J245">
        <v>1537666.9747041522</v>
      </c>
      <c r="K245">
        <v>56465.012974999991</v>
      </c>
      <c r="L245">
        <v>276780055.44674742</v>
      </c>
      <c r="M245">
        <v>5859376.4249999989</v>
      </c>
      <c r="N245">
        <v>2306500462.0562286</v>
      </c>
      <c r="O245">
        <v>113704000</v>
      </c>
      <c r="P245">
        <v>27.602240616666659</v>
      </c>
      <c r="Q245">
        <v>22988.121271827076</v>
      </c>
      <c r="R245">
        <v>276836520.4597224</v>
      </c>
      <c r="S245">
        <v>2426.0638384812287</v>
      </c>
      <c r="T245">
        <v>23015.723512443743</v>
      </c>
    </row>
    <row r="246" spans="1:20" x14ac:dyDescent="0.3">
      <c r="A246">
        <v>245</v>
      </c>
      <c r="B246" t="s">
        <v>141</v>
      </c>
      <c r="C246" t="s">
        <v>149</v>
      </c>
      <c r="D246" t="s">
        <v>155</v>
      </c>
      <c r="E246" t="s">
        <v>157</v>
      </c>
      <c r="F246" t="s">
        <v>159</v>
      </c>
      <c r="G246" t="s">
        <v>226</v>
      </c>
      <c r="H246">
        <v>424.15582493498346</v>
      </c>
      <c r="I246">
        <v>31</v>
      </c>
      <c r="J246">
        <v>1537666.9747041522</v>
      </c>
      <c r="K246">
        <v>56465.012974999991</v>
      </c>
      <c r="L246">
        <v>276780055.44674742</v>
      </c>
      <c r="M246">
        <v>5859376.4249999989</v>
      </c>
      <c r="N246">
        <v>2306500462.0562286</v>
      </c>
      <c r="O246">
        <v>120900000</v>
      </c>
      <c r="P246">
        <v>27.602240616666659</v>
      </c>
      <c r="Q246">
        <v>22988.121271827076</v>
      </c>
      <c r="R246">
        <v>276836520.4597224</v>
      </c>
      <c r="S246">
        <v>2433.2598384812291</v>
      </c>
      <c r="T246">
        <v>23015.723512443743</v>
      </c>
    </row>
    <row r="247" spans="1:20" x14ac:dyDescent="0.3">
      <c r="A247">
        <v>246</v>
      </c>
      <c r="B247" t="s">
        <v>141</v>
      </c>
      <c r="C247" t="s">
        <v>149</v>
      </c>
      <c r="D247" t="s">
        <v>155</v>
      </c>
      <c r="E247" t="s">
        <v>157</v>
      </c>
      <c r="F247" t="s">
        <v>159</v>
      </c>
      <c r="G247" t="s">
        <v>224</v>
      </c>
      <c r="H247">
        <v>424.15582493498346</v>
      </c>
      <c r="I247">
        <v>31</v>
      </c>
      <c r="J247">
        <v>1537666.9747041522</v>
      </c>
      <c r="K247">
        <v>56465.012974999991</v>
      </c>
      <c r="L247">
        <v>276780055.44674742</v>
      </c>
      <c r="M247">
        <v>5859376.4249999989</v>
      </c>
      <c r="N247">
        <v>2306500462.0562286</v>
      </c>
      <c r="O247">
        <v>116132200</v>
      </c>
      <c r="P247">
        <v>27.602240616666659</v>
      </c>
      <c r="Q247">
        <v>22988.121271827076</v>
      </c>
      <c r="R247">
        <v>276836520.4597224</v>
      </c>
      <c r="S247">
        <v>2428.492038481229</v>
      </c>
      <c r="T247">
        <v>23015.723512443743</v>
      </c>
    </row>
    <row r="248" spans="1:20" x14ac:dyDescent="0.3">
      <c r="A248">
        <v>247</v>
      </c>
      <c r="B248" t="s">
        <v>141</v>
      </c>
      <c r="C248" t="s">
        <v>149</v>
      </c>
      <c r="D248" t="s">
        <v>155</v>
      </c>
      <c r="E248" t="s">
        <v>157</v>
      </c>
      <c r="F248" t="s">
        <v>160</v>
      </c>
      <c r="G248" t="s">
        <v>225</v>
      </c>
      <c r="H248">
        <v>419.03598172812838</v>
      </c>
      <c r="I248">
        <v>60</v>
      </c>
      <c r="J248">
        <v>1526704.8458218831</v>
      </c>
      <c r="K248">
        <v>57282.382349999985</v>
      </c>
      <c r="L248">
        <v>274806872.24793899</v>
      </c>
      <c r="M248">
        <v>5886622.0708333319</v>
      </c>
      <c r="N248">
        <v>2290057268.7328248</v>
      </c>
      <c r="O248">
        <v>111840000</v>
      </c>
      <c r="P248">
        <v>27.329784158333329</v>
      </c>
      <c r="Q248">
        <v>22824.237445037154</v>
      </c>
      <c r="R248">
        <v>274864154.63028902</v>
      </c>
      <c r="S248">
        <v>2407.7838908036579</v>
      </c>
      <c r="T248">
        <v>22851.567229195487</v>
      </c>
    </row>
    <row r="249" spans="1:20" x14ac:dyDescent="0.3">
      <c r="A249">
        <v>248</v>
      </c>
      <c r="B249" t="s">
        <v>141</v>
      </c>
      <c r="C249" t="s">
        <v>149</v>
      </c>
      <c r="D249" t="s">
        <v>155</v>
      </c>
      <c r="E249" t="s">
        <v>157</v>
      </c>
      <c r="F249" t="s">
        <v>160</v>
      </c>
      <c r="G249" t="s">
        <v>226</v>
      </c>
      <c r="H249">
        <v>419.03598172812838</v>
      </c>
      <c r="I249">
        <v>30</v>
      </c>
      <c r="J249">
        <v>1526704.8458218831</v>
      </c>
      <c r="K249">
        <v>57282.382349999985</v>
      </c>
      <c r="L249">
        <v>274806872.24793899</v>
      </c>
      <c r="M249">
        <v>5886622.0708333319</v>
      </c>
      <c r="N249">
        <v>2290057268.7328248</v>
      </c>
      <c r="O249">
        <v>117000000</v>
      </c>
      <c r="P249">
        <v>27.329784158333329</v>
      </c>
      <c r="Q249">
        <v>22824.237445037154</v>
      </c>
      <c r="R249">
        <v>274864154.63028902</v>
      </c>
      <c r="S249">
        <v>2412.9438908036582</v>
      </c>
      <c r="T249">
        <v>22851.567229195487</v>
      </c>
    </row>
    <row r="250" spans="1:20" x14ac:dyDescent="0.3">
      <c r="A250">
        <v>249</v>
      </c>
      <c r="B250" t="s">
        <v>141</v>
      </c>
      <c r="C250" t="s">
        <v>149</v>
      </c>
      <c r="D250" t="s">
        <v>155</v>
      </c>
      <c r="E250" t="s">
        <v>157</v>
      </c>
      <c r="F250" t="s">
        <v>160</v>
      </c>
      <c r="G250" t="s">
        <v>224</v>
      </c>
      <c r="H250">
        <v>419.03598172812838</v>
      </c>
      <c r="I250">
        <v>30</v>
      </c>
      <c r="J250">
        <v>1526704.8458218831</v>
      </c>
      <c r="K250">
        <v>57282.382349999985</v>
      </c>
      <c r="L250">
        <v>274806872.24793899</v>
      </c>
      <c r="M250">
        <v>5886622.0708333319</v>
      </c>
      <c r="N250">
        <v>2290057268.7328248</v>
      </c>
      <c r="O250">
        <v>112386000</v>
      </c>
      <c r="P250">
        <v>27.329784158333329</v>
      </c>
      <c r="Q250">
        <v>22824.237445037154</v>
      </c>
      <c r="R250">
        <v>274864154.63028902</v>
      </c>
      <c r="S250">
        <v>2408.3298908036581</v>
      </c>
      <c r="T250">
        <v>22851.567229195487</v>
      </c>
    </row>
    <row r="251" spans="1:20" x14ac:dyDescent="0.3">
      <c r="A251">
        <v>250</v>
      </c>
      <c r="B251" t="s">
        <v>141</v>
      </c>
      <c r="C251" t="s">
        <v>149</v>
      </c>
      <c r="D251" t="s">
        <v>155</v>
      </c>
      <c r="E251" t="s">
        <v>157</v>
      </c>
      <c r="F251" t="s">
        <v>161</v>
      </c>
      <c r="G251" t="s">
        <v>225</v>
      </c>
      <c r="H251">
        <v>400.34435968472962</v>
      </c>
      <c r="I251">
        <v>57</v>
      </c>
      <c r="J251">
        <v>1483429.2150315454</v>
      </c>
      <c r="K251">
        <v>57772.803974999988</v>
      </c>
      <c r="L251">
        <v>267017258.70567819</v>
      </c>
      <c r="M251">
        <v>5837579.9083333323</v>
      </c>
      <c r="N251">
        <v>2225143822.547318</v>
      </c>
      <c r="O251">
        <v>106248000</v>
      </c>
      <c r="P251">
        <v>26.839362533333325</v>
      </c>
      <c r="Q251">
        <v>22177.266764721604</v>
      </c>
      <c r="R251">
        <v>267075031.50965318</v>
      </c>
      <c r="S251">
        <v>2337.2294024556513</v>
      </c>
      <c r="T251">
        <v>22204.106127254938</v>
      </c>
    </row>
    <row r="252" spans="1:20" x14ac:dyDescent="0.3">
      <c r="A252">
        <v>251</v>
      </c>
      <c r="B252" t="s">
        <v>141</v>
      </c>
      <c r="C252" t="s">
        <v>149</v>
      </c>
      <c r="D252" t="s">
        <v>155</v>
      </c>
      <c r="E252" t="s">
        <v>157</v>
      </c>
      <c r="F252" t="s">
        <v>161</v>
      </c>
      <c r="G252" t="s">
        <v>226</v>
      </c>
      <c r="H252">
        <v>400.34435968472962</v>
      </c>
      <c r="I252">
        <v>29</v>
      </c>
      <c r="J252">
        <v>1483429.2150315454</v>
      </c>
      <c r="K252">
        <v>57772.803974999988</v>
      </c>
      <c r="L252">
        <v>267017258.70567819</v>
      </c>
      <c r="M252">
        <v>5837579.9083333323</v>
      </c>
      <c r="N252">
        <v>2225143822.547318</v>
      </c>
      <c r="O252">
        <v>113100000</v>
      </c>
      <c r="P252">
        <v>26.839362533333325</v>
      </c>
      <c r="Q252">
        <v>22177.266764721604</v>
      </c>
      <c r="R252">
        <v>267075031.50965318</v>
      </c>
      <c r="S252">
        <v>2344.0814024556512</v>
      </c>
      <c r="T252">
        <v>22204.106127254938</v>
      </c>
    </row>
    <row r="253" spans="1:20" x14ac:dyDescent="0.3">
      <c r="A253">
        <v>252</v>
      </c>
      <c r="B253" t="s">
        <v>141</v>
      </c>
      <c r="C253" t="s">
        <v>149</v>
      </c>
      <c r="D253" t="s">
        <v>155</v>
      </c>
      <c r="E253" t="s">
        <v>157</v>
      </c>
      <c r="F253" t="s">
        <v>161</v>
      </c>
      <c r="G253" t="s">
        <v>224</v>
      </c>
      <c r="H253">
        <v>400.34435968472962</v>
      </c>
      <c r="I253">
        <v>29</v>
      </c>
      <c r="J253">
        <v>1483429.2150315454</v>
      </c>
      <c r="K253">
        <v>57772.803974999988</v>
      </c>
      <c r="L253">
        <v>267017258.70567819</v>
      </c>
      <c r="M253">
        <v>5837579.9083333323</v>
      </c>
      <c r="N253">
        <v>2225143822.547318</v>
      </c>
      <c r="O253">
        <v>108639800</v>
      </c>
      <c r="P253">
        <v>26.839362533333325</v>
      </c>
      <c r="Q253">
        <v>22177.266764721604</v>
      </c>
      <c r="R253">
        <v>267075031.50965318</v>
      </c>
      <c r="S253">
        <v>2339.6212024556512</v>
      </c>
      <c r="T253">
        <v>22204.106127254938</v>
      </c>
    </row>
    <row r="254" spans="1:20" x14ac:dyDescent="0.3">
      <c r="A254">
        <v>253</v>
      </c>
      <c r="B254" t="s">
        <v>141</v>
      </c>
      <c r="C254" t="s">
        <v>150</v>
      </c>
      <c r="D254" t="s">
        <v>154</v>
      </c>
      <c r="E254" t="s">
        <v>156</v>
      </c>
      <c r="F254" t="s">
        <v>159</v>
      </c>
      <c r="G254" t="s">
        <v>225</v>
      </c>
      <c r="H254">
        <v>469.4659362232278</v>
      </c>
      <c r="I254">
        <v>67</v>
      </c>
      <c r="J254">
        <v>1713442.9577277503</v>
      </c>
      <c r="K254">
        <v>52331.493633333324</v>
      </c>
      <c r="L254">
        <v>308419732.39099503</v>
      </c>
      <c r="M254">
        <v>6218583.5983333327</v>
      </c>
      <c r="N254">
        <v>2570164436.5916252</v>
      </c>
      <c r="O254">
        <v>124888000</v>
      </c>
      <c r="P254">
        <v>23.447225649999993</v>
      </c>
      <c r="Q254">
        <v>25615.972218029863</v>
      </c>
      <c r="R254">
        <v>308472063.88462836</v>
      </c>
      <c r="S254">
        <v>2701.2710201899586</v>
      </c>
      <c r="T254">
        <v>25639.419443679864</v>
      </c>
    </row>
    <row r="255" spans="1:20" x14ac:dyDescent="0.3">
      <c r="A255">
        <v>254</v>
      </c>
      <c r="B255" t="s">
        <v>141</v>
      </c>
      <c r="C255" t="s">
        <v>150</v>
      </c>
      <c r="D255" t="s">
        <v>154</v>
      </c>
      <c r="E255" t="s">
        <v>156</v>
      </c>
      <c r="F255" t="s">
        <v>159</v>
      </c>
      <c r="G255" t="s">
        <v>226</v>
      </c>
      <c r="H255">
        <v>469.4659362232278</v>
      </c>
      <c r="I255">
        <v>34</v>
      </c>
      <c r="J255">
        <v>1713442.9577277503</v>
      </c>
      <c r="K255">
        <v>52331.493633333324</v>
      </c>
      <c r="L255">
        <v>308419732.39099503</v>
      </c>
      <c r="M255">
        <v>6218583.5983333327</v>
      </c>
      <c r="N255">
        <v>2570164436.5916252</v>
      </c>
      <c r="O255">
        <v>132600000</v>
      </c>
      <c r="P255">
        <v>23.447225649999993</v>
      </c>
      <c r="Q255">
        <v>25615.972218029863</v>
      </c>
      <c r="R255">
        <v>308472063.88462836</v>
      </c>
      <c r="S255">
        <v>2708.9830201899586</v>
      </c>
      <c r="T255">
        <v>25639.419443679864</v>
      </c>
    </row>
    <row r="256" spans="1:20" x14ac:dyDescent="0.3">
      <c r="A256">
        <v>255</v>
      </c>
      <c r="B256" t="s">
        <v>141</v>
      </c>
      <c r="C256" t="s">
        <v>150</v>
      </c>
      <c r="D256" t="s">
        <v>154</v>
      </c>
      <c r="E256" t="s">
        <v>156</v>
      </c>
      <c r="F256" t="s">
        <v>159</v>
      </c>
      <c r="G256" t="s">
        <v>224</v>
      </c>
      <c r="H256">
        <v>469.4659362232278</v>
      </c>
      <c r="I256">
        <v>34</v>
      </c>
      <c r="J256">
        <v>1713442.9577277503</v>
      </c>
      <c r="K256">
        <v>52331.493633333324</v>
      </c>
      <c r="L256">
        <v>308419732.39099503</v>
      </c>
      <c r="M256">
        <v>6218583.5983333327</v>
      </c>
      <c r="N256">
        <v>2570164436.5916252</v>
      </c>
      <c r="O256">
        <v>127370800</v>
      </c>
      <c r="P256">
        <v>23.447225649999993</v>
      </c>
      <c r="Q256">
        <v>25615.972218029863</v>
      </c>
      <c r="R256">
        <v>308472063.88462836</v>
      </c>
      <c r="S256">
        <v>2703.7538201899588</v>
      </c>
      <c r="T256">
        <v>25639.419443679864</v>
      </c>
    </row>
    <row r="257" spans="1:20" x14ac:dyDescent="0.3">
      <c r="A257">
        <v>256</v>
      </c>
      <c r="B257" t="s">
        <v>141</v>
      </c>
      <c r="C257" t="s">
        <v>150</v>
      </c>
      <c r="D257" t="s">
        <v>154</v>
      </c>
      <c r="E257" t="s">
        <v>156</v>
      </c>
      <c r="F257" t="s">
        <v>160</v>
      </c>
      <c r="G257" t="s">
        <v>225</v>
      </c>
      <c r="H257">
        <v>464.34609301637283</v>
      </c>
      <c r="I257">
        <v>67</v>
      </c>
      <c r="J257">
        <v>1702480.8288454809</v>
      </c>
      <c r="K257">
        <v>53148.863008333326</v>
      </c>
      <c r="L257">
        <v>306446549.19218659</v>
      </c>
      <c r="M257">
        <v>6245829.2441666657</v>
      </c>
      <c r="N257">
        <v>2553721243.2682214</v>
      </c>
      <c r="O257">
        <v>124888000</v>
      </c>
      <c r="P257">
        <v>23.174769191666662</v>
      </c>
      <c r="Q257">
        <v>25452.08839123994</v>
      </c>
      <c r="R257">
        <v>306499698.05519491</v>
      </c>
      <c r="S257">
        <v>2684.8550725123882</v>
      </c>
      <c r="T257">
        <v>25475.263160431608</v>
      </c>
    </row>
    <row r="258" spans="1:20" x14ac:dyDescent="0.3">
      <c r="A258">
        <v>257</v>
      </c>
      <c r="B258" t="s">
        <v>141</v>
      </c>
      <c r="C258" t="s">
        <v>150</v>
      </c>
      <c r="D258" t="s">
        <v>154</v>
      </c>
      <c r="E258" t="s">
        <v>156</v>
      </c>
      <c r="F258" t="s">
        <v>160</v>
      </c>
      <c r="G258" t="s">
        <v>226</v>
      </c>
      <c r="H258">
        <v>464.34609301637283</v>
      </c>
      <c r="I258">
        <v>34</v>
      </c>
      <c r="J258">
        <v>1702480.8288454809</v>
      </c>
      <c r="K258">
        <v>53148.863008333326</v>
      </c>
      <c r="L258">
        <v>306446549.19218659</v>
      </c>
      <c r="M258">
        <v>6245829.2441666657</v>
      </c>
      <c r="N258">
        <v>2553721243.2682214</v>
      </c>
      <c r="O258">
        <v>132600000</v>
      </c>
      <c r="P258">
        <v>23.174769191666662</v>
      </c>
      <c r="Q258">
        <v>25452.08839123994</v>
      </c>
      <c r="R258">
        <v>306499698.05519491</v>
      </c>
      <c r="S258">
        <v>2692.5670725123882</v>
      </c>
      <c r="T258">
        <v>25475.263160431608</v>
      </c>
    </row>
    <row r="259" spans="1:20" x14ac:dyDescent="0.3">
      <c r="A259">
        <v>258</v>
      </c>
      <c r="B259" t="s">
        <v>141</v>
      </c>
      <c r="C259" t="s">
        <v>150</v>
      </c>
      <c r="D259" t="s">
        <v>154</v>
      </c>
      <c r="E259" t="s">
        <v>156</v>
      </c>
      <c r="F259" t="s">
        <v>160</v>
      </c>
      <c r="G259" t="s">
        <v>224</v>
      </c>
      <c r="H259">
        <v>464.34609301637283</v>
      </c>
      <c r="I259">
        <v>34</v>
      </c>
      <c r="J259">
        <v>1702480.8288454809</v>
      </c>
      <c r="K259">
        <v>53148.863008333326</v>
      </c>
      <c r="L259">
        <v>306446549.19218659</v>
      </c>
      <c r="M259">
        <v>6245829.2441666657</v>
      </c>
      <c r="N259">
        <v>2553721243.2682214</v>
      </c>
      <c r="O259">
        <v>127370800</v>
      </c>
      <c r="P259">
        <v>23.174769191666662</v>
      </c>
      <c r="Q259">
        <v>25452.08839123994</v>
      </c>
      <c r="R259">
        <v>306499698.05519491</v>
      </c>
      <c r="S259">
        <v>2687.337872512388</v>
      </c>
      <c r="T259">
        <v>25475.263160431608</v>
      </c>
    </row>
    <row r="260" spans="1:20" x14ac:dyDescent="0.3">
      <c r="A260">
        <v>259</v>
      </c>
      <c r="B260" t="s">
        <v>141</v>
      </c>
      <c r="C260" t="s">
        <v>150</v>
      </c>
      <c r="D260" t="s">
        <v>154</v>
      </c>
      <c r="E260" t="s">
        <v>156</v>
      </c>
      <c r="F260" t="s">
        <v>161</v>
      </c>
      <c r="G260" t="s">
        <v>225</v>
      </c>
      <c r="H260">
        <v>445.65447097297402</v>
      </c>
      <c r="I260">
        <v>64</v>
      </c>
      <c r="J260">
        <v>1659205.1980551435</v>
      </c>
      <c r="K260">
        <v>53639.284633333322</v>
      </c>
      <c r="L260">
        <v>298656935.64992583</v>
      </c>
      <c r="M260">
        <v>6196787.0816666661</v>
      </c>
      <c r="N260">
        <v>2488807797.082715</v>
      </c>
      <c r="O260">
        <v>119296000</v>
      </c>
      <c r="P260">
        <v>22.684347566666659</v>
      </c>
      <c r="Q260">
        <v>24805.117710924391</v>
      </c>
      <c r="R260">
        <v>298710574.93455917</v>
      </c>
      <c r="S260">
        <v>2614.3005841643817</v>
      </c>
      <c r="T260">
        <v>24827.802058491059</v>
      </c>
    </row>
    <row r="261" spans="1:20" x14ac:dyDescent="0.3">
      <c r="A261">
        <v>260</v>
      </c>
      <c r="B261" t="s">
        <v>141</v>
      </c>
      <c r="C261" t="s">
        <v>150</v>
      </c>
      <c r="D261" t="s">
        <v>154</v>
      </c>
      <c r="E261" t="s">
        <v>156</v>
      </c>
      <c r="F261" t="s">
        <v>161</v>
      </c>
      <c r="G261" t="s">
        <v>226</v>
      </c>
      <c r="H261">
        <v>445.65447097297402</v>
      </c>
      <c r="I261">
        <v>32</v>
      </c>
      <c r="J261">
        <v>1659205.1980551435</v>
      </c>
      <c r="K261">
        <v>53639.284633333322</v>
      </c>
      <c r="L261">
        <v>298656935.64992583</v>
      </c>
      <c r="M261">
        <v>6196787.0816666661</v>
      </c>
      <c r="N261">
        <v>2488807797.082715</v>
      </c>
      <c r="O261">
        <v>124800000</v>
      </c>
      <c r="P261">
        <v>22.684347566666659</v>
      </c>
      <c r="Q261">
        <v>24805.117710924391</v>
      </c>
      <c r="R261">
        <v>298710574.93455917</v>
      </c>
      <c r="S261">
        <v>2619.8045841643816</v>
      </c>
      <c r="T261">
        <v>24827.802058491059</v>
      </c>
    </row>
    <row r="262" spans="1:20" x14ac:dyDescent="0.3">
      <c r="A262">
        <v>261</v>
      </c>
      <c r="B262" t="s">
        <v>141</v>
      </c>
      <c r="C262" t="s">
        <v>150</v>
      </c>
      <c r="D262" t="s">
        <v>154</v>
      </c>
      <c r="E262" t="s">
        <v>156</v>
      </c>
      <c r="F262" t="s">
        <v>161</v>
      </c>
      <c r="G262" t="s">
        <v>224</v>
      </c>
      <c r="H262">
        <v>445.65447097297402</v>
      </c>
      <c r="I262">
        <v>32</v>
      </c>
      <c r="J262">
        <v>1659205.1980551435</v>
      </c>
      <c r="K262">
        <v>53639.284633333322</v>
      </c>
      <c r="L262">
        <v>298656935.64992583</v>
      </c>
      <c r="M262">
        <v>6196787.0816666661</v>
      </c>
      <c r="N262">
        <v>2488807797.082715</v>
      </c>
      <c r="O262">
        <v>119878400</v>
      </c>
      <c r="P262">
        <v>22.684347566666659</v>
      </c>
      <c r="Q262">
        <v>24805.117710924391</v>
      </c>
      <c r="R262">
        <v>298710574.93455917</v>
      </c>
      <c r="S262">
        <v>2614.8829841643815</v>
      </c>
      <c r="T262">
        <v>24827.802058491059</v>
      </c>
    </row>
    <row r="263" spans="1:20" x14ac:dyDescent="0.3">
      <c r="A263">
        <v>262</v>
      </c>
      <c r="B263" t="s">
        <v>141</v>
      </c>
      <c r="C263" t="s">
        <v>150</v>
      </c>
      <c r="D263" t="s">
        <v>154</v>
      </c>
      <c r="E263" t="s">
        <v>157</v>
      </c>
      <c r="F263" t="s">
        <v>159</v>
      </c>
      <c r="G263" t="s">
        <v>225</v>
      </c>
      <c r="H263">
        <v>472.51744855656113</v>
      </c>
      <c r="I263">
        <v>68</v>
      </c>
      <c r="J263">
        <v>1716396.8216664169</v>
      </c>
      <c r="K263">
        <v>55328.514674999991</v>
      </c>
      <c r="L263">
        <v>308951427.89995503</v>
      </c>
      <c r="M263">
        <v>5619179.3899999987</v>
      </c>
      <c r="N263">
        <v>2574595232.4996252</v>
      </c>
      <c r="O263">
        <v>126752000</v>
      </c>
      <c r="P263">
        <v>26.44424669166666</v>
      </c>
      <c r="Q263">
        <v>25660.13248391293</v>
      </c>
      <c r="R263">
        <v>309006756.41463006</v>
      </c>
      <c r="S263">
        <v>2706.9664118896249</v>
      </c>
      <c r="T263">
        <v>25686.576730604596</v>
      </c>
    </row>
    <row r="264" spans="1:20" x14ac:dyDescent="0.3">
      <c r="A264">
        <v>263</v>
      </c>
      <c r="B264" t="s">
        <v>141</v>
      </c>
      <c r="C264" t="s">
        <v>150</v>
      </c>
      <c r="D264" t="s">
        <v>154</v>
      </c>
      <c r="E264" t="s">
        <v>157</v>
      </c>
      <c r="F264" t="s">
        <v>159</v>
      </c>
      <c r="G264" t="s">
        <v>226</v>
      </c>
      <c r="H264">
        <v>472.51744855656113</v>
      </c>
      <c r="I264">
        <v>34</v>
      </c>
      <c r="J264">
        <v>1716396.8216664169</v>
      </c>
      <c r="K264">
        <v>55328.514674999991</v>
      </c>
      <c r="L264">
        <v>308951427.89995503</v>
      </c>
      <c r="M264">
        <v>5619179.3899999987</v>
      </c>
      <c r="N264">
        <v>2574595232.4996252</v>
      </c>
      <c r="O264">
        <v>132600000</v>
      </c>
      <c r="P264">
        <v>26.44424669166666</v>
      </c>
      <c r="Q264">
        <v>25660.13248391293</v>
      </c>
      <c r="R264">
        <v>309006756.41463006</v>
      </c>
      <c r="S264">
        <v>2712.8144118896253</v>
      </c>
      <c r="T264">
        <v>25686.576730604596</v>
      </c>
    </row>
    <row r="265" spans="1:20" x14ac:dyDescent="0.3">
      <c r="A265">
        <v>264</v>
      </c>
      <c r="B265" t="s">
        <v>141</v>
      </c>
      <c r="C265" t="s">
        <v>150</v>
      </c>
      <c r="D265" t="s">
        <v>154</v>
      </c>
      <c r="E265" t="s">
        <v>157</v>
      </c>
      <c r="F265" t="s">
        <v>159</v>
      </c>
      <c r="G265" t="s">
        <v>224</v>
      </c>
      <c r="H265">
        <v>472.51744855656113</v>
      </c>
      <c r="I265">
        <v>34</v>
      </c>
      <c r="J265">
        <v>1716396.8216664169</v>
      </c>
      <c r="K265">
        <v>55328.514674999991</v>
      </c>
      <c r="L265">
        <v>308951427.89995503</v>
      </c>
      <c r="M265">
        <v>5619179.3899999987</v>
      </c>
      <c r="N265">
        <v>2574595232.4996252</v>
      </c>
      <c r="O265">
        <v>127370800</v>
      </c>
      <c r="P265">
        <v>26.44424669166666</v>
      </c>
      <c r="Q265">
        <v>25660.13248391293</v>
      </c>
      <c r="R265">
        <v>309006756.41463006</v>
      </c>
      <c r="S265">
        <v>2707.585211889625</v>
      </c>
      <c r="T265">
        <v>25686.576730604596</v>
      </c>
    </row>
    <row r="266" spans="1:20" x14ac:dyDescent="0.3">
      <c r="A266">
        <v>265</v>
      </c>
      <c r="B266" t="s">
        <v>141</v>
      </c>
      <c r="C266" t="s">
        <v>150</v>
      </c>
      <c r="D266" t="s">
        <v>154</v>
      </c>
      <c r="E266" t="s">
        <v>157</v>
      </c>
      <c r="F266" t="s">
        <v>160</v>
      </c>
      <c r="G266" t="s">
        <v>225</v>
      </c>
      <c r="H266">
        <v>467.39760534970605</v>
      </c>
      <c r="I266">
        <v>67</v>
      </c>
      <c r="J266">
        <v>1705434.6927841476</v>
      </c>
      <c r="K266">
        <v>56145.884049999993</v>
      </c>
      <c r="L266">
        <v>306978244.70114654</v>
      </c>
      <c r="M266">
        <v>5646425.0358333318</v>
      </c>
      <c r="N266">
        <v>2558152039.1762214</v>
      </c>
      <c r="O266">
        <v>124888000</v>
      </c>
      <c r="P266">
        <v>26.171790233333329</v>
      </c>
      <c r="Q266">
        <v>25496.248657123004</v>
      </c>
      <c r="R266">
        <v>307034390.58519655</v>
      </c>
      <c r="S266">
        <v>2688.6864642120549</v>
      </c>
      <c r="T266">
        <v>25522.420447356337</v>
      </c>
    </row>
    <row r="267" spans="1:20" x14ac:dyDescent="0.3">
      <c r="A267">
        <v>266</v>
      </c>
      <c r="B267" t="s">
        <v>141</v>
      </c>
      <c r="C267" t="s">
        <v>150</v>
      </c>
      <c r="D267" t="s">
        <v>154</v>
      </c>
      <c r="E267" t="s">
        <v>157</v>
      </c>
      <c r="F267" t="s">
        <v>160</v>
      </c>
      <c r="G267" t="s">
        <v>226</v>
      </c>
      <c r="H267">
        <v>467.39760534970605</v>
      </c>
      <c r="I267">
        <v>34</v>
      </c>
      <c r="J267">
        <v>1705434.6927841476</v>
      </c>
      <c r="K267">
        <v>56145.884049999993</v>
      </c>
      <c r="L267">
        <v>306978244.70114654</v>
      </c>
      <c r="M267">
        <v>5646425.0358333318</v>
      </c>
      <c r="N267">
        <v>2558152039.1762214</v>
      </c>
      <c r="O267">
        <v>132600000</v>
      </c>
      <c r="P267">
        <v>26.171790233333329</v>
      </c>
      <c r="Q267">
        <v>25496.248657123004</v>
      </c>
      <c r="R267">
        <v>307034390.58519655</v>
      </c>
      <c r="S267">
        <v>2696.3984642120549</v>
      </c>
      <c r="T267">
        <v>25522.420447356337</v>
      </c>
    </row>
    <row r="268" spans="1:20" x14ac:dyDescent="0.3">
      <c r="A268">
        <v>267</v>
      </c>
      <c r="B268" t="s">
        <v>141</v>
      </c>
      <c r="C268" t="s">
        <v>150</v>
      </c>
      <c r="D268" t="s">
        <v>154</v>
      </c>
      <c r="E268" t="s">
        <v>157</v>
      </c>
      <c r="F268" t="s">
        <v>160</v>
      </c>
      <c r="G268" t="s">
        <v>224</v>
      </c>
      <c r="H268">
        <v>467.39760534970605</v>
      </c>
      <c r="I268">
        <v>34</v>
      </c>
      <c r="J268">
        <v>1705434.6927841476</v>
      </c>
      <c r="K268">
        <v>56145.884049999993</v>
      </c>
      <c r="L268">
        <v>306978244.70114654</v>
      </c>
      <c r="M268">
        <v>5646425.0358333318</v>
      </c>
      <c r="N268">
        <v>2558152039.1762214</v>
      </c>
      <c r="O268">
        <v>127370800</v>
      </c>
      <c r="P268">
        <v>26.171790233333329</v>
      </c>
      <c r="Q268">
        <v>25496.248657123004</v>
      </c>
      <c r="R268">
        <v>307034390.58519655</v>
      </c>
      <c r="S268">
        <v>2691.1692642120547</v>
      </c>
      <c r="T268">
        <v>25522.420447356337</v>
      </c>
    </row>
    <row r="269" spans="1:20" x14ac:dyDescent="0.3">
      <c r="A269">
        <v>268</v>
      </c>
      <c r="B269" t="s">
        <v>141</v>
      </c>
      <c r="C269" t="s">
        <v>150</v>
      </c>
      <c r="D269" t="s">
        <v>154</v>
      </c>
      <c r="E269" t="s">
        <v>157</v>
      </c>
      <c r="F269" t="s">
        <v>161</v>
      </c>
      <c r="G269" t="s">
        <v>225</v>
      </c>
      <c r="H269">
        <v>448.7059833063073</v>
      </c>
      <c r="I269">
        <v>64</v>
      </c>
      <c r="J269">
        <v>1662159.0619938099</v>
      </c>
      <c r="K269">
        <v>56636.305674999989</v>
      </c>
      <c r="L269">
        <v>299188631.15888578</v>
      </c>
      <c r="M269">
        <v>5597382.8733333321</v>
      </c>
      <c r="N269">
        <v>2493238592.990715</v>
      </c>
      <c r="O269">
        <v>119296000</v>
      </c>
      <c r="P269">
        <v>25.681368608333326</v>
      </c>
      <c r="Q269">
        <v>24849.277976807458</v>
      </c>
      <c r="R269">
        <v>299245267.46456081</v>
      </c>
      <c r="S269">
        <v>2618.1319758640484</v>
      </c>
      <c r="T269">
        <v>24874.959345415791</v>
      </c>
    </row>
    <row r="270" spans="1:20" x14ac:dyDescent="0.3">
      <c r="A270">
        <v>269</v>
      </c>
      <c r="B270" t="s">
        <v>141</v>
      </c>
      <c r="C270" t="s">
        <v>150</v>
      </c>
      <c r="D270" t="s">
        <v>154</v>
      </c>
      <c r="E270" t="s">
        <v>157</v>
      </c>
      <c r="F270" t="s">
        <v>161</v>
      </c>
      <c r="G270" t="s">
        <v>226</v>
      </c>
      <c r="H270">
        <v>448.7059833063073</v>
      </c>
      <c r="I270">
        <v>32</v>
      </c>
      <c r="J270">
        <v>1662159.0619938099</v>
      </c>
      <c r="K270">
        <v>56636.305674999989</v>
      </c>
      <c r="L270">
        <v>299188631.15888578</v>
      </c>
      <c r="M270">
        <v>5597382.8733333321</v>
      </c>
      <c r="N270">
        <v>2493238592.990715</v>
      </c>
      <c r="O270">
        <v>124800000</v>
      </c>
      <c r="P270">
        <v>25.681368608333326</v>
      </c>
      <c r="Q270">
        <v>24849.277976807458</v>
      </c>
      <c r="R270">
        <v>299245267.46456081</v>
      </c>
      <c r="S270">
        <v>2623.6359758640483</v>
      </c>
      <c r="T270">
        <v>24874.959345415791</v>
      </c>
    </row>
    <row r="271" spans="1:20" x14ac:dyDescent="0.3">
      <c r="A271">
        <v>270</v>
      </c>
      <c r="B271" t="s">
        <v>141</v>
      </c>
      <c r="C271" t="s">
        <v>150</v>
      </c>
      <c r="D271" t="s">
        <v>154</v>
      </c>
      <c r="E271" t="s">
        <v>157</v>
      </c>
      <c r="F271" t="s">
        <v>161</v>
      </c>
      <c r="G271" t="s">
        <v>224</v>
      </c>
      <c r="H271">
        <v>448.7059833063073</v>
      </c>
      <c r="I271">
        <v>32</v>
      </c>
      <c r="J271">
        <v>1662159.0619938099</v>
      </c>
      <c r="K271">
        <v>56636.305674999989</v>
      </c>
      <c r="L271">
        <v>299188631.15888578</v>
      </c>
      <c r="M271">
        <v>5597382.8733333321</v>
      </c>
      <c r="N271">
        <v>2493238592.990715</v>
      </c>
      <c r="O271">
        <v>119878400</v>
      </c>
      <c r="P271">
        <v>25.681368608333326</v>
      </c>
      <c r="Q271">
        <v>24849.277976807458</v>
      </c>
      <c r="R271">
        <v>299245267.46456081</v>
      </c>
      <c r="S271">
        <v>2618.7143758640486</v>
      </c>
      <c r="T271">
        <v>24874.959345415791</v>
      </c>
    </row>
    <row r="272" spans="1:20" x14ac:dyDescent="0.3">
      <c r="A272">
        <v>271</v>
      </c>
      <c r="B272" t="s">
        <v>141</v>
      </c>
      <c r="C272" t="s">
        <v>150</v>
      </c>
      <c r="D272" t="s">
        <v>155</v>
      </c>
      <c r="E272" t="s">
        <v>156</v>
      </c>
      <c r="F272" t="s">
        <v>159</v>
      </c>
      <c r="G272" t="s">
        <v>225</v>
      </c>
      <c r="H272">
        <v>469.49603009822783</v>
      </c>
      <c r="I272">
        <v>67</v>
      </c>
      <c r="J272">
        <v>1713472.0885987503</v>
      </c>
      <c r="K272">
        <v>52245.511133333326</v>
      </c>
      <c r="L272">
        <v>308424975.94777507</v>
      </c>
      <c r="M272">
        <v>6214284.4733333327</v>
      </c>
      <c r="N272">
        <v>2570208132.8981252</v>
      </c>
      <c r="O272">
        <v>124888000</v>
      </c>
      <c r="P272">
        <v>23.382738774999989</v>
      </c>
      <c r="Q272">
        <v>25616.407724551318</v>
      </c>
      <c r="R272">
        <v>308477221.45890838</v>
      </c>
      <c r="S272">
        <v>2701.3104173714587</v>
      </c>
      <c r="T272">
        <v>25639.790463326317</v>
      </c>
    </row>
    <row r="273" spans="1:20" x14ac:dyDescent="0.3">
      <c r="A273">
        <v>272</v>
      </c>
      <c r="B273" t="s">
        <v>141</v>
      </c>
      <c r="C273" t="s">
        <v>150</v>
      </c>
      <c r="D273" t="s">
        <v>155</v>
      </c>
      <c r="E273" t="s">
        <v>156</v>
      </c>
      <c r="F273" t="s">
        <v>159</v>
      </c>
      <c r="G273" t="s">
        <v>226</v>
      </c>
      <c r="H273">
        <v>469.49603009822783</v>
      </c>
      <c r="I273">
        <v>34</v>
      </c>
      <c r="J273">
        <v>1713472.0885987503</v>
      </c>
      <c r="K273">
        <v>52245.511133333326</v>
      </c>
      <c r="L273">
        <v>308424975.94777507</v>
      </c>
      <c r="M273">
        <v>6214284.4733333327</v>
      </c>
      <c r="N273">
        <v>2570208132.8981252</v>
      </c>
      <c r="O273">
        <v>132600000</v>
      </c>
      <c r="P273">
        <v>23.382738774999989</v>
      </c>
      <c r="Q273">
        <v>25616.407724551318</v>
      </c>
      <c r="R273">
        <v>308477221.45890838</v>
      </c>
      <c r="S273">
        <v>2709.0224173714587</v>
      </c>
      <c r="T273">
        <v>25639.790463326317</v>
      </c>
    </row>
    <row r="274" spans="1:20" x14ac:dyDescent="0.3">
      <c r="A274">
        <v>273</v>
      </c>
      <c r="B274" t="s">
        <v>141</v>
      </c>
      <c r="C274" t="s">
        <v>150</v>
      </c>
      <c r="D274" t="s">
        <v>155</v>
      </c>
      <c r="E274" t="s">
        <v>156</v>
      </c>
      <c r="F274" t="s">
        <v>159</v>
      </c>
      <c r="G274" t="s">
        <v>224</v>
      </c>
      <c r="H274">
        <v>469.49603009822783</v>
      </c>
      <c r="I274">
        <v>34</v>
      </c>
      <c r="J274">
        <v>1713472.0885987503</v>
      </c>
      <c r="K274">
        <v>52245.511133333326</v>
      </c>
      <c r="L274">
        <v>308424975.94777507</v>
      </c>
      <c r="M274">
        <v>6214284.4733333327</v>
      </c>
      <c r="N274">
        <v>2570208132.8981252</v>
      </c>
      <c r="O274">
        <v>127370800</v>
      </c>
      <c r="P274">
        <v>23.382738774999989</v>
      </c>
      <c r="Q274">
        <v>25616.407724551318</v>
      </c>
      <c r="R274">
        <v>308477221.45890838</v>
      </c>
      <c r="S274">
        <v>2703.7932173714585</v>
      </c>
      <c r="T274">
        <v>25639.790463326317</v>
      </c>
    </row>
    <row r="275" spans="1:20" x14ac:dyDescent="0.3">
      <c r="A275">
        <v>274</v>
      </c>
      <c r="B275" t="s">
        <v>141</v>
      </c>
      <c r="C275" t="s">
        <v>150</v>
      </c>
      <c r="D275" t="s">
        <v>155</v>
      </c>
      <c r="E275" t="s">
        <v>156</v>
      </c>
      <c r="F275" t="s">
        <v>160</v>
      </c>
      <c r="G275" t="s">
        <v>225</v>
      </c>
      <c r="H275">
        <v>464.37618689137287</v>
      </c>
      <c r="I275">
        <v>67</v>
      </c>
      <c r="J275">
        <v>1702509.9597164812</v>
      </c>
      <c r="K275">
        <v>53062.880508333328</v>
      </c>
      <c r="L275">
        <v>306451792.74896663</v>
      </c>
      <c r="M275">
        <v>6241530.1191666657</v>
      </c>
      <c r="N275">
        <v>2553764939.5747218</v>
      </c>
      <c r="O275">
        <v>124888000</v>
      </c>
      <c r="P275">
        <v>23.110282316666659</v>
      </c>
      <c r="Q275">
        <v>25452.523897761392</v>
      </c>
      <c r="R275">
        <v>306504855.62947494</v>
      </c>
      <c r="S275">
        <v>2684.8944696938888</v>
      </c>
      <c r="T275">
        <v>25475.634180078057</v>
      </c>
    </row>
    <row r="276" spans="1:20" x14ac:dyDescent="0.3">
      <c r="A276">
        <v>275</v>
      </c>
      <c r="B276" t="s">
        <v>141</v>
      </c>
      <c r="C276" t="s">
        <v>150</v>
      </c>
      <c r="D276" t="s">
        <v>155</v>
      </c>
      <c r="E276" t="s">
        <v>156</v>
      </c>
      <c r="F276" t="s">
        <v>160</v>
      </c>
      <c r="G276" t="s">
        <v>226</v>
      </c>
      <c r="H276">
        <v>464.37618689137287</v>
      </c>
      <c r="I276">
        <v>34</v>
      </c>
      <c r="J276">
        <v>1702509.9597164812</v>
      </c>
      <c r="K276">
        <v>53062.880508333328</v>
      </c>
      <c r="L276">
        <v>306451792.74896663</v>
      </c>
      <c r="M276">
        <v>6241530.1191666657</v>
      </c>
      <c r="N276">
        <v>2553764939.5747218</v>
      </c>
      <c r="O276">
        <v>132600000</v>
      </c>
      <c r="P276">
        <v>23.110282316666659</v>
      </c>
      <c r="Q276">
        <v>25452.523897761392</v>
      </c>
      <c r="R276">
        <v>306504855.62947494</v>
      </c>
      <c r="S276">
        <v>2692.6064696938888</v>
      </c>
      <c r="T276">
        <v>25475.634180078057</v>
      </c>
    </row>
    <row r="277" spans="1:20" x14ac:dyDescent="0.3">
      <c r="A277">
        <v>276</v>
      </c>
      <c r="B277" t="s">
        <v>141</v>
      </c>
      <c r="C277" t="s">
        <v>150</v>
      </c>
      <c r="D277" t="s">
        <v>155</v>
      </c>
      <c r="E277" t="s">
        <v>156</v>
      </c>
      <c r="F277" t="s">
        <v>160</v>
      </c>
      <c r="G277" t="s">
        <v>224</v>
      </c>
      <c r="H277">
        <v>464.37618689137287</v>
      </c>
      <c r="I277">
        <v>34</v>
      </c>
      <c r="J277">
        <v>1702509.9597164812</v>
      </c>
      <c r="K277">
        <v>53062.880508333328</v>
      </c>
      <c r="L277">
        <v>306451792.74896663</v>
      </c>
      <c r="M277">
        <v>6241530.1191666657</v>
      </c>
      <c r="N277">
        <v>2553764939.5747218</v>
      </c>
      <c r="O277">
        <v>127370800</v>
      </c>
      <c r="P277">
        <v>23.110282316666659</v>
      </c>
      <c r="Q277">
        <v>25452.523897761392</v>
      </c>
      <c r="R277">
        <v>306504855.62947494</v>
      </c>
      <c r="S277">
        <v>2687.3772696938886</v>
      </c>
      <c r="T277">
        <v>25475.634180078057</v>
      </c>
    </row>
    <row r="278" spans="1:20" x14ac:dyDescent="0.3">
      <c r="A278">
        <v>277</v>
      </c>
      <c r="B278" t="s">
        <v>141</v>
      </c>
      <c r="C278" t="s">
        <v>150</v>
      </c>
      <c r="D278" t="s">
        <v>155</v>
      </c>
      <c r="E278" t="s">
        <v>156</v>
      </c>
      <c r="F278" t="s">
        <v>161</v>
      </c>
      <c r="G278" t="s">
        <v>225</v>
      </c>
      <c r="H278">
        <v>445.684564847974</v>
      </c>
      <c r="I278">
        <v>64</v>
      </c>
      <c r="J278">
        <v>1659234.3289261437</v>
      </c>
      <c r="K278">
        <v>53553.302133333324</v>
      </c>
      <c r="L278">
        <v>298662179.20670587</v>
      </c>
      <c r="M278">
        <v>6192487.9566666661</v>
      </c>
      <c r="N278">
        <v>2488851493.3892155</v>
      </c>
      <c r="O278">
        <v>119296000</v>
      </c>
      <c r="P278">
        <v>22.619860691666659</v>
      </c>
      <c r="Q278">
        <v>24805.553217445846</v>
      </c>
      <c r="R278">
        <v>298715732.50883919</v>
      </c>
      <c r="S278">
        <v>2614.3399813458818</v>
      </c>
      <c r="T278">
        <v>24828.173078137512</v>
      </c>
    </row>
    <row r="279" spans="1:20" x14ac:dyDescent="0.3">
      <c r="A279">
        <v>278</v>
      </c>
      <c r="B279" t="s">
        <v>141</v>
      </c>
      <c r="C279" t="s">
        <v>150</v>
      </c>
      <c r="D279" t="s">
        <v>155</v>
      </c>
      <c r="E279" t="s">
        <v>156</v>
      </c>
      <c r="F279" t="s">
        <v>161</v>
      </c>
      <c r="G279" t="s">
        <v>226</v>
      </c>
      <c r="H279">
        <v>445.684564847974</v>
      </c>
      <c r="I279">
        <v>32</v>
      </c>
      <c r="J279">
        <v>1659234.3289261437</v>
      </c>
      <c r="K279">
        <v>53553.302133333324</v>
      </c>
      <c r="L279">
        <v>298662179.20670587</v>
      </c>
      <c r="M279">
        <v>6192487.9566666661</v>
      </c>
      <c r="N279">
        <v>2488851493.3892155</v>
      </c>
      <c r="O279">
        <v>124800000</v>
      </c>
      <c r="P279">
        <v>22.619860691666659</v>
      </c>
      <c r="Q279">
        <v>24805.553217445846</v>
      </c>
      <c r="R279">
        <v>298715732.50883919</v>
      </c>
      <c r="S279">
        <v>2619.8439813458817</v>
      </c>
      <c r="T279">
        <v>24828.173078137512</v>
      </c>
    </row>
    <row r="280" spans="1:20" x14ac:dyDescent="0.3">
      <c r="A280">
        <v>279</v>
      </c>
      <c r="B280" t="s">
        <v>141</v>
      </c>
      <c r="C280" t="s">
        <v>150</v>
      </c>
      <c r="D280" t="s">
        <v>155</v>
      </c>
      <c r="E280" t="s">
        <v>156</v>
      </c>
      <c r="F280" t="s">
        <v>161</v>
      </c>
      <c r="G280" t="s">
        <v>224</v>
      </c>
      <c r="H280">
        <v>445.684564847974</v>
      </c>
      <c r="I280">
        <v>32</v>
      </c>
      <c r="J280">
        <v>1659234.3289261437</v>
      </c>
      <c r="K280">
        <v>53553.302133333324</v>
      </c>
      <c r="L280">
        <v>298662179.20670587</v>
      </c>
      <c r="M280">
        <v>6192487.9566666661</v>
      </c>
      <c r="N280">
        <v>2488851493.3892155</v>
      </c>
      <c r="O280">
        <v>119878400</v>
      </c>
      <c r="P280">
        <v>22.619860691666659</v>
      </c>
      <c r="Q280">
        <v>24805.553217445846</v>
      </c>
      <c r="R280">
        <v>298715732.50883919</v>
      </c>
      <c r="S280">
        <v>2614.9223813458821</v>
      </c>
      <c r="T280">
        <v>24828.173078137512</v>
      </c>
    </row>
    <row r="281" spans="1:20" x14ac:dyDescent="0.3">
      <c r="A281">
        <v>280</v>
      </c>
      <c r="B281" t="s">
        <v>141</v>
      </c>
      <c r="C281" t="s">
        <v>150</v>
      </c>
      <c r="D281" t="s">
        <v>155</v>
      </c>
      <c r="E281" t="s">
        <v>157</v>
      </c>
      <c r="F281" t="s">
        <v>159</v>
      </c>
      <c r="G281" t="s">
        <v>225</v>
      </c>
      <c r="H281">
        <v>472.54754243156111</v>
      </c>
      <c r="I281">
        <v>68</v>
      </c>
      <c r="J281">
        <v>1716425.9525374165</v>
      </c>
      <c r="K281">
        <v>55242.532174999993</v>
      </c>
      <c r="L281">
        <v>308956671.45673496</v>
      </c>
      <c r="M281">
        <v>5614880.2649999987</v>
      </c>
      <c r="N281">
        <v>2574638928.8061247</v>
      </c>
      <c r="O281">
        <v>126752000</v>
      </c>
      <c r="P281">
        <v>26.379759816666656</v>
      </c>
      <c r="Q281">
        <v>25660.567990434374</v>
      </c>
      <c r="R281">
        <v>309011913.98890996</v>
      </c>
      <c r="S281">
        <v>2707.0058090711245</v>
      </c>
      <c r="T281">
        <v>25686.947750251042</v>
      </c>
    </row>
    <row r="282" spans="1:20" x14ac:dyDescent="0.3">
      <c r="A282">
        <v>281</v>
      </c>
      <c r="B282" t="s">
        <v>141</v>
      </c>
      <c r="C282" t="s">
        <v>150</v>
      </c>
      <c r="D282" t="s">
        <v>155</v>
      </c>
      <c r="E282" t="s">
        <v>157</v>
      </c>
      <c r="F282" t="s">
        <v>159</v>
      </c>
      <c r="G282" t="s">
        <v>226</v>
      </c>
      <c r="H282">
        <v>472.54754243156111</v>
      </c>
      <c r="I282">
        <v>34</v>
      </c>
      <c r="J282">
        <v>1716425.9525374165</v>
      </c>
      <c r="K282">
        <v>55242.532174999993</v>
      </c>
      <c r="L282">
        <v>308956671.45673496</v>
      </c>
      <c r="M282">
        <v>5614880.2649999987</v>
      </c>
      <c r="N282">
        <v>2574638928.8061247</v>
      </c>
      <c r="O282">
        <v>132600000</v>
      </c>
      <c r="P282">
        <v>26.379759816666656</v>
      </c>
      <c r="Q282">
        <v>25660.567990434374</v>
      </c>
      <c r="R282">
        <v>309011913.98890996</v>
      </c>
      <c r="S282">
        <v>2712.8538090711245</v>
      </c>
      <c r="T282">
        <v>25686.947750251042</v>
      </c>
    </row>
    <row r="283" spans="1:20" x14ac:dyDescent="0.3">
      <c r="A283">
        <v>282</v>
      </c>
      <c r="B283" t="s">
        <v>141</v>
      </c>
      <c r="C283" t="s">
        <v>150</v>
      </c>
      <c r="D283" t="s">
        <v>155</v>
      </c>
      <c r="E283" t="s">
        <v>157</v>
      </c>
      <c r="F283" t="s">
        <v>159</v>
      </c>
      <c r="G283" t="s">
        <v>224</v>
      </c>
      <c r="H283">
        <v>472.54754243156111</v>
      </c>
      <c r="I283">
        <v>34</v>
      </c>
      <c r="J283">
        <v>1716425.9525374165</v>
      </c>
      <c r="K283">
        <v>55242.532174999993</v>
      </c>
      <c r="L283">
        <v>308956671.45673496</v>
      </c>
      <c r="M283">
        <v>5614880.2649999987</v>
      </c>
      <c r="N283">
        <v>2574638928.8061247</v>
      </c>
      <c r="O283">
        <v>127370800</v>
      </c>
      <c r="P283">
        <v>26.379759816666656</v>
      </c>
      <c r="Q283">
        <v>25660.567990434374</v>
      </c>
      <c r="R283">
        <v>309011913.98890996</v>
      </c>
      <c r="S283">
        <v>2707.6246090711247</v>
      </c>
      <c r="T283">
        <v>25686.947750251042</v>
      </c>
    </row>
    <row r="284" spans="1:20" x14ac:dyDescent="0.3">
      <c r="A284">
        <v>283</v>
      </c>
      <c r="B284" t="s">
        <v>141</v>
      </c>
      <c r="C284" t="s">
        <v>150</v>
      </c>
      <c r="D284" t="s">
        <v>155</v>
      </c>
      <c r="E284" t="s">
        <v>157</v>
      </c>
      <c r="F284" t="s">
        <v>160</v>
      </c>
      <c r="G284" t="s">
        <v>225</v>
      </c>
      <c r="H284">
        <v>467.42769922470609</v>
      </c>
      <c r="I284">
        <v>67</v>
      </c>
      <c r="J284">
        <v>1705463.8236551478</v>
      </c>
      <c r="K284">
        <v>56059.901549999995</v>
      </c>
      <c r="L284">
        <v>306983488.25792664</v>
      </c>
      <c r="M284">
        <v>5642125.9108333318</v>
      </c>
      <c r="N284">
        <v>2558195735.4827218</v>
      </c>
      <c r="O284">
        <v>124888000</v>
      </c>
      <c r="P284">
        <v>26.107303358333326</v>
      </c>
      <c r="Q284">
        <v>25496.684163644459</v>
      </c>
      <c r="R284">
        <v>307039548.15947664</v>
      </c>
      <c r="S284">
        <v>2688.7258613935551</v>
      </c>
      <c r="T284">
        <v>25522.791467002793</v>
      </c>
    </row>
    <row r="285" spans="1:20" x14ac:dyDescent="0.3">
      <c r="A285">
        <v>284</v>
      </c>
      <c r="B285" t="s">
        <v>141</v>
      </c>
      <c r="C285" t="s">
        <v>150</v>
      </c>
      <c r="D285" t="s">
        <v>155</v>
      </c>
      <c r="E285" t="s">
        <v>157</v>
      </c>
      <c r="F285" t="s">
        <v>160</v>
      </c>
      <c r="G285" t="s">
        <v>226</v>
      </c>
      <c r="H285">
        <v>467.42769922470609</v>
      </c>
      <c r="I285">
        <v>34</v>
      </c>
      <c r="J285">
        <v>1705463.8236551478</v>
      </c>
      <c r="K285">
        <v>56059.901549999995</v>
      </c>
      <c r="L285">
        <v>306983488.25792664</v>
      </c>
      <c r="M285">
        <v>5642125.9108333318</v>
      </c>
      <c r="N285">
        <v>2558195735.4827218</v>
      </c>
      <c r="O285">
        <v>132600000</v>
      </c>
      <c r="P285">
        <v>26.107303358333326</v>
      </c>
      <c r="Q285">
        <v>25496.684163644459</v>
      </c>
      <c r="R285">
        <v>307039548.15947664</v>
      </c>
      <c r="S285">
        <v>2696.4378613935551</v>
      </c>
      <c r="T285">
        <v>25522.791467002793</v>
      </c>
    </row>
    <row r="286" spans="1:20" x14ac:dyDescent="0.3">
      <c r="A286">
        <v>285</v>
      </c>
      <c r="B286" t="s">
        <v>141</v>
      </c>
      <c r="C286" t="s">
        <v>150</v>
      </c>
      <c r="D286" t="s">
        <v>155</v>
      </c>
      <c r="E286" t="s">
        <v>157</v>
      </c>
      <c r="F286" t="s">
        <v>160</v>
      </c>
      <c r="G286" t="s">
        <v>224</v>
      </c>
      <c r="H286">
        <v>467.42769922470609</v>
      </c>
      <c r="I286">
        <v>34</v>
      </c>
      <c r="J286">
        <v>1705463.8236551478</v>
      </c>
      <c r="K286">
        <v>56059.901549999995</v>
      </c>
      <c r="L286">
        <v>306983488.25792664</v>
      </c>
      <c r="M286">
        <v>5642125.9108333318</v>
      </c>
      <c r="N286">
        <v>2558195735.4827218</v>
      </c>
      <c r="O286">
        <v>127370800</v>
      </c>
      <c r="P286">
        <v>26.107303358333326</v>
      </c>
      <c r="Q286">
        <v>25496.684163644459</v>
      </c>
      <c r="R286">
        <v>307039548.15947664</v>
      </c>
      <c r="S286">
        <v>2691.2086613935553</v>
      </c>
      <c r="T286">
        <v>25522.791467002793</v>
      </c>
    </row>
    <row r="287" spans="1:20" x14ac:dyDescent="0.3">
      <c r="A287">
        <v>286</v>
      </c>
      <c r="B287" t="s">
        <v>141</v>
      </c>
      <c r="C287" t="s">
        <v>150</v>
      </c>
      <c r="D287" t="s">
        <v>155</v>
      </c>
      <c r="E287" t="s">
        <v>157</v>
      </c>
      <c r="F287" t="s">
        <v>161</v>
      </c>
      <c r="G287" t="s">
        <v>225</v>
      </c>
      <c r="H287">
        <v>448.73607718130728</v>
      </c>
      <c r="I287">
        <v>64</v>
      </c>
      <c r="J287">
        <v>1662188.1928648099</v>
      </c>
      <c r="K287">
        <v>56550.32317499999</v>
      </c>
      <c r="L287">
        <v>299193874.71566582</v>
      </c>
      <c r="M287">
        <v>5593083.7483333321</v>
      </c>
      <c r="N287">
        <v>2493282289.297215</v>
      </c>
      <c r="O287">
        <v>119296000</v>
      </c>
      <c r="P287">
        <v>25.616881733333326</v>
      </c>
      <c r="Q287">
        <v>24849.713483328909</v>
      </c>
      <c r="R287">
        <v>299250425.03884083</v>
      </c>
      <c r="S287">
        <v>2618.1713730455485</v>
      </c>
      <c r="T287">
        <v>24875.330365062244</v>
      </c>
    </row>
    <row r="288" spans="1:20" x14ac:dyDescent="0.3">
      <c r="A288">
        <v>287</v>
      </c>
      <c r="B288" t="s">
        <v>141</v>
      </c>
      <c r="C288" t="s">
        <v>150</v>
      </c>
      <c r="D288" t="s">
        <v>155</v>
      </c>
      <c r="E288" t="s">
        <v>157</v>
      </c>
      <c r="F288" t="s">
        <v>161</v>
      </c>
      <c r="G288" t="s">
        <v>226</v>
      </c>
      <c r="H288">
        <v>448.73607718130728</v>
      </c>
      <c r="I288">
        <v>32</v>
      </c>
      <c r="J288">
        <v>1662188.1928648099</v>
      </c>
      <c r="K288">
        <v>56550.32317499999</v>
      </c>
      <c r="L288">
        <v>299193874.71566582</v>
      </c>
      <c r="M288">
        <v>5593083.7483333321</v>
      </c>
      <c r="N288">
        <v>2493282289.297215</v>
      </c>
      <c r="O288">
        <v>124800000</v>
      </c>
      <c r="P288">
        <v>25.616881733333326</v>
      </c>
      <c r="Q288">
        <v>24849.713483328909</v>
      </c>
      <c r="R288">
        <v>299250425.03884083</v>
      </c>
      <c r="S288">
        <v>2623.6753730455484</v>
      </c>
      <c r="T288">
        <v>24875.330365062244</v>
      </c>
    </row>
    <row r="289" spans="1:20" x14ac:dyDescent="0.3">
      <c r="A289">
        <v>288</v>
      </c>
      <c r="B289" t="s">
        <v>141</v>
      </c>
      <c r="C289" t="s">
        <v>150</v>
      </c>
      <c r="D289" t="s">
        <v>155</v>
      </c>
      <c r="E289" t="s">
        <v>157</v>
      </c>
      <c r="F289" t="s">
        <v>161</v>
      </c>
      <c r="G289" t="s">
        <v>224</v>
      </c>
      <c r="H289">
        <v>448.73607718130728</v>
      </c>
      <c r="I289">
        <v>32</v>
      </c>
      <c r="J289">
        <v>1662188.1928648099</v>
      </c>
      <c r="K289">
        <v>56550.32317499999</v>
      </c>
      <c r="L289">
        <v>299193874.71566582</v>
      </c>
      <c r="M289">
        <v>5593083.7483333321</v>
      </c>
      <c r="N289">
        <v>2493282289.297215</v>
      </c>
      <c r="O289">
        <v>119878400</v>
      </c>
      <c r="P289">
        <v>25.616881733333326</v>
      </c>
      <c r="Q289">
        <v>24849.713483328909</v>
      </c>
      <c r="R289">
        <v>299250425.03884083</v>
      </c>
      <c r="S289">
        <v>2618.7537730455483</v>
      </c>
      <c r="T289">
        <v>24875.330365062244</v>
      </c>
    </row>
    <row r="290" spans="1:20" x14ac:dyDescent="0.3">
      <c r="A290">
        <v>289</v>
      </c>
      <c r="B290" t="s">
        <v>141</v>
      </c>
      <c r="C290" t="s">
        <v>151</v>
      </c>
      <c r="D290" t="s">
        <v>154</v>
      </c>
      <c r="E290" t="s">
        <v>156</v>
      </c>
      <c r="F290" t="s">
        <v>159</v>
      </c>
      <c r="G290" t="s">
        <v>225</v>
      </c>
      <c r="H290">
        <v>447.83728715493902</v>
      </c>
      <c r="I290">
        <v>64</v>
      </c>
      <c r="J290">
        <v>1626548.527781358</v>
      </c>
      <c r="K290">
        <v>51720.253233333329</v>
      </c>
      <c r="L290">
        <v>292778735.00064445</v>
      </c>
      <c r="M290">
        <v>5974087.4383333325</v>
      </c>
      <c r="N290">
        <v>2439822791.6720371</v>
      </c>
      <c r="O290">
        <v>119296000</v>
      </c>
      <c r="P290">
        <v>22.224744849999997</v>
      </c>
      <c r="Q290">
        <v>24316.900490331303</v>
      </c>
      <c r="R290">
        <v>292830455.25387776</v>
      </c>
      <c r="S290">
        <v>2565.0928791103706</v>
      </c>
      <c r="T290">
        <v>24339.125235181302</v>
      </c>
    </row>
    <row r="291" spans="1:20" x14ac:dyDescent="0.3">
      <c r="A291">
        <v>290</v>
      </c>
      <c r="B291" t="s">
        <v>141</v>
      </c>
      <c r="C291" t="s">
        <v>151</v>
      </c>
      <c r="D291" t="s">
        <v>154</v>
      </c>
      <c r="E291" t="s">
        <v>156</v>
      </c>
      <c r="F291" t="s">
        <v>159</v>
      </c>
      <c r="G291" t="s">
        <v>226</v>
      </c>
      <c r="H291">
        <v>447.83728715493902</v>
      </c>
      <c r="I291">
        <v>32</v>
      </c>
      <c r="J291">
        <v>1626548.527781358</v>
      </c>
      <c r="K291">
        <v>51720.253233333329</v>
      </c>
      <c r="L291">
        <v>292778735.00064445</v>
      </c>
      <c r="M291">
        <v>5974087.4383333325</v>
      </c>
      <c r="N291">
        <v>2439822791.6720371</v>
      </c>
      <c r="O291">
        <v>124800000</v>
      </c>
      <c r="P291">
        <v>22.224744849999997</v>
      </c>
      <c r="Q291">
        <v>24316.900490331303</v>
      </c>
      <c r="R291">
        <v>292830455.25387776</v>
      </c>
      <c r="S291">
        <v>2570.5968791103705</v>
      </c>
      <c r="T291">
        <v>24339.125235181302</v>
      </c>
    </row>
    <row r="292" spans="1:20" x14ac:dyDescent="0.3">
      <c r="A292">
        <v>291</v>
      </c>
      <c r="B292" t="s">
        <v>141</v>
      </c>
      <c r="C292" t="s">
        <v>151</v>
      </c>
      <c r="D292" t="s">
        <v>154</v>
      </c>
      <c r="E292" t="s">
        <v>156</v>
      </c>
      <c r="F292" t="s">
        <v>159</v>
      </c>
      <c r="G292" t="s">
        <v>224</v>
      </c>
      <c r="H292">
        <v>447.83728715493902</v>
      </c>
      <c r="I292">
        <v>32</v>
      </c>
      <c r="J292">
        <v>1626548.527781358</v>
      </c>
      <c r="K292">
        <v>51720.253233333329</v>
      </c>
      <c r="L292">
        <v>292778735.00064445</v>
      </c>
      <c r="M292">
        <v>5974087.4383333325</v>
      </c>
      <c r="N292">
        <v>2439822791.6720371</v>
      </c>
      <c r="O292">
        <v>119878400</v>
      </c>
      <c r="P292">
        <v>22.224744849999997</v>
      </c>
      <c r="Q292">
        <v>24316.900490331303</v>
      </c>
      <c r="R292">
        <v>292830455.25387776</v>
      </c>
      <c r="S292">
        <v>2565.6752791103704</v>
      </c>
      <c r="T292">
        <v>24339.125235181302</v>
      </c>
    </row>
    <row r="293" spans="1:20" x14ac:dyDescent="0.3">
      <c r="A293">
        <v>292</v>
      </c>
      <c r="B293" t="s">
        <v>141</v>
      </c>
      <c r="C293" t="s">
        <v>151</v>
      </c>
      <c r="D293" t="s">
        <v>154</v>
      </c>
      <c r="E293" t="s">
        <v>156</v>
      </c>
      <c r="F293" t="s">
        <v>160</v>
      </c>
      <c r="G293" t="s">
        <v>225</v>
      </c>
      <c r="H293">
        <v>442.71744394808394</v>
      </c>
      <c r="I293">
        <v>63</v>
      </c>
      <c r="J293">
        <v>1615586.3988990886</v>
      </c>
      <c r="K293">
        <v>52537.622608333331</v>
      </c>
      <c r="L293">
        <v>290805551.80183595</v>
      </c>
      <c r="M293">
        <v>6001333.0841666656</v>
      </c>
      <c r="N293">
        <v>2423379598.3486328</v>
      </c>
      <c r="O293">
        <v>117432000</v>
      </c>
      <c r="P293">
        <v>21.952288391666666</v>
      </c>
      <c r="Q293">
        <v>24153.016663541373</v>
      </c>
      <c r="R293">
        <v>290858089.42444426</v>
      </c>
      <c r="S293">
        <v>2546.8129314327994</v>
      </c>
      <c r="T293">
        <v>24174.968951933039</v>
      </c>
    </row>
    <row r="294" spans="1:20" x14ac:dyDescent="0.3">
      <c r="A294">
        <v>293</v>
      </c>
      <c r="B294" t="s">
        <v>141</v>
      </c>
      <c r="C294" t="s">
        <v>151</v>
      </c>
      <c r="D294" t="s">
        <v>154</v>
      </c>
      <c r="E294" t="s">
        <v>156</v>
      </c>
      <c r="F294" t="s">
        <v>160</v>
      </c>
      <c r="G294" t="s">
        <v>226</v>
      </c>
      <c r="H294">
        <v>442.71744394808394</v>
      </c>
      <c r="I294">
        <v>32</v>
      </c>
      <c r="J294">
        <v>1615586.3988990886</v>
      </c>
      <c r="K294">
        <v>52537.622608333331</v>
      </c>
      <c r="L294">
        <v>290805551.80183595</v>
      </c>
      <c r="M294">
        <v>6001333.0841666656</v>
      </c>
      <c r="N294">
        <v>2423379598.3486328</v>
      </c>
      <c r="O294">
        <v>124800000</v>
      </c>
      <c r="P294">
        <v>21.952288391666666</v>
      </c>
      <c r="Q294">
        <v>24153.016663541373</v>
      </c>
      <c r="R294">
        <v>290858089.42444426</v>
      </c>
      <c r="S294">
        <v>2554.1809314327993</v>
      </c>
      <c r="T294">
        <v>24174.968951933039</v>
      </c>
    </row>
    <row r="295" spans="1:20" x14ac:dyDescent="0.3">
      <c r="A295">
        <v>294</v>
      </c>
      <c r="B295" t="s">
        <v>141</v>
      </c>
      <c r="C295" t="s">
        <v>151</v>
      </c>
      <c r="D295" t="s">
        <v>154</v>
      </c>
      <c r="E295" t="s">
        <v>156</v>
      </c>
      <c r="F295" t="s">
        <v>160</v>
      </c>
      <c r="G295" t="s">
        <v>224</v>
      </c>
      <c r="H295">
        <v>442.71744394808394</v>
      </c>
      <c r="I295">
        <v>32</v>
      </c>
      <c r="J295">
        <v>1615586.3988990886</v>
      </c>
      <c r="K295">
        <v>52537.622608333331</v>
      </c>
      <c r="L295">
        <v>290805551.80183595</v>
      </c>
      <c r="M295">
        <v>6001333.0841666656</v>
      </c>
      <c r="N295">
        <v>2423379598.3486328</v>
      </c>
      <c r="O295">
        <v>119878400</v>
      </c>
      <c r="P295">
        <v>21.952288391666666</v>
      </c>
      <c r="Q295">
        <v>24153.016663541373</v>
      </c>
      <c r="R295">
        <v>290858089.42444426</v>
      </c>
      <c r="S295">
        <v>2549.2593314327992</v>
      </c>
      <c r="T295">
        <v>24174.968951933039</v>
      </c>
    </row>
    <row r="296" spans="1:20" x14ac:dyDescent="0.3">
      <c r="A296">
        <v>295</v>
      </c>
      <c r="B296" t="s">
        <v>141</v>
      </c>
      <c r="C296" t="s">
        <v>151</v>
      </c>
      <c r="D296" t="s">
        <v>154</v>
      </c>
      <c r="E296" t="s">
        <v>156</v>
      </c>
      <c r="F296" t="s">
        <v>161</v>
      </c>
      <c r="G296" t="s">
        <v>225</v>
      </c>
      <c r="H296">
        <v>424.02582190468513</v>
      </c>
      <c r="I296">
        <v>61</v>
      </c>
      <c r="J296">
        <v>1572310.7681087512</v>
      </c>
      <c r="K296">
        <v>53028.044233333327</v>
      </c>
      <c r="L296">
        <v>283015938.25957525</v>
      </c>
      <c r="M296">
        <v>5952290.9216666659</v>
      </c>
      <c r="N296">
        <v>2358466152.1631269</v>
      </c>
      <c r="O296">
        <v>113704000</v>
      </c>
      <c r="P296">
        <v>21.461866766666663</v>
      </c>
      <c r="Q296">
        <v>23506.045983225831</v>
      </c>
      <c r="R296">
        <v>283068966.30380857</v>
      </c>
      <c r="S296">
        <v>2478.1224430847938</v>
      </c>
      <c r="T296">
        <v>23527.507849992497</v>
      </c>
    </row>
    <row r="297" spans="1:20" x14ac:dyDescent="0.3">
      <c r="A297">
        <v>296</v>
      </c>
      <c r="B297" t="s">
        <v>141</v>
      </c>
      <c r="C297" t="s">
        <v>151</v>
      </c>
      <c r="D297" t="s">
        <v>154</v>
      </c>
      <c r="E297" t="s">
        <v>156</v>
      </c>
      <c r="F297" t="s">
        <v>161</v>
      </c>
      <c r="G297" t="s">
        <v>226</v>
      </c>
      <c r="H297">
        <v>424.02582190468513</v>
      </c>
      <c r="I297">
        <v>31</v>
      </c>
      <c r="J297">
        <v>1572310.7681087512</v>
      </c>
      <c r="K297">
        <v>53028.044233333327</v>
      </c>
      <c r="L297">
        <v>283015938.25957525</v>
      </c>
      <c r="M297">
        <v>5952290.9216666659</v>
      </c>
      <c r="N297">
        <v>2358466152.1631269</v>
      </c>
      <c r="O297">
        <v>120900000</v>
      </c>
      <c r="P297">
        <v>21.461866766666663</v>
      </c>
      <c r="Q297">
        <v>23506.045983225831</v>
      </c>
      <c r="R297">
        <v>283068966.30380857</v>
      </c>
      <c r="S297">
        <v>2485.3184430847937</v>
      </c>
      <c r="T297">
        <v>23527.507849992497</v>
      </c>
    </row>
    <row r="298" spans="1:20" x14ac:dyDescent="0.3">
      <c r="A298">
        <v>297</v>
      </c>
      <c r="B298" t="s">
        <v>141</v>
      </c>
      <c r="C298" t="s">
        <v>151</v>
      </c>
      <c r="D298" t="s">
        <v>154</v>
      </c>
      <c r="E298" t="s">
        <v>156</v>
      </c>
      <c r="F298" t="s">
        <v>161</v>
      </c>
      <c r="G298" t="s">
        <v>224</v>
      </c>
      <c r="H298">
        <v>424.02582190468513</v>
      </c>
      <c r="I298">
        <v>31</v>
      </c>
      <c r="J298">
        <v>1572310.7681087512</v>
      </c>
      <c r="K298">
        <v>53028.044233333327</v>
      </c>
      <c r="L298">
        <v>283015938.25957525</v>
      </c>
      <c r="M298">
        <v>5952290.9216666659</v>
      </c>
      <c r="N298">
        <v>2358466152.1631269</v>
      </c>
      <c r="O298">
        <v>116132200</v>
      </c>
      <c r="P298">
        <v>21.461866766666663</v>
      </c>
      <c r="Q298">
        <v>23506.045983225831</v>
      </c>
      <c r="R298">
        <v>283068966.30380857</v>
      </c>
      <c r="S298">
        <v>2480.5506430847936</v>
      </c>
      <c r="T298">
        <v>23527.507849992497</v>
      </c>
    </row>
    <row r="299" spans="1:20" x14ac:dyDescent="0.3">
      <c r="A299">
        <v>298</v>
      </c>
      <c r="B299" t="s">
        <v>141</v>
      </c>
      <c r="C299" t="s">
        <v>151</v>
      </c>
      <c r="D299" t="s">
        <v>154</v>
      </c>
      <c r="E299" t="s">
        <v>157</v>
      </c>
      <c r="F299" t="s">
        <v>159</v>
      </c>
      <c r="G299" t="s">
        <v>225</v>
      </c>
      <c r="H299">
        <v>450.8887994882723</v>
      </c>
      <c r="I299">
        <v>65</v>
      </c>
      <c r="J299">
        <v>1629502.3917200249</v>
      </c>
      <c r="K299">
        <v>54717.274274999996</v>
      </c>
      <c r="L299">
        <v>293310430.50960451</v>
      </c>
      <c r="M299">
        <v>5374683.2299999986</v>
      </c>
      <c r="N299">
        <v>2444253587.5800376</v>
      </c>
      <c r="O299">
        <v>121160000</v>
      </c>
      <c r="P299">
        <v>25.221765891666664</v>
      </c>
      <c r="Q299">
        <v>24361.060756214374</v>
      </c>
      <c r="R299">
        <v>293365147.78387952</v>
      </c>
      <c r="S299">
        <v>2570.7882708100378</v>
      </c>
      <c r="T299">
        <v>24386.282522106041</v>
      </c>
    </row>
    <row r="300" spans="1:20" x14ac:dyDescent="0.3">
      <c r="A300">
        <v>299</v>
      </c>
      <c r="B300" t="s">
        <v>141</v>
      </c>
      <c r="C300" t="s">
        <v>151</v>
      </c>
      <c r="D300" t="s">
        <v>154</v>
      </c>
      <c r="E300" t="s">
        <v>157</v>
      </c>
      <c r="F300" t="s">
        <v>159</v>
      </c>
      <c r="G300" t="s">
        <v>226</v>
      </c>
      <c r="H300">
        <v>450.8887994882723</v>
      </c>
      <c r="I300">
        <v>33</v>
      </c>
      <c r="J300">
        <v>1629502.3917200249</v>
      </c>
      <c r="K300">
        <v>54717.274274999996</v>
      </c>
      <c r="L300">
        <v>293310430.50960451</v>
      </c>
      <c r="M300">
        <v>5374683.2299999986</v>
      </c>
      <c r="N300">
        <v>2444253587.5800376</v>
      </c>
      <c r="O300">
        <v>128700000</v>
      </c>
      <c r="P300">
        <v>25.221765891666664</v>
      </c>
      <c r="Q300">
        <v>24361.060756214374</v>
      </c>
      <c r="R300">
        <v>293365147.78387952</v>
      </c>
      <c r="S300">
        <v>2578.3282708100378</v>
      </c>
      <c r="T300">
        <v>24386.282522106041</v>
      </c>
    </row>
    <row r="301" spans="1:20" x14ac:dyDescent="0.3">
      <c r="A301">
        <v>300</v>
      </c>
      <c r="B301" t="s">
        <v>141</v>
      </c>
      <c r="C301" t="s">
        <v>151</v>
      </c>
      <c r="D301" t="s">
        <v>154</v>
      </c>
      <c r="E301" t="s">
        <v>157</v>
      </c>
      <c r="F301" t="s">
        <v>159</v>
      </c>
      <c r="G301" t="s">
        <v>224</v>
      </c>
      <c r="H301">
        <v>450.8887994882723</v>
      </c>
      <c r="I301">
        <v>33</v>
      </c>
      <c r="J301">
        <v>1629502.3917200249</v>
      </c>
      <c r="K301">
        <v>54717.274274999996</v>
      </c>
      <c r="L301">
        <v>293310430.50960451</v>
      </c>
      <c r="M301">
        <v>5374683.2299999986</v>
      </c>
      <c r="N301">
        <v>2444253587.5800376</v>
      </c>
      <c r="O301">
        <v>123624600</v>
      </c>
      <c r="P301">
        <v>25.221765891666664</v>
      </c>
      <c r="Q301">
        <v>24361.060756214374</v>
      </c>
      <c r="R301">
        <v>293365147.78387952</v>
      </c>
      <c r="S301">
        <v>2573.2528708100376</v>
      </c>
      <c r="T301">
        <v>24386.282522106041</v>
      </c>
    </row>
    <row r="302" spans="1:20" x14ac:dyDescent="0.3">
      <c r="A302">
        <v>301</v>
      </c>
      <c r="B302" t="s">
        <v>141</v>
      </c>
      <c r="C302" t="s">
        <v>151</v>
      </c>
      <c r="D302" t="s">
        <v>154</v>
      </c>
      <c r="E302" t="s">
        <v>157</v>
      </c>
      <c r="F302" t="s">
        <v>160</v>
      </c>
      <c r="G302" t="s">
        <v>225</v>
      </c>
      <c r="H302">
        <v>445.76895628141727</v>
      </c>
      <c r="I302">
        <v>64</v>
      </c>
      <c r="J302">
        <v>1618540.2628377555</v>
      </c>
      <c r="K302">
        <v>55534.643649999998</v>
      </c>
      <c r="L302">
        <v>291337247.31079596</v>
      </c>
      <c r="M302">
        <v>5401928.8758333316</v>
      </c>
      <c r="N302">
        <v>2427810394.2566333</v>
      </c>
      <c r="O302">
        <v>119296000</v>
      </c>
      <c r="P302">
        <v>24.949309433333333</v>
      </c>
      <c r="Q302">
        <v>24197.176929424444</v>
      </c>
      <c r="R302">
        <v>291392781.95444596</v>
      </c>
      <c r="S302">
        <v>2552.508323132467</v>
      </c>
      <c r="T302">
        <v>24222.126238857778</v>
      </c>
    </row>
    <row r="303" spans="1:20" x14ac:dyDescent="0.3">
      <c r="A303">
        <v>302</v>
      </c>
      <c r="B303" t="s">
        <v>141</v>
      </c>
      <c r="C303" t="s">
        <v>151</v>
      </c>
      <c r="D303" t="s">
        <v>154</v>
      </c>
      <c r="E303" t="s">
        <v>157</v>
      </c>
      <c r="F303" t="s">
        <v>160</v>
      </c>
      <c r="G303" t="s">
        <v>226</v>
      </c>
      <c r="H303">
        <v>445.76895628141727</v>
      </c>
      <c r="I303">
        <v>32</v>
      </c>
      <c r="J303">
        <v>1618540.2628377555</v>
      </c>
      <c r="K303">
        <v>55534.643649999998</v>
      </c>
      <c r="L303">
        <v>291337247.31079596</v>
      </c>
      <c r="M303">
        <v>5401928.8758333316</v>
      </c>
      <c r="N303">
        <v>2427810394.2566333</v>
      </c>
      <c r="O303">
        <v>124800000</v>
      </c>
      <c r="P303">
        <v>24.949309433333333</v>
      </c>
      <c r="Q303">
        <v>24197.176929424444</v>
      </c>
      <c r="R303">
        <v>291392781.95444596</v>
      </c>
      <c r="S303">
        <v>2558.0123231324669</v>
      </c>
      <c r="T303">
        <v>24222.126238857778</v>
      </c>
    </row>
    <row r="304" spans="1:20" x14ac:dyDescent="0.3">
      <c r="A304">
        <v>303</v>
      </c>
      <c r="B304" t="s">
        <v>141</v>
      </c>
      <c r="C304" t="s">
        <v>151</v>
      </c>
      <c r="D304" t="s">
        <v>154</v>
      </c>
      <c r="E304" t="s">
        <v>157</v>
      </c>
      <c r="F304" t="s">
        <v>160</v>
      </c>
      <c r="G304" t="s">
        <v>224</v>
      </c>
      <c r="H304">
        <v>445.76895628141727</v>
      </c>
      <c r="I304">
        <v>32</v>
      </c>
      <c r="J304">
        <v>1618540.2628377555</v>
      </c>
      <c r="K304">
        <v>55534.643649999998</v>
      </c>
      <c r="L304">
        <v>291337247.31079596</v>
      </c>
      <c r="M304">
        <v>5401928.8758333316</v>
      </c>
      <c r="N304">
        <v>2427810394.2566333</v>
      </c>
      <c r="O304">
        <v>119878400</v>
      </c>
      <c r="P304">
        <v>24.949309433333333</v>
      </c>
      <c r="Q304">
        <v>24197.176929424444</v>
      </c>
      <c r="R304">
        <v>291392781.95444596</v>
      </c>
      <c r="S304">
        <v>2553.0907231324668</v>
      </c>
      <c r="T304">
        <v>24222.126238857778</v>
      </c>
    </row>
    <row r="305" spans="1:20" x14ac:dyDescent="0.3">
      <c r="A305">
        <v>304</v>
      </c>
      <c r="B305" t="s">
        <v>141</v>
      </c>
      <c r="C305" t="s">
        <v>151</v>
      </c>
      <c r="D305" t="s">
        <v>154</v>
      </c>
      <c r="E305" t="s">
        <v>157</v>
      </c>
      <c r="F305" t="s">
        <v>161</v>
      </c>
      <c r="G305" t="s">
        <v>225</v>
      </c>
      <c r="H305">
        <v>427.07733423801847</v>
      </c>
      <c r="I305">
        <v>61</v>
      </c>
      <c r="J305">
        <v>1575264.6320474176</v>
      </c>
      <c r="K305">
        <v>56025.065274999994</v>
      </c>
      <c r="L305">
        <v>283547633.76853514</v>
      </c>
      <c r="M305">
        <v>5352886.713333332</v>
      </c>
      <c r="N305">
        <v>2362896948.071126</v>
      </c>
      <c r="O305">
        <v>113704000</v>
      </c>
      <c r="P305">
        <v>24.45888780833333</v>
      </c>
      <c r="Q305">
        <v>23550.206249108891</v>
      </c>
      <c r="R305">
        <v>283603658.83381015</v>
      </c>
      <c r="S305">
        <v>2481.9538347844591</v>
      </c>
      <c r="T305">
        <v>23574.665136917225</v>
      </c>
    </row>
    <row r="306" spans="1:20" x14ac:dyDescent="0.3">
      <c r="A306">
        <v>305</v>
      </c>
      <c r="B306" t="s">
        <v>141</v>
      </c>
      <c r="C306" t="s">
        <v>151</v>
      </c>
      <c r="D306" t="s">
        <v>154</v>
      </c>
      <c r="E306" t="s">
        <v>157</v>
      </c>
      <c r="F306" t="s">
        <v>161</v>
      </c>
      <c r="G306" t="s">
        <v>226</v>
      </c>
      <c r="H306">
        <v>427.07733423801847</v>
      </c>
      <c r="I306">
        <v>31</v>
      </c>
      <c r="J306">
        <v>1575264.6320474176</v>
      </c>
      <c r="K306">
        <v>56025.065274999994</v>
      </c>
      <c r="L306">
        <v>283547633.76853514</v>
      </c>
      <c r="M306">
        <v>5352886.713333332</v>
      </c>
      <c r="N306">
        <v>2362896948.071126</v>
      </c>
      <c r="O306">
        <v>120900000</v>
      </c>
      <c r="P306">
        <v>24.45888780833333</v>
      </c>
      <c r="Q306">
        <v>23550.206249108891</v>
      </c>
      <c r="R306">
        <v>283603658.83381015</v>
      </c>
      <c r="S306">
        <v>2489.149834784459</v>
      </c>
      <c r="T306">
        <v>23574.665136917225</v>
      </c>
    </row>
    <row r="307" spans="1:20" x14ac:dyDescent="0.3">
      <c r="A307">
        <v>306</v>
      </c>
      <c r="B307" t="s">
        <v>141</v>
      </c>
      <c r="C307" t="s">
        <v>151</v>
      </c>
      <c r="D307" t="s">
        <v>154</v>
      </c>
      <c r="E307" t="s">
        <v>157</v>
      </c>
      <c r="F307" t="s">
        <v>161</v>
      </c>
      <c r="G307" t="s">
        <v>224</v>
      </c>
      <c r="H307">
        <v>427.07733423801847</v>
      </c>
      <c r="I307">
        <v>31</v>
      </c>
      <c r="J307">
        <v>1575264.6320474176</v>
      </c>
      <c r="K307">
        <v>56025.065274999994</v>
      </c>
      <c r="L307">
        <v>283547633.76853514</v>
      </c>
      <c r="M307">
        <v>5352886.713333332</v>
      </c>
      <c r="N307">
        <v>2362896948.071126</v>
      </c>
      <c r="O307">
        <v>116132200</v>
      </c>
      <c r="P307">
        <v>24.45888780833333</v>
      </c>
      <c r="Q307">
        <v>23550.206249108891</v>
      </c>
      <c r="R307">
        <v>283603658.83381015</v>
      </c>
      <c r="S307">
        <v>2484.3820347844589</v>
      </c>
      <c r="T307">
        <v>23574.665136917225</v>
      </c>
    </row>
    <row r="308" spans="1:20" x14ac:dyDescent="0.3">
      <c r="A308">
        <v>307</v>
      </c>
      <c r="B308" t="s">
        <v>141</v>
      </c>
      <c r="C308" t="s">
        <v>151</v>
      </c>
      <c r="D308" t="s">
        <v>155</v>
      </c>
      <c r="E308" t="s">
        <v>156</v>
      </c>
      <c r="F308" t="s">
        <v>159</v>
      </c>
      <c r="G308" t="s">
        <v>225</v>
      </c>
      <c r="H308">
        <v>447.86738102993905</v>
      </c>
      <c r="I308">
        <v>64</v>
      </c>
      <c r="J308">
        <v>1626577.658652358</v>
      </c>
      <c r="K308">
        <v>51634.270733333324</v>
      </c>
      <c r="L308">
        <v>292783978.55742449</v>
      </c>
      <c r="M308">
        <v>5969788.3133333325</v>
      </c>
      <c r="N308">
        <v>2439866487.9785371</v>
      </c>
      <c r="O308">
        <v>119296000</v>
      </c>
      <c r="P308">
        <v>22.160257974999993</v>
      </c>
      <c r="Q308">
        <v>24317.335996852751</v>
      </c>
      <c r="R308">
        <v>292835612.82815784</v>
      </c>
      <c r="S308">
        <v>2565.1322762918708</v>
      </c>
      <c r="T308">
        <v>24339.496254827751</v>
      </c>
    </row>
    <row r="309" spans="1:20" x14ac:dyDescent="0.3">
      <c r="A309">
        <v>308</v>
      </c>
      <c r="B309" t="s">
        <v>141</v>
      </c>
      <c r="C309" t="s">
        <v>151</v>
      </c>
      <c r="D309" t="s">
        <v>155</v>
      </c>
      <c r="E309" t="s">
        <v>156</v>
      </c>
      <c r="F309" t="s">
        <v>159</v>
      </c>
      <c r="G309" t="s">
        <v>226</v>
      </c>
      <c r="H309">
        <v>447.86738102993905</v>
      </c>
      <c r="I309">
        <v>32</v>
      </c>
      <c r="J309">
        <v>1626577.658652358</v>
      </c>
      <c r="K309">
        <v>51634.270733333324</v>
      </c>
      <c r="L309">
        <v>292783978.55742449</v>
      </c>
      <c r="M309">
        <v>5969788.3133333325</v>
      </c>
      <c r="N309">
        <v>2439866487.9785371</v>
      </c>
      <c r="O309">
        <v>124800000</v>
      </c>
      <c r="P309">
        <v>22.160257974999993</v>
      </c>
      <c r="Q309">
        <v>24317.335996852751</v>
      </c>
      <c r="R309">
        <v>292835612.82815784</v>
      </c>
      <c r="S309">
        <v>2570.6362762918707</v>
      </c>
      <c r="T309">
        <v>24339.496254827751</v>
      </c>
    </row>
    <row r="310" spans="1:20" x14ac:dyDescent="0.3">
      <c r="A310">
        <v>309</v>
      </c>
      <c r="B310" t="s">
        <v>141</v>
      </c>
      <c r="C310" t="s">
        <v>151</v>
      </c>
      <c r="D310" t="s">
        <v>155</v>
      </c>
      <c r="E310" t="s">
        <v>156</v>
      </c>
      <c r="F310" t="s">
        <v>159</v>
      </c>
      <c r="G310" t="s">
        <v>224</v>
      </c>
      <c r="H310">
        <v>447.86738102993905</v>
      </c>
      <c r="I310">
        <v>32</v>
      </c>
      <c r="J310">
        <v>1626577.658652358</v>
      </c>
      <c r="K310">
        <v>51634.270733333324</v>
      </c>
      <c r="L310">
        <v>292783978.55742449</v>
      </c>
      <c r="M310">
        <v>5969788.3133333325</v>
      </c>
      <c r="N310">
        <v>2439866487.9785371</v>
      </c>
      <c r="O310">
        <v>119878400</v>
      </c>
      <c r="P310">
        <v>22.160257974999993</v>
      </c>
      <c r="Q310">
        <v>24317.335996852751</v>
      </c>
      <c r="R310">
        <v>292835612.82815784</v>
      </c>
      <c r="S310">
        <v>2565.7146762918705</v>
      </c>
      <c r="T310">
        <v>24339.496254827751</v>
      </c>
    </row>
    <row r="311" spans="1:20" x14ac:dyDescent="0.3">
      <c r="A311">
        <v>310</v>
      </c>
      <c r="B311" t="s">
        <v>141</v>
      </c>
      <c r="C311" t="s">
        <v>151</v>
      </c>
      <c r="D311" t="s">
        <v>155</v>
      </c>
      <c r="E311" t="s">
        <v>156</v>
      </c>
      <c r="F311" t="s">
        <v>160</v>
      </c>
      <c r="G311" t="s">
        <v>225</v>
      </c>
      <c r="H311">
        <v>442.74753782308392</v>
      </c>
      <c r="I311">
        <v>63</v>
      </c>
      <c r="J311">
        <v>1615615.5297700888</v>
      </c>
      <c r="K311">
        <v>52451.640108333318</v>
      </c>
      <c r="L311">
        <v>290810795.35861599</v>
      </c>
      <c r="M311">
        <v>5997033.9591666656</v>
      </c>
      <c r="N311">
        <v>2423423294.6551332</v>
      </c>
      <c r="O311">
        <v>117432000</v>
      </c>
      <c r="P311">
        <v>21.887801516666663</v>
      </c>
      <c r="Q311">
        <v>24153.452170062825</v>
      </c>
      <c r="R311">
        <v>290863246.99872434</v>
      </c>
      <c r="S311">
        <v>2546.8523286142999</v>
      </c>
      <c r="T311">
        <v>24175.339971579491</v>
      </c>
    </row>
    <row r="312" spans="1:20" x14ac:dyDescent="0.3">
      <c r="A312">
        <v>311</v>
      </c>
      <c r="B312" t="s">
        <v>141</v>
      </c>
      <c r="C312" t="s">
        <v>151</v>
      </c>
      <c r="D312" t="s">
        <v>155</v>
      </c>
      <c r="E312" t="s">
        <v>156</v>
      </c>
      <c r="F312" t="s">
        <v>160</v>
      </c>
      <c r="G312" t="s">
        <v>226</v>
      </c>
      <c r="H312">
        <v>442.74753782308392</v>
      </c>
      <c r="I312">
        <v>32</v>
      </c>
      <c r="J312">
        <v>1615615.5297700888</v>
      </c>
      <c r="K312">
        <v>52451.640108333318</v>
      </c>
      <c r="L312">
        <v>290810795.35861599</v>
      </c>
      <c r="M312">
        <v>5997033.9591666656</v>
      </c>
      <c r="N312">
        <v>2423423294.6551332</v>
      </c>
      <c r="O312">
        <v>124800000</v>
      </c>
      <c r="P312">
        <v>21.887801516666663</v>
      </c>
      <c r="Q312">
        <v>24153.452170062825</v>
      </c>
      <c r="R312">
        <v>290863246.99872434</v>
      </c>
      <c r="S312">
        <v>2554.2203286142999</v>
      </c>
      <c r="T312">
        <v>24175.339971579491</v>
      </c>
    </row>
    <row r="313" spans="1:20" x14ac:dyDescent="0.3">
      <c r="A313">
        <v>312</v>
      </c>
      <c r="B313" t="s">
        <v>141</v>
      </c>
      <c r="C313" t="s">
        <v>151</v>
      </c>
      <c r="D313" t="s">
        <v>155</v>
      </c>
      <c r="E313" t="s">
        <v>156</v>
      </c>
      <c r="F313" t="s">
        <v>160</v>
      </c>
      <c r="G313" t="s">
        <v>224</v>
      </c>
      <c r="H313">
        <v>442.74753782308392</v>
      </c>
      <c r="I313">
        <v>32</v>
      </c>
      <c r="J313">
        <v>1615615.5297700888</v>
      </c>
      <c r="K313">
        <v>52451.640108333318</v>
      </c>
      <c r="L313">
        <v>290810795.35861599</v>
      </c>
      <c r="M313">
        <v>5997033.9591666656</v>
      </c>
      <c r="N313">
        <v>2423423294.6551332</v>
      </c>
      <c r="O313">
        <v>119878400</v>
      </c>
      <c r="P313">
        <v>21.887801516666663</v>
      </c>
      <c r="Q313">
        <v>24153.452170062825</v>
      </c>
      <c r="R313">
        <v>290863246.99872434</v>
      </c>
      <c r="S313">
        <v>2549.2987286142998</v>
      </c>
      <c r="T313">
        <v>24175.339971579491</v>
      </c>
    </row>
    <row r="314" spans="1:20" x14ac:dyDescent="0.3">
      <c r="A314">
        <v>313</v>
      </c>
      <c r="B314" t="s">
        <v>141</v>
      </c>
      <c r="C314" t="s">
        <v>151</v>
      </c>
      <c r="D314" t="s">
        <v>155</v>
      </c>
      <c r="E314" t="s">
        <v>156</v>
      </c>
      <c r="F314" t="s">
        <v>161</v>
      </c>
      <c r="G314" t="s">
        <v>225</v>
      </c>
      <c r="H314">
        <v>424.05591577968511</v>
      </c>
      <c r="I314">
        <v>61</v>
      </c>
      <c r="J314">
        <v>1572339.8989797514</v>
      </c>
      <c r="K314">
        <v>52942.061733333321</v>
      </c>
      <c r="L314">
        <v>283021181.81635529</v>
      </c>
      <c r="M314">
        <v>5947991.7966666659</v>
      </c>
      <c r="N314">
        <v>2358509848.4696274</v>
      </c>
      <c r="O314">
        <v>113704000</v>
      </c>
      <c r="P314">
        <v>21.39737989166666</v>
      </c>
      <c r="Q314">
        <v>23506.481489747282</v>
      </c>
      <c r="R314">
        <v>283074123.87808859</v>
      </c>
      <c r="S314">
        <v>2478.1618402662939</v>
      </c>
      <c r="T314">
        <v>23527.878869638949</v>
      </c>
    </row>
    <row r="315" spans="1:20" x14ac:dyDescent="0.3">
      <c r="A315">
        <v>314</v>
      </c>
      <c r="B315" t="s">
        <v>141</v>
      </c>
      <c r="C315" t="s">
        <v>151</v>
      </c>
      <c r="D315" t="s">
        <v>155</v>
      </c>
      <c r="E315" t="s">
        <v>156</v>
      </c>
      <c r="F315" t="s">
        <v>161</v>
      </c>
      <c r="G315" t="s">
        <v>226</v>
      </c>
      <c r="H315">
        <v>424.05591577968511</v>
      </c>
      <c r="I315">
        <v>31</v>
      </c>
      <c r="J315">
        <v>1572339.8989797514</v>
      </c>
      <c r="K315">
        <v>52942.061733333321</v>
      </c>
      <c r="L315">
        <v>283021181.81635529</v>
      </c>
      <c r="M315">
        <v>5947991.7966666659</v>
      </c>
      <c r="N315">
        <v>2358509848.4696274</v>
      </c>
      <c r="O315">
        <v>120900000</v>
      </c>
      <c r="P315">
        <v>21.39737989166666</v>
      </c>
      <c r="Q315">
        <v>23506.481489747282</v>
      </c>
      <c r="R315">
        <v>283074123.87808859</v>
      </c>
      <c r="S315">
        <v>2485.3578402662938</v>
      </c>
      <c r="T315">
        <v>23527.878869638949</v>
      </c>
    </row>
    <row r="316" spans="1:20" x14ac:dyDescent="0.3">
      <c r="A316">
        <v>315</v>
      </c>
      <c r="B316" t="s">
        <v>141</v>
      </c>
      <c r="C316" t="s">
        <v>151</v>
      </c>
      <c r="D316" t="s">
        <v>155</v>
      </c>
      <c r="E316" t="s">
        <v>156</v>
      </c>
      <c r="F316" t="s">
        <v>161</v>
      </c>
      <c r="G316" t="s">
        <v>224</v>
      </c>
      <c r="H316">
        <v>424.05591577968511</v>
      </c>
      <c r="I316">
        <v>31</v>
      </c>
      <c r="J316">
        <v>1572339.8989797514</v>
      </c>
      <c r="K316">
        <v>52942.061733333321</v>
      </c>
      <c r="L316">
        <v>283021181.81635529</v>
      </c>
      <c r="M316">
        <v>5947991.7966666659</v>
      </c>
      <c r="N316">
        <v>2358509848.4696274</v>
      </c>
      <c r="O316">
        <v>116132200</v>
      </c>
      <c r="P316">
        <v>21.39737989166666</v>
      </c>
      <c r="Q316">
        <v>23506.481489747282</v>
      </c>
      <c r="R316">
        <v>283074123.87808859</v>
      </c>
      <c r="S316">
        <v>2480.5900402662942</v>
      </c>
      <c r="T316">
        <v>23527.878869638949</v>
      </c>
    </row>
    <row r="317" spans="1:20" x14ac:dyDescent="0.3">
      <c r="A317">
        <v>316</v>
      </c>
      <c r="B317" t="s">
        <v>141</v>
      </c>
      <c r="C317" t="s">
        <v>151</v>
      </c>
      <c r="D317" t="s">
        <v>155</v>
      </c>
      <c r="E317" t="s">
        <v>157</v>
      </c>
      <c r="F317" t="s">
        <v>159</v>
      </c>
      <c r="G317" t="s">
        <v>225</v>
      </c>
      <c r="H317">
        <v>450.91889336327233</v>
      </c>
      <c r="I317">
        <v>65</v>
      </c>
      <c r="J317">
        <v>1629531.5225910246</v>
      </c>
      <c r="K317">
        <v>54631.291774999991</v>
      </c>
      <c r="L317">
        <v>293315674.06638443</v>
      </c>
      <c r="M317">
        <v>5370384.1049999986</v>
      </c>
      <c r="N317">
        <v>2444297283.8865371</v>
      </c>
      <c r="O317">
        <v>121160000</v>
      </c>
      <c r="P317">
        <v>25.15727901666666</v>
      </c>
      <c r="Q317">
        <v>24361.496262735818</v>
      </c>
      <c r="R317">
        <v>293370305.35815942</v>
      </c>
      <c r="S317">
        <v>2570.8276679915371</v>
      </c>
      <c r="T317">
        <v>24386.653541752486</v>
      </c>
    </row>
    <row r="318" spans="1:20" x14ac:dyDescent="0.3">
      <c r="A318">
        <v>317</v>
      </c>
      <c r="B318" t="s">
        <v>141</v>
      </c>
      <c r="C318" t="s">
        <v>151</v>
      </c>
      <c r="D318" t="s">
        <v>155</v>
      </c>
      <c r="E318" t="s">
        <v>157</v>
      </c>
      <c r="F318" t="s">
        <v>159</v>
      </c>
      <c r="G318" t="s">
        <v>226</v>
      </c>
      <c r="H318">
        <v>450.91889336327233</v>
      </c>
      <c r="I318">
        <v>33</v>
      </c>
      <c r="J318">
        <v>1629531.5225910246</v>
      </c>
      <c r="K318">
        <v>54631.291774999991</v>
      </c>
      <c r="L318">
        <v>293315674.06638443</v>
      </c>
      <c r="M318">
        <v>5370384.1049999986</v>
      </c>
      <c r="N318">
        <v>2444297283.8865371</v>
      </c>
      <c r="O318">
        <v>128700000</v>
      </c>
      <c r="P318">
        <v>25.15727901666666</v>
      </c>
      <c r="Q318">
        <v>24361.496262735818</v>
      </c>
      <c r="R318">
        <v>293370305.35815942</v>
      </c>
      <c r="S318">
        <v>2578.367667991537</v>
      </c>
      <c r="T318">
        <v>24386.653541752486</v>
      </c>
    </row>
    <row r="319" spans="1:20" x14ac:dyDescent="0.3">
      <c r="A319">
        <v>318</v>
      </c>
      <c r="B319" t="s">
        <v>141</v>
      </c>
      <c r="C319" t="s">
        <v>151</v>
      </c>
      <c r="D319" t="s">
        <v>155</v>
      </c>
      <c r="E319" t="s">
        <v>157</v>
      </c>
      <c r="F319" t="s">
        <v>159</v>
      </c>
      <c r="G319" t="s">
        <v>224</v>
      </c>
      <c r="H319">
        <v>450.91889336327233</v>
      </c>
      <c r="I319">
        <v>33</v>
      </c>
      <c r="J319">
        <v>1629531.5225910246</v>
      </c>
      <c r="K319">
        <v>54631.291774999991</v>
      </c>
      <c r="L319">
        <v>293315674.06638443</v>
      </c>
      <c r="M319">
        <v>5370384.1049999986</v>
      </c>
      <c r="N319">
        <v>2444297283.8865371</v>
      </c>
      <c r="O319">
        <v>123624600</v>
      </c>
      <c r="P319">
        <v>25.15727901666666</v>
      </c>
      <c r="Q319">
        <v>24361.496262735818</v>
      </c>
      <c r="R319">
        <v>293370305.35815942</v>
      </c>
      <c r="S319">
        <v>2573.2922679915373</v>
      </c>
      <c r="T319">
        <v>24386.653541752486</v>
      </c>
    </row>
    <row r="320" spans="1:20" x14ac:dyDescent="0.3">
      <c r="A320">
        <v>319</v>
      </c>
      <c r="B320" t="s">
        <v>141</v>
      </c>
      <c r="C320" t="s">
        <v>151</v>
      </c>
      <c r="D320" t="s">
        <v>155</v>
      </c>
      <c r="E320" t="s">
        <v>157</v>
      </c>
      <c r="F320" t="s">
        <v>160</v>
      </c>
      <c r="G320" t="s">
        <v>225</v>
      </c>
      <c r="H320">
        <v>445.79905015641731</v>
      </c>
      <c r="I320">
        <v>64</v>
      </c>
      <c r="J320">
        <v>1618569.3937087553</v>
      </c>
      <c r="K320">
        <v>55448.661149999985</v>
      </c>
      <c r="L320">
        <v>291342490.867576</v>
      </c>
      <c r="M320">
        <v>5397629.7508333316</v>
      </c>
      <c r="N320">
        <v>2427854090.5631332</v>
      </c>
      <c r="O320">
        <v>119296000</v>
      </c>
      <c r="P320">
        <v>24.88482255833333</v>
      </c>
      <c r="Q320">
        <v>24197.612435945892</v>
      </c>
      <c r="R320">
        <v>291397939.52872598</v>
      </c>
      <c r="S320">
        <v>2552.5477203139667</v>
      </c>
      <c r="T320">
        <v>24222.497258504227</v>
      </c>
    </row>
    <row r="321" spans="1:20" x14ac:dyDescent="0.3">
      <c r="A321">
        <v>320</v>
      </c>
      <c r="B321" t="s">
        <v>141</v>
      </c>
      <c r="C321" t="s">
        <v>151</v>
      </c>
      <c r="D321" t="s">
        <v>155</v>
      </c>
      <c r="E321" t="s">
        <v>157</v>
      </c>
      <c r="F321" t="s">
        <v>160</v>
      </c>
      <c r="G321" t="s">
        <v>226</v>
      </c>
      <c r="H321">
        <v>445.79905015641731</v>
      </c>
      <c r="I321">
        <v>32</v>
      </c>
      <c r="J321">
        <v>1618569.3937087553</v>
      </c>
      <c r="K321">
        <v>55448.661149999985</v>
      </c>
      <c r="L321">
        <v>291342490.867576</v>
      </c>
      <c r="M321">
        <v>5397629.7508333316</v>
      </c>
      <c r="N321">
        <v>2427854090.5631332</v>
      </c>
      <c r="O321">
        <v>124800000</v>
      </c>
      <c r="P321">
        <v>24.88482255833333</v>
      </c>
      <c r="Q321">
        <v>24197.612435945892</v>
      </c>
      <c r="R321">
        <v>291397939.52872598</v>
      </c>
      <c r="S321">
        <v>2558.0517203139666</v>
      </c>
      <c r="T321">
        <v>24222.497258504227</v>
      </c>
    </row>
    <row r="322" spans="1:20" x14ac:dyDescent="0.3">
      <c r="A322">
        <v>321</v>
      </c>
      <c r="B322" t="s">
        <v>141</v>
      </c>
      <c r="C322" t="s">
        <v>151</v>
      </c>
      <c r="D322" t="s">
        <v>155</v>
      </c>
      <c r="E322" t="s">
        <v>157</v>
      </c>
      <c r="F322" t="s">
        <v>160</v>
      </c>
      <c r="G322" t="s">
        <v>224</v>
      </c>
      <c r="H322">
        <v>445.79905015641731</v>
      </c>
      <c r="I322">
        <v>32</v>
      </c>
      <c r="J322">
        <v>1618569.3937087553</v>
      </c>
      <c r="K322">
        <v>55448.661149999985</v>
      </c>
      <c r="L322">
        <v>291342490.867576</v>
      </c>
      <c r="M322">
        <v>5397629.7508333316</v>
      </c>
      <c r="N322">
        <v>2427854090.5631332</v>
      </c>
      <c r="O322">
        <v>119878400</v>
      </c>
      <c r="P322">
        <v>24.88482255833333</v>
      </c>
      <c r="Q322">
        <v>24197.612435945892</v>
      </c>
      <c r="R322">
        <v>291397939.52872598</v>
      </c>
      <c r="S322">
        <v>2553.1301203139669</v>
      </c>
      <c r="T322">
        <v>24222.497258504227</v>
      </c>
    </row>
    <row r="323" spans="1:20" x14ac:dyDescent="0.3">
      <c r="A323">
        <v>322</v>
      </c>
      <c r="B323" t="s">
        <v>141</v>
      </c>
      <c r="C323" t="s">
        <v>151</v>
      </c>
      <c r="D323" t="s">
        <v>155</v>
      </c>
      <c r="E323" t="s">
        <v>157</v>
      </c>
      <c r="F323" t="s">
        <v>161</v>
      </c>
      <c r="G323" t="s">
        <v>225</v>
      </c>
      <c r="H323">
        <v>427.10742811301844</v>
      </c>
      <c r="I323">
        <v>61</v>
      </c>
      <c r="J323">
        <v>1575293.7629184178</v>
      </c>
      <c r="K323">
        <v>55939.082774999988</v>
      </c>
      <c r="L323">
        <v>283552877.32531518</v>
      </c>
      <c r="M323">
        <v>5348587.588333332</v>
      </c>
      <c r="N323">
        <v>2362940644.3776264</v>
      </c>
      <c r="O323">
        <v>113704000</v>
      </c>
      <c r="P323">
        <v>24.394400933333326</v>
      </c>
      <c r="Q323">
        <v>23550.641755630346</v>
      </c>
      <c r="R323">
        <v>283608816.40809017</v>
      </c>
      <c r="S323">
        <v>2481.9932319659597</v>
      </c>
      <c r="T323">
        <v>23575.036156563678</v>
      </c>
    </row>
    <row r="324" spans="1:20" x14ac:dyDescent="0.3">
      <c r="A324">
        <v>323</v>
      </c>
      <c r="B324" t="s">
        <v>141</v>
      </c>
      <c r="C324" t="s">
        <v>151</v>
      </c>
      <c r="D324" t="s">
        <v>155</v>
      </c>
      <c r="E324" t="s">
        <v>157</v>
      </c>
      <c r="F324" t="s">
        <v>161</v>
      </c>
      <c r="G324" t="s">
        <v>226</v>
      </c>
      <c r="H324">
        <v>427.10742811301844</v>
      </c>
      <c r="I324">
        <v>31</v>
      </c>
      <c r="J324">
        <v>1575293.7629184178</v>
      </c>
      <c r="K324">
        <v>55939.082774999988</v>
      </c>
      <c r="L324">
        <v>283552877.32531518</v>
      </c>
      <c r="M324">
        <v>5348587.588333332</v>
      </c>
      <c r="N324">
        <v>2362940644.3776264</v>
      </c>
      <c r="O324">
        <v>120900000</v>
      </c>
      <c r="P324">
        <v>24.394400933333326</v>
      </c>
      <c r="Q324">
        <v>23550.641755630346</v>
      </c>
      <c r="R324">
        <v>283608816.40809017</v>
      </c>
      <c r="S324">
        <v>2489.1892319659596</v>
      </c>
      <c r="T324">
        <v>23575.036156563678</v>
      </c>
    </row>
    <row r="325" spans="1:20" x14ac:dyDescent="0.3">
      <c r="A325">
        <v>324</v>
      </c>
      <c r="B325" t="s">
        <v>141</v>
      </c>
      <c r="C325" t="s">
        <v>151</v>
      </c>
      <c r="D325" t="s">
        <v>155</v>
      </c>
      <c r="E325" t="s">
        <v>157</v>
      </c>
      <c r="F325" t="s">
        <v>161</v>
      </c>
      <c r="G325" t="s">
        <v>224</v>
      </c>
      <c r="H325">
        <v>427.10742811301844</v>
      </c>
      <c r="I325">
        <v>31</v>
      </c>
      <c r="J325">
        <v>1575293.7629184178</v>
      </c>
      <c r="K325">
        <v>55939.082774999988</v>
      </c>
      <c r="L325">
        <v>283552877.32531518</v>
      </c>
      <c r="M325">
        <v>5348587.588333332</v>
      </c>
      <c r="N325">
        <v>2362940644.3776264</v>
      </c>
      <c r="O325">
        <v>116132200</v>
      </c>
      <c r="P325">
        <v>24.394400933333326</v>
      </c>
      <c r="Q325">
        <v>23550.641755630346</v>
      </c>
      <c r="R325">
        <v>283608816.40809017</v>
      </c>
      <c r="S325">
        <v>2484.4214319659595</v>
      </c>
      <c r="T325">
        <v>23575.036156563678</v>
      </c>
    </row>
    <row r="326" spans="1:20" x14ac:dyDescent="0.3">
      <c r="A326">
        <v>325</v>
      </c>
      <c r="B326" t="s">
        <v>142</v>
      </c>
      <c r="C326" t="s">
        <v>149</v>
      </c>
      <c r="D326" t="s">
        <v>154</v>
      </c>
      <c r="E326" t="s">
        <v>156</v>
      </c>
      <c r="F326" t="s">
        <v>159</v>
      </c>
      <c r="G326" t="s">
        <v>225</v>
      </c>
      <c r="H326">
        <v>457.31783504095199</v>
      </c>
      <c r="I326">
        <v>66</v>
      </c>
      <c r="J326">
        <v>1628728.340203888</v>
      </c>
      <c r="K326">
        <v>46675.574433333328</v>
      </c>
      <c r="L326">
        <v>293171101.23669988</v>
      </c>
      <c r="M326">
        <v>6635039.7583333319</v>
      </c>
      <c r="N326">
        <v>2443092510.3058324</v>
      </c>
      <c r="O326">
        <v>123024000</v>
      </c>
      <c r="P326">
        <v>26.045386449999992</v>
      </c>
      <c r="Q326">
        <v>24349.488686048127</v>
      </c>
      <c r="R326">
        <v>293217776.81113321</v>
      </c>
      <c r="S326">
        <v>2572.7515500641657</v>
      </c>
      <c r="T326">
        <v>24375.534072498129</v>
      </c>
    </row>
    <row r="327" spans="1:20" x14ac:dyDescent="0.3">
      <c r="A327">
        <v>326</v>
      </c>
      <c r="B327" t="s">
        <v>142</v>
      </c>
      <c r="C327" t="s">
        <v>149</v>
      </c>
      <c r="D327" t="s">
        <v>154</v>
      </c>
      <c r="E327" t="s">
        <v>156</v>
      </c>
      <c r="F327" t="s">
        <v>159</v>
      </c>
      <c r="G327" t="s">
        <v>226</v>
      </c>
      <c r="H327">
        <v>457.31783504095199</v>
      </c>
      <c r="I327">
        <v>33</v>
      </c>
      <c r="J327">
        <v>1628728.340203888</v>
      </c>
      <c r="K327">
        <v>46675.574433333328</v>
      </c>
      <c r="L327">
        <v>293171101.23669988</v>
      </c>
      <c r="M327">
        <v>6635039.7583333319</v>
      </c>
      <c r="N327">
        <v>2443092510.3058324</v>
      </c>
      <c r="O327">
        <v>128700000</v>
      </c>
      <c r="P327">
        <v>26.045386449999992</v>
      </c>
      <c r="Q327">
        <v>24349.488686048127</v>
      </c>
      <c r="R327">
        <v>293217776.81113321</v>
      </c>
      <c r="S327">
        <v>2578.4275500641656</v>
      </c>
      <c r="T327">
        <v>24375.534072498129</v>
      </c>
    </row>
    <row r="328" spans="1:20" x14ac:dyDescent="0.3">
      <c r="A328">
        <v>327</v>
      </c>
      <c r="B328" t="s">
        <v>142</v>
      </c>
      <c r="C328" t="s">
        <v>149</v>
      </c>
      <c r="D328" t="s">
        <v>154</v>
      </c>
      <c r="E328" t="s">
        <v>156</v>
      </c>
      <c r="F328" t="s">
        <v>159</v>
      </c>
      <c r="G328" t="s">
        <v>224</v>
      </c>
      <c r="H328">
        <v>457.31783504095199</v>
      </c>
      <c r="I328">
        <v>33</v>
      </c>
      <c r="J328">
        <v>1628728.340203888</v>
      </c>
      <c r="K328">
        <v>46675.574433333328</v>
      </c>
      <c r="L328">
        <v>293171101.23669988</v>
      </c>
      <c r="M328">
        <v>6635039.7583333319</v>
      </c>
      <c r="N328">
        <v>2443092510.3058324</v>
      </c>
      <c r="O328">
        <v>123624600</v>
      </c>
      <c r="P328">
        <v>26.045386449999992</v>
      </c>
      <c r="Q328">
        <v>24349.488686048127</v>
      </c>
      <c r="R328">
        <v>293217776.81113321</v>
      </c>
      <c r="S328">
        <v>2573.3521500641655</v>
      </c>
      <c r="T328">
        <v>24375.534072498129</v>
      </c>
    </row>
    <row r="329" spans="1:20" x14ac:dyDescent="0.3">
      <c r="A329">
        <v>328</v>
      </c>
      <c r="B329" t="s">
        <v>142</v>
      </c>
      <c r="C329" t="s">
        <v>149</v>
      </c>
      <c r="D329" t="s">
        <v>154</v>
      </c>
      <c r="E329" t="s">
        <v>156</v>
      </c>
      <c r="F329" t="s">
        <v>160</v>
      </c>
      <c r="G329" t="s">
        <v>225</v>
      </c>
      <c r="H329">
        <v>452.19799183409685</v>
      </c>
      <c r="I329">
        <v>65</v>
      </c>
      <c r="J329">
        <v>1617766.2113216189</v>
      </c>
      <c r="K329">
        <v>47492.943808333323</v>
      </c>
      <c r="L329">
        <v>291197918.03789139</v>
      </c>
      <c r="M329">
        <v>6662285.4041666649</v>
      </c>
      <c r="N329">
        <v>2426649316.9824281</v>
      </c>
      <c r="O329">
        <v>121160000</v>
      </c>
      <c r="P329">
        <v>25.772929991666661</v>
      </c>
      <c r="Q329">
        <v>24185.604859258201</v>
      </c>
      <c r="R329">
        <v>291245410.98169971</v>
      </c>
      <c r="S329">
        <v>2554.4716023865949</v>
      </c>
      <c r="T329">
        <v>24211.377789249869</v>
      </c>
    </row>
    <row r="330" spans="1:20" x14ac:dyDescent="0.3">
      <c r="A330">
        <v>329</v>
      </c>
      <c r="B330" t="s">
        <v>142</v>
      </c>
      <c r="C330" t="s">
        <v>149</v>
      </c>
      <c r="D330" t="s">
        <v>154</v>
      </c>
      <c r="E330" t="s">
        <v>156</v>
      </c>
      <c r="F330" t="s">
        <v>160</v>
      </c>
      <c r="G330" t="s">
        <v>226</v>
      </c>
      <c r="H330">
        <v>452.19799183409685</v>
      </c>
      <c r="I330">
        <v>33</v>
      </c>
      <c r="J330">
        <v>1617766.2113216189</v>
      </c>
      <c r="K330">
        <v>47492.943808333323</v>
      </c>
      <c r="L330">
        <v>291197918.03789139</v>
      </c>
      <c r="M330">
        <v>6662285.4041666649</v>
      </c>
      <c r="N330">
        <v>2426649316.9824281</v>
      </c>
      <c r="O330">
        <v>128700000</v>
      </c>
      <c r="P330">
        <v>25.772929991666661</v>
      </c>
      <c r="Q330">
        <v>24185.604859258201</v>
      </c>
      <c r="R330">
        <v>291245410.98169971</v>
      </c>
      <c r="S330">
        <v>2562.0116023865949</v>
      </c>
      <c r="T330">
        <v>24211.377789249869</v>
      </c>
    </row>
    <row r="331" spans="1:20" x14ac:dyDescent="0.3">
      <c r="A331">
        <v>330</v>
      </c>
      <c r="B331" t="s">
        <v>142</v>
      </c>
      <c r="C331" t="s">
        <v>149</v>
      </c>
      <c r="D331" t="s">
        <v>154</v>
      </c>
      <c r="E331" t="s">
        <v>156</v>
      </c>
      <c r="F331" t="s">
        <v>160</v>
      </c>
      <c r="G331" t="s">
        <v>224</v>
      </c>
      <c r="H331">
        <v>452.19799183409685</v>
      </c>
      <c r="I331">
        <v>33</v>
      </c>
      <c r="J331">
        <v>1617766.2113216189</v>
      </c>
      <c r="K331">
        <v>47492.943808333323</v>
      </c>
      <c r="L331">
        <v>291197918.03789139</v>
      </c>
      <c r="M331">
        <v>6662285.4041666649</v>
      </c>
      <c r="N331">
        <v>2426649316.9824281</v>
      </c>
      <c r="O331">
        <v>123624600</v>
      </c>
      <c r="P331">
        <v>25.772929991666661</v>
      </c>
      <c r="Q331">
        <v>24185.604859258201</v>
      </c>
      <c r="R331">
        <v>291245410.98169971</v>
      </c>
      <c r="S331">
        <v>2556.9362023865947</v>
      </c>
      <c r="T331">
        <v>24211.377789249869</v>
      </c>
    </row>
    <row r="332" spans="1:20" x14ac:dyDescent="0.3">
      <c r="A332">
        <v>331</v>
      </c>
      <c r="B332" t="s">
        <v>142</v>
      </c>
      <c r="C332" t="s">
        <v>149</v>
      </c>
      <c r="D332" t="s">
        <v>154</v>
      </c>
      <c r="E332" t="s">
        <v>156</v>
      </c>
      <c r="F332" t="s">
        <v>161</v>
      </c>
      <c r="G332" t="s">
        <v>225</v>
      </c>
      <c r="H332">
        <v>433.50636979069805</v>
      </c>
      <c r="I332">
        <v>62</v>
      </c>
      <c r="J332">
        <v>1574490.580531281</v>
      </c>
      <c r="K332">
        <v>47983.365433333325</v>
      </c>
      <c r="L332">
        <v>283408304.49563056</v>
      </c>
      <c r="M332">
        <v>6613243.2416666653</v>
      </c>
      <c r="N332">
        <v>2361735870.7969213</v>
      </c>
      <c r="O332">
        <v>115568000</v>
      </c>
      <c r="P332">
        <v>25.282508366666658</v>
      </c>
      <c r="Q332">
        <v>23538.634178942651</v>
      </c>
      <c r="R332">
        <v>283456287.8610639</v>
      </c>
      <c r="S332">
        <v>2483.9171140385879</v>
      </c>
      <c r="T332">
        <v>23563.916687309316</v>
      </c>
    </row>
    <row r="333" spans="1:20" x14ac:dyDescent="0.3">
      <c r="A333">
        <v>332</v>
      </c>
      <c r="B333" t="s">
        <v>142</v>
      </c>
      <c r="C333" t="s">
        <v>149</v>
      </c>
      <c r="D333" t="s">
        <v>154</v>
      </c>
      <c r="E333" t="s">
        <v>156</v>
      </c>
      <c r="F333" t="s">
        <v>161</v>
      </c>
      <c r="G333" t="s">
        <v>226</v>
      </c>
      <c r="H333">
        <v>433.50636979069805</v>
      </c>
      <c r="I333">
        <v>31</v>
      </c>
      <c r="J333">
        <v>1574490.580531281</v>
      </c>
      <c r="K333">
        <v>47983.365433333325</v>
      </c>
      <c r="L333">
        <v>283408304.49563056</v>
      </c>
      <c r="M333">
        <v>6613243.2416666653</v>
      </c>
      <c r="N333">
        <v>2361735870.7969213</v>
      </c>
      <c r="O333">
        <v>120900000</v>
      </c>
      <c r="P333">
        <v>25.282508366666658</v>
      </c>
      <c r="Q333">
        <v>23538.634178942651</v>
      </c>
      <c r="R333">
        <v>283456287.8610639</v>
      </c>
      <c r="S333">
        <v>2489.2491140385882</v>
      </c>
      <c r="T333">
        <v>23563.916687309316</v>
      </c>
    </row>
    <row r="334" spans="1:20" x14ac:dyDescent="0.3">
      <c r="A334">
        <v>333</v>
      </c>
      <c r="B334" t="s">
        <v>142</v>
      </c>
      <c r="C334" t="s">
        <v>149</v>
      </c>
      <c r="D334" t="s">
        <v>154</v>
      </c>
      <c r="E334" t="s">
        <v>156</v>
      </c>
      <c r="F334" t="s">
        <v>161</v>
      </c>
      <c r="G334" t="s">
        <v>224</v>
      </c>
      <c r="H334">
        <v>433.50636979069805</v>
      </c>
      <c r="I334">
        <v>31</v>
      </c>
      <c r="J334">
        <v>1574490.580531281</v>
      </c>
      <c r="K334">
        <v>47983.365433333325</v>
      </c>
      <c r="L334">
        <v>283408304.49563056</v>
      </c>
      <c r="M334">
        <v>6613243.2416666653</v>
      </c>
      <c r="N334">
        <v>2361735870.7969213</v>
      </c>
      <c r="O334">
        <v>116132200</v>
      </c>
      <c r="P334">
        <v>25.282508366666658</v>
      </c>
      <c r="Q334">
        <v>23538.634178942651</v>
      </c>
      <c r="R334">
        <v>283456287.8610639</v>
      </c>
      <c r="S334">
        <v>2484.4813140385882</v>
      </c>
      <c r="T334">
        <v>23563.916687309316</v>
      </c>
    </row>
    <row r="335" spans="1:20" x14ac:dyDescent="0.3">
      <c r="A335">
        <v>334</v>
      </c>
      <c r="B335" t="s">
        <v>142</v>
      </c>
      <c r="C335" t="s">
        <v>149</v>
      </c>
      <c r="D335" t="s">
        <v>154</v>
      </c>
      <c r="E335" t="s">
        <v>157</v>
      </c>
      <c r="F335" t="s">
        <v>159</v>
      </c>
      <c r="G335" t="s">
        <v>225</v>
      </c>
      <c r="H335">
        <v>460.36934737428527</v>
      </c>
      <c r="I335">
        <v>66</v>
      </c>
      <c r="J335">
        <v>1631682.2041425547</v>
      </c>
      <c r="K335">
        <v>49672.595474999995</v>
      </c>
      <c r="L335">
        <v>293702796.74565983</v>
      </c>
      <c r="M335">
        <v>6035635.5499999989</v>
      </c>
      <c r="N335">
        <v>2447523306.2138319</v>
      </c>
      <c r="O335">
        <v>123024000</v>
      </c>
      <c r="P335">
        <v>29.042407491666658</v>
      </c>
      <c r="Q335">
        <v>24393.648951931194</v>
      </c>
      <c r="R335">
        <v>293752469.34113485</v>
      </c>
      <c r="S335">
        <v>2576.582941763832</v>
      </c>
      <c r="T335">
        <v>24422.691359422861</v>
      </c>
    </row>
    <row r="336" spans="1:20" x14ac:dyDescent="0.3">
      <c r="A336">
        <v>335</v>
      </c>
      <c r="B336" t="s">
        <v>142</v>
      </c>
      <c r="C336" t="s">
        <v>149</v>
      </c>
      <c r="D336" t="s">
        <v>154</v>
      </c>
      <c r="E336" t="s">
        <v>157</v>
      </c>
      <c r="F336" t="s">
        <v>159</v>
      </c>
      <c r="G336" t="s">
        <v>226</v>
      </c>
      <c r="H336">
        <v>460.36934737428527</v>
      </c>
      <c r="I336">
        <v>33</v>
      </c>
      <c r="J336">
        <v>1631682.2041425547</v>
      </c>
      <c r="K336">
        <v>49672.595474999995</v>
      </c>
      <c r="L336">
        <v>293702796.74565983</v>
      </c>
      <c r="M336">
        <v>6035635.5499999989</v>
      </c>
      <c r="N336">
        <v>2447523306.2138319</v>
      </c>
      <c r="O336">
        <v>128700000</v>
      </c>
      <c r="P336">
        <v>29.042407491666658</v>
      </c>
      <c r="Q336">
        <v>24393.648951931194</v>
      </c>
      <c r="R336">
        <v>293752469.34113485</v>
      </c>
      <c r="S336">
        <v>2582.2589417638319</v>
      </c>
      <c r="T336">
        <v>24422.691359422861</v>
      </c>
    </row>
    <row r="337" spans="1:20" x14ac:dyDescent="0.3">
      <c r="A337">
        <v>336</v>
      </c>
      <c r="B337" t="s">
        <v>142</v>
      </c>
      <c r="C337" t="s">
        <v>149</v>
      </c>
      <c r="D337" t="s">
        <v>154</v>
      </c>
      <c r="E337" t="s">
        <v>157</v>
      </c>
      <c r="F337" t="s">
        <v>159</v>
      </c>
      <c r="G337" t="s">
        <v>224</v>
      </c>
      <c r="H337">
        <v>460.36934737428527</v>
      </c>
      <c r="I337">
        <v>33</v>
      </c>
      <c r="J337">
        <v>1631682.2041425547</v>
      </c>
      <c r="K337">
        <v>49672.595474999995</v>
      </c>
      <c r="L337">
        <v>293702796.74565983</v>
      </c>
      <c r="M337">
        <v>6035635.5499999989</v>
      </c>
      <c r="N337">
        <v>2447523306.2138319</v>
      </c>
      <c r="O337">
        <v>123624600</v>
      </c>
      <c r="P337">
        <v>29.042407491666658</v>
      </c>
      <c r="Q337">
        <v>24393.648951931194</v>
      </c>
      <c r="R337">
        <v>293752469.34113485</v>
      </c>
      <c r="S337">
        <v>2577.1835417638322</v>
      </c>
      <c r="T337">
        <v>24422.691359422861</v>
      </c>
    </row>
    <row r="338" spans="1:20" x14ac:dyDescent="0.3">
      <c r="A338">
        <v>337</v>
      </c>
      <c r="B338" t="s">
        <v>142</v>
      </c>
      <c r="C338" t="s">
        <v>149</v>
      </c>
      <c r="D338" t="s">
        <v>154</v>
      </c>
      <c r="E338" t="s">
        <v>157</v>
      </c>
      <c r="F338" t="s">
        <v>160</v>
      </c>
      <c r="G338" t="s">
        <v>225</v>
      </c>
      <c r="H338">
        <v>455.24950416743025</v>
      </c>
      <c r="I338">
        <v>65</v>
      </c>
      <c r="J338">
        <v>1620720.0752602851</v>
      </c>
      <c r="K338">
        <v>50489.964849999989</v>
      </c>
      <c r="L338">
        <v>291729613.54685134</v>
      </c>
      <c r="M338">
        <v>6062881.1958333319</v>
      </c>
      <c r="N338">
        <v>2431080112.8904276</v>
      </c>
      <c r="O338">
        <v>121160000</v>
      </c>
      <c r="P338">
        <v>28.769951033333328</v>
      </c>
      <c r="Q338">
        <v>24229.765125141264</v>
      </c>
      <c r="R338">
        <v>291780103.51170135</v>
      </c>
      <c r="S338">
        <v>2558.3029940862607</v>
      </c>
      <c r="T338">
        <v>24258.535076174598</v>
      </c>
    </row>
    <row r="339" spans="1:20" x14ac:dyDescent="0.3">
      <c r="A339">
        <v>338</v>
      </c>
      <c r="B339" t="s">
        <v>142</v>
      </c>
      <c r="C339" t="s">
        <v>149</v>
      </c>
      <c r="D339" t="s">
        <v>154</v>
      </c>
      <c r="E339" t="s">
        <v>157</v>
      </c>
      <c r="F339" t="s">
        <v>160</v>
      </c>
      <c r="G339" t="s">
        <v>226</v>
      </c>
      <c r="H339">
        <v>455.24950416743025</v>
      </c>
      <c r="I339">
        <v>33</v>
      </c>
      <c r="J339">
        <v>1620720.0752602851</v>
      </c>
      <c r="K339">
        <v>50489.964849999989</v>
      </c>
      <c r="L339">
        <v>291729613.54685134</v>
      </c>
      <c r="M339">
        <v>6062881.1958333319</v>
      </c>
      <c r="N339">
        <v>2431080112.8904276</v>
      </c>
      <c r="O339">
        <v>128700000</v>
      </c>
      <c r="P339">
        <v>28.769951033333328</v>
      </c>
      <c r="Q339">
        <v>24229.765125141264</v>
      </c>
      <c r="R339">
        <v>291780103.51170135</v>
      </c>
      <c r="S339">
        <v>2565.8429940862607</v>
      </c>
      <c r="T339">
        <v>24258.535076174598</v>
      </c>
    </row>
    <row r="340" spans="1:20" x14ac:dyDescent="0.3">
      <c r="A340">
        <v>339</v>
      </c>
      <c r="B340" t="s">
        <v>142</v>
      </c>
      <c r="C340" t="s">
        <v>149</v>
      </c>
      <c r="D340" t="s">
        <v>154</v>
      </c>
      <c r="E340" t="s">
        <v>157</v>
      </c>
      <c r="F340" t="s">
        <v>160</v>
      </c>
      <c r="G340" t="s">
        <v>224</v>
      </c>
      <c r="H340">
        <v>455.24950416743025</v>
      </c>
      <c r="I340">
        <v>33</v>
      </c>
      <c r="J340">
        <v>1620720.0752602851</v>
      </c>
      <c r="K340">
        <v>50489.964849999989</v>
      </c>
      <c r="L340">
        <v>291729613.54685134</v>
      </c>
      <c r="M340">
        <v>6062881.1958333319</v>
      </c>
      <c r="N340">
        <v>2431080112.8904276</v>
      </c>
      <c r="O340">
        <v>123624600</v>
      </c>
      <c r="P340">
        <v>28.769951033333328</v>
      </c>
      <c r="Q340">
        <v>24229.765125141264</v>
      </c>
      <c r="R340">
        <v>291780103.51170135</v>
      </c>
      <c r="S340">
        <v>2560.7675940862609</v>
      </c>
      <c r="T340">
        <v>24258.535076174598</v>
      </c>
    </row>
    <row r="341" spans="1:20" x14ac:dyDescent="0.3">
      <c r="A341">
        <v>340</v>
      </c>
      <c r="B341" t="s">
        <v>142</v>
      </c>
      <c r="C341" t="s">
        <v>149</v>
      </c>
      <c r="D341" t="s">
        <v>154</v>
      </c>
      <c r="E341" t="s">
        <v>157</v>
      </c>
      <c r="F341" t="s">
        <v>161</v>
      </c>
      <c r="G341" t="s">
        <v>225</v>
      </c>
      <c r="H341">
        <v>436.55788212403144</v>
      </c>
      <c r="I341">
        <v>63</v>
      </c>
      <c r="J341">
        <v>1577444.4444699476</v>
      </c>
      <c r="K341">
        <v>50980.386474999992</v>
      </c>
      <c r="L341">
        <v>283940000.00459057</v>
      </c>
      <c r="M341">
        <v>6013839.0333333323</v>
      </c>
      <c r="N341">
        <v>2366166666.7049212</v>
      </c>
      <c r="O341">
        <v>117432000</v>
      </c>
      <c r="P341">
        <v>28.279529408333325</v>
      </c>
      <c r="Q341">
        <v>23582.794444825711</v>
      </c>
      <c r="R341">
        <v>283990980.3910656</v>
      </c>
      <c r="S341">
        <v>2489.6125057382546</v>
      </c>
      <c r="T341">
        <v>23611.073974234045</v>
      </c>
    </row>
    <row r="342" spans="1:20" x14ac:dyDescent="0.3">
      <c r="A342">
        <v>341</v>
      </c>
      <c r="B342" t="s">
        <v>142</v>
      </c>
      <c r="C342" t="s">
        <v>149</v>
      </c>
      <c r="D342" t="s">
        <v>154</v>
      </c>
      <c r="E342" t="s">
        <v>157</v>
      </c>
      <c r="F342" t="s">
        <v>161</v>
      </c>
      <c r="G342" t="s">
        <v>226</v>
      </c>
      <c r="H342">
        <v>436.55788212403144</v>
      </c>
      <c r="I342">
        <v>32</v>
      </c>
      <c r="J342">
        <v>1577444.4444699476</v>
      </c>
      <c r="K342">
        <v>50980.386474999992</v>
      </c>
      <c r="L342">
        <v>283940000.00459057</v>
      </c>
      <c r="M342">
        <v>6013839.0333333323</v>
      </c>
      <c r="N342">
        <v>2366166666.7049212</v>
      </c>
      <c r="O342">
        <v>124800000</v>
      </c>
      <c r="P342">
        <v>28.279529408333325</v>
      </c>
      <c r="Q342">
        <v>23582.794444825711</v>
      </c>
      <c r="R342">
        <v>283990980.3910656</v>
      </c>
      <c r="S342">
        <v>2496.9805057382546</v>
      </c>
      <c r="T342">
        <v>23611.073974234045</v>
      </c>
    </row>
    <row r="343" spans="1:20" x14ac:dyDescent="0.3">
      <c r="A343">
        <v>342</v>
      </c>
      <c r="B343" t="s">
        <v>142</v>
      </c>
      <c r="C343" t="s">
        <v>149</v>
      </c>
      <c r="D343" t="s">
        <v>154</v>
      </c>
      <c r="E343" t="s">
        <v>157</v>
      </c>
      <c r="F343" t="s">
        <v>161</v>
      </c>
      <c r="G343" t="s">
        <v>224</v>
      </c>
      <c r="H343">
        <v>436.55788212403144</v>
      </c>
      <c r="I343">
        <v>32</v>
      </c>
      <c r="J343">
        <v>1577444.4444699476</v>
      </c>
      <c r="K343">
        <v>50980.386474999992</v>
      </c>
      <c r="L343">
        <v>283940000.00459057</v>
      </c>
      <c r="M343">
        <v>6013839.0333333323</v>
      </c>
      <c r="N343">
        <v>2366166666.7049212</v>
      </c>
      <c r="O343">
        <v>119878400</v>
      </c>
      <c r="P343">
        <v>28.279529408333325</v>
      </c>
      <c r="Q343">
        <v>23582.794444825711</v>
      </c>
      <c r="R343">
        <v>283990980.3910656</v>
      </c>
      <c r="S343">
        <v>2492.0589057382545</v>
      </c>
      <c r="T343">
        <v>23611.073974234045</v>
      </c>
    </row>
    <row r="344" spans="1:20" x14ac:dyDescent="0.3">
      <c r="A344">
        <v>343</v>
      </c>
      <c r="B344" t="s">
        <v>142</v>
      </c>
      <c r="C344" t="s">
        <v>149</v>
      </c>
      <c r="D344" t="s">
        <v>155</v>
      </c>
      <c r="E344" t="s">
        <v>156</v>
      </c>
      <c r="F344" t="s">
        <v>159</v>
      </c>
      <c r="G344" t="s">
        <v>225</v>
      </c>
      <c r="H344">
        <v>457.34792891595191</v>
      </c>
      <c r="I344">
        <v>66</v>
      </c>
      <c r="J344">
        <v>1628757.4710748878</v>
      </c>
      <c r="K344">
        <v>46589.591933333322</v>
      </c>
      <c r="L344">
        <v>293176344.7934798</v>
      </c>
      <c r="M344">
        <v>6630740.6333333319</v>
      </c>
      <c r="N344">
        <v>2443136206.6123319</v>
      </c>
      <c r="O344">
        <v>123024000</v>
      </c>
      <c r="P344">
        <v>25.980899574999992</v>
      </c>
      <c r="Q344">
        <v>24349.924192569571</v>
      </c>
      <c r="R344">
        <v>293222934.38541311</v>
      </c>
      <c r="S344">
        <v>2572.7909472456649</v>
      </c>
      <c r="T344">
        <v>24375.905092144571</v>
      </c>
    </row>
    <row r="345" spans="1:20" x14ac:dyDescent="0.3">
      <c r="A345">
        <v>344</v>
      </c>
      <c r="B345" t="s">
        <v>142</v>
      </c>
      <c r="C345" t="s">
        <v>149</v>
      </c>
      <c r="D345" t="s">
        <v>155</v>
      </c>
      <c r="E345" t="s">
        <v>156</v>
      </c>
      <c r="F345" t="s">
        <v>159</v>
      </c>
      <c r="G345" t="s">
        <v>226</v>
      </c>
      <c r="H345">
        <v>457.34792891595191</v>
      </c>
      <c r="I345">
        <v>33</v>
      </c>
      <c r="J345">
        <v>1628757.4710748878</v>
      </c>
      <c r="K345">
        <v>46589.591933333322</v>
      </c>
      <c r="L345">
        <v>293176344.7934798</v>
      </c>
      <c r="M345">
        <v>6630740.6333333319</v>
      </c>
      <c r="N345">
        <v>2443136206.6123319</v>
      </c>
      <c r="O345">
        <v>128700000</v>
      </c>
      <c r="P345">
        <v>25.980899574999992</v>
      </c>
      <c r="Q345">
        <v>24349.924192569571</v>
      </c>
      <c r="R345">
        <v>293222934.38541311</v>
      </c>
      <c r="S345">
        <v>2578.4669472456649</v>
      </c>
      <c r="T345">
        <v>24375.905092144571</v>
      </c>
    </row>
    <row r="346" spans="1:20" x14ac:dyDescent="0.3">
      <c r="A346">
        <v>345</v>
      </c>
      <c r="B346" t="s">
        <v>142</v>
      </c>
      <c r="C346" t="s">
        <v>149</v>
      </c>
      <c r="D346" t="s">
        <v>155</v>
      </c>
      <c r="E346" t="s">
        <v>156</v>
      </c>
      <c r="F346" t="s">
        <v>159</v>
      </c>
      <c r="G346" t="s">
        <v>224</v>
      </c>
      <c r="H346">
        <v>457.34792891595191</v>
      </c>
      <c r="I346">
        <v>33</v>
      </c>
      <c r="J346">
        <v>1628757.4710748878</v>
      </c>
      <c r="K346">
        <v>46589.591933333322</v>
      </c>
      <c r="L346">
        <v>293176344.7934798</v>
      </c>
      <c r="M346">
        <v>6630740.6333333319</v>
      </c>
      <c r="N346">
        <v>2443136206.6123319</v>
      </c>
      <c r="O346">
        <v>123624600</v>
      </c>
      <c r="P346">
        <v>25.980899574999992</v>
      </c>
      <c r="Q346">
        <v>24349.924192569571</v>
      </c>
      <c r="R346">
        <v>293222934.38541311</v>
      </c>
      <c r="S346">
        <v>2573.3915472456652</v>
      </c>
      <c r="T346">
        <v>24375.905092144571</v>
      </c>
    </row>
    <row r="347" spans="1:20" x14ac:dyDescent="0.3">
      <c r="A347">
        <v>346</v>
      </c>
      <c r="B347" t="s">
        <v>142</v>
      </c>
      <c r="C347" t="s">
        <v>149</v>
      </c>
      <c r="D347" t="s">
        <v>155</v>
      </c>
      <c r="E347" t="s">
        <v>156</v>
      </c>
      <c r="F347" t="s">
        <v>160</v>
      </c>
      <c r="G347" t="s">
        <v>225</v>
      </c>
      <c r="H347">
        <v>452.22808570909689</v>
      </c>
      <c r="I347">
        <v>65</v>
      </c>
      <c r="J347">
        <v>1617795.3421926186</v>
      </c>
      <c r="K347">
        <v>47406.961308333324</v>
      </c>
      <c r="L347">
        <v>291203161.59467137</v>
      </c>
      <c r="M347">
        <v>6657986.2791666649</v>
      </c>
      <c r="N347">
        <v>2426693013.288928</v>
      </c>
      <c r="O347">
        <v>121160000</v>
      </c>
      <c r="P347">
        <v>25.708443116666661</v>
      </c>
      <c r="Q347">
        <v>24186.040365779645</v>
      </c>
      <c r="R347">
        <v>291250568.55597973</v>
      </c>
      <c r="S347">
        <v>2554.5109995680946</v>
      </c>
      <c r="T347">
        <v>24211.748808896311</v>
      </c>
    </row>
    <row r="348" spans="1:20" x14ac:dyDescent="0.3">
      <c r="A348">
        <v>347</v>
      </c>
      <c r="B348" t="s">
        <v>142</v>
      </c>
      <c r="C348" t="s">
        <v>149</v>
      </c>
      <c r="D348" t="s">
        <v>155</v>
      </c>
      <c r="E348" t="s">
        <v>156</v>
      </c>
      <c r="F348" t="s">
        <v>160</v>
      </c>
      <c r="G348" t="s">
        <v>226</v>
      </c>
      <c r="H348">
        <v>452.22808570909689</v>
      </c>
      <c r="I348">
        <v>33</v>
      </c>
      <c r="J348">
        <v>1617795.3421926186</v>
      </c>
      <c r="K348">
        <v>47406.961308333324</v>
      </c>
      <c r="L348">
        <v>291203161.59467137</v>
      </c>
      <c r="M348">
        <v>6657986.2791666649</v>
      </c>
      <c r="N348">
        <v>2426693013.288928</v>
      </c>
      <c r="O348">
        <v>128700000</v>
      </c>
      <c r="P348">
        <v>25.708443116666661</v>
      </c>
      <c r="Q348">
        <v>24186.040365779645</v>
      </c>
      <c r="R348">
        <v>291250568.55597973</v>
      </c>
      <c r="S348">
        <v>2562.0509995680945</v>
      </c>
      <c r="T348">
        <v>24211.748808896311</v>
      </c>
    </row>
    <row r="349" spans="1:20" x14ac:dyDescent="0.3">
      <c r="A349">
        <v>348</v>
      </c>
      <c r="B349" t="s">
        <v>142</v>
      </c>
      <c r="C349" t="s">
        <v>149</v>
      </c>
      <c r="D349" t="s">
        <v>155</v>
      </c>
      <c r="E349" t="s">
        <v>156</v>
      </c>
      <c r="F349" t="s">
        <v>160</v>
      </c>
      <c r="G349" t="s">
        <v>224</v>
      </c>
      <c r="H349">
        <v>452.22808570909689</v>
      </c>
      <c r="I349">
        <v>33</v>
      </c>
      <c r="J349">
        <v>1617795.3421926186</v>
      </c>
      <c r="K349">
        <v>47406.961308333324</v>
      </c>
      <c r="L349">
        <v>291203161.59467137</v>
      </c>
      <c r="M349">
        <v>6657986.2791666649</v>
      </c>
      <c r="N349">
        <v>2426693013.288928</v>
      </c>
      <c r="O349">
        <v>123624600</v>
      </c>
      <c r="P349">
        <v>25.708443116666661</v>
      </c>
      <c r="Q349">
        <v>24186.040365779645</v>
      </c>
      <c r="R349">
        <v>291250568.55597973</v>
      </c>
      <c r="S349">
        <v>2556.9755995680948</v>
      </c>
      <c r="T349">
        <v>24211.748808896311</v>
      </c>
    </row>
    <row r="350" spans="1:20" x14ac:dyDescent="0.3">
      <c r="A350">
        <v>349</v>
      </c>
      <c r="B350" t="s">
        <v>142</v>
      </c>
      <c r="C350" t="s">
        <v>149</v>
      </c>
      <c r="D350" t="s">
        <v>155</v>
      </c>
      <c r="E350" t="s">
        <v>156</v>
      </c>
      <c r="F350" t="s">
        <v>161</v>
      </c>
      <c r="G350" t="s">
        <v>225</v>
      </c>
      <c r="H350">
        <v>433.53646366569808</v>
      </c>
      <c r="I350">
        <v>62</v>
      </c>
      <c r="J350">
        <v>1574519.7114022812</v>
      </c>
      <c r="K350">
        <v>47897.38293333332</v>
      </c>
      <c r="L350">
        <v>283413548.0524106</v>
      </c>
      <c r="M350">
        <v>6608944.1166666653</v>
      </c>
      <c r="N350">
        <v>2361779567.1034217</v>
      </c>
      <c r="O350">
        <v>115568000</v>
      </c>
      <c r="P350">
        <v>25.218021491666658</v>
      </c>
      <c r="Q350">
        <v>23539.069685464103</v>
      </c>
      <c r="R350">
        <v>283461445.43534392</v>
      </c>
      <c r="S350">
        <v>2483.9565112200885</v>
      </c>
      <c r="T350">
        <v>23564.287706955769</v>
      </c>
    </row>
    <row r="351" spans="1:20" x14ac:dyDescent="0.3">
      <c r="A351">
        <v>350</v>
      </c>
      <c r="B351" t="s">
        <v>142</v>
      </c>
      <c r="C351" t="s">
        <v>149</v>
      </c>
      <c r="D351" t="s">
        <v>155</v>
      </c>
      <c r="E351" t="s">
        <v>156</v>
      </c>
      <c r="F351" t="s">
        <v>161</v>
      </c>
      <c r="G351" t="s">
        <v>226</v>
      </c>
      <c r="H351">
        <v>433.53646366569808</v>
      </c>
      <c r="I351">
        <v>31</v>
      </c>
      <c r="J351">
        <v>1574519.7114022812</v>
      </c>
      <c r="K351">
        <v>47897.38293333332</v>
      </c>
      <c r="L351">
        <v>283413548.0524106</v>
      </c>
      <c r="M351">
        <v>6608944.1166666653</v>
      </c>
      <c r="N351">
        <v>2361779567.1034217</v>
      </c>
      <c r="O351">
        <v>120900000</v>
      </c>
      <c r="P351">
        <v>25.218021491666658</v>
      </c>
      <c r="Q351">
        <v>23539.069685464103</v>
      </c>
      <c r="R351">
        <v>283461445.43534392</v>
      </c>
      <c r="S351">
        <v>2489.2885112200884</v>
      </c>
      <c r="T351">
        <v>23564.287706955769</v>
      </c>
    </row>
    <row r="352" spans="1:20" x14ac:dyDescent="0.3">
      <c r="A352">
        <v>351</v>
      </c>
      <c r="B352" t="s">
        <v>142</v>
      </c>
      <c r="C352" t="s">
        <v>149</v>
      </c>
      <c r="D352" t="s">
        <v>155</v>
      </c>
      <c r="E352" t="s">
        <v>156</v>
      </c>
      <c r="F352" t="s">
        <v>161</v>
      </c>
      <c r="G352" t="s">
        <v>224</v>
      </c>
      <c r="H352">
        <v>433.53646366569808</v>
      </c>
      <c r="I352">
        <v>31</v>
      </c>
      <c r="J352">
        <v>1574519.7114022812</v>
      </c>
      <c r="K352">
        <v>47897.38293333332</v>
      </c>
      <c r="L352">
        <v>283413548.0524106</v>
      </c>
      <c r="M352">
        <v>6608944.1166666653</v>
      </c>
      <c r="N352">
        <v>2361779567.1034217</v>
      </c>
      <c r="O352">
        <v>116132200</v>
      </c>
      <c r="P352">
        <v>25.218021491666658</v>
      </c>
      <c r="Q352">
        <v>23539.069685464103</v>
      </c>
      <c r="R352">
        <v>283461445.43534392</v>
      </c>
      <c r="S352">
        <v>2484.5207112200883</v>
      </c>
      <c r="T352">
        <v>23564.287706955769</v>
      </c>
    </row>
    <row r="353" spans="1:20" x14ac:dyDescent="0.3">
      <c r="A353">
        <v>352</v>
      </c>
      <c r="B353" t="s">
        <v>142</v>
      </c>
      <c r="C353" t="s">
        <v>149</v>
      </c>
      <c r="D353" t="s">
        <v>155</v>
      </c>
      <c r="E353" t="s">
        <v>157</v>
      </c>
      <c r="F353" t="s">
        <v>159</v>
      </c>
      <c r="G353" t="s">
        <v>225</v>
      </c>
      <c r="H353">
        <v>460.39944124928525</v>
      </c>
      <c r="I353">
        <v>66</v>
      </c>
      <c r="J353">
        <v>1631711.3350135547</v>
      </c>
      <c r="K353">
        <v>49586.612974999989</v>
      </c>
      <c r="L353">
        <v>293708040.30243987</v>
      </c>
      <c r="M353">
        <v>6031336.4249999989</v>
      </c>
      <c r="N353">
        <v>2447567002.5203319</v>
      </c>
      <c r="O353">
        <v>123024000</v>
      </c>
      <c r="P353">
        <v>28.977920616666658</v>
      </c>
      <c r="Q353">
        <v>24394.084458452642</v>
      </c>
      <c r="R353">
        <v>293757626.91541487</v>
      </c>
      <c r="S353">
        <v>2576.6223389453321</v>
      </c>
      <c r="T353">
        <v>24423.06237906931</v>
      </c>
    </row>
    <row r="354" spans="1:20" x14ac:dyDescent="0.3">
      <c r="A354">
        <v>353</v>
      </c>
      <c r="B354" t="s">
        <v>142</v>
      </c>
      <c r="C354" t="s">
        <v>149</v>
      </c>
      <c r="D354" t="s">
        <v>155</v>
      </c>
      <c r="E354" t="s">
        <v>157</v>
      </c>
      <c r="F354" t="s">
        <v>159</v>
      </c>
      <c r="G354" t="s">
        <v>226</v>
      </c>
      <c r="H354">
        <v>460.39944124928525</v>
      </c>
      <c r="I354">
        <v>33</v>
      </c>
      <c r="J354">
        <v>1631711.3350135547</v>
      </c>
      <c r="K354">
        <v>49586.612974999989</v>
      </c>
      <c r="L354">
        <v>293708040.30243987</v>
      </c>
      <c r="M354">
        <v>6031336.4249999989</v>
      </c>
      <c r="N354">
        <v>2447567002.5203319</v>
      </c>
      <c r="O354">
        <v>128700000</v>
      </c>
      <c r="P354">
        <v>28.977920616666658</v>
      </c>
      <c r="Q354">
        <v>24394.084458452642</v>
      </c>
      <c r="R354">
        <v>293757626.91541487</v>
      </c>
      <c r="S354">
        <v>2582.298338945332</v>
      </c>
      <c r="T354">
        <v>24423.06237906931</v>
      </c>
    </row>
    <row r="355" spans="1:20" x14ac:dyDescent="0.3">
      <c r="A355">
        <v>354</v>
      </c>
      <c r="B355" t="s">
        <v>142</v>
      </c>
      <c r="C355" t="s">
        <v>149</v>
      </c>
      <c r="D355" t="s">
        <v>155</v>
      </c>
      <c r="E355" t="s">
        <v>157</v>
      </c>
      <c r="F355" t="s">
        <v>159</v>
      </c>
      <c r="G355" t="s">
        <v>224</v>
      </c>
      <c r="H355">
        <v>460.39944124928525</v>
      </c>
      <c r="I355">
        <v>33</v>
      </c>
      <c r="J355">
        <v>1631711.3350135547</v>
      </c>
      <c r="K355">
        <v>49586.612974999989</v>
      </c>
      <c r="L355">
        <v>293708040.30243987</v>
      </c>
      <c r="M355">
        <v>6031336.4249999989</v>
      </c>
      <c r="N355">
        <v>2447567002.5203319</v>
      </c>
      <c r="O355">
        <v>123624600</v>
      </c>
      <c r="P355">
        <v>28.977920616666658</v>
      </c>
      <c r="Q355">
        <v>24394.084458452642</v>
      </c>
      <c r="R355">
        <v>293757626.91541487</v>
      </c>
      <c r="S355">
        <v>2577.2229389453319</v>
      </c>
      <c r="T355">
        <v>24423.06237906931</v>
      </c>
    </row>
    <row r="356" spans="1:20" x14ac:dyDescent="0.3">
      <c r="A356">
        <v>355</v>
      </c>
      <c r="B356" t="s">
        <v>142</v>
      </c>
      <c r="C356" t="s">
        <v>149</v>
      </c>
      <c r="D356" t="s">
        <v>155</v>
      </c>
      <c r="E356" t="s">
        <v>157</v>
      </c>
      <c r="F356" t="s">
        <v>160</v>
      </c>
      <c r="G356" t="s">
        <v>225</v>
      </c>
      <c r="H356">
        <v>455.27959804243022</v>
      </c>
      <c r="I356">
        <v>65</v>
      </c>
      <c r="J356">
        <v>1620749.2061312851</v>
      </c>
      <c r="K356">
        <v>50403.982349999991</v>
      </c>
      <c r="L356">
        <v>291734857.10363132</v>
      </c>
      <c r="M356">
        <v>6058582.0708333319</v>
      </c>
      <c r="N356">
        <v>2431123809.1969275</v>
      </c>
      <c r="O356">
        <v>121160000</v>
      </c>
      <c r="P356">
        <v>28.705464158333328</v>
      </c>
      <c r="Q356">
        <v>24230.200631662712</v>
      </c>
      <c r="R356">
        <v>291785261.08598131</v>
      </c>
      <c r="S356">
        <v>2558.3423912677608</v>
      </c>
      <c r="T356">
        <v>24258.906095821047</v>
      </c>
    </row>
    <row r="357" spans="1:20" x14ac:dyDescent="0.3">
      <c r="A357">
        <v>356</v>
      </c>
      <c r="B357" t="s">
        <v>142</v>
      </c>
      <c r="C357" t="s">
        <v>149</v>
      </c>
      <c r="D357" t="s">
        <v>155</v>
      </c>
      <c r="E357" t="s">
        <v>157</v>
      </c>
      <c r="F357" t="s">
        <v>160</v>
      </c>
      <c r="G357" t="s">
        <v>226</v>
      </c>
      <c r="H357">
        <v>455.27959804243022</v>
      </c>
      <c r="I357">
        <v>33</v>
      </c>
      <c r="J357">
        <v>1620749.2061312851</v>
      </c>
      <c r="K357">
        <v>50403.982349999991</v>
      </c>
      <c r="L357">
        <v>291734857.10363132</v>
      </c>
      <c r="M357">
        <v>6058582.0708333319</v>
      </c>
      <c r="N357">
        <v>2431123809.1969275</v>
      </c>
      <c r="O357">
        <v>128700000</v>
      </c>
      <c r="P357">
        <v>28.705464158333328</v>
      </c>
      <c r="Q357">
        <v>24230.200631662712</v>
      </c>
      <c r="R357">
        <v>291785261.08598131</v>
      </c>
      <c r="S357">
        <v>2565.8823912677608</v>
      </c>
      <c r="T357">
        <v>24258.906095821047</v>
      </c>
    </row>
    <row r="358" spans="1:20" x14ac:dyDescent="0.3">
      <c r="A358">
        <v>357</v>
      </c>
      <c r="B358" t="s">
        <v>142</v>
      </c>
      <c r="C358" t="s">
        <v>149</v>
      </c>
      <c r="D358" t="s">
        <v>155</v>
      </c>
      <c r="E358" t="s">
        <v>157</v>
      </c>
      <c r="F358" t="s">
        <v>160</v>
      </c>
      <c r="G358" t="s">
        <v>224</v>
      </c>
      <c r="H358">
        <v>455.27959804243022</v>
      </c>
      <c r="I358">
        <v>33</v>
      </c>
      <c r="J358">
        <v>1620749.2061312851</v>
      </c>
      <c r="K358">
        <v>50403.982349999991</v>
      </c>
      <c r="L358">
        <v>291734857.10363132</v>
      </c>
      <c r="M358">
        <v>6058582.0708333319</v>
      </c>
      <c r="N358">
        <v>2431123809.1969275</v>
      </c>
      <c r="O358">
        <v>123624600</v>
      </c>
      <c r="P358">
        <v>28.705464158333328</v>
      </c>
      <c r="Q358">
        <v>24230.200631662712</v>
      </c>
      <c r="R358">
        <v>291785261.08598131</v>
      </c>
      <c r="S358">
        <v>2560.8069912677606</v>
      </c>
      <c r="T358">
        <v>24258.906095821047</v>
      </c>
    </row>
    <row r="359" spans="1:20" x14ac:dyDescent="0.3">
      <c r="A359">
        <v>358</v>
      </c>
      <c r="B359" t="s">
        <v>142</v>
      </c>
      <c r="C359" t="s">
        <v>149</v>
      </c>
      <c r="D359" t="s">
        <v>155</v>
      </c>
      <c r="E359" t="s">
        <v>157</v>
      </c>
      <c r="F359" t="s">
        <v>161</v>
      </c>
      <c r="G359" t="s">
        <v>225</v>
      </c>
      <c r="H359">
        <v>436.58797599903141</v>
      </c>
      <c r="I359">
        <v>63</v>
      </c>
      <c r="J359">
        <v>1577473.5753409474</v>
      </c>
      <c r="K359">
        <v>50894.403974999987</v>
      </c>
      <c r="L359">
        <v>283945243.56137055</v>
      </c>
      <c r="M359">
        <v>6009539.9083333323</v>
      </c>
      <c r="N359">
        <v>2366210363.0114212</v>
      </c>
      <c r="O359">
        <v>117432000</v>
      </c>
      <c r="P359">
        <v>28.215042533333325</v>
      </c>
      <c r="Q359">
        <v>23583.229951347166</v>
      </c>
      <c r="R359">
        <v>283996137.96534556</v>
      </c>
      <c r="S359">
        <v>2489.6519029197543</v>
      </c>
      <c r="T359">
        <v>23611.444993880501</v>
      </c>
    </row>
    <row r="360" spans="1:20" x14ac:dyDescent="0.3">
      <c r="A360">
        <v>359</v>
      </c>
      <c r="B360" t="s">
        <v>142</v>
      </c>
      <c r="C360" t="s">
        <v>149</v>
      </c>
      <c r="D360" t="s">
        <v>155</v>
      </c>
      <c r="E360" t="s">
        <v>157</v>
      </c>
      <c r="F360" t="s">
        <v>161</v>
      </c>
      <c r="G360" t="s">
        <v>226</v>
      </c>
      <c r="H360">
        <v>436.58797599903141</v>
      </c>
      <c r="I360">
        <v>32</v>
      </c>
      <c r="J360">
        <v>1577473.5753409474</v>
      </c>
      <c r="K360">
        <v>50894.403974999987</v>
      </c>
      <c r="L360">
        <v>283945243.56137055</v>
      </c>
      <c r="M360">
        <v>6009539.9083333323</v>
      </c>
      <c r="N360">
        <v>2366210363.0114212</v>
      </c>
      <c r="O360">
        <v>124800000</v>
      </c>
      <c r="P360">
        <v>28.215042533333325</v>
      </c>
      <c r="Q360">
        <v>23583.229951347166</v>
      </c>
      <c r="R360">
        <v>283996137.96534556</v>
      </c>
      <c r="S360">
        <v>2497.0199029197547</v>
      </c>
      <c r="T360">
        <v>23611.444993880501</v>
      </c>
    </row>
    <row r="361" spans="1:20" x14ac:dyDescent="0.3">
      <c r="A361">
        <v>360</v>
      </c>
      <c r="B361" t="s">
        <v>142</v>
      </c>
      <c r="C361" t="s">
        <v>149</v>
      </c>
      <c r="D361" t="s">
        <v>155</v>
      </c>
      <c r="E361" t="s">
        <v>157</v>
      </c>
      <c r="F361" t="s">
        <v>161</v>
      </c>
      <c r="G361" t="s">
        <v>224</v>
      </c>
      <c r="H361">
        <v>436.58797599903141</v>
      </c>
      <c r="I361">
        <v>32</v>
      </c>
      <c r="J361">
        <v>1577473.5753409474</v>
      </c>
      <c r="K361">
        <v>50894.403974999987</v>
      </c>
      <c r="L361">
        <v>283945243.56137055</v>
      </c>
      <c r="M361">
        <v>6009539.9083333323</v>
      </c>
      <c r="N361">
        <v>2366210363.0114212</v>
      </c>
      <c r="O361">
        <v>119878400</v>
      </c>
      <c r="P361">
        <v>28.215042533333325</v>
      </c>
      <c r="Q361">
        <v>23583.229951347166</v>
      </c>
      <c r="R361">
        <v>283996137.96534556</v>
      </c>
      <c r="S361">
        <v>2492.0983029197546</v>
      </c>
      <c r="T361">
        <v>23611.444993880501</v>
      </c>
    </row>
    <row r="362" spans="1:20" x14ac:dyDescent="0.3">
      <c r="A362">
        <v>361</v>
      </c>
      <c r="B362" t="s">
        <v>142</v>
      </c>
      <c r="C362" t="s">
        <v>150</v>
      </c>
      <c r="D362" t="s">
        <v>154</v>
      </c>
      <c r="E362" t="s">
        <v>156</v>
      </c>
      <c r="F362" t="s">
        <v>159</v>
      </c>
      <c r="G362" t="s">
        <v>225</v>
      </c>
      <c r="H362">
        <v>505.70955253752965</v>
      </c>
      <c r="I362">
        <v>72</v>
      </c>
      <c r="J362">
        <v>1807487.3180371528</v>
      </c>
      <c r="K362">
        <v>45453.09363333333</v>
      </c>
      <c r="L362">
        <v>325347717.24668753</v>
      </c>
      <c r="M362">
        <v>6390543.5983333327</v>
      </c>
      <c r="N362">
        <v>2711230977.0557294</v>
      </c>
      <c r="O362">
        <v>134208000</v>
      </c>
      <c r="P362">
        <v>24.822905649999992</v>
      </c>
      <c r="Q362">
        <v>27021.935404655433</v>
      </c>
      <c r="R362">
        <v>325393170.34032089</v>
      </c>
      <c r="S362">
        <v>2851.8295206540629</v>
      </c>
      <c r="T362">
        <v>27046.758310305431</v>
      </c>
    </row>
    <row r="363" spans="1:20" x14ac:dyDescent="0.3">
      <c r="A363">
        <v>362</v>
      </c>
      <c r="B363" t="s">
        <v>142</v>
      </c>
      <c r="C363" t="s">
        <v>150</v>
      </c>
      <c r="D363" t="s">
        <v>154</v>
      </c>
      <c r="E363" t="s">
        <v>156</v>
      </c>
      <c r="F363" t="s">
        <v>159</v>
      </c>
      <c r="G363" t="s">
        <v>226</v>
      </c>
      <c r="H363">
        <v>505.70955253752965</v>
      </c>
      <c r="I363">
        <v>36</v>
      </c>
      <c r="J363">
        <v>1807487.3180371528</v>
      </c>
      <c r="K363">
        <v>45453.09363333333</v>
      </c>
      <c r="L363">
        <v>325347717.24668753</v>
      </c>
      <c r="M363">
        <v>6390543.5983333327</v>
      </c>
      <c r="N363">
        <v>2711230977.0557294</v>
      </c>
      <c r="O363">
        <v>140400000</v>
      </c>
      <c r="P363">
        <v>24.822905649999992</v>
      </c>
      <c r="Q363">
        <v>27021.935404655433</v>
      </c>
      <c r="R363">
        <v>325393170.34032089</v>
      </c>
      <c r="S363">
        <v>2858.0215206540629</v>
      </c>
      <c r="T363">
        <v>27046.758310305431</v>
      </c>
    </row>
    <row r="364" spans="1:20" x14ac:dyDescent="0.3">
      <c r="A364">
        <v>363</v>
      </c>
      <c r="B364" t="s">
        <v>142</v>
      </c>
      <c r="C364" t="s">
        <v>150</v>
      </c>
      <c r="D364" t="s">
        <v>154</v>
      </c>
      <c r="E364" t="s">
        <v>156</v>
      </c>
      <c r="F364" t="s">
        <v>159</v>
      </c>
      <c r="G364" t="s">
        <v>224</v>
      </c>
      <c r="H364">
        <v>505.70955253752965</v>
      </c>
      <c r="I364">
        <v>36</v>
      </c>
      <c r="J364">
        <v>1807487.3180371528</v>
      </c>
      <c r="K364">
        <v>45453.09363333333</v>
      </c>
      <c r="L364">
        <v>325347717.24668753</v>
      </c>
      <c r="M364">
        <v>6390543.5983333327</v>
      </c>
      <c r="N364">
        <v>2711230977.0557294</v>
      </c>
      <c r="O364">
        <v>134863200</v>
      </c>
      <c r="P364">
        <v>24.822905649999992</v>
      </c>
      <c r="Q364">
        <v>27021.935404655433</v>
      </c>
      <c r="R364">
        <v>325393170.34032089</v>
      </c>
      <c r="S364">
        <v>2852.4847206540626</v>
      </c>
      <c r="T364">
        <v>27046.758310305431</v>
      </c>
    </row>
    <row r="365" spans="1:20" x14ac:dyDescent="0.3">
      <c r="A365">
        <v>364</v>
      </c>
      <c r="B365" t="s">
        <v>142</v>
      </c>
      <c r="C365" t="s">
        <v>150</v>
      </c>
      <c r="D365" t="s">
        <v>154</v>
      </c>
      <c r="E365" t="s">
        <v>156</v>
      </c>
      <c r="F365" t="s">
        <v>160</v>
      </c>
      <c r="G365" t="s">
        <v>225</v>
      </c>
      <c r="H365">
        <v>500.58970933067457</v>
      </c>
      <c r="I365">
        <v>72</v>
      </c>
      <c r="J365">
        <v>1796525.1891548829</v>
      </c>
      <c r="K365">
        <v>46270.463008333332</v>
      </c>
      <c r="L365">
        <v>323374534.04787898</v>
      </c>
      <c r="M365">
        <v>6417789.2441666657</v>
      </c>
      <c r="N365">
        <v>2694787783.7323246</v>
      </c>
      <c r="O365">
        <v>134208000</v>
      </c>
      <c r="P365">
        <v>24.550449191666662</v>
      </c>
      <c r="Q365">
        <v>26858.051577865499</v>
      </c>
      <c r="R365">
        <v>323420804.51088732</v>
      </c>
      <c r="S365">
        <v>2835.4135729764917</v>
      </c>
      <c r="T365">
        <v>26882.602027057164</v>
      </c>
    </row>
    <row r="366" spans="1:20" x14ac:dyDescent="0.3">
      <c r="A366">
        <v>365</v>
      </c>
      <c r="B366" t="s">
        <v>142</v>
      </c>
      <c r="C366" t="s">
        <v>150</v>
      </c>
      <c r="D366" t="s">
        <v>154</v>
      </c>
      <c r="E366" t="s">
        <v>156</v>
      </c>
      <c r="F366" t="s">
        <v>160</v>
      </c>
      <c r="G366" t="s">
        <v>226</v>
      </c>
      <c r="H366">
        <v>500.58970933067457</v>
      </c>
      <c r="I366">
        <v>36</v>
      </c>
      <c r="J366">
        <v>1796525.1891548829</v>
      </c>
      <c r="K366">
        <v>46270.463008333332</v>
      </c>
      <c r="L366">
        <v>323374534.04787898</v>
      </c>
      <c r="M366">
        <v>6417789.2441666657</v>
      </c>
      <c r="N366">
        <v>2694787783.7323246</v>
      </c>
      <c r="O366">
        <v>140400000</v>
      </c>
      <c r="P366">
        <v>24.550449191666662</v>
      </c>
      <c r="Q366">
        <v>26858.051577865499</v>
      </c>
      <c r="R366">
        <v>323420804.51088732</v>
      </c>
      <c r="S366">
        <v>2841.6055729764917</v>
      </c>
      <c r="T366">
        <v>26882.602027057164</v>
      </c>
    </row>
    <row r="367" spans="1:20" x14ac:dyDescent="0.3">
      <c r="A367">
        <v>366</v>
      </c>
      <c r="B367" t="s">
        <v>142</v>
      </c>
      <c r="C367" t="s">
        <v>150</v>
      </c>
      <c r="D367" t="s">
        <v>154</v>
      </c>
      <c r="E367" t="s">
        <v>156</v>
      </c>
      <c r="F367" t="s">
        <v>160</v>
      </c>
      <c r="G367" t="s">
        <v>224</v>
      </c>
      <c r="H367">
        <v>500.58970933067457</v>
      </c>
      <c r="I367">
        <v>36</v>
      </c>
      <c r="J367">
        <v>1796525.1891548829</v>
      </c>
      <c r="K367">
        <v>46270.463008333332</v>
      </c>
      <c r="L367">
        <v>323374534.04787898</v>
      </c>
      <c r="M367">
        <v>6417789.2441666657</v>
      </c>
      <c r="N367">
        <v>2694787783.7323246</v>
      </c>
      <c r="O367">
        <v>134863200</v>
      </c>
      <c r="P367">
        <v>24.550449191666662</v>
      </c>
      <c r="Q367">
        <v>26858.051577865499</v>
      </c>
      <c r="R367">
        <v>323420804.51088732</v>
      </c>
      <c r="S367">
        <v>2836.0687729764913</v>
      </c>
      <c r="T367">
        <v>26882.602027057164</v>
      </c>
    </row>
    <row r="368" spans="1:20" x14ac:dyDescent="0.3">
      <c r="A368">
        <v>367</v>
      </c>
      <c r="B368" t="s">
        <v>142</v>
      </c>
      <c r="C368" t="s">
        <v>150</v>
      </c>
      <c r="D368" t="s">
        <v>154</v>
      </c>
      <c r="E368" t="s">
        <v>156</v>
      </c>
      <c r="F368" t="s">
        <v>161</v>
      </c>
      <c r="G368" t="s">
        <v>225</v>
      </c>
      <c r="H368">
        <v>481.89808728727576</v>
      </c>
      <c r="I368">
        <v>69</v>
      </c>
      <c r="J368">
        <v>1753249.5583645459</v>
      </c>
      <c r="K368">
        <v>46760.884633333328</v>
      </c>
      <c r="L368">
        <v>315584920.50561827</v>
      </c>
      <c r="M368">
        <v>6368747.0816666661</v>
      </c>
      <c r="N368">
        <v>2629874337.5468192</v>
      </c>
      <c r="O368">
        <v>128616000</v>
      </c>
      <c r="P368">
        <v>24.060027566666662</v>
      </c>
      <c r="Q368">
        <v>26211.08089754996</v>
      </c>
      <c r="R368">
        <v>315631681.39025164</v>
      </c>
      <c r="S368">
        <v>2764.8590846284856</v>
      </c>
      <c r="T368">
        <v>26235.140925116626</v>
      </c>
    </row>
    <row r="369" spans="1:20" x14ac:dyDescent="0.3">
      <c r="A369">
        <v>368</v>
      </c>
      <c r="B369" t="s">
        <v>142</v>
      </c>
      <c r="C369" t="s">
        <v>150</v>
      </c>
      <c r="D369" t="s">
        <v>154</v>
      </c>
      <c r="E369" t="s">
        <v>156</v>
      </c>
      <c r="F369" t="s">
        <v>161</v>
      </c>
      <c r="G369" t="s">
        <v>226</v>
      </c>
      <c r="H369">
        <v>481.89808728727576</v>
      </c>
      <c r="I369">
        <v>35</v>
      </c>
      <c r="J369">
        <v>1753249.5583645459</v>
      </c>
      <c r="K369">
        <v>46760.884633333328</v>
      </c>
      <c r="L369">
        <v>315584920.50561827</v>
      </c>
      <c r="M369">
        <v>6368747.0816666661</v>
      </c>
      <c r="N369">
        <v>2629874337.5468192</v>
      </c>
      <c r="O369">
        <v>136500000</v>
      </c>
      <c r="P369">
        <v>24.060027566666662</v>
      </c>
      <c r="Q369">
        <v>26211.08089754996</v>
      </c>
      <c r="R369">
        <v>315631681.39025164</v>
      </c>
      <c r="S369">
        <v>2772.7430846284856</v>
      </c>
      <c r="T369">
        <v>26235.140925116626</v>
      </c>
    </row>
    <row r="370" spans="1:20" x14ac:dyDescent="0.3">
      <c r="A370">
        <v>369</v>
      </c>
      <c r="B370" t="s">
        <v>142</v>
      </c>
      <c r="C370" t="s">
        <v>150</v>
      </c>
      <c r="D370" t="s">
        <v>154</v>
      </c>
      <c r="E370" t="s">
        <v>156</v>
      </c>
      <c r="F370" t="s">
        <v>161</v>
      </c>
      <c r="G370" t="s">
        <v>224</v>
      </c>
      <c r="H370">
        <v>481.89808728727576</v>
      </c>
      <c r="I370">
        <v>35</v>
      </c>
      <c r="J370">
        <v>1753249.5583645459</v>
      </c>
      <c r="K370">
        <v>46760.884633333328</v>
      </c>
      <c r="L370">
        <v>315584920.50561827</v>
      </c>
      <c r="M370">
        <v>6368747.0816666661</v>
      </c>
      <c r="N370">
        <v>2629874337.5468192</v>
      </c>
      <c r="O370">
        <v>131117000</v>
      </c>
      <c r="P370">
        <v>24.060027566666662</v>
      </c>
      <c r="Q370">
        <v>26211.08089754996</v>
      </c>
      <c r="R370">
        <v>315631681.39025164</v>
      </c>
      <c r="S370">
        <v>2767.3600846284858</v>
      </c>
      <c r="T370">
        <v>26235.140925116626</v>
      </c>
    </row>
    <row r="371" spans="1:20" x14ac:dyDescent="0.3">
      <c r="A371">
        <v>370</v>
      </c>
      <c r="B371" t="s">
        <v>142</v>
      </c>
      <c r="C371" t="s">
        <v>150</v>
      </c>
      <c r="D371" t="s">
        <v>154</v>
      </c>
      <c r="E371" t="s">
        <v>157</v>
      </c>
      <c r="F371" t="s">
        <v>159</v>
      </c>
      <c r="G371" t="s">
        <v>225</v>
      </c>
      <c r="H371">
        <v>508.76106487086292</v>
      </c>
      <c r="I371">
        <v>73</v>
      </c>
      <c r="J371">
        <v>1810441.1819758196</v>
      </c>
      <c r="K371">
        <v>48450.114674999997</v>
      </c>
      <c r="L371">
        <v>325879412.75564754</v>
      </c>
      <c r="M371">
        <v>5791139.3899999987</v>
      </c>
      <c r="N371">
        <v>2715661772.9637299</v>
      </c>
      <c r="O371">
        <v>136072000</v>
      </c>
      <c r="P371">
        <v>27.819926691666659</v>
      </c>
      <c r="Q371">
        <v>27066.095670538503</v>
      </c>
      <c r="R371">
        <v>325927862.87032253</v>
      </c>
      <c r="S371">
        <v>2857.5249123537296</v>
      </c>
      <c r="T371">
        <v>27093.915597230171</v>
      </c>
    </row>
    <row r="372" spans="1:20" x14ac:dyDescent="0.3">
      <c r="A372">
        <v>371</v>
      </c>
      <c r="B372" t="s">
        <v>142</v>
      </c>
      <c r="C372" t="s">
        <v>150</v>
      </c>
      <c r="D372" t="s">
        <v>154</v>
      </c>
      <c r="E372" t="s">
        <v>157</v>
      </c>
      <c r="F372" t="s">
        <v>159</v>
      </c>
      <c r="G372" t="s">
        <v>226</v>
      </c>
      <c r="H372">
        <v>508.76106487086292</v>
      </c>
      <c r="I372">
        <v>37</v>
      </c>
      <c r="J372">
        <v>1810441.1819758196</v>
      </c>
      <c r="K372">
        <v>48450.114674999997</v>
      </c>
      <c r="L372">
        <v>325879412.75564754</v>
      </c>
      <c r="M372">
        <v>5791139.3899999987</v>
      </c>
      <c r="N372">
        <v>2715661772.9637299</v>
      </c>
      <c r="O372">
        <v>144300000</v>
      </c>
      <c r="P372">
        <v>27.819926691666659</v>
      </c>
      <c r="Q372">
        <v>27066.095670538503</v>
      </c>
      <c r="R372">
        <v>325927862.87032253</v>
      </c>
      <c r="S372">
        <v>2865.7529123537297</v>
      </c>
      <c r="T372">
        <v>27093.915597230171</v>
      </c>
    </row>
    <row r="373" spans="1:20" x14ac:dyDescent="0.3">
      <c r="A373">
        <v>372</v>
      </c>
      <c r="B373" t="s">
        <v>142</v>
      </c>
      <c r="C373" t="s">
        <v>150</v>
      </c>
      <c r="D373" t="s">
        <v>154</v>
      </c>
      <c r="E373" t="s">
        <v>157</v>
      </c>
      <c r="F373" t="s">
        <v>159</v>
      </c>
      <c r="G373" t="s">
        <v>224</v>
      </c>
      <c r="H373">
        <v>508.76106487086292</v>
      </c>
      <c r="I373">
        <v>37</v>
      </c>
      <c r="J373">
        <v>1810441.1819758196</v>
      </c>
      <c r="K373">
        <v>48450.114674999997</v>
      </c>
      <c r="L373">
        <v>325879412.75564754</v>
      </c>
      <c r="M373">
        <v>5791139.3899999987</v>
      </c>
      <c r="N373">
        <v>2715661772.9637299</v>
      </c>
      <c r="O373">
        <v>138609400</v>
      </c>
      <c r="P373">
        <v>27.819926691666659</v>
      </c>
      <c r="Q373">
        <v>27066.095670538503</v>
      </c>
      <c r="R373">
        <v>325927862.87032253</v>
      </c>
      <c r="S373">
        <v>2860.0623123537298</v>
      </c>
      <c r="T373">
        <v>27093.915597230171</v>
      </c>
    </row>
    <row r="374" spans="1:20" x14ac:dyDescent="0.3">
      <c r="A374">
        <v>373</v>
      </c>
      <c r="B374" t="s">
        <v>142</v>
      </c>
      <c r="C374" t="s">
        <v>150</v>
      </c>
      <c r="D374" t="s">
        <v>154</v>
      </c>
      <c r="E374" t="s">
        <v>157</v>
      </c>
      <c r="F374" t="s">
        <v>160</v>
      </c>
      <c r="G374" t="s">
        <v>225</v>
      </c>
      <c r="H374">
        <v>503.6412216640079</v>
      </c>
      <c r="I374">
        <v>72</v>
      </c>
      <c r="J374">
        <v>1799479.05309355</v>
      </c>
      <c r="K374">
        <v>49267.484049999999</v>
      </c>
      <c r="L374">
        <v>323906229.55683899</v>
      </c>
      <c r="M374">
        <v>5818385.0358333318</v>
      </c>
      <c r="N374">
        <v>2699218579.6403251</v>
      </c>
      <c r="O374">
        <v>134208000</v>
      </c>
      <c r="P374">
        <v>27.547470233333328</v>
      </c>
      <c r="Q374">
        <v>26902.21184374857</v>
      </c>
      <c r="R374">
        <v>323955497.04088897</v>
      </c>
      <c r="S374">
        <v>2839.2449646761584</v>
      </c>
      <c r="T374">
        <v>26929.759313981904</v>
      </c>
    </row>
    <row r="375" spans="1:20" x14ac:dyDescent="0.3">
      <c r="A375">
        <v>374</v>
      </c>
      <c r="B375" t="s">
        <v>142</v>
      </c>
      <c r="C375" t="s">
        <v>150</v>
      </c>
      <c r="D375" t="s">
        <v>154</v>
      </c>
      <c r="E375" t="s">
        <v>157</v>
      </c>
      <c r="F375" t="s">
        <v>160</v>
      </c>
      <c r="G375" t="s">
        <v>226</v>
      </c>
      <c r="H375">
        <v>503.6412216640079</v>
      </c>
      <c r="I375">
        <v>36</v>
      </c>
      <c r="J375">
        <v>1799479.05309355</v>
      </c>
      <c r="K375">
        <v>49267.484049999999</v>
      </c>
      <c r="L375">
        <v>323906229.55683899</v>
      </c>
      <c r="M375">
        <v>5818385.0358333318</v>
      </c>
      <c r="N375">
        <v>2699218579.6403251</v>
      </c>
      <c r="O375">
        <v>140400000</v>
      </c>
      <c r="P375">
        <v>27.547470233333328</v>
      </c>
      <c r="Q375">
        <v>26902.21184374857</v>
      </c>
      <c r="R375">
        <v>323955497.04088897</v>
      </c>
      <c r="S375">
        <v>2845.4369646761584</v>
      </c>
      <c r="T375">
        <v>26929.759313981904</v>
      </c>
    </row>
    <row r="376" spans="1:20" x14ac:dyDescent="0.3">
      <c r="A376">
        <v>375</v>
      </c>
      <c r="B376" t="s">
        <v>142</v>
      </c>
      <c r="C376" t="s">
        <v>150</v>
      </c>
      <c r="D376" t="s">
        <v>154</v>
      </c>
      <c r="E376" t="s">
        <v>157</v>
      </c>
      <c r="F376" t="s">
        <v>160</v>
      </c>
      <c r="G376" t="s">
        <v>224</v>
      </c>
      <c r="H376">
        <v>503.6412216640079</v>
      </c>
      <c r="I376">
        <v>36</v>
      </c>
      <c r="J376">
        <v>1799479.05309355</v>
      </c>
      <c r="K376">
        <v>49267.484049999999</v>
      </c>
      <c r="L376">
        <v>323906229.55683899</v>
      </c>
      <c r="M376">
        <v>5818385.0358333318</v>
      </c>
      <c r="N376">
        <v>2699218579.6403251</v>
      </c>
      <c r="O376">
        <v>134863200</v>
      </c>
      <c r="P376">
        <v>27.547470233333328</v>
      </c>
      <c r="Q376">
        <v>26902.21184374857</v>
      </c>
      <c r="R376">
        <v>323955497.04088897</v>
      </c>
      <c r="S376">
        <v>2839.9001646761585</v>
      </c>
      <c r="T376">
        <v>26929.759313981904</v>
      </c>
    </row>
    <row r="377" spans="1:20" x14ac:dyDescent="0.3">
      <c r="A377">
        <v>376</v>
      </c>
      <c r="B377" t="s">
        <v>142</v>
      </c>
      <c r="C377" t="s">
        <v>150</v>
      </c>
      <c r="D377" t="s">
        <v>154</v>
      </c>
      <c r="E377" t="s">
        <v>157</v>
      </c>
      <c r="F377" t="s">
        <v>161</v>
      </c>
      <c r="G377" t="s">
        <v>225</v>
      </c>
      <c r="H377">
        <v>484.94959962060915</v>
      </c>
      <c r="I377">
        <v>69</v>
      </c>
      <c r="J377">
        <v>1756203.4223032123</v>
      </c>
      <c r="K377">
        <v>49757.905674999995</v>
      </c>
      <c r="L377">
        <v>316116616.01457822</v>
      </c>
      <c r="M377">
        <v>5769342.8733333321</v>
      </c>
      <c r="N377">
        <v>2634305133.4548182</v>
      </c>
      <c r="O377">
        <v>128616000</v>
      </c>
      <c r="P377">
        <v>27.057048608333329</v>
      </c>
      <c r="Q377">
        <v>26255.241163433024</v>
      </c>
      <c r="R377">
        <v>316166373.92025322</v>
      </c>
      <c r="S377">
        <v>2768.6904763281518</v>
      </c>
      <c r="T377">
        <v>26282.298212041358</v>
      </c>
    </row>
    <row r="378" spans="1:20" x14ac:dyDescent="0.3">
      <c r="A378">
        <v>377</v>
      </c>
      <c r="B378" t="s">
        <v>142</v>
      </c>
      <c r="C378" t="s">
        <v>150</v>
      </c>
      <c r="D378" t="s">
        <v>154</v>
      </c>
      <c r="E378" t="s">
        <v>157</v>
      </c>
      <c r="F378" t="s">
        <v>161</v>
      </c>
      <c r="G378" t="s">
        <v>226</v>
      </c>
      <c r="H378">
        <v>484.94959962060915</v>
      </c>
      <c r="I378">
        <v>35</v>
      </c>
      <c r="J378">
        <v>1756203.4223032123</v>
      </c>
      <c r="K378">
        <v>49757.905674999995</v>
      </c>
      <c r="L378">
        <v>316116616.01457822</v>
      </c>
      <c r="M378">
        <v>5769342.8733333321</v>
      </c>
      <c r="N378">
        <v>2634305133.4548182</v>
      </c>
      <c r="O378">
        <v>136500000</v>
      </c>
      <c r="P378">
        <v>27.057048608333329</v>
      </c>
      <c r="Q378">
        <v>26255.241163433024</v>
      </c>
      <c r="R378">
        <v>316166373.92025322</v>
      </c>
      <c r="S378">
        <v>2776.5744763281518</v>
      </c>
      <c r="T378">
        <v>26282.298212041358</v>
      </c>
    </row>
    <row r="379" spans="1:20" x14ac:dyDescent="0.3">
      <c r="A379">
        <v>378</v>
      </c>
      <c r="B379" t="s">
        <v>142</v>
      </c>
      <c r="C379" t="s">
        <v>150</v>
      </c>
      <c r="D379" t="s">
        <v>154</v>
      </c>
      <c r="E379" t="s">
        <v>157</v>
      </c>
      <c r="F379" t="s">
        <v>161</v>
      </c>
      <c r="G379" t="s">
        <v>224</v>
      </c>
      <c r="H379">
        <v>484.94959962060915</v>
      </c>
      <c r="I379">
        <v>35</v>
      </c>
      <c r="J379">
        <v>1756203.4223032123</v>
      </c>
      <c r="K379">
        <v>49757.905674999995</v>
      </c>
      <c r="L379">
        <v>316116616.01457822</v>
      </c>
      <c r="M379">
        <v>5769342.8733333321</v>
      </c>
      <c r="N379">
        <v>2634305133.4548182</v>
      </c>
      <c r="O379">
        <v>131117000</v>
      </c>
      <c r="P379">
        <v>27.057048608333329</v>
      </c>
      <c r="Q379">
        <v>26255.241163433024</v>
      </c>
      <c r="R379">
        <v>316166373.92025322</v>
      </c>
      <c r="S379">
        <v>2771.1914763281516</v>
      </c>
      <c r="T379">
        <v>26282.298212041358</v>
      </c>
    </row>
    <row r="380" spans="1:20" x14ac:dyDescent="0.3">
      <c r="A380">
        <v>379</v>
      </c>
      <c r="B380" t="s">
        <v>142</v>
      </c>
      <c r="C380" t="s">
        <v>150</v>
      </c>
      <c r="D380" t="s">
        <v>155</v>
      </c>
      <c r="E380" t="s">
        <v>156</v>
      </c>
      <c r="F380" t="s">
        <v>159</v>
      </c>
      <c r="G380" t="s">
        <v>225</v>
      </c>
      <c r="H380">
        <v>505.73964641252962</v>
      </c>
      <c r="I380">
        <v>72</v>
      </c>
      <c r="J380">
        <v>1807516.448908153</v>
      </c>
      <c r="K380">
        <v>45367.111133333325</v>
      </c>
      <c r="L380">
        <v>325352960.80346751</v>
      </c>
      <c r="M380">
        <v>6386244.4733333327</v>
      </c>
      <c r="N380">
        <v>2711274673.3622293</v>
      </c>
      <c r="O380">
        <v>134208000</v>
      </c>
      <c r="P380">
        <v>24.758418774999992</v>
      </c>
      <c r="Q380">
        <v>27022.370911176884</v>
      </c>
      <c r="R380">
        <v>325398327.91460085</v>
      </c>
      <c r="S380">
        <v>2851.8689178355626</v>
      </c>
      <c r="T380">
        <v>27047.129329951884</v>
      </c>
    </row>
    <row r="381" spans="1:20" x14ac:dyDescent="0.3">
      <c r="A381">
        <v>380</v>
      </c>
      <c r="B381" t="s">
        <v>142</v>
      </c>
      <c r="C381" t="s">
        <v>150</v>
      </c>
      <c r="D381" t="s">
        <v>155</v>
      </c>
      <c r="E381" t="s">
        <v>156</v>
      </c>
      <c r="F381" t="s">
        <v>159</v>
      </c>
      <c r="G381" t="s">
        <v>226</v>
      </c>
      <c r="H381">
        <v>505.73964641252962</v>
      </c>
      <c r="I381">
        <v>36</v>
      </c>
      <c r="J381">
        <v>1807516.448908153</v>
      </c>
      <c r="K381">
        <v>45367.111133333325</v>
      </c>
      <c r="L381">
        <v>325352960.80346751</v>
      </c>
      <c r="M381">
        <v>6386244.4733333327</v>
      </c>
      <c r="N381">
        <v>2711274673.3622293</v>
      </c>
      <c r="O381">
        <v>140400000</v>
      </c>
      <c r="P381">
        <v>24.758418774999992</v>
      </c>
      <c r="Q381">
        <v>27022.370911176884</v>
      </c>
      <c r="R381">
        <v>325398327.91460085</v>
      </c>
      <c r="S381">
        <v>2858.0609178355626</v>
      </c>
      <c r="T381">
        <v>27047.129329951884</v>
      </c>
    </row>
    <row r="382" spans="1:20" x14ac:dyDescent="0.3">
      <c r="A382">
        <v>381</v>
      </c>
      <c r="B382" t="s">
        <v>142</v>
      </c>
      <c r="C382" t="s">
        <v>150</v>
      </c>
      <c r="D382" t="s">
        <v>155</v>
      </c>
      <c r="E382" t="s">
        <v>156</v>
      </c>
      <c r="F382" t="s">
        <v>159</v>
      </c>
      <c r="G382" t="s">
        <v>224</v>
      </c>
      <c r="H382">
        <v>505.73964641252962</v>
      </c>
      <c r="I382">
        <v>36</v>
      </c>
      <c r="J382">
        <v>1807516.448908153</v>
      </c>
      <c r="K382">
        <v>45367.111133333325</v>
      </c>
      <c r="L382">
        <v>325352960.80346751</v>
      </c>
      <c r="M382">
        <v>6386244.4733333327</v>
      </c>
      <c r="N382">
        <v>2711274673.3622293</v>
      </c>
      <c r="O382">
        <v>134863200</v>
      </c>
      <c r="P382">
        <v>24.758418774999992</v>
      </c>
      <c r="Q382">
        <v>27022.370911176884</v>
      </c>
      <c r="R382">
        <v>325398327.91460085</v>
      </c>
      <c r="S382">
        <v>2852.5241178355627</v>
      </c>
      <c r="T382">
        <v>27047.129329951884</v>
      </c>
    </row>
    <row r="383" spans="1:20" x14ac:dyDescent="0.3">
      <c r="A383">
        <v>382</v>
      </c>
      <c r="B383" t="s">
        <v>142</v>
      </c>
      <c r="C383" t="s">
        <v>150</v>
      </c>
      <c r="D383" t="s">
        <v>155</v>
      </c>
      <c r="E383" t="s">
        <v>156</v>
      </c>
      <c r="F383" t="s">
        <v>160</v>
      </c>
      <c r="G383" t="s">
        <v>225</v>
      </c>
      <c r="H383">
        <v>500.6198032056746</v>
      </c>
      <c r="I383">
        <v>72</v>
      </c>
      <c r="J383">
        <v>1796554.3200258838</v>
      </c>
      <c r="K383">
        <v>46184.480508333319</v>
      </c>
      <c r="L383">
        <v>323379777.60465914</v>
      </c>
      <c r="M383">
        <v>6413490.1191666657</v>
      </c>
      <c r="N383">
        <v>2694831480.038826</v>
      </c>
      <c r="O383">
        <v>134208000</v>
      </c>
      <c r="P383">
        <v>24.485962316666662</v>
      </c>
      <c r="Q383">
        <v>26858.487084386965</v>
      </c>
      <c r="R383">
        <v>323425962.08516747</v>
      </c>
      <c r="S383">
        <v>2835.4529701579927</v>
      </c>
      <c r="T383">
        <v>26882.973046703632</v>
      </c>
    </row>
    <row r="384" spans="1:20" x14ac:dyDescent="0.3">
      <c r="A384">
        <v>383</v>
      </c>
      <c r="B384" t="s">
        <v>142</v>
      </c>
      <c r="C384" t="s">
        <v>150</v>
      </c>
      <c r="D384" t="s">
        <v>155</v>
      </c>
      <c r="E384" t="s">
        <v>156</v>
      </c>
      <c r="F384" t="s">
        <v>160</v>
      </c>
      <c r="G384" t="s">
        <v>226</v>
      </c>
      <c r="H384">
        <v>500.6198032056746</v>
      </c>
      <c r="I384">
        <v>36</v>
      </c>
      <c r="J384">
        <v>1796554.3200258838</v>
      </c>
      <c r="K384">
        <v>46184.480508333319</v>
      </c>
      <c r="L384">
        <v>323379777.60465914</v>
      </c>
      <c r="M384">
        <v>6413490.1191666657</v>
      </c>
      <c r="N384">
        <v>2694831480.038826</v>
      </c>
      <c r="O384">
        <v>140400000</v>
      </c>
      <c r="P384">
        <v>24.485962316666662</v>
      </c>
      <c r="Q384">
        <v>26858.487084386965</v>
      </c>
      <c r="R384">
        <v>323425962.08516747</v>
      </c>
      <c r="S384">
        <v>2841.6449701579927</v>
      </c>
      <c r="T384">
        <v>26882.973046703632</v>
      </c>
    </row>
    <row r="385" spans="1:20" x14ac:dyDescent="0.3">
      <c r="A385">
        <v>384</v>
      </c>
      <c r="B385" t="s">
        <v>142</v>
      </c>
      <c r="C385" t="s">
        <v>150</v>
      </c>
      <c r="D385" t="s">
        <v>155</v>
      </c>
      <c r="E385" t="s">
        <v>156</v>
      </c>
      <c r="F385" t="s">
        <v>160</v>
      </c>
      <c r="G385" t="s">
        <v>224</v>
      </c>
      <c r="H385">
        <v>500.6198032056746</v>
      </c>
      <c r="I385">
        <v>36</v>
      </c>
      <c r="J385">
        <v>1796554.3200258838</v>
      </c>
      <c r="K385">
        <v>46184.480508333319</v>
      </c>
      <c r="L385">
        <v>323379777.60465914</v>
      </c>
      <c r="M385">
        <v>6413490.1191666657</v>
      </c>
      <c r="N385">
        <v>2694831480.038826</v>
      </c>
      <c r="O385">
        <v>134863200</v>
      </c>
      <c r="P385">
        <v>24.485962316666662</v>
      </c>
      <c r="Q385">
        <v>26858.487084386965</v>
      </c>
      <c r="R385">
        <v>323425962.08516747</v>
      </c>
      <c r="S385">
        <v>2836.1081701579928</v>
      </c>
      <c r="T385">
        <v>26882.973046703632</v>
      </c>
    </row>
    <row r="386" spans="1:20" x14ac:dyDescent="0.3">
      <c r="A386">
        <v>385</v>
      </c>
      <c r="B386" t="s">
        <v>142</v>
      </c>
      <c r="C386" t="s">
        <v>150</v>
      </c>
      <c r="D386" t="s">
        <v>155</v>
      </c>
      <c r="E386" t="s">
        <v>156</v>
      </c>
      <c r="F386" t="s">
        <v>161</v>
      </c>
      <c r="G386" t="s">
        <v>225</v>
      </c>
      <c r="H386">
        <v>481.92818116227579</v>
      </c>
      <c r="I386">
        <v>69</v>
      </c>
      <c r="J386">
        <v>1753278.6892355459</v>
      </c>
      <c r="K386">
        <v>46674.902133333322</v>
      </c>
      <c r="L386">
        <v>315590164.06239831</v>
      </c>
      <c r="M386">
        <v>6364447.9566666661</v>
      </c>
      <c r="N386">
        <v>2629918033.8533192</v>
      </c>
      <c r="O386">
        <v>128616000</v>
      </c>
      <c r="P386">
        <v>23.995540691666658</v>
      </c>
      <c r="Q386">
        <v>26211.516404071412</v>
      </c>
      <c r="R386">
        <v>315636838.96453166</v>
      </c>
      <c r="S386">
        <v>2764.8984818099857</v>
      </c>
      <c r="T386">
        <v>26235.511944763079</v>
      </c>
    </row>
    <row r="387" spans="1:20" x14ac:dyDescent="0.3">
      <c r="A387">
        <v>386</v>
      </c>
      <c r="B387" t="s">
        <v>142</v>
      </c>
      <c r="C387" t="s">
        <v>150</v>
      </c>
      <c r="D387" t="s">
        <v>155</v>
      </c>
      <c r="E387" t="s">
        <v>156</v>
      </c>
      <c r="F387" t="s">
        <v>161</v>
      </c>
      <c r="G387" t="s">
        <v>226</v>
      </c>
      <c r="H387">
        <v>481.92818116227579</v>
      </c>
      <c r="I387">
        <v>35</v>
      </c>
      <c r="J387">
        <v>1753278.6892355459</v>
      </c>
      <c r="K387">
        <v>46674.902133333322</v>
      </c>
      <c r="L387">
        <v>315590164.06239831</v>
      </c>
      <c r="M387">
        <v>6364447.9566666661</v>
      </c>
      <c r="N387">
        <v>2629918033.8533192</v>
      </c>
      <c r="O387">
        <v>136500000</v>
      </c>
      <c r="P387">
        <v>23.995540691666658</v>
      </c>
      <c r="Q387">
        <v>26211.516404071412</v>
      </c>
      <c r="R387">
        <v>315636838.96453166</v>
      </c>
      <c r="S387">
        <v>2772.7824818099857</v>
      </c>
      <c r="T387">
        <v>26235.511944763079</v>
      </c>
    </row>
    <row r="388" spans="1:20" x14ac:dyDescent="0.3">
      <c r="A388">
        <v>387</v>
      </c>
      <c r="B388" t="s">
        <v>142</v>
      </c>
      <c r="C388" t="s">
        <v>150</v>
      </c>
      <c r="D388" t="s">
        <v>155</v>
      </c>
      <c r="E388" t="s">
        <v>156</v>
      </c>
      <c r="F388" t="s">
        <v>161</v>
      </c>
      <c r="G388" t="s">
        <v>224</v>
      </c>
      <c r="H388">
        <v>481.92818116227579</v>
      </c>
      <c r="I388">
        <v>35</v>
      </c>
      <c r="J388">
        <v>1753278.6892355459</v>
      </c>
      <c r="K388">
        <v>46674.902133333322</v>
      </c>
      <c r="L388">
        <v>315590164.06239831</v>
      </c>
      <c r="M388">
        <v>6364447.9566666661</v>
      </c>
      <c r="N388">
        <v>2629918033.8533192</v>
      </c>
      <c r="O388">
        <v>131117000</v>
      </c>
      <c r="P388">
        <v>23.995540691666658</v>
      </c>
      <c r="Q388">
        <v>26211.516404071412</v>
      </c>
      <c r="R388">
        <v>315636838.96453166</v>
      </c>
      <c r="S388">
        <v>2767.3994818099854</v>
      </c>
      <c r="T388">
        <v>26235.511944763079</v>
      </c>
    </row>
    <row r="389" spans="1:20" x14ac:dyDescent="0.3">
      <c r="A389">
        <v>388</v>
      </c>
      <c r="B389" t="s">
        <v>142</v>
      </c>
      <c r="C389" t="s">
        <v>150</v>
      </c>
      <c r="D389" t="s">
        <v>155</v>
      </c>
      <c r="E389" t="s">
        <v>157</v>
      </c>
      <c r="F389" t="s">
        <v>159</v>
      </c>
      <c r="G389" t="s">
        <v>225</v>
      </c>
      <c r="H389">
        <v>508.79115874586296</v>
      </c>
      <c r="I389">
        <v>73</v>
      </c>
      <c r="J389">
        <v>1810470.3128468192</v>
      </c>
      <c r="K389">
        <v>48364.132174999992</v>
      </c>
      <c r="L389">
        <v>325884656.31242746</v>
      </c>
      <c r="M389">
        <v>5786840.2649999987</v>
      </c>
      <c r="N389">
        <v>2715705469.2702289</v>
      </c>
      <c r="O389">
        <v>136072000</v>
      </c>
      <c r="P389">
        <v>27.755439816666659</v>
      </c>
      <c r="Q389">
        <v>27066.531177059944</v>
      </c>
      <c r="R389">
        <v>325933020.44460249</v>
      </c>
      <c r="S389">
        <v>2857.5643095352289</v>
      </c>
      <c r="T389">
        <v>27094.286616876609</v>
      </c>
    </row>
    <row r="390" spans="1:20" x14ac:dyDescent="0.3">
      <c r="A390">
        <v>389</v>
      </c>
      <c r="B390" t="s">
        <v>142</v>
      </c>
      <c r="C390" t="s">
        <v>150</v>
      </c>
      <c r="D390" t="s">
        <v>155</v>
      </c>
      <c r="E390" t="s">
        <v>157</v>
      </c>
      <c r="F390" t="s">
        <v>159</v>
      </c>
      <c r="G390" t="s">
        <v>226</v>
      </c>
      <c r="H390">
        <v>508.79115874586296</v>
      </c>
      <c r="I390">
        <v>37</v>
      </c>
      <c r="J390">
        <v>1810470.3128468192</v>
      </c>
      <c r="K390">
        <v>48364.132174999992</v>
      </c>
      <c r="L390">
        <v>325884656.31242746</v>
      </c>
      <c r="M390">
        <v>5786840.2649999987</v>
      </c>
      <c r="N390">
        <v>2715705469.2702289</v>
      </c>
      <c r="O390">
        <v>144300000</v>
      </c>
      <c r="P390">
        <v>27.755439816666659</v>
      </c>
      <c r="Q390">
        <v>27066.531177059944</v>
      </c>
      <c r="R390">
        <v>325933020.44460249</v>
      </c>
      <c r="S390">
        <v>2865.7923095352289</v>
      </c>
      <c r="T390">
        <v>27094.286616876609</v>
      </c>
    </row>
    <row r="391" spans="1:20" x14ac:dyDescent="0.3">
      <c r="A391">
        <v>390</v>
      </c>
      <c r="B391" t="s">
        <v>142</v>
      </c>
      <c r="C391" t="s">
        <v>150</v>
      </c>
      <c r="D391" t="s">
        <v>155</v>
      </c>
      <c r="E391" t="s">
        <v>157</v>
      </c>
      <c r="F391" t="s">
        <v>159</v>
      </c>
      <c r="G391" t="s">
        <v>224</v>
      </c>
      <c r="H391">
        <v>508.79115874586296</v>
      </c>
      <c r="I391">
        <v>37</v>
      </c>
      <c r="J391">
        <v>1810470.3128468192</v>
      </c>
      <c r="K391">
        <v>48364.132174999992</v>
      </c>
      <c r="L391">
        <v>325884656.31242746</v>
      </c>
      <c r="M391">
        <v>5786840.2649999987</v>
      </c>
      <c r="N391">
        <v>2715705469.2702289</v>
      </c>
      <c r="O391">
        <v>138609400</v>
      </c>
      <c r="P391">
        <v>27.755439816666659</v>
      </c>
      <c r="Q391">
        <v>27066.531177059944</v>
      </c>
      <c r="R391">
        <v>325933020.44460249</v>
      </c>
      <c r="S391">
        <v>2860.1017095352286</v>
      </c>
      <c r="T391">
        <v>27094.286616876609</v>
      </c>
    </row>
    <row r="392" spans="1:20" x14ac:dyDescent="0.3">
      <c r="A392">
        <v>391</v>
      </c>
      <c r="B392" t="s">
        <v>142</v>
      </c>
      <c r="C392" t="s">
        <v>150</v>
      </c>
      <c r="D392" t="s">
        <v>155</v>
      </c>
      <c r="E392" t="s">
        <v>157</v>
      </c>
      <c r="F392" t="s">
        <v>160</v>
      </c>
      <c r="G392" t="s">
        <v>225</v>
      </c>
      <c r="H392">
        <v>503.67131553900794</v>
      </c>
      <c r="I392">
        <v>72</v>
      </c>
      <c r="J392">
        <v>1799508.1839645505</v>
      </c>
      <c r="K392">
        <v>49181.501549999986</v>
      </c>
      <c r="L392">
        <v>323911473.11361909</v>
      </c>
      <c r="M392">
        <v>5814085.9108333318</v>
      </c>
      <c r="N392">
        <v>2699262275.946826</v>
      </c>
      <c r="O392">
        <v>134208000</v>
      </c>
      <c r="P392">
        <v>27.482983358333328</v>
      </c>
      <c r="Q392">
        <v>26902.647350270028</v>
      </c>
      <c r="R392">
        <v>323960654.61516911</v>
      </c>
      <c r="S392">
        <v>2839.2843618576594</v>
      </c>
      <c r="T392">
        <v>26930.13033362836</v>
      </c>
    </row>
    <row r="393" spans="1:20" x14ac:dyDescent="0.3">
      <c r="A393">
        <v>392</v>
      </c>
      <c r="B393" t="s">
        <v>142</v>
      </c>
      <c r="C393" t="s">
        <v>150</v>
      </c>
      <c r="D393" t="s">
        <v>155</v>
      </c>
      <c r="E393" t="s">
        <v>157</v>
      </c>
      <c r="F393" t="s">
        <v>160</v>
      </c>
      <c r="G393" t="s">
        <v>226</v>
      </c>
      <c r="H393">
        <v>503.67131553900794</v>
      </c>
      <c r="I393">
        <v>36</v>
      </c>
      <c r="J393">
        <v>1799508.1839645505</v>
      </c>
      <c r="K393">
        <v>49181.501549999986</v>
      </c>
      <c r="L393">
        <v>323911473.11361909</v>
      </c>
      <c r="M393">
        <v>5814085.9108333318</v>
      </c>
      <c r="N393">
        <v>2699262275.946826</v>
      </c>
      <c r="O393">
        <v>140400000</v>
      </c>
      <c r="P393">
        <v>27.482983358333328</v>
      </c>
      <c r="Q393">
        <v>26902.647350270028</v>
      </c>
      <c r="R393">
        <v>323960654.61516911</v>
      </c>
      <c r="S393">
        <v>2845.4763618576594</v>
      </c>
      <c r="T393">
        <v>26930.13033362836</v>
      </c>
    </row>
    <row r="394" spans="1:20" x14ac:dyDescent="0.3">
      <c r="A394">
        <v>393</v>
      </c>
      <c r="B394" t="s">
        <v>142</v>
      </c>
      <c r="C394" t="s">
        <v>150</v>
      </c>
      <c r="D394" t="s">
        <v>155</v>
      </c>
      <c r="E394" t="s">
        <v>157</v>
      </c>
      <c r="F394" t="s">
        <v>160</v>
      </c>
      <c r="G394" t="s">
        <v>224</v>
      </c>
      <c r="H394">
        <v>503.67131553900794</v>
      </c>
      <c r="I394">
        <v>36</v>
      </c>
      <c r="J394">
        <v>1799508.1839645505</v>
      </c>
      <c r="K394">
        <v>49181.501549999986</v>
      </c>
      <c r="L394">
        <v>323911473.11361909</v>
      </c>
      <c r="M394">
        <v>5814085.9108333318</v>
      </c>
      <c r="N394">
        <v>2699262275.946826</v>
      </c>
      <c r="O394">
        <v>134863200</v>
      </c>
      <c r="P394">
        <v>27.482983358333328</v>
      </c>
      <c r="Q394">
        <v>26902.647350270028</v>
      </c>
      <c r="R394">
        <v>323960654.61516911</v>
      </c>
      <c r="S394">
        <v>2839.9395618576596</v>
      </c>
      <c r="T394">
        <v>26930.13033362836</v>
      </c>
    </row>
    <row r="395" spans="1:20" x14ac:dyDescent="0.3">
      <c r="A395">
        <v>394</v>
      </c>
      <c r="B395" t="s">
        <v>142</v>
      </c>
      <c r="C395" t="s">
        <v>150</v>
      </c>
      <c r="D395" t="s">
        <v>155</v>
      </c>
      <c r="E395" t="s">
        <v>157</v>
      </c>
      <c r="F395" t="s">
        <v>161</v>
      </c>
      <c r="G395" t="s">
        <v>225</v>
      </c>
      <c r="H395">
        <v>484.97969349560918</v>
      </c>
      <c r="I395">
        <v>69</v>
      </c>
      <c r="J395">
        <v>1756232.5531742126</v>
      </c>
      <c r="K395">
        <v>49671.923174999989</v>
      </c>
      <c r="L395">
        <v>316121859.57135826</v>
      </c>
      <c r="M395">
        <v>5765043.7483333321</v>
      </c>
      <c r="N395">
        <v>2634348829.7613187</v>
      </c>
      <c r="O395">
        <v>128616000</v>
      </c>
      <c r="P395">
        <v>26.992561733333325</v>
      </c>
      <c r="Q395">
        <v>26255.676669954479</v>
      </c>
      <c r="R395">
        <v>316171531.49453324</v>
      </c>
      <c r="S395">
        <v>2768.729873509652</v>
      </c>
      <c r="T395">
        <v>26282.669231687811</v>
      </c>
    </row>
    <row r="396" spans="1:20" x14ac:dyDescent="0.3">
      <c r="A396">
        <v>395</v>
      </c>
      <c r="B396" t="s">
        <v>142</v>
      </c>
      <c r="C396" t="s">
        <v>150</v>
      </c>
      <c r="D396" t="s">
        <v>155</v>
      </c>
      <c r="E396" t="s">
        <v>157</v>
      </c>
      <c r="F396" t="s">
        <v>161</v>
      </c>
      <c r="G396" t="s">
        <v>226</v>
      </c>
      <c r="H396">
        <v>484.97969349560918</v>
      </c>
      <c r="I396">
        <v>35</v>
      </c>
      <c r="J396">
        <v>1756232.5531742126</v>
      </c>
      <c r="K396">
        <v>49671.923174999989</v>
      </c>
      <c r="L396">
        <v>316121859.57135826</v>
      </c>
      <c r="M396">
        <v>5765043.7483333321</v>
      </c>
      <c r="N396">
        <v>2634348829.7613187</v>
      </c>
      <c r="O396">
        <v>136500000</v>
      </c>
      <c r="P396">
        <v>26.992561733333325</v>
      </c>
      <c r="Q396">
        <v>26255.676669954479</v>
      </c>
      <c r="R396">
        <v>316171531.49453324</v>
      </c>
      <c r="S396">
        <v>2776.613873509652</v>
      </c>
      <c r="T396">
        <v>26282.669231687811</v>
      </c>
    </row>
    <row r="397" spans="1:20" x14ac:dyDescent="0.3">
      <c r="A397">
        <v>396</v>
      </c>
      <c r="B397" t="s">
        <v>142</v>
      </c>
      <c r="C397" t="s">
        <v>150</v>
      </c>
      <c r="D397" t="s">
        <v>155</v>
      </c>
      <c r="E397" t="s">
        <v>157</v>
      </c>
      <c r="F397" t="s">
        <v>161</v>
      </c>
      <c r="G397" t="s">
        <v>224</v>
      </c>
      <c r="H397">
        <v>484.97969349560918</v>
      </c>
      <c r="I397">
        <v>35</v>
      </c>
      <c r="J397">
        <v>1756232.5531742126</v>
      </c>
      <c r="K397">
        <v>49671.923174999989</v>
      </c>
      <c r="L397">
        <v>316121859.57135826</v>
      </c>
      <c r="M397">
        <v>5765043.7483333321</v>
      </c>
      <c r="N397">
        <v>2634348829.7613187</v>
      </c>
      <c r="O397">
        <v>131117000</v>
      </c>
      <c r="P397">
        <v>26.992561733333325</v>
      </c>
      <c r="Q397">
        <v>26255.676669954479</v>
      </c>
      <c r="R397">
        <v>316171531.49453324</v>
      </c>
      <c r="S397">
        <v>2771.2308735096522</v>
      </c>
      <c r="T397">
        <v>26282.669231687811</v>
      </c>
    </row>
    <row r="398" spans="1:20" x14ac:dyDescent="0.3">
      <c r="A398">
        <v>397</v>
      </c>
      <c r="B398" t="s">
        <v>142</v>
      </c>
      <c r="C398" t="s">
        <v>151</v>
      </c>
      <c r="D398" t="s">
        <v>154</v>
      </c>
      <c r="E398" t="s">
        <v>156</v>
      </c>
      <c r="F398" t="s">
        <v>159</v>
      </c>
      <c r="G398" t="s">
        <v>225</v>
      </c>
      <c r="H398">
        <v>484.08090346924087</v>
      </c>
      <c r="I398">
        <v>69</v>
      </c>
      <c r="J398">
        <v>1720592.8880907604</v>
      </c>
      <c r="K398">
        <v>44841.853233333328</v>
      </c>
      <c r="L398">
        <v>309706719.85633689</v>
      </c>
      <c r="M398">
        <v>6146047.4383333325</v>
      </c>
      <c r="N398">
        <v>2580889332.1361408</v>
      </c>
      <c r="O398">
        <v>128616000</v>
      </c>
      <c r="P398">
        <v>23.600424849999992</v>
      </c>
      <c r="Q398">
        <v>25722.863676956866</v>
      </c>
      <c r="R398">
        <v>309751561.70957023</v>
      </c>
      <c r="S398">
        <v>2715.6513795744745</v>
      </c>
      <c r="T398">
        <v>25746.464101806865</v>
      </c>
    </row>
    <row r="399" spans="1:20" x14ac:dyDescent="0.3">
      <c r="A399">
        <v>398</v>
      </c>
      <c r="B399" t="s">
        <v>142</v>
      </c>
      <c r="C399" t="s">
        <v>151</v>
      </c>
      <c r="D399" t="s">
        <v>154</v>
      </c>
      <c r="E399" t="s">
        <v>156</v>
      </c>
      <c r="F399" t="s">
        <v>159</v>
      </c>
      <c r="G399" t="s">
        <v>226</v>
      </c>
      <c r="H399">
        <v>484.08090346924087</v>
      </c>
      <c r="I399">
        <v>35</v>
      </c>
      <c r="J399">
        <v>1720592.8880907604</v>
      </c>
      <c r="K399">
        <v>44841.853233333328</v>
      </c>
      <c r="L399">
        <v>309706719.85633689</v>
      </c>
      <c r="M399">
        <v>6146047.4383333325</v>
      </c>
      <c r="N399">
        <v>2580889332.1361408</v>
      </c>
      <c r="O399">
        <v>136500000</v>
      </c>
      <c r="P399">
        <v>23.600424849999992</v>
      </c>
      <c r="Q399">
        <v>25722.863676956866</v>
      </c>
      <c r="R399">
        <v>309751561.70957023</v>
      </c>
      <c r="S399">
        <v>2723.5353795744745</v>
      </c>
      <c r="T399">
        <v>25746.464101806865</v>
      </c>
    </row>
    <row r="400" spans="1:20" x14ac:dyDescent="0.3">
      <c r="A400">
        <v>399</v>
      </c>
      <c r="B400" t="s">
        <v>142</v>
      </c>
      <c r="C400" t="s">
        <v>151</v>
      </c>
      <c r="D400" t="s">
        <v>154</v>
      </c>
      <c r="E400" t="s">
        <v>156</v>
      </c>
      <c r="F400" t="s">
        <v>159</v>
      </c>
      <c r="G400" t="s">
        <v>224</v>
      </c>
      <c r="H400">
        <v>484.08090346924087</v>
      </c>
      <c r="I400">
        <v>35</v>
      </c>
      <c r="J400">
        <v>1720592.8880907604</v>
      </c>
      <c r="K400">
        <v>44841.853233333328</v>
      </c>
      <c r="L400">
        <v>309706719.85633689</v>
      </c>
      <c r="M400">
        <v>6146047.4383333325</v>
      </c>
      <c r="N400">
        <v>2580889332.1361408</v>
      </c>
      <c r="O400">
        <v>131117000</v>
      </c>
      <c r="P400">
        <v>23.600424849999992</v>
      </c>
      <c r="Q400">
        <v>25722.863676956866</v>
      </c>
      <c r="R400">
        <v>309751561.70957023</v>
      </c>
      <c r="S400">
        <v>2718.1523795744743</v>
      </c>
      <c r="T400">
        <v>25746.464101806865</v>
      </c>
    </row>
    <row r="401" spans="1:20" x14ac:dyDescent="0.3">
      <c r="A401">
        <v>400</v>
      </c>
      <c r="B401" t="s">
        <v>142</v>
      </c>
      <c r="C401" t="s">
        <v>151</v>
      </c>
      <c r="D401" t="s">
        <v>154</v>
      </c>
      <c r="E401" t="s">
        <v>156</v>
      </c>
      <c r="F401" t="s">
        <v>160</v>
      </c>
      <c r="G401" t="s">
        <v>225</v>
      </c>
      <c r="H401">
        <v>478.96106026238573</v>
      </c>
      <c r="I401">
        <v>69</v>
      </c>
      <c r="J401">
        <v>1709630.7592084911</v>
      </c>
      <c r="K401">
        <v>45659.222608333323</v>
      </c>
      <c r="L401">
        <v>307733536.6575284</v>
      </c>
      <c r="M401">
        <v>6173293.0841666656</v>
      </c>
      <c r="N401">
        <v>2564446138.8127365</v>
      </c>
      <c r="O401">
        <v>128616000</v>
      </c>
      <c r="P401">
        <v>23.327968391666662</v>
      </c>
      <c r="Q401">
        <v>25558.979850166943</v>
      </c>
      <c r="R401">
        <v>307779195.88013673</v>
      </c>
      <c r="S401">
        <v>2699.2354318969033</v>
      </c>
      <c r="T401">
        <v>25582.307818558609</v>
      </c>
    </row>
    <row r="402" spans="1:20" x14ac:dyDescent="0.3">
      <c r="A402">
        <v>401</v>
      </c>
      <c r="B402" t="s">
        <v>142</v>
      </c>
      <c r="C402" t="s">
        <v>151</v>
      </c>
      <c r="D402" t="s">
        <v>154</v>
      </c>
      <c r="E402" t="s">
        <v>156</v>
      </c>
      <c r="F402" t="s">
        <v>160</v>
      </c>
      <c r="G402" t="s">
        <v>226</v>
      </c>
      <c r="H402">
        <v>478.96106026238573</v>
      </c>
      <c r="I402">
        <v>35</v>
      </c>
      <c r="J402">
        <v>1709630.7592084911</v>
      </c>
      <c r="K402">
        <v>45659.222608333323</v>
      </c>
      <c r="L402">
        <v>307733536.6575284</v>
      </c>
      <c r="M402">
        <v>6173293.0841666656</v>
      </c>
      <c r="N402">
        <v>2564446138.8127365</v>
      </c>
      <c r="O402">
        <v>136500000</v>
      </c>
      <c r="P402">
        <v>23.327968391666662</v>
      </c>
      <c r="Q402">
        <v>25558.979850166943</v>
      </c>
      <c r="R402">
        <v>307779195.88013673</v>
      </c>
      <c r="S402">
        <v>2707.1194318969028</v>
      </c>
      <c r="T402">
        <v>25582.307818558609</v>
      </c>
    </row>
    <row r="403" spans="1:20" x14ac:dyDescent="0.3">
      <c r="A403">
        <v>402</v>
      </c>
      <c r="B403" t="s">
        <v>142</v>
      </c>
      <c r="C403" t="s">
        <v>151</v>
      </c>
      <c r="D403" t="s">
        <v>154</v>
      </c>
      <c r="E403" t="s">
        <v>156</v>
      </c>
      <c r="F403" t="s">
        <v>160</v>
      </c>
      <c r="G403" t="s">
        <v>224</v>
      </c>
      <c r="H403">
        <v>478.96106026238573</v>
      </c>
      <c r="I403">
        <v>35</v>
      </c>
      <c r="J403">
        <v>1709630.7592084911</v>
      </c>
      <c r="K403">
        <v>45659.222608333323</v>
      </c>
      <c r="L403">
        <v>307733536.6575284</v>
      </c>
      <c r="M403">
        <v>6173293.0841666656</v>
      </c>
      <c r="N403">
        <v>2564446138.8127365</v>
      </c>
      <c r="O403">
        <v>131117000</v>
      </c>
      <c r="P403">
        <v>23.327968391666662</v>
      </c>
      <c r="Q403">
        <v>25558.979850166943</v>
      </c>
      <c r="R403">
        <v>307779195.88013673</v>
      </c>
      <c r="S403">
        <v>2701.736431896903</v>
      </c>
      <c r="T403">
        <v>25582.307818558609</v>
      </c>
    </row>
    <row r="404" spans="1:20" x14ac:dyDescent="0.3">
      <c r="A404">
        <v>403</v>
      </c>
      <c r="B404" t="s">
        <v>142</v>
      </c>
      <c r="C404" t="s">
        <v>151</v>
      </c>
      <c r="D404" t="s">
        <v>154</v>
      </c>
      <c r="E404" t="s">
        <v>156</v>
      </c>
      <c r="F404" t="s">
        <v>161</v>
      </c>
      <c r="G404" t="s">
        <v>225</v>
      </c>
      <c r="H404">
        <v>460.26943821898698</v>
      </c>
      <c r="I404">
        <v>66</v>
      </c>
      <c r="J404">
        <v>1666355.1284181534</v>
      </c>
      <c r="K404">
        <v>46149.644233333325</v>
      </c>
      <c r="L404">
        <v>299943923.11526763</v>
      </c>
      <c r="M404">
        <v>6124250.9216666659</v>
      </c>
      <c r="N404">
        <v>2499532692.6272302</v>
      </c>
      <c r="O404">
        <v>123024000</v>
      </c>
      <c r="P404">
        <v>22.837546766666659</v>
      </c>
      <c r="Q404">
        <v>24912.009169851393</v>
      </c>
      <c r="R404">
        <v>299990072.75950098</v>
      </c>
      <c r="S404">
        <v>2628.6809435488967</v>
      </c>
      <c r="T404">
        <v>24934.84671661806</v>
      </c>
    </row>
    <row r="405" spans="1:20" x14ac:dyDescent="0.3">
      <c r="A405">
        <v>404</v>
      </c>
      <c r="B405" t="s">
        <v>142</v>
      </c>
      <c r="C405" t="s">
        <v>151</v>
      </c>
      <c r="D405" t="s">
        <v>154</v>
      </c>
      <c r="E405" t="s">
        <v>156</v>
      </c>
      <c r="F405" t="s">
        <v>161</v>
      </c>
      <c r="G405" t="s">
        <v>226</v>
      </c>
      <c r="H405">
        <v>460.26943821898698</v>
      </c>
      <c r="I405">
        <v>33</v>
      </c>
      <c r="J405">
        <v>1666355.1284181534</v>
      </c>
      <c r="K405">
        <v>46149.644233333325</v>
      </c>
      <c r="L405">
        <v>299943923.11526763</v>
      </c>
      <c r="M405">
        <v>6124250.9216666659</v>
      </c>
      <c r="N405">
        <v>2499532692.6272302</v>
      </c>
      <c r="O405">
        <v>128700000</v>
      </c>
      <c r="P405">
        <v>22.837546766666659</v>
      </c>
      <c r="Q405">
        <v>24912.009169851393</v>
      </c>
      <c r="R405">
        <v>299990072.75950098</v>
      </c>
      <c r="S405">
        <v>2634.3569435488967</v>
      </c>
      <c r="T405">
        <v>24934.84671661806</v>
      </c>
    </row>
    <row r="406" spans="1:20" x14ac:dyDescent="0.3">
      <c r="A406">
        <v>405</v>
      </c>
      <c r="B406" t="s">
        <v>142</v>
      </c>
      <c r="C406" t="s">
        <v>151</v>
      </c>
      <c r="D406" t="s">
        <v>154</v>
      </c>
      <c r="E406" t="s">
        <v>156</v>
      </c>
      <c r="F406" t="s">
        <v>161</v>
      </c>
      <c r="G406" t="s">
        <v>224</v>
      </c>
      <c r="H406">
        <v>460.26943821898698</v>
      </c>
      <c r="I406">
        <v>33</v>
      </c>
      <c r="J406">
        <v>1666355.1284181534</v>
      </c>
      <c r="K406">
        <v>46149.644233333325</v>
      </c>
      <c r="L406">
        <v>299943923.11526763</v>
      </c>
      <c r="M406">
        <v>6124250.9216666659</v>
      </c>
      <c r="N406">
        <v>2499532692.6272302</v>
      </c>
      <c r="O406">
        <v>123624600</v>
      </c>
      <c r="P406">
        <v>22.837546766666659</v>
      </c>
      <c r="Q406">
        <v>24912.009169851393</v>
      </c>
      <c r="R406">
        <v>299990072.75950098</v>
      </c>
      <c r="S406">
        <v>2629.2815435488969</v>
      </c>
      <c r="T406">
        <v>24934.84671661806</v>
      </c>
    </row>
    <row r="407" spans="1:20" x14ac:dyDescent="0.3">
      <c r="A407">
        <v>406</v>
      </c>
      <c r="B407" t="s">
        <v>142</v>
      </c>
      <c r="C407" t="s">
        <v>151</v>
      </c>
      <c r="D407" t="s">
        <v>154</v>
      </c>
      <c r="E407" t="s">
        <v>157</v>
      </c>
      <c r="F407" t="s">
        <v>159</v>
      </c>
      <c r="G407" t="s">
        <v>225</v>
      </c>
      <c r="H407">
        <v>487.13241580257414</v>
      </c>
      <c r="I407">
        <v>70</v>
      </c>
      <c r="J407">
        <v>1723546.7520294271</v>
      </c>
      <c r="K407">
        <v>47838.874274999995</v>
      </c>
      <c r="L407">
        <v>310238415.36529684</v>
      </c>
      <c r="M407">
        <v>5546643.2299999986</v>
      </c>
      <c r="N407">
        <v>2585320128.0441403</v>
      </c>
      <c r="O407">
        <v>130480000</v>
      </c>
      <c r="P407">
        <v>26.597445891666659</v>
      </c>
      <c r="Q407">
        <v>25767.023942839933</v>
      </c>
      <c r="R407">
        <v>310286254.23957187</v>
      </c>
      <c r="S407">
        <v>2721.3467712741403</v>
      </c>
      <c r="T407">
        <v>25793.621388731601</v>
      </c>
    </row>
    <row r="408" spans="1:20" x14ac:dyDescent="0.3">
      <c r="A408">
        <v>407</v>
      </c>
      <c r="B408" t="s">
        <v>142</v>
      </c>
      <c r="C408" t="s">
        <v>151</v>
      </c>
      <c r="D408" t="s">
        <v>154</v>
      </c>
      <c r="E408" t="s">
        <v>157</v>
      </c>
      <c r="F408" t="s">
        <v>159</v>
      </c>
      <c r="G408" t="s">
        <v>226</v>
      </c>
      <c r="H408">
        <v>487.13241580257414</v>
      </c>
      <c r="I408">
        <v>35</v>
      </c>
      <c r="J408">
        <v>1723546.7520294271</v>
      </c>
      <c r="K408">
        <v>47838.874274999995</v>
      </c>
      <c r="L408">
        <v>310238415.36529684</v>
      </c>
      <c r="M408">
        <v>5546643.2299999986</v>
      </c>
      <c r="N408">
        <v>2585320128.0441403</v>
      </c>
      <c r="O408">
        <v>136500000</v>
      </c>
      <c r="P408">
        <v>26.597445891666659</v>
      </c>
      <c r="Q408">
        <v>25767.023942839933</v>
      </c>
      <c r="R408">
        <v>310286254.23957187</v>
      </c>
      <c r="S408">
        <v>2727.3667712741403</v>
      </c>
      <c r="T408">
        <v>25793.621388731601</v>
      </c>
    </row>
    <row r="409" spans="1:20" x14ac:dyDescent="0.3">
      <c r="A409">
        <v>408</v>
      </c>
      <c r="B409" t="s">
        <v>142</v>
      </c>
      <c r="C409" t="s">
        <v>151</v>
      </c>
      <c r="D409" t="s">
        <v>154</v>
      </c>
      <c r="E409" t="s">
        <v>157</v>
      </c>
      <c r="F409" t="s">
        <v>159</v>
      </c>
      <c r="G409" t="s">
        <v>224</v>
      </c>
      <c r="H409">
        <v>487.13241580257414</v>
      </c>
      <c r="I409">
        <v>35</v>
      </c>
      <c r="J409">
        <v>1723546.7520294271</v>
      </c>
      <c r="K409">
        <v>47838.874274999995</v>
      </c>
      <c r="L409">
        <v>310238415.36529684</v>
      </c>
      <c r="M409">
        <v>5546643.2299999986</v>
      </c>
      <c r="N409">
        <v>2585320128.0441403</v>
      </c>
      <c r="O409">
        <v>131117000</v>
      </c>
      <c r="P409">
        <v>26.597445891666659</v>
      </c>
      <c r="Q409">
        <v>25767.023942839933</v>
      </c>
      <c r="R409">
        <v>310286254.23957187</v>
      </c>
      <c r="S409">
        <v>2721.9837712741405</v>
      </c>
      <c r="T409">
        <v>25793.621388731601</v>
      </c>
    </row>
    <row r="410" spans="1:20" x14ac:dyDescent="0.3">
      <c r="A410">
        <v>409</v>
      </c>
      <c r="B410" t="s">
        <v>142</v>
      </c>
      <c r="C410" t="s">
        <v>151</v>
      </c>
      <c r="D410" t="s">
        <v>154</v>
      </c>
      <c r="E410" t="s">
        <v>157</v>
      </c>
      <c r="F410" t="s">
        <v>160</v>
      </c>
      <c r="G410" t="s">
        <v>225</v>
      </c>
      <c r="H410">
        <v>482.01257259571912</v>
      </c>
      <c r="I410">
        <v>69</v>
      </c>
      <c r="J410">
        <v>1712584.6231471575</v>
      </c>
      <c r="K410">
        <v>48656.243649999989</v>
      </c>
      <c r="L410">
        <v>308265232.16648835</v>
      </c>
      <c r="M410">
        <v>5573888.8758333316</v>
      </c>
      <c r="N410">
        <v>2568876934.720736</v>
      </c>
      <c r="O410">
        <v>128616000</v>
      </c>
      <c r="P410">
        <v>26.324989433333329</v>
      </c>
      <c r="Q410">
        <v>25603.140116050003</v>
      </c>
      <c r="R410">
        <v>308313888.41013837</v>
      </c>
      <c r="S410">
        <v>2703.0668235965695</v>
      </c>
      <c r="T410">
        <v>25629.465105483338</v>
      </c>
    </row>
    <row r="411" spans="1:20" x14ac:dyDescent="0.3">
      <c r="A411">
        <v>410</v>
      </c>
      <c r="B411" t="s">
        <v>142</v>
      </c>
      <c r="C411" t="s">
        <v>151</v>
      </c>
      <c r="D411" t="s">
        <v>154</v>
      </c>
      <c r="E411" t="s">
        <v>157</v>
      </c>
      <c r="F411" t="s">
        <v>160</v>
      </c>
      <c r="G411" t="s">
        <v>226</v>
      </c>
      <c r="H411">
        <v>482.01257259571912</v>
      </c>
      <c r="I411">
        <v>35</v>
      </c>
      <c r="J411">
        <v>1712584.6231471575</v>
      </c>
      <c r="K411">
        <v>48656.243649999989</v>
      </c>
      <c r="L411">
        <v>308265232.16648835</v>
      </c>
      <c r="M411">
        <v>5573888.8758333316</v>
      </c>
      <c r="N411">
        <v>2568876934.720736</v>
      </c>
      <c r="O411">
        <v>136500000</v>
      </c>
      <c r="P411">
        <v>26.324989433333329</v>
      </c>
      <c r="Q411">
        <v>25603.140116050003</v>
      </c>
      <c r="R411">
        <v>308313888.41013837</v>
      </c>
      <c r="S411">
        <v>2710.9508235965695</v>
      </c>
      <c r="T411">
        <v>25629.465105483338</v>
      </c>
    </row>
    <row r="412" spans="1:20" x14ac:dyDescent="0.3">
      <c r="A412">
        <v>411</v>
      </c>
      <c r="B412" t="s">
        <v>142</v>
      </c>
      <c r="C412" t="s">
        <v>151</v>
      </c>
      <c r="D412" t="s">
        <v>154</v>
      </c>
      <c r="E412" t="s">
        <v>157</v>
      </c>
      <c r="F412" t="s">
        <v>160</v>
      </c>
      <c r="G412" t="s">
        <v>224</v>
      </c>
      <c r="H412">
        <v>482.01257259571912</v>
      </c>
      <c r="I412">
        <v>35</v>
      </c>
      <c r="J412">
        <v>1712584.6231471575</v>
      </c>
      <c r="K412">
        <v>48656.243649999989</v>
      </c>
      <c r="L412">
        <v>308265232.16648835</v>
      </c>
      <c r="M412">
        <v>5573888.8758333316</v>
      </c>
      <c r="N412">
        <v>2568876934.720736</v>
      </c>
      <c r="O412">
        <v>131117000</v>
      </c>
      <c r="P412">
        <v>26.324989433333329</v>
      </c>
      <c r="Q412">
        <v>25603.140116050003</v>
      </c>
      <c r="R412">
        <v>308313888.41013837</v>
      </c>
      <c r="S412">
        <v>2705.5678235965697</v>
      </c>
      <c r="T412">
        <v>25629.465105483338</v>
      </c>
    </row>
    <row r="413" spans="1:20" x14ac:dyDescent="0.3">
      <c r="A413">
        <v>412</v>
      </c>
      <c r="B413" t="s">
        <v>142</v>
      </c>
      <c r="C413" t="s">
        <v>151</v>
      </c>
      <c r="D413" t="s">
        <v>154</v>
      </c>
      <c r="E413" t="s">
        <v>157</v>
      </c>
      <c r="F413" t="s">
        <v>161</v>
      </c>
      <c r="G413" t="s">
        <v>225</v>
      </c>
      <c r="H413">
        <v>463.32095055232037</v>
      </c>
      <c r="I413">
        <v>66</v>
      </c>
      <c r="J413">
        <v>1669308.9923568198</v>
      </c>
      <c r="K413">
        <v>49146.665274999992</v>
      </c>
      <c r="L413">
        <v>300475618.62422758</v>
      </c>
      <c r="M413">
        <v>5524846.713333332</v>
      </c>
      <c r="N413">
        <v>2503963488.5352297</v>
      </c>
      <c r="O413">
        <v>123024000</v>
      </c>
      <c r="P413">
        <v>25.834567808333325</v>
      </c>
      <c r="Q413">
        <v>24956.169435734453</v>
      </c>
      <c r="R413">
        <v>300524765.28950256</v>
      </c>
      <c r="S413">
        <v>2632.512335248563</v>
      </c>
      <c r="T413">
        <v>24982.004003542788</v>
      </c>
    </row>
    <row r="414" spans="1:20" x14ac:dyDescent="0.3">
      <c r="A414">
        <v>413</v>
      </c>
      <c r="B414" t="s">
        <v>142</v>
      </c>
      <c r="C414" t="s">
        <v>151</v>
      </c>
      <c r="D414" t="s">
        <v>154</v>
      </c>
      <c r="E414" t="s">
        <v>157</v>
      </c>
      <c r="F414" t="s">
        <v>161</v>
      </c>
      <c r="G414" t="s">
        <v>226</v>
      </c>
      <c r="H414">
        <v>463.32095055232037</v>
      </c>
      <c r="I414">
        <v>33</v>
      </c>
      <c r="J414">
        <v>1669308.9923568198</v>
      </c>
      <c r="K414">
        <v>49146.665274999992</v>
      </c>
      <c r="L414">
        <v>300475618.62422758</v>
      </c>
      <c r="M414">
        <v>5524846.713333332</v>
      </c>
      <c r="N414">
        <v>2503963488.5352297</v>
      </c>
      <c r="O414">
        <v>128700000</v>
      </c>
      <c r="P414">
        <v>25.834567808333325</v>
      </c>
      <c r="Q414">
        <v>24956.169435734453</v>
      </c>
      <c r="R414">
        <v>300524765.28950256</v>
      </c>
      <c r="S414">
        <v>2638.1883352485629</v>
      </c>
      <c r="T414">
        <v>24982.004003542788</v>
      </c>
    </row>
    <row r="415" spans="1:20" x14ac:dyDescent="0.3">
      <c r="A415">
        <v>414</v>
      </c>
      <c r="B415" t="s">
        <v>142</v>
      </c>
      <c r="C415" t="s">
        <v>151</v>
      </c>
      <c r="D415" t="s">
        <v>154</v>
      </c>
      <c r="E415" t="s">
        <v>157</v>
      </c>
      <c r="F415" t="s">
        <v>161</v>
      </c>
      <c r="G415" t="s">
        <v>224</v>
      </c>
      <c r="H415">
        <v>463.32095055232037</v>
      </c>
      <c r="I415">
        <v>33</v>
      </c>
      <c r="J415">
        <v>1669308.9923568198</v>
      </c>
      <c r="K415">
        <v>49146.665274999992</v>
      </c>
      <c r="L415">
        <v>300475618.62422758</v>
      </c>
      <c r="M415">
        <v>5524846.713333332</v>
      </c>
      <c r="N415">
        <v>2503963488.5352297</v>
      </c>
      <c r="O415">
        <v>123624600</v>
      </c>
      <c r="P415">
        <v>25.834567808333325</v>
      </c>
      <c r="Q415">
        <v>24956.169435734453</v>
      </c>
      <c r="R415">
        <v>300524765.28950256</v>
      </c>
      <c r="S415">
        <v>2633.1129352485627</v>
      </c>
      <c r="T415">
        <v>24982.004003542788</v>
      </c>
    </row>
    <row r="416" spans="1:20" x14ac:dyDescent="0.3">
      <c r="A416">
        <v>415</v>
      </c>
      <c r="B416" t="s">
        <v>142</v>
      </c>
      <c r="C416" t="s">
        <v>151</v>
      </c>
      <c r="D416" t="s">
        <v>155</v>
      </c>
      <c r="E416" t="s">
        <v>156</v>
      </c>
      <c r="F416" t="s">
        <v>159</v>
      </c>
      <c r="G416" t="s">
        <v>225</v>
      </c>
      <c r="H416">
        <v>484.11099734424084</v>
      </c>
      <c r="I416">
        <v>69</v>
      </c>
      <c r="J416">
        <v>1720622.0189617604</v>
      </c>
      <c r="K416">
        <v>44755.870733333322</v>
      </c>
      <c r="L416">
        <v>309711963.41311687</v>
      </c>
      <c r="M416">
        <v>6141748.3133333325</v>
      </c>
      <c r="N416">
        <v>2580933028.4426408</v>
      </c>
      <c r="O416">
        <v>128616000</v>
      </c>
      <c r="P416">
        <v>23.535937974999992</v>
      </c>
      <c r="Q416">
        <v>25723.299183478317</v>
      </c>
      <c r="R416">
        <v>309756719.28385019</v>
      </c>
      <c r="S416">
        <v>2715.6907767559742</v>
      </c>
      <c r="T416">
        <v>25746.835121453318</v>
      </c>
    </row>
    <row r="417" spans="1:20" x14ac:dyDescent="0.3">
      <c r="A417">
        <v>416</v>
      </c>
      <c r="B417" t="s">
        <v>142</v>
      </c>
      <c r="C417" t="s">
        <v>151</v>
      </c>
      <c r="D417" t="s">
        <v>155</v>
      </c>
      <c r="E417" t="s">
        <v>156</v>
      </c>
      <c r="F417" t="s">
        <v>159</v>
      </c>
      <c r="G417" t="s">
        <v>226</v>
      </c>
      <c r="H417">
        <v>484.11099734424084</v>
      </c>
      <c r="I417">
        <v>35</v>
      </c>
      <c r="J417">
        <v>1720622.0189617604</v>
      </c>
      <c r="K417">
        <v>44755.870733333322</v>
      </c>
      <c r="L417">
        <v>309711963.41311687</v>
      </c>
      <c r="M417">
        <v>6141748.3133333325</v>
      </c>
      <c r="N417">
        <v>2580933028.4426408</v>
      </c>
      <c r="O417">
        <v>136500000</v>
      </c>
      <c r="P417">
        <v>23.535937974999992</v>
      </c>
      <c r="Q417">
        <v>25723.299183478317</v>
      </c>
      <c r="R417">
        <v>309756719.28385019</v>
      </c>
      <c r="S417">
        <v>2723.5747767559742</v>
      </c>
      <c r="T417">
        <v>25746.835121453318</v>
      </c>
    </row>
    <row r="418" spans="1:20" x14ac:dyDescent="0.3">
      <c r="A418">
        <v>417</v>
      </c>
      <c r="B418" t="s">
        <v>142</v>
      </c>
      <c r="C418" t="s">
        <v>151</v>
      </c>
      <c r="D418" t="s">
        <v>155</v>
      </c>
      <c r="E418" t="s">
        <v>156</v>
      </c>
      <c r="F418" t="s">
        <v>159</v>
      </c>
      <c r="G418" t="s">
        <v>224</v>
      </c>
      <c r="H418">
        <v>484.11099734424084</v>
      </c>
      <c r="I418">
        <v>35</v>
      </c>
      <c r="J418">
        <v>1720622.0189617604</v>
      </c>
      <c r="K418">
        <v>44755.870733333322</v>
      </c>
      <c r="L418">
        <v>309711963.41311687</v>
      </c>
      <c r="M418">
        <v>6141748.3133333325</v>
      </c>
      <c r="N418">
        <v>2580933028.4426408</v>
      </c>
      <c r="O418">
        <v>131117000</v>
      </c>
      <c r="P418">
        <v>23.535937974999992</v>
      </c>
      <c r="Q418">
        <v>25723.299183478317</v>
      </c>
      <c r="R418">
        <v>309756719.28385019</v>
      </c>
      <c r="S418">
        <v>2718.1917767559744</v>
      </c>
      <c r="T418">
        <v>25746.835121453318</v>
      </c>
    </row>
    <row r="419" spans="1:20" x14ac:dyDescent="0.3">
      <c r="A419">
        <v>418</v>
      </c>
      <c r="B419" t="s">
        <v>142</v>
      </c>
      <c r="C419" t="s">
        <v>151</v>
      </c>
      <c r="D419" t="s">
        <v>155</v>
      </c>
      <c r="E419" t="s">
        <v>156</v>
      </c>
      <c r="F419" t="s">
        <v>160</v>
      </c>
      <c r="G419" t="s">
        <v>225</v>
      </c>
      <c r="H419">
        <v>478.99115413738576</v>
      </c>
      <c r="I419">
        <v>69</v>
      </c>
      <c r="J419">
        <v>1709659.8900794908</v>
      </c>
      <c r="K419">
        <v>45573.240108333324</v>
      </c>
      <c r="L419">
        <v>307738780.21430838</v>
      </c>
      <c r="M419">
        <v>6168993.9591666656</v>
      </c>
      <c r="N419">
        <v>2564489835.1192365</v>
      </c>
      <c r="O419">
        <v>128616000</v>
      </c>
      <c r="P419">
        <v>23.263481516666662</v>
      </c>
      <c r="Q419">
        <v>25559.415356688387</v>
      </c>
      <c r="R419">
        <v>307784353.45441669</v>
      </c>
      <c r="S419">
        <v>2699.2748290784029</v>
      </c>
      <c r="T419">
        <v>25582.678838205054</v>
      </c>
    </row>
    <row r="420" spans="1:20" x14ac:dyDescent="0.3">
      <c r="A420">
        <v>419</v>
      </c>
      <c r="B420" t="s">
        <v>142</v>
      </c>
      <c r="C420" t="s">
        <v>151</v>
      </c>
      <c r="D420" t="s">
        <v>155</v>
      </c>
      <c r="E420" t="s">
        <v>156</v>
      </c>
      <c r="F420" t="s">
        <v>160</v>
      </c>
      <c r="G420" t="s">
        <v>226</v>
      </c>
      <c r="H420">
        <v>478.99115413738576</v>
      </c>
      <c r="I420">
        <v>35</v>
      </c>
      <c r="J420">
        <v>1709659.8900794908</v>
      </c>
      <c r="K420">
        <v>45573.240108333324</v>
      </c>
      <c r="L420">
        <v>307738780.21430838</v>
      </c>
      <c r="M420">
        <v>6168993.9591666656</v>
      </c>
      <c r="N420">
        <v>2564489835.1192365</v>
      </c>
      <c r="O420">
        <v>136500000</v>
      </c>
      <c r="P420">
        <v>23.263481516666662</v>
      </c>
      <c r="Q420">
        <v>25559.415356688387</v>
      </c>
      <c r="R420">
        <v>307784353.45441669</v>
      </c>
      <c r="S420">
        <v>2707.158829078403</v>
      </c>
      <c r="T420">
        <v>25582.678838205054</v>
      </c>
    </row>
    <row r="421" spans="1:20" x14ac:dyDescent="0.3">
      <c r="A421">
        <v>420</v>
      </c>
      <c r="B421" t="s">
        <v>142</v>
      </c>
      <c r="C421" t="s">
        <v>151</v>
      </c>
      <c r="D421" t="s">
        <v>155</v>
      </c>
      <c r="E421" t="s">
        <v>156</v>
      </c>
      <c r="F421" t="s">
        <v>160</v>
      </c>
      <c r="G421" t="s">
        <v>224</v>
      </c>
      <c r="H421">
        <v>478.99115413738576</v>
      </c>
      <c r="I421">
        <v>35</v>
      </c>
      <c r="J421">
        <v>1709659.8900794908</v>
      </c>
      <c r="K421">
        <v>45573.240108333324</v>
      </c>
      <c r="L421">
        <v>307738780.21430838</v>
      </c>
      <c r="M421">
        <v>6168993.9591666656</v>
      </c>
      <c r="N421">
        <v>2564489835.1192365</v>
      </c>
      <c r="O421">
        <v>131117000</v>
      </c>
      <c r="P421">
        <v>23.263481516666662</v>
      </c>
      <c r="Q421">
        <v>25559.415356688387</v>
      </c>
      <c r="R421">
        <v>307784353.45441669</v>
      </c>
      <c r="S421">
        <v>2701.7758290784031</v>
      </c>
      <c r="T421">
        <v>25582.678838205054</v>
      </c>
    </row>
    <row r="422" spans="1:20" x14ac:dyDescent="0.3">
      <c r="A422">
        <v>421</v>
      </c>
      <c r="B422" t="s">
        <v>142</v>
      </c>
      <c r="C422" t="s">
        <v>151</v>
      </c>
      <c r="D422" t="s">
        <v>155</v>
      </c>
      <c r="E422" t="s">
        <v>156</v>
      </c>
      <c r="F422" t="s">
        <v>161</v>
      </c>
      <c r="G422" t="s">
        <v>225</v>
      </c>
      <c r="H422">
        <v>460.29953209398701</v>
      </c>
      <c r="I422">
        <v>66</v>
      </c>
      <c r="J422">
        <v>1666384.2592891534</v>
      </c>
      <c r="K422">
        <v>46063.66173333332</v>
      </c>
      <c r="L422">
        <v>299949166.67204762</v>
      </c>
      <c r="M422">
        <v>6119951.7966666659</v>
      </c>
      <c r="N422">
        <v>2499576388.9337301</v>
      </c>
      <c r="O422">
        <v>123024000</v>
      </c>
      <c r="P422">
        <v>22.773059891666659</v>
      </c>
      <c r="Q422">
        <v>24912.444676372845</v>
      </c>
      <c r="R422">
        <v>299995230.33378094</v>
      </c>
      <c r="S422">
        <v>2628.7203407303969</v>
      </c>
      <c r="T422">
        <v>24935.217736264512</v>
      </c>
    </row>
    <row r="423" spans="1:20" x14ac:dyDescent="0.3">
      <c r="A423">
        <v>422</v>
      </c>
      <c r="B423" t="s">
        <v>142</v>
      </c>
      <c r="C423" t="s">
        <v>151</v>
      </c>
      <c r="D423" t="s">
        <v>155</v>
      </c>
      <c r="E423" t="s">
        <v>156</v>
      </c>
      <c r="F423" t="s">
        <v>161</v>
      </c>
      <c r="G423" t="s">
        <v>226</v>
      </c>
      <c r="H423">
        <v>460.29953209398701</v>
      </c>
      <c r="I423">
        <v>33</v>
      </c>
      <c r="J423">
        <v>1666384.2592891534</v>
      </c>
      <c r="K423">
        <v>46063.66173333332</v>
      </c>
      <c r="L423">
        <v>299949166.67204762</v>
      </c>
      <c r="M423">
        <v>6119951.7966666659</v>
      </c>
      <c r="N423">
        <v>2499576388.9337301</v>
      </c>
      <c r="O423">
        <v>128700000</v>
      </c>
      <c r="P423">
        <v>22.773059891666659</v>
      </c>
      <c r="Q423">
        <v>24912.444676372845</v>
      </c>
      <c r="R423">
        <v>299995230.33378094</v>
      </c>
      <c r="S423">
        <v>2634.3963407303968</v>
      </c>
      <c r="T423">
        <v>24935.217736264512</v>
      </c>
    </row>
    <row r="424" spans="1:20" x14ac:dyDescent="0.3">
      <c r="A424">
        <v>423</v>
      </c>
      <c r="B424" t="s">
        <v>142</v>
      </c>
      <c r="C424" t="s">
        <v>151</v>
      </c>
      <c r="D424" t="s">
        <v>155</v>
      </c>
      <c r="E424" t="s">
        <v>156</v>
      </c>
      <c r="F424" t="s">
        <v>161</v>
      </c>
      <c r="G424" t="s">
        <v>224</v>
      </c>
      <c r="H424">
        <v>460.29953209398701</v>
      </c>
      <c r="I424">
        <v>33</v>
      </c>
      <c r="J424">
        <v>1666384.2592891534</v>
      </c>
      <c r="K424">
        <v>46063.66173333332</v>
      </c>
      <c r="L424">
        <v>299949166.67204762</v>
      </c>
      <c r="M424">
        <v>6119951.7966666659</v>
      </c>
      <c r="N424">
        <v>2499576388.9337301</v>
      </c>
      <c r="O424">
        <v>123624600</v>
      </c>
      <c r="P424">
        <v>22.773059891666659</v>
      </c>
      <c r="Q424">
        <v>24912.444676372845</v>
      </c>
      <c r="R424">
        <v>299995230.33378094</v>
      </c>
      <c r="S424">
        <v>2629.3209407303966</v>
      </c>
      <c r="T424">
        <v>24935.217736264512</v>
      </c>
    </row>
    <row r="425" spans="1:20" x14ac:dyDescent="0.3">
      <c r="A425">
        <v>424</v>
      </c>
      <c r="B425" t="s">
        <v>142</v>
      </c>
      <c r="C425" t="s">
        <v>151</v>
      </c>
      <c r="D425" t="s">
        <v>155</v>
      </c>
      <c r="E425" t="s">
        <v>157</v>
      </c>
      <c r="F425" t="s">
        <v>159</v>
      </c>
      <c r="G425" t="s">
        <v>225</v>
      </c>
      <c r="H425">
        <v>487.16250967757418</v>
      </c>
      <c r="I425">
        <v>70</v>
      </c>
      <c r="J425">
        <v>1723575.8829004273</v>
      </c>
      <c r="K425">
        <v>47752.891774999989</v>
      </c>
      <c r="L425">
        <v>310243658.92207694</v>
      </c>
      <c r="M425">
        <v>5542344.1049999986</v>
      </c>
      <c r="N425">
        <v>2585363824.3506408</v>
      </c>
      <c r="O425">
        <v>130480000</v>
      </c>
      <c r="P425">
        <v>26.532959016666659</v>
      </c>
      <c r="Q425">
        <v>25767.459449361388</v>
      </c>
      <c r="R425">
        <v>310291411.81385195</v>
      </c>
      <c r="S425">
        <v>2721.3861684556409</v>
      </c>
      <c r="T425">
        <v>25793.992408378053</v>
      </c>
    </row>
    <row r="426" spans="1:20" x14ac:dyDescent="0.3">
      <c r="A426">
        <v>425</v>
      </c>
      <c r="B426" t="s">
        <v>142</v>
      </c>
      <c r="C426" t="s">
        <v>151</v>
      </c>
      <c r="D426" t="s">
        <v>155</v>
      </c>
      <c r="E426" t="s">
        <v>157</v>
      </c>
      <c r="F426" t="s">
        <v>159</v>
      </c>
      <c r="G426" t="s">
        <v>226</v>
      </c>
      <c r="H426">
        <v>487.16250967757418</v>
      </c>
      <c r="I426">
        <v>35</v>
      </c>
      <c r="J426">
        <v>1723575.8829004273</v>
      </c>
      <c r="K426">
        <v>47752.891774999989</v>
      </c>
      <c r="L426">
        <v>310243658.92207694</v>
      </c>
      <c r="M426">
        <v>5542344.1049999986</v>
      </c>
      <c r="N426">
        <v>2585363824.3506408</v>
      </c>
      <c r="O426">
        <v>136500000</v>
      </c>
      <c r="P426">
        <v>26.532959016666659</v>
      </c>
      <c r="Q426">
        <v>25767.459449361388</v>
      </c>
      <c r="R426">
        <v>310291411.81385195</v>
      </c>
      <c r="S426">
        <v>2727.4061684556409</v>
      </c>
      <c r="T426">
        <v>25793.992408378053</v>
      </c>
    </row>
    <row r="427" spans="1:20" x14ac:dyDescent="0.3">
      <c r="A427">
        <v>426</v>
      </c>
      <c r="B427" t="s">
        <v>142</v>
      </c>
      <c r="C427" t="s">
        <v>151</v>
      </c>
      <c r="D427" t="s">
        <v>155</v>
      </c>
      <c r="E427" t="s">
        <v>157</v>
      </c>
      <c r="F427" t="s">
        <v>159</v>
      </c>
      <c r="G427" t="s">
        <v>224</v>
      </c>
      <c r="H427">
        <v>487.16250967757418</v>
      </c>
      <c r="I427">
        <v>35</v>
      </c>
      <c r="J427">
        <v>1723575.8829004273</v>
      </c>
      <c r="K427">
        <v>47752.891774999989</v>
      </c>
      <c r="L427">
        <v>310243658.92207694</v>
      </c>
      <c r="M427">
        <v>5542344.1049999986</v>
      </c>
      <c r="N427">
        <v>2585363824.3506408</v>
      </c>
      <c r="O427">
        <v>131117000</v>
      </c>
      <c r="P427">
        <v>26.532959016666659</v>
      </c>
      <c r="Q427">
        <v>25767.459449361388</v>
      </c>
      <c r="R427">
        <v>310291411.81385195</v>
      </c>
      <c r="S427">
        <v>2722.0231684556406</v>
      </c>
      <c r="T427">
        <v>25793.992408378053</v>
      </c>
    </row>
    <row r="428" spans="1:20" x14ac:dyDescent="0.3">
      <c r="A428">
        <v>427</v>
      </c>
      <c r="B428" t="s">
        <v>142</v>
      </c>
      <c r="C428" t="s">
        <v>151</v>
      </c>
      <c r="D428" t="s">
        <v>155</v>
      </c>
      <c r="E428" t="s">
        <v>157</v>
      </c>
      <c r="F428" t="s">
        <v>160</v>
      </c>
      <c r="G428" t="s">
        <v>225</v>
      </c>
      <c r="H428">
        <v>482.04266647071915</v>
      </c>
      <c r="I428">
        <v>69</v>
      </c>
      <c r="J428">
        <v>1712613.7540181575</v>
      </c>
      <c r="K428">
        <v>48570.261149999991</v>
      </c>
      <c r="L428">
        <v>308270475.72326833</v>
      </c>
      <c r="M428">
        <v>5569589.7508333316</v>
      </c>
      <c r="N428">
        <v>2568920631.027236</v>
      </c>
      <c r="O428">
        <v>128616000</v>
      </c>
      <c r="P428">
        <v>26.260502558333329</v>
      </c>
      <c r="Q428">
        <v>25603.575622571454</v>
      </c>
      <c r="R428">
        <v>308319045.98441833</v>
      </c>
      <c r="S428">
        <v>2703.1062207780697</v>
      </c>
      <c r="T428">
        <v>25629.836125129787</v>
      </c>
    </row>
    <row r="429" spans="1:20" x14ac:dyDescent="0.3">
      <c r="A429">
        <v>428</v>
      </c>
      <c r="B429" t="s">
        <v>142</v>
      </c>
      <c r="C429" t="s">
        <v>151</v>
      </c>
      <c r="D429" t="s">
        <v>155</v>
      </c>
      <c r="E429" t="s">
        <v>157</v>
      </c>
      <c r="F429" t="s">
        <v>160</v>
      </c>
      <c r="G429" t="s">
        <v>226</v>
      </c>
      <c r="H429">
        <v>482.04266647071915</v>
      </c>
      <c r="I429">
        <v>35</v>
      </c>
      <c r="J429">
        <v>1712613.7540181575</v>
      </c>
      <c r="K429">
        <v>48570.261149999991</v>
      </c>
      <c r="L429">
        <v>308270475.72326833</v>
      </c>
      <c r="M429">
        <v>5569589.7508333316</v>
      </c>
      <c r="N429">
        <v>2568920631.027236</v>
      </c>
      <c r="O429">
        <v>136500000</v>
      </c>
      <c r="P429">
        <v>26.260502558333329</v>
      </c>
      <c r="Q429">
        <v>25603.575622571454</v>
      </c>
      <c r="R429">
        <v>308319045.98441833</v>
      </c>
      <c r="S429">
        <v>2710.9902207780697</v>
      </c>
      <c r="T429">
        <v>25629.836125129787</v>
      </c>
    </row>
    <row r="430" spans="1:20" x14ac:dyDescent="0.3">
      <c r="A430">
        <v>429</v>
      </c>
      <c r="B430" t="s">
        <v>142</v>
      </c>
      <c r="C430" t="s">
        <v>151</v>
      </c>
      <c r="D430" t="s">
        <v>155</v>
      </c>
      <c r="E430" t="s">
        <v>157</v>
      </c>
      <c r="F430" t="s">
        <v>160</v>
      </c>
      <c r="G430" t="s">
        <v>224</v>
      </c>
      <c r="H430">
        <v>482.04266647071915</v>
      </c>
      <c r="I430">
        <v>35</v>
      </c>
      <c r="J430">
        <v>1712613.7540181575</v>
      </c>
      <c r="K430">
        <v>48570.261149999991</v>
      </c>
      <c r="L430">
        <v>308270475.72326833</v>
      </c>
      <c r="M430">
        <v>5569589.7508333316</v>
      </c>
      <c r="N430">
        <v>2568920631.027236</v>
      </c>
      <c r="O430">
        <v>131117000</v>
      </c>
      <c r="P430">
        <v>26.260502558333329</v>
      </c>
      <c r="Q430">
        <v>25603.575622571454</v>
      </c>
      <c r="R430">
        <v>308319045.98441833</v>
      </c>
      <c r="S430">
        <v>2705.6072207780694</v>
      </c>
      <c r="T430">
        <v>25629.836125129787</v>
      </c>
    </row>
    <row r="431" spans="1:20" x14ac:dyDescent="0.3">
      <c r="A431">
        <v>430</v>
      </c>
      <c r="B431" t="s">
        <v>142</v>
      </c>
      <c r="C431" t="s">
        <v>151</v>
      </c>
      <c r="D431" t="s">
        <v>155</v>
      </c>
      <c r="E431" t="s">
        <v>157</v>
      </c>
      <c r="F431" t="s">
        <v>161</v>
      </c>
      <c r="G431" t="s">
        <v>225</v>
      </c>
      <c r="H431">
        <v>463.35104442732035</v>
      </c>
      <c r="I431">
        <v>66</v>
      </c>
      <c r="J431">
        <v>1669338.12322782</v>
      </c>
      <c r="K431">
        <v>49060.682774999987</v>
      </c>
      <c r="L431">
        <v>300480862.18100762</v>
      </c>
      <c r="M431">
        <v>5520547.588333332</v>
      </c>
      <c r="N431">
        <v>2504007184.8417301</v>
      </c>
      <c r="O431">
        <v>123024000</v>
      </c>
      <c r="P431">
        <v>25.770080933333329</v>
      </c>
      <c r="Q431">
        <v>24956.604942255912</v>
      </c>
      <c r="R431">
        <v>300529922.86378264</v>
      </c>
      <c r="S431">
        <v>2632.5517324300631</v>
      </c>
      <c r="T431">
        <v>24982.375023189245</v>
      </c>
    </row>
    <row r="432" spans="1:20" x14ac:dyDescent="0.3">
      <c r="A432">
        <v>431</v>
      </c>
      <c r="B432" t="s">
        <v>142</v>
      </c>
      <c r="C432" t="s">
        <v>151</v>
      </c>
      <c r="D432" t="s">
        <v>155</v>
      </c>
      <c r="E432" t="s">
        <v>157</v>
      </c>
      <c r="F432" t="s">
        <v>161</v>
      </c>
      <c r="G432" t="s">
        <v>226</v>
      </c>
      <c r="H432">
        <v>463.35104442732035</v>
      </c>
      <c r="I432">
        <v>33</v>
      </c>
      <c r="J432">
        <v>1669338.12322782</v>
      </c>
      <c r="K432">
        <v>49060.682774999987</v>
      </c>
      <c r="L432">
        <v>300480862.18100762</v>
      </c>
      <c r="M432">
        <v>5520547.588333332</v>
      </c>
      <c r="N432">
        <v>2504007184.8417301</v>
      </c>
      <c r="O432">
        <v>128700000</v>
      </c>
      <c r="P432">
        <v>25.770080933333329</v>
      </c>
      <c r="Q432">
        <v>24956.604942255912</v>
      </c>
      <c r="R432">
        <v>300529922.86378264</v>
      </c>
      <c r="S432">
        <v>2638.227732430063</v>
      </c>
      <c r="T432">
        <v>24982.375023189245</v>
      </c>
    </row>
    <row r="433" spans="1:20" x14ac:dyDescent="0.3">
      <c r="A433">
        <v>432</v>
      </c>
      <c r="B433" t="s">
        <v>142</v>
      </c>
      <c r="C433" t="s">
        <v>151</v>
      </c>
      <c r="D433" t="s">
        <v>155</v>
      </c>
      <c r="E433" t="s">
        <v>157</v>
      </c>
      <c r="F433" t="s">
        <v>161</v>
      </c>
      <c r="G433" t="s">
        <v>224</v>
      </c>
      <c r="H433">
        <v>463.35104442732035</v>
      </c>
      <c r="I433">
        <v>33</v>
      </c>
      <c r="J433">
        <v>1669338.12322782</v>
      </c>
      <c r="K433">
        <v>49060.682774999987</v>
      </c>
      <c r="L433">
        <v>300480862.18100762</v>
      </c>
      <c r="M433">
        <v>5520547.588333332</v>
      </c>
      <c r="N433">
        <v>2504007184.8417301</v>
      </c>
      <c r="O433">
        <v>123624600</v>
      </c>
      <c r="P433">
        <v>25.770080933333329</v>
      </c>
      <c r="Q433">
        <v>24956.604942255912</v>
      </c>
      <c r="R433">
        <v>300529922.86378264</v>
      </c>
      <c r="S433">
        <v>2633.1523324300633</v>
      </c>
      <c r="T433">
        <v>24982.375023189245</v>
      </c>
    </row>
    <row r="434" spans="1:20" x14ac:dyDescent="0.3">
      <c r="A434">
        <v>433</v>
      </c>
      <c r="B434" t="s">
        <v>143</v>
      </c>
      <c r="C434" t="s">
        <v>149</v>
      </c>
      <c r="D434" t="s">
        <v>154</v>
      </c>
      <c r="E434" t="s">
        <v>156</v>
      </c>
      <c r="F434" t="s">
        <v>159</v>
      </c>
      <c r="G434" t="s">
        <v>225</v>
      </c>
      <c r="H434">
        <v>450.73109474750669</v>
      </c>
      <c r="I434">
        <v>65</v>
      </c>
      <c r="J434">
        <v>1595360.1192305093</v>
      </c>
      <c r="K434">
        <v>39797.174433333326</v>
      </c>
      <c r="L434">
        <v>287164821.4614917</v>
      </c>
      <c r="M434">
        <v>6359903.7583333319</v>
      </c>
      <c r="N434">
        <v>2393040178.8457642</v>
      </c>
      <c r="O434">
        <v>121160000</v>
      </c>
      <c r="P434">
        <v>27.421066449999991</v>
      </c>
      <c r="Q434">
        <v>23850.633782496112</v>
      </c>
      <c r="R434">
        <v>287204618.63592505</v>
      </c>
      <c r="S434">
        <v>2520.5600826040973</v>
      </c>
      <c r="T434">
        <v>23878.054848946111</v>
      </c>
    </row>
    <row r="435" spans="1:20" x14ac:dyDescent="0.3">
      <c r="A435">
        <v>434</v>
      </c>
      <c r="B435" t="s">
        <v>143</v>
      </c>
      <c r="C435" t="s">
        <v>149</v>
      </c>
      <c r="D435" t="s">
        <v>154</v>
      </c>
      <c r="E435" t="s">
        <v>156</v>
      </c>
      <c r="F435" t="s">
        <v>159</v>
      </c>
      <c r="G435" t="s">
        <v>226</v>
      </c>
      <c r="H435">
        <v>450.73109474750669</v>
      </c>
      <c r="I435">
        <v>33</v>
      </c>
      <c r="J435">
        <v>1595360.1192305093</v>
      </c>
      <c r="K435">
        <v>39797.174433333326</v>
      </c>
      <c r="L435">
        <v>287164821.4614917</v>
      </c>
      <c r="M435">
        <v>6359903.7583333319</v>
      </c>
      <c r="N435">
        <v>2393040178.8457642</v>
      </c>
      <c r="O435">
        <v>128700000</v>
      </c>
      <c r="P435">
        <v>27.421066449999991</v>
      </c>
      <c r="Q435">
        <v>23850.633782496112</v>
      </c>
      <c r="R435">
        <v>287204618.63592505</v>
      </c>
      <c r="S435">
        <v>2528.1000826040972</v>
      </c>
      <c r="T435">
        <v>23878.054848946111</v>
      </c>
    </row>
    <row r="436" spans="1:20" x14ac:dyDescent="0.3">
      <c r="A436">
        <v>435</v>
      </c>
      <c r="B436" t="s">
        <v>143</v>
      </c>
      <c r="C436" t="s">
        <v>149</v>
      </c>
      <c r="D436" t="s">
        <v>154</v>
      </c>
      <c r="E436" t="s">
        <v>156</v>
      </c>
      <c r="F436" t="s">
        <v>159</v>
      </c>
      <c r="G436" t="s">
        <v>224</v>
      </c>
      <c r="H436">
        <v>450.73109474750669</v>
      </c>
      <c r="I436">
        <v>33</v>
      </c>
      <c r="J436">
        <v>1595360.1192305093</v>
      </c>
      <c r="K436">
        <v>39797.174433333326</v>
      </c>
      <c r="L436">
        <v>287164821.4614917</v>
      </c>
      <c r="M436">
        <v>6359903.7583333319</v>
      </c>
      <c r="N436">
        <v>2393040178.8457642</v>
      </c>
      <c r="O436">
        <v>123624600</v>
      </c>
      <c r="P436">
        <v>27.421066449999991</v>
      </c>
      <c r="Q436">
        <v>23850.633782496112</v>
      </c>
      <c r="R436">
        <v>287204618.63592505</v>
      </c>
      <c r="S436">
        <v>2523.0246826040975</v>
      </c>
      <c r="T436">
        <v>23878.054848946111</v>
      </c>
    </row>
    <row r="437" spans="1:20" x14ac:dyDescent="0.3">
      <c r="A437">
        <v>436</v>
      </c>
      <c r="B437" t="s">
        <v>143</v>
      </c>
      <c r="C437" t="s">
        <v>149</v>
      </c>
      <c r="D437" t="s">
        <v>154</v>
      </c>
      <c r="E437" t="s">
        <v>156</v>
      </c>
      <c r="F437" t="s">
        <v>160</v>
      </c>
      <c r="G437" t="s">
        <v>225</v>
      </c>
      <c r="H437">
        <v>445.61125154065166</v>
      </c>
      <c r="I437">
        <v>64</v>
      </c>
      <c r="J437">
        <v>1584397.9903482399</v>
      </c>
      <c r="K437">
        <v>40614.543808333328</v>
      </c>
      <c r="L437">
        <v>285191638.26268315</v>
      </c>
      <c r="M437">
        <v>6387149.4041666649</v>
      </c>
      <c r="N437">
        <v>2376596985.5223598</v>
      </c>
      <c r="O437">
        <v>119296000</v>
      </c>
      <c r="P437">
        <v>27.14860999166666</v>
      </c>
      <c r="Q437">
        <v>23686.749955706182</v>
      </c>
      <c r="R437">
        <v>285232252.80649149</v>
      </c>
      <c r="S437">
        <v>2502.2801349265264</v>
      </c>
      <c r="T437">
        <v>23713.898565697848</v>
      </c>
    </row>
    <row r="438" spans="1:20" x14ac:dyDescent="0.3">
      <c r="A438">
        <v>437</v>
      </c>
      <c r="B438" t="s">
        <v>143</v>
      </c>
      <c r="C438" t="s">
        <v>149</v>
      </c>
      <c r="D438" t="s">
        <v>154</v>
      </c>
      <c r="E438" t="s">
        <v>156</v>
      </c>
      <c r="F438" t="s">
        <v>160</v>
      </c>
      <c r="G438" t="s">
        <v>226</v>
      </c>
      <c r="H438">
        <v>445.61125154065166</v>
      </c>
      <c r="I438">
        <v>32</v>
      </c>
      <c r="J438">
        <v>1584397.9903482399</v>
      </c>
      <c r="K438">
        <v>40614.543808333328</v>
      </c>
      <c r="L438">
        <v>285191638.26268315</v>
      </c>
      <c r="M438">
        <v>6387149.4041666649</v>
      </c>
      <c r="N438">
        <v>2376596985.5223598</v>
      </c>
      <c r="O438">
        <v>124800000</v>
      </c>
      <c r="P438">
        <v>27.14860999166666</v>
      </c>
      <c r="Q438">
        <v>23686.749955706182</v>
      </c>
      <c r="R438">
        <v>285232252.80649149</v>
      </c>
      <c r="S438">
        <v>2507.7841349265263</v>
      </c>
      <c r="T438">
        <v>23713.898565697848</v>
      </c>
    </row>
    <row r="439" spans="1:20" x14ac:dyDescent="0.3">
      <c r="A439">
        <v>438</v>
      </c>
      <c r="B439" t="s">
        <v>143</v>
      </c>
      <c r="C439" t="s">
        <v>149</v>
      </c>
      <c r="D439" t="s">
        <v>154</v>
      </c>
      <c r="E439" t="s">
        <v>156</v>
      </c>
      <c r="F439" t="s">
        <v>160</v>
      </c>
      <c r="G439" t="s">
        <v>224</v>
      </c>
      <c r="H439">
        <v>445.61125154065166</v>
      </c>
      <c r="I439">
        <v>32</v>
      </c>
      <c r="J439">
        <v>1584397.9903482399</v>
      </c>
      <c r="K439">
        <v>40614.543808333328</v>
      </c>
      <c r="L439">
        <v>285191638.26268315</v>
      </c>
      <c r="M439">
        <v>6387149.4041666649</v>
      </c>
      <c r="N439">
        <v>2376596985.5223598</v>
      </c>
      <c r="O439">
        <v>119878400</v>
      </c>
      <c r="P439">
        <v>27.14860999166666</v>
      </c>
      <c r="Q439">
        <v>23686.749955706182</v>
      </c>
      <c r="R439">
        <v>285232252.80649149</v>
      </c>
      <c r="S439">
        <v>2502.8625349265267</v>
      </c>
      <c r="T439">
        <v>23713.898565697848</v>
      </c>
    </row>
    <row r="440" spans="1:20" x14ac:dyDescent="0.3">
      <c r="A440">
        <v>439</v>
      </c>
      <c r="B440" t="s">
        <v>143</v>
      </c>
      <c r="C440" t="s">
        <v>149</v>
      </c>
      <c r="D440" t="s">
        <v>154</v>
      </c>
      <c r="E440" t="s">
        <v>156</v>
      </c>
      <c r="F440" t="s">
        <v>161</v>
      </c>
      <c r="G440" t="s">
        <v>225</v>
      </c>
      <c r="H440">
        <v>426.91962949725286</v>
      </c>
      <c r="I440">
        <v>61</v>
      </c>
      <c r="J440">
        <v>1541122.3595579024</v>
      </c>
      <c r="K440">
        <v>41104.965433333324</v>
      </c>
      <c r="L440">
        <v>277402024.72042245</v>
      </c>
      <c r="M440">
        <v>6338107.2416666653</v>
      </c>
      <c r="N440">
        <v>2311683539.336854</v>
      </c>
      <c r="O440">
        <v>113704000</v>
      </c>
      <c r="P440">
        <v>26.658188366666657</v>
      </c>
      <c r="Q440">
        <v>23039.77927539064</v>
      </c>
      <c r="R440">
        <v>277443129.68585581</v>
      </c>
      <c r="S440">
        <v>2431.7256465785208</v>
      </c>
      <c r="T440">
        <v>23066.437463757306</v>
      </c>
    </row>
    <row r="441" spans="1:20" x14ac:dyDescent="0.3">
      <c r="A441">
        <v>440</v>
      </c>
      <c r="B441" t="s">
        <v>143</v>
      </c>
      <c r="C441" t="s">
        <v>149</v>
      </c>
      <c r="D441" t="s">
        <v>154</v>
      </c>
      <c r="E441" t="s">
        <v>156</v>
      </c>
      <c r="F441" t="s">
        <v>161</v>
      </c>
      <c r="G441" t="s">
        <v>226</v>
      </c>
      <c r="H441">
        <v>426.91962949725286</v>
      </c>
      <c r="I441">
        <v>31</v>
      </c>
      <c r="J441">
        <v>1541122.3595579024</v>
      </c>
      <c r="K441">
        <v>41104.965433333324</v>
      </c>
      <c r="L441">
        <v>277402024.72042245</v>
      </c>
      <c r="M441">
        <v>6338107.2416666653</v>
      </c>
      <c r="N441">
        <v>2311683539.336854</v>
      </c>
      <c r="O441">
        <v>120900000</v>
      </c>
      <c r="P441">
        <v>26.658188366666657</v>
      </c>
      <c r="Q441">
        <v>23039.77927539064</v>
      </c>
      <c r="R441">
        <v>277443129.68585581</v>
      </c>
      <c r="S441">
        <v>2438.9216465785207</v>
      </c>
      <c r="T441">
        <v>23066.437463757306</v>
      </c>
    </row>
    <row r="442" spans="1:20" x14ac:dyDescent="0.3">
      <c r="A442">
        <v>441</v>
      </c>
      <c r="B442" t="s">
        <v>143</v>
      </c>
      <c r="C442" t="s">
        <v>149</v>
      </c>
      <c r="D442" t="s">
        <v>154</v>
      </c>
      <c r="E442" t="s">
        <v>156</v>
      </c>
      <c r="F442" t="s">
        <v>161</v>
      </c>
      <c r="G442" t="s">
        <v>224</v>
      </c>
      <c r="H442">
        <v>426.91962949725286</v>
      </c>
      <c r="I442">
        <v>31</v>
      </c>
      <c r="J442">
        <v>1541122.3595579024</v>
      </c>
      <c r="K442">
        <v>41104.965433333324</v>
      </c>
      <c r="L442">
        <v>277402024.72042245</v>
      </c>
      <c r="M442">
        <v>6338107.2416666653</v>
      </c>
      <c r="N442">
        <v>2311683539.336854</v>
      </c>
      <c r="O442">
        <v>116132200</v>
      </c>
      <c r="P442">
        <v>26.658188366666657</v>
      </c>
      <c r="Q442">
        <v>23039.77927539064</v>
      </c>
      <c r="R442">
        <v>277443129.68585581</v>
      </c>
      <c r="S442">
        <v>2434.1538465785206</v>
      </c>
      <c r="T442">
        <v>23066.437463757306</v>
      </c>
    </row>
    <row r="443" spans="1:20" x14ac:dyDescent="0.3">
      <c r="A443">
        <v>442</v>
      </c>
      <c r="B443" t="s">
        <v>143</v>
      </c>
      <c r="C443" t="s">
        <v>149</v>
      </c>
      <c r="D443" t="s">
        <v>154</v>
      </c>
      <c r="E443" t="s">
        <v>157</v>
      </c>
      <c r="F443" t="s">
        <v>159</v>
      </c>
      <c r="G443" t="s">
        <v>225</v>
      </c>
      <c r="H443">
        <v>453.78260708084002</v>
      </c>
      <c r="I443">
        <v>65</v>
      </c>
      <c r="J443">
        <v>1598313.9831691757</v>
      </c>
      <c r="K443">
        <v>42794.195474999993</v>
      </c>
      <c r="L443">
        <v>287696516.97045165</v>
      </c>
      <c r="M443">
        <v>5760499.5499999989</v>
      </c>
      <c r="N443">
        <v>2397470974.7537637</v>
      </c>
      <c r="O443">
        <v>121160000</v>
      </c>
      <c r="P443">
        <v>30.418087491666657</v>
      </c>
      <c r="Q443">
        <v>23894.794048379175</v>
      </c>
      <c r="R443">
        <v>287739311.16592664</v>
      </c>
      <c r="S443">
        <v>2524.391474303764</v>
      </c>
      <c r="T443">
        <v>23925.212135870843</v>
      </c>
    </row>
    <row r="444" spans="1:20" x14ac:dyDescent="0.3">
      <c r="A444">
        <v>443</v>
      </c>
      <c r="B444" t="s">
        <v>143</v>
      </c>
      <c r="C444" t="s">
        <v>149</v>
      </c>
      <c r="D444" t="s">
        <v>154</v>
      </c>
      <c r="E444" t="s">
        <v>157</v>
      </c>
      <c r="F444" t="s">
        <v>159</v>
      </c>
      <c r="G444" t="s">
        <v>226</v>
      </c>
      <c r="H444">
        <v>453.78260708084002</v>
      </c>
      <c r="I444">
        <v>33</v>
      </c>
      <c r="J444">
        <v>1598313.9831691757</v>
      </c>
      <c r="K444">
        <v>42794.195474999993</v>
      </c>
      <c r="L444">
        <v>287696516.97045165</v>
      </c>
      <c r="M444">
        <v>5760499.5499999989</v>
      </c>
      <c r="N444">
        <v>2397470974.7537637</v>
      </c>
      <c r="O444">
        <v>128700000</v>
      </c>
      <c r="P444">
        <v>30.418087491666657</v>
      </c>
      <c r="Q444">
        <v>23894.794048379175</v>
      </c>
      <c r="R444">
        <v>287739311.16592664</v>
      </c>
      <c r="S444">
        <v>2531.9314743037639</v>
      </c>
      <c r="T444">
        <v>23925.212135870843</v>
      </c>
    </row>
    <row r="445" spans="1:20" x14ac:dyDescent="0.3">
      <c r="A445">
        <v>444</v>
      </c>
      <c r="B445" t="s">
        <v>143</v>
      </c>
      <c r="C445" t="s">
        <v>149</v>
      </c>
      <c r="D445" t="s">
        <v>154</v>
      </c>
      <c r="E445" t="s">
        <v>157</v>
      </c>
      <c r="F445" t="s">
        <v>159</v>
      </c>
      <c r="G445" t="s">
        <v>224</v>
      </c>
      <c r="H445">
        <v>453.78260708084002</v>
      </c>
      <c r="I445">
        <v>33</v>
      </c>
      <c r="J445">
        <v>1598313.9831691757</v>
      </c>
      <c r="K445">
        <v>42794.195474999993</v>
      </c>
      <c r="L445">
        <v>287696516.97045165</v>
      </c>
      <c r="M445">
        <v>5760499.5499999989</v>
      </c>
      <c r="N445">
        <v>2397470974.7537637</v>
      </c>
      <c r="O445">
        <v>123624600</v>
      </c>
      <c r="P445">
        <v>30.418087491666657</v>
      </c>
      <c r="Q445">
        <v>23894.794048379175</v>
      </c>
      <c r="R445">
        <v>287739311.16592664</v>
      </c>
      <c r="S445">
        <v>2526.8560743037638</v>
      </c>
      <c r="T445">
        <v>23925.212135870843</v>
      </c>
    </row>
    <row r="446" spans="1:20" x14ac:dyDescent="0.3">
      <c r="A446">
        <v>445</v>
      </c>
      <c r="B446" t="s">
        <v>143</v>
      </c>
      <c r="C446" t="s">
        <v>149</v>
      </c>
      <c r="D446" t="s">
        <v>154</v>
      </c>
      <c r="E446" t="s">
        <v>157</v>
      </c>
      <c r="F446" t="s">
        <v>160</v>
      </c>
      <c r="G446" t="s">
        <v>225</v>
      </c>
      <c r="H446">
        <v>448.662763873985</v>
      </c>
      <c r="I446">
        <v>64</v>
      </c>
      <c r="J446">
        <v>1587351.8542869065</v>
      </c>
      <c r="K446">
        <v>43611.564849999995</v>
      </c>
      <c r="L446">
        <v>285723333.77164316</v>
      </c>
      <c r="M446">
        <v>5787745.1958333319</v>
      </c>
      <c r="N446">
        <v>2381027781.4303598</v>
      </c>
      <c r="O446">
        <v>119296000</v>
      </c>
      <c r="P446">
        <v>30.145631033333327</v>
      </c>
      <c r="Q446">
        <v>23730.910221589249</v>
      </c>
      <c r="R446">
        <v>285766945.33649313</v>
      </c>
      <c r="S446">
        <v>2506.1115266261932</v>
      </c>
      <c r="T446">
        <v>23761.055852622583</v>
      </c>
    </row>
    <row r="447" spans="1:20" x14ac:dyDescent="0.3">
      <c r="A447">
        <v>446</v>
      </c>
      <c r="B447" t="s">
        <v>143</v>
      </c>
      <c r="C447" t="s">
        <v>149</v>
      </c>
      <c r="D447" t="s">
        <v>154</v>
      </c>
      <c r="E447" t="s">
        <v>157</v>
      </c>
      <c r="F447" t="s">
        <v>160</v>
      </c>
      <c r="G447" t="s">
        <v>226</v>
      </c>
      <c r="H447">
        <v>448.662763873985</v>
      </c>
      <c r="I447">
        <v>32</v>
      </c>
      <c r="J447">
        <v>1587351.8542869065</v>
      </c>
      <c r="K447">
        <v>43611.564849999995</v>
      </c>
      <c r="L447">
        <v>285723333.77164316</v>
      </c>
      <c r="M447">
        <v>5787745.1958333319</v>
      </c>
      <c r="N447">
        <v>2381027781.4303598</v>
      </c>
      <c r="O447">
        <v>124800000</v>
      </c>
      <c r="P447">
        <v>30.145631033333327</v>
      </c>
      <c r="Q447">
        <v>23730.910221589249</v>
      </c>
      <c r="R447">
        <v>285766945.33649313</v>
      </c>
      <c r="S447">
        <v>2511.6155266261931</v>
      </c>
      <c r="T447">
        <v>23761.055852622583</v>
      </c>
    </row>
    <row r="448" spans="1:20" x14ac:dyDescent="0.3">
      <c r="A448">
        <v>447</v>
      </c>
      <c r="B448" t="s">
        <v>143</v>
      </c>
      <c r="C448" t="s">
        <v>149</v>
      </c>
      <c r="D448" t="s">
        <v>154</v>
      </c>
      <c r="E448" t="s">
        <v>157</v>
      </c>
      <c r="F448" t="s">
        <v>160</v>
      </c>
      <c r="G448" t="s">
        <v>224</v>
      </c>
      <c r="H448">
        <v>448.662763873985</v>
      </c>
      <c r="I448">
        <v>32</v>
      </c>
      <c r="J448">
        <v>1587351.8542869065</v>
      </c>
      <c r="K448">
        <v>43611.564849999995</v>
      </c>
      <c r="L448">
        <v>285723333.77164316</v>
      </c>
      <c r="M448">
        <v>5787745.1958333319</v>
      </c>
      <c r="N448">
        <v>2381027781.4303598</v>
      </c>
      <c r="O448">
        <v>119878400</v>
      </c>
      <c r="P448">
        <v>30.145631033333327</v>
      </c>
      <c r="Q448">
        <v>23730.910221589249</v>
      </c>
      <c r="R448">
        <v>285766945.33649313</v>
      </c>
      <c r="S448">
        <v>2506.6939266261929</v>
      </c>
      <c r="T448">
        <v>23761.055852622583</v>
      </c>
    </row>
    <row r="449" spans="1:20" x14ac:dyDescent="0.3">
      <c r="A449">
        <v>448</v>
      </c>
      <c r="B449" t="s">
        <v>143</v>
      </c>
      <c r="C449" t="s">
        <v>149</v>
      </c>
      <c r="D449" t="s">
        <v>154</v>
      </c>
      <c r="E449" t="s">
        <v>157</v>
      </c>
      <c r="F449" t="s">
        <v>161</v>
      </c>
      <c r="G449" t="s">
        <v>225</v>
      </c>
      <c r="H449">
        <v>429.97114183058619</v>
      </c>
      <c r="I449">
        <v>62</v>
      </c>
      <c r="J449">
        <v>1544076.2234965689</v>
      </c>
      <c r="K449">
        <v>44101.986474999991</v>
      </c>
      <c r="L449">
        <v>277933720.2293824</v>
      </c>
      <c r="M449">
        <v>5738703.0333333323</v>
      </c>
      <c r="N449">
        <v>2316114335.244853</v>
      </c>
      <c r="O449">
        <v>115568000</v>
      </c>
      <c r="P449">
        <v>29.655209408333324</v>
      </c>
      <c r="Q449">
        <v>23083.939541273703</v>
      </c>
      <c r="R449">
        <v>277977822.21585739</v>
      </c>
      <c r="S449">
        <v>2437.4210382781862</v>
      </c>
      <c r="T449">
        <v>23113.594750682038</v>
      </c>
    </row>
    <row r="450" spans="1:20" x14ac:dyDescent="0.3">
      <c r="A450">
        <v>449</v>
      </c>
      <c r="B450" t="s">
        <v>143</v>
      </c>
      <c r="C450" t="s">
        <v>149</v>
      </c>
      <c r="D450" t="s">
        <v>154</v>
      </c>
      <c r="E450" t="s">
        <v>157</v>
      </c>
      <c r="F450" t="s">
        <v>161</v>
      </c>
      <c r="G450" t="s">
        <v>226</v>
      </c>
      <c r="H450">
        <v>429.97114183058619</v>
      </c>
      <c r="I450">
        <v>31</v>
      </c>
      <c r="J450">
        <v>1544076.2234965689</v>
      </c>
      <c r="K450">
        <v>44101.986474999991</v>
      </c>
      <c r="L450">
        <v>277933720.2293824</v>
      </c>
      <c r="M450">
        <v>5738703.0333333323</v>
      </c>
      <c r="N450">
        <v>2316114335.244853</v>
      </c>
      <c r="O450">
        <v>120900000</v>
      </c>
      <c r="P450">
        <v>29.655209408333324</v>
      </c>
      <c r="Q450">
        <v>23083.939541273703</v>
      </c>
      <c r="R450">
        <v>277977822.21585739</v>
      </c>
      <c r="S450">
        <v>2442.7530382781865</v>
      </c>
      <c r="T450">
        <v>23113.594750682038</v>
      </c>
    </row>
    <row r="451" spans="1:20" x14ac:dyDescent="0.3">
      <c r="A451">
        <v>450</v>
      </c>
      <c r="B451" t="s">
        <v>143</v>
      </c>
      <c r="C451" t="s">
        <v>149</v>
      </c>
      <c r="D451" t="s">
        <v>154</v>
      </c>
      <c r="E451" t="s">
        <v>157</v>
      </c>
      <c r="F451" t="s">
        <v>161</v>
      </c>
      <c r="G451" t="s">
        <v>224</v>
      </c>
      <c r="H451">
        <v>429.97114183058619</v>
      </c>
      <c r="I451">
        <v>31</v>
      </c>
      <c r="J451">
        <v>1544076.2234965689</v>
      </c>
      <c r="K451">
        <v>44101.986474999991</v>
      </c>
      <c r="L451">
        <v>277933720.2293824</v>
      </c>
      <c r="M451">
        <v>5738703.0333333323</v>
      </c>
      <c r="N451">
        <v>2316114335.244853</v>
      </c>
      <c r="O451">
        <v>116132200</v>
      </c>
      <c r="P451">
        <v>29.655209408333324</v>
      </c>
      <c r="Q451">
        <v>23083.939541273703</v>
      </c>
      <c r="R451">
        <v>277977822.21585739</v>
      </c>
      <c r="S451">
        <v>2437.9852382781864</v>
      </c>
      <c r="T451">
        <v>23113.594750682038</v>
      </c>
    </row>
    <row r="452" spans="1:20" x14ac:dyDescent="0.3">
      <c r="A452">
        <v>451</v>
      </c>
      <c r="B452" t="s">
        <v>143</v>
      </c>
      <c r="C452" t="s">
        <v>149</v>
      </c>
      <c r="D452" t="s">
        <v>155</v>
      </c>
      <c r="E452" t="s">
        <v>156</v>
      </c>
      <c r="F452" t="s">
        <v>159</v>
      </c>
      <c r="G452" t="s">
        <v>225</v>
      </c>
      <c r="H452">
        <v>450.76118862250667</v>
      </c>
      <c r="I452">
        <v>65</v>
      </c>
      <c r="J452">
        <v>1595389.250101509</v>
      </c>
      <c r="K452">
        <v>39711.191933333328</v>
      </c>
      <c r="L452">
        <v>287170065.01827163</v>
      </c>
      <c r="M452">
        <v>6355604.6333333319</v>
      </c>
      <c r="N452">
        <v>2393083875.1522636</v>
      </c>
      <c r="O452">
        <v>121160000</v>
      </c>
      <c r="P452">
        <v>27.356579574999991</v>
      </c>
      <c r="Q452">
        <v>23851.069289017563</v>
      </c>
      <c r="R452">
        <v>287209776.21020496</v>
      </c>
      <c r="S452">
        <v>2520.5994797855969</v>
      </c>
      <c r="T452">
        <v>23878.425868592563</v>
      </c>
    </row>
    <row r="453" spans="1:20" x14ac:dyDescent="0.3">
      <c r="A453">
        <v>452</v>
      </c>
      <c r="B453" t="s">
        <v>143</v>
      </c>
      <c r="C453" t="s">
        <v>149</v>
      </c>
      <c r="D453" t="s">
        <v>155</v>
      </c>
      <c r="E453" t="s">
        <v>156</v>
      </c>
      <c r="F453" t="s">
        <v>159</v>
      </c>
      <c r="G453" t="s">
        <v>226</v>
      </c>
      <c r="H453">
        <v>450.76118862250667</v>
      </c>
      <c r="I453">
        <v>33</v>
      </c>
      <c r="J453">
        <v>1595389.250101509</v>
      </c>
      <c r="K453">
        <v>39711.191933333328</v>
      </c>
      <c r="L453">
        <v>287170065.01827163</v>
      </c>
      <c r="M453">
        <v>6355604.6333333319</v>
      </c>
      <c r="N453">
        <v>2393083875.1522636</v>
      </c>
      <c r="O453">
        <v>128700000</v>
      </c>
      <c r="P453">
        <v>27.356579574999991</v>
      </c>
      <c r="Q453">
        <v>23851.069289017563</v>
      </c>
      <c r="R453">
        <v>287209776.21020496</v>
      </c>
      <c r="S453">
        <v>2528.1394797855969</v>
      </c>
      <c r="T453">
        <v>23878.425868592563</v>
      </c>
    </row>
    <row r="454" spans="1:20" x14ac:dyDescent="0.3">
      <c r="A454">
        <v>453</v>
      </c>
      <c r="B454" t="s">
        <v>143</v>
      </c>
      <c r="C454" t="s">
        <v>149</v>
      </c>
      <c r="D454" t="s">
        <v>155</v>
      </c>
      <c r="E454" t="s">
        <v>156</v>
      </c>
      <c r="F454" t="s">
        <v>159</v>
      </c>
      <c r="G454" t="s">
        <v>224</v>
      </c>
      <c r="H454">
        <v>450.76118862250667</v>
      </c>
      <c r="I454">
        <v>33</v>
      </c>
      <c r="J454">
        <v>1595389.250101509</v>
      </c>
      <c r="K454">
        <v>39711.191933333328</v>
      </c>
      <c r="L454">
        <v>287170065.01827163</v>
      </c>
      <c r="M454">
        <v>6355604.6333333319</v>
      </c>
      <c r="N454">
        <v>2393083875.1522636</v>
      </c>
      <c r="O454">
        <v>123624600</v>
      </c>
      <c r="P454">
        <v>27.356579574999991</v>
      </c>
      <c r="Q454">
        <v>23851.069289017563</v>
      </c>
      <c r="R454">
        <v>287209776.21020496</v>
      </c>
      <c r="S454">
        <v>2523.0640797855967</v>
      </c>
      <c r="T454">
        <v>23878.425868592563</v>
      </c>
    </row>
    <row r="455" spans="1:20" x14ac:dyDescent="0.3">
      <c r="A455">
        <v>454</v>
      </c>
      <c r="B455" t="s">
        <v>143</v>
      </c>
      <c r="C455" t="s">
        <v>149</v>
      </c>
      <c r="D455" t="s">
        <v>155</v>
      </c>
      <c r="E455" t="s">
        <v>156</v>
      </c>
      <c r="F455" t="s">
        <v>160</v>
      </c>
      <c r="G455" t="s">
        <v>225</v>
      </c>
      <c r="H455">
        <v>445.6413454156517</v>
      </c>
      <c r="I455">
        <v>64</v>
      </c>
      <c r="J455">
        <v>1584427.1212192397</v>
      </c>
      <c r="K455">
        <v>40528.56130833333</v>
      </c>
      <c r="L455">
        <v>285196881.81946313</v>
      </c>
      <c r="M455">
        <v>6382850.2791666649</v>
      </c>
      <c r="N455">
        <v>2376640681.8288593</v>
      </c>
      <c r="O455">
        <v>119296000</v>
      </c>
      <c r="P455">
        <v>27.084123116666664</v>
      </c>
      <c r="Q455">
        <v>23687.18546222763</v>
      </c>
      <c r="R455">
        <v>285237410.38077146</v>
      </c>
      <c r="S455">
        <v>2502.3195321080261</v>
      </c>
      <c r="T455">
        <v>23714.269585344297</v>
      </c>
    </row>
    <row r="456" spans="1:20" x14ac:dyDescent="0.3">
      <c r="A456">
        <v>455</v>
      </c>
      <c r="B456" t="s">
        <v>143</v>
      </c>
      <c r="C456" t="s">
        <v>149</v>
      </c>
      <c r="D456" t="s">
        <v>155</v>
      </c>
      <c r="E456" t="s">
        <v>156</v>
      </c>
      <c r="F456" t="s">
        <v>160</v>
      </c>
      <c r="G456" t="s">
        <v>226</v>
      </c>
      <c r="H456">
        <v>445.6413454156517</v>
      </c>
      <c r="I456">
        <v>32</v>
      </c>
      <c r="J456">
        <v>1584427.1212192397</v>
      </c>
      <c r="K456">
        <v>40528.56130833333</v>
      </c>
      <c r="L456">
        <v>285196881.81946313</v>
      </c>
      <c r="M456">
        <v>6382850.2791666649</v>
      </c>
      <c r="N456">
        <v>2376640681.8288593</v>
      </c>
      <c r="O456">
        <v>124800000</v>
      </c>
      <c r="P456">
        <v>27.084123116666664</v>
      </c>
      <c r="Q456">
        <v>23687.18546222763</v>
      </c>
      <c r="R456">
        <v>285237410.38077146</v>
      </c>
      <c r="S456">
        <v>2507.823532108026</v>
      </c>
      <c r="T456">
        <v>23714.269585344297</v>
      </c>
    </row>
    <row r="457" spans="1:20" x14ac:dyDescent="0.3">
      <c r="A457">
        <v>456</v>
      </c>
      <c r="B457" t="s">
        <v>143</v>
      </c>
      <c r="C457" t="s">
        <v>149</v>
      </c>
      <c r="D457" t="s">
        <v>155</v>
      </c>
      <c r="E457" t="s">
        <v>156</v>
      </c>
      <c r="F457" t="s">
        <v>160</v>
      </c>
      <c r="G457" t="s">
        <v>224</v>
      </c>
      <c r="H457">
        <v>445.6413454156517</v>
      </c>
      <c r="I457">
        <v>32</v>
      </c>
      <c r="J457">
        <v>1584427.1212192397</v>
      </c>
      <c r="K457">
        <v>40528.56130833333</v>
      </c>
      <c r="L457">
        <v>285196881.81946313</v>
      </c>
      <c r="M457">
        <v>6382850.2791666649</v>
      </c>
      <c r="N457">
        <v>2376640681.8288593</v>
      </c>
      <c r="O457">
        <v>119878400</v>
      </c>
      <c r="P457">
        <v>27.084123116666664</v>
      </c>
      <c r="Q457">
        <v>23687.18546222763</v>
      </c>
      <c r="R457">
        <v>285237410.38077146</v>
      </c>
      <c r="S457">
        <v>2502.9019321080259</v>
      </c>
      <c r="T457">
        <v>23714.269585344297</v>
      </c>
    </row>
    <row r="458" spans="1:20" x14ac:dyDescent="0.3">
      <c r="A458">
        <v>457</v>
      </c>
      <c r="B458" t="s">
        <v>143</v>
      </c>
      <c r="C458" t="s">
        <v>149</v>
      </c>
      <c r="D458" t="s">
        <v>155</v>
      </c>
      <c r="E458" t="s">
        <v>156</v>
      </c>
      <c r="F458" t="s">
        <v>161</v>
      </c>
      <c r="G458" t="s">
        <v>225</v>
      </c>
      <c r="H458">
        <v>426.94972337225289</v>
      </c>
      <c r="I458">
        <v>61</v>
      </c>
      <c r="J458">
        <v>1541151.4904289024</v>
      </c>
      <c r="K458">
        <v>41018.982933333325</v>
      </c>
      <c r="L458">
        <v>277407268.27720249</v>
      </c>
      <c r="M458">
        <v>6333808.1166666653</v>
      </c>
      <c r="N458">
        <v>2311727235.6433539</v>
      </c>
      <c r="O458">
        <v>113704000</v>
      </c>
      <c r="P458">
        <v>26.593701491666661</v>
      </c>
      <c r="Q458">
        <v>23040.214781912091</v>
      </c>
      <c r="R458">
        <v>277448287.26013583</v>
      </c>
      <c r="S458">
        <v>2431.7650437600209</v>
      </c>
      <c r="T458">
        <v>23066.808483403758</v>
      </c>
    </row>
    <row r="459" spans="1:20" x14ac:dyDescent="0.3">
      <c r="A459">
        <v>458</v>
      </c>
      <c r="B459" t="s">
        <v>143</v>
      </c>
      <c r="C459" t="s">
        <v>149</v>
      </c>
      <c r="D459" t="s">
        <v>155</v>
      </c>
      <c r="E459" t="s">
        <v>156</v>
      </c>
      <c r="F459" t="s">
        <v>161</v>
      </c>
      <c r="G459" t="s">
        <v>226</v>
      </c>
      <c r="H459">
        <v>426.94972337225289</v>
      </c>
      <c r="I459">
        <v>31</v>
      </c>
      <c r="J459">
        <v>1541151.4904289024</v>
      </c>
      <c r="K459">
        <v>41018.982933333325</v>
      </c>
      <c r="L459">
        <v>277407268.27720249</v>
      </c>
      <c r="M459">
        <v>6333808.1166666653</v>
      </c>
      <c r="N459">
        <v>2311727235.6433539</v>
      </c>
      <c r="O459">
        <v>120900000</v>
      </c>
      <c r="P459">
        <v>26.593701491666661</v>
      </c>
      <c r="Q459">
        <v>23040.214781912091</v>
      </c>
      <c r="R459">
        <v>277448287.26013583</v>
      </c>
      <c r="S459">
        <v>2438.9610437600209</v>
      </c>
      <c r="T459">
        <v>23066.808483403758</v>
      </c>
    </row>
    <row r="460" spans="1:20" x14ac:dyDescent="0.3">
      <c r="A460">
        <v>459</v>
      </c>
      <c r="B460" t="s">
        <v>143</v>
      </c>
      <c r="C460" t="s">
        <v>149</v>
      </c>
      <c r="D460" t="s">
        <v>155</v>
      </c>
      <c r="E460" t="s">
        <v>156</v>
      </c>
      <c r="F460" t="s">
        <v>161</v>
      </c>
      <c r="G460" t="s">
        <v>224</v>
      </c>
      <c r="H460">
        <v>426.94972337225289</v>
      </c>
      <c r="I460">
        <v>31</v>
      </c>
      <c r="J460">
        <v>1541151.4904289024</v>
      </c>
      <c r="K460">
        <v>41018.982933333325</v>
      </c>
      <c r="L460">
        <v>277407268.27720249</v>
      </c>
      <c r="M460">
        <v>6333808.1166666653</v>
      </c>
      <c r="N460">
        <v>2311727235.6433539</v>
      </c>
      <c r="O460">
        <v>116132200</v>
      </c>
      <c r="P460">
        <v>26.593701491666661</v>
      </c>
      <c r="Q460">
        <v>23040.214781912091</v>
      </c>
      <c r="R460">
        <v>277448287.26013583</v>
      </c>
      <c r="S460">
        <v>2434.1932437600208</v>
      </c>
      <c r="T460">
        <v>23066.808483403758</v>
      </c>
    </row>
    <row r="461" spans="1:20" x14ac:dyDescent="0.3">
      <c r="A461">
        <v>460</v>
      </c>
      <c r="B461" t="s">
        <v>143</v>
      </c>
      <c r="C461" t="s">
        <v>149</v>
      </c>
      <c r="D461" t="s">
        <v>155</v>
      </c>
      <c r="E461" t="s">
        <v>157</v>
      </c>
      <c r="F461" t="s">
        <v>159</v>
      </c>
      <c r="G461" t="s">
        <v>225</v>
      </c>
      <c r="H461">
        <v>453.81270095584006</v>
      </c>
      <c r="I461">
        <v>65</v>
      </c>
      <c r="J461">
        <v>1598343.1140401759</v>
      </c>
      <c r="K461">
        <v>42708.212974999995</v>
      </c>
      <c r="L461">
        <v>287701760.52723169</v>
      </c>
      <c r="M461">
        <v>5756200.4249999989</v>
      </c>
      <c r="N461">
        <v>2397514671.0602641</v>
      </c>
      <c r="O461">
        <v>121160000</v>
      </c>
      <c r="P461">
        <v>30.353600616666661</v>
      </c>
      <c r="Q461">
        <v>23895.22955490063</v>
      </c>
      <c r="R461">
        <v>287744468.74020672</v>
      </c>
      <c r="S461">
        <v>2524.4308714852641</v>
      </c>
      <c r="T461">
        <v>23925.583155517295</v>
      </c>
    </row>
    <row r="462" spans="1:20" x14ac:dyDescent="0.3">
      <c r="A462">
        <v>461</v>
      </c>
      <c r="B462" t="s">
        <v>143</v>
      </c>
      <c r="C462" t="s">
        <v>149</v>
      </c>
      <c r="D462" t="s">
        <v>155</v>
      </c>
      <c r="E462" t="s">
        <v>157</v>
      </c>
      <c r="F462" t="s">
        <v>159</v>
      </c>
      <c r="G462" t="s">
        <v>226</v>
      </c>
      <c r="H462">
        <v>453.81270095584006</v>
      </c>
      <c r="I462">
        <v>33</v>
      </c>
      <c r="J462">
        <v>1598343.1140401759</v>
      </c>
      <c r="K462">
        <v>42708.212974999995</v>
      </c>
      <c r="L462">
        <v>287701760.52723169</v>
      </c>
      <c r="M462">
        <v>5756200.4249999989</v>
      </c>
      <c r="N462">
        <v>2397514671.0602641</v>
      </c>
      <c r="O462">
        <v>128700000</v>
      </c>
      <c r="P462">
        <v>30.353600616666661</v>
      </c>
      <c r="Q462">
        <v>23895.22955490063</v>
      </c>
      <c r="R462">
        <v>287744468.74020672</v>
      </c>
      <c r="S462">
        <v>2531.9708714852645</v>
      </c>
      <c r="T462">
        <v>23925.583155517295</v>
      </c>
    </row>
    <row r="463" spans="1:20" x14ac:dyDescent="0.3">
      <c r="A463">
        <v>462</v>
      </c>
      <c r="B463" t="s">
        <v>143</v>
      </c>
      <c r="C463" t="s">
        <v>149</v>
      </c>
      <c r="D463" t="s">
        <v>155</v>
      </c>
      <c r="E463" t="s">
        <v>157</v>
      </c>
      <c r="F463" t="s">
        <v>159</v>
      </c>
      <c r="G463" t="s">
        <v>224</v>
      </c>
      <c r="H463">
        <v>453.81270095584006</v>
      </c>
      <c r="I463">
        <v>33</v>
      </c>
      <c r="J463">
        <v>1598343.1140401759</v>
      </c>
      <c r="K463">
        <v>42708.212974999995</v>
      </c>
      <c r="L463">
        <v>287701760.52723169</v>
      </c>
      <c r="M463">
        <v>5756200.4249999989</v>
      </c>
      <c r="N463">
        <v>2397514671.0602641</v>
      </c>
      <c r="O463">
        <v>123624600</v>
      </c>
      <c r="P463">
        <v>30.353600616666661</v>
      </c>
      <c r="Q463">
        <v>23895.22955490063</v>
      </c>
      <c r="R463">
        <v>287744468.74020672</v>
      </c>
      <c r="S463">
        <v>2526.8954714852644</v>
      </c>
      <c r="T463">
        <v>23925.583155517295</v>
      </c>
    </row>
    <row r="464" spans="1:20" x14ac:dyDescent="0.3">
      <c r="A464">
        <v>463</v>
      </c>
      <c r="B464" t="s">
        <v>143</v>
      </c>
      <c r="C464" t="s">
        <v>149</v>
      </c>
      <c r="D464" t="s">
        <v>155</v>
      </c>
      <c r="E464" t="s">
        <v>157</v>
      </c>
      <c r="F464" t="s">
        <v>160</v>
      </c>
      <c r="G464" t="s">
        <v>225</v>
      </c>
      <c r="H464">
        <v>448.69285774898498</v>
      </c>
      <c r="I464">
        <v>64</v>
      </c>
      <c r="J464">
        <v>1587380.9851579065</v>
      </c>
      <c r="K464">
        <v>43525.582349999997</v>
      </c>
      <c r="L464">
        <v>285728577.32842314</v>
      </c>
      <c r="M464">
        <v>5783446.0708333319</v>
      </c>
      <c r="N464">
        <v>2381071477.7368598</v>
      </c>
      <c r="O464">
        <v>119296000</v>
      </c>
      <c r="P464">
        <v>30.081144158333331</v>
      </c>
      <c r="Q464">
        <v>23731.3457281107</v>
      </c>
      <c r="R464">
        <v>285772102.91077316</v>
      </c>
      <c r="S464">
        <v>2506.1509238076928</v>
      </c>
      <c r="T464">
        <v>23761.426872269032</v>
      </c>
    </row>
    <row r="465" spans="1:20" x14ac:dyDescent="0.3">
      <c r="A465">
        <v>464</v>
      </c>
      <c r="B465" t="s">
        <v>143</v>
      </c>
      <c r="C465" t="s">
        <v>149</v>
      </c>
      <c r="D465" t="s">
        <v>155</v>
      </c>
      <c r="E465" t="s">
        <v>157</v>
      </c>
      <c r="F465" t="s">
        <v>160</v>
      </c>
      <c r="G465" t="s">
        <v>226</v>
      </c>
      <c r="H465">
        <v>448.69285774898498</v>
      </c>
      <c r="I465">
        <v>32</v>
      </c>
      <c r="J465">
        <v>1587380.9851579065</v>
      </c>
      <c r="K465">
        <v>43525.582349999997</v>
      </c>
      <c r="L465">
        <v>285728577.32842314</v>
      </c>
      <c r="M465">
        <v>5783446.0708333319</v>
      </c>
      <c r="N465">
        <v>2381071477.7368598</v>
      </c>
      <c r="O465">
        <v>124800000</v>
      </c>
      <c r="P465">
        <v>30.081144158333331</v>
      </c>
      <c r="Q465">
        <v>23731.3457281107</v>
      </c>
      <c r="R465">
        <v>285772102.91077316</v>
      </c>
      <c r="S465">
        <v>2511.6549238076932</v>
      </c>
      <c r="T465">
        <v>23761.426872269032</v>
      </c>
    </row>
    <row r="466" spans="1:20" x14ac:dyDescent="0.3">
      <c r="A466">
        <v>465</v>
      </c>
      <c r="B466" t="s">
        <v>143</v>
      </c>
      <c r="C466" t="s">
        <v>149</v>
      </c>
      <c r="D466" t="s">
        <v>155</v>
      </c>
      <c r="E466" t="s">
        <v>157</v>
      </c>
      <c r="F466" t="s">
        <v>160</v>
      </c>
      <c r="G466" t="s">
        <v>224</v>
      </c>
      <c r="H466">
        <v>448.69285774898498</v>
      </c>
      <c r="I466">
        <v>32</v>
      </c>
      <c r="J466">
        <v>1587380.9851579065</v>
      </c>
      <c r="K466">
        <v>43525.582349999997</v>
      </c>
      <c r="L466">
        <v>285728577.32842314</v>
      </c>
      <c r="M466">
        <v>5783446.0708333319</v>
      </c>
      <c r="N466">
        <v>2381071477.7368598</v>
      </c>
      <c r="O466">
        <v>119878400</v>
      </c>
      <c r="P466">
        <v>30.081144158333331</v>
      </c>
      <c r="Q466">
        <v>23731.3457281107</v>
      </c>
      <c r="R466">
        <v>285772102.91077316</v>
      </c>
      <c r="S466">
        <v>2506.7333238076931</v>
      </c>
      <c r="T466">
        <v>23761.426872269032</v>
      </c>
    </row>
    <row r="467" spans="1:20" x14ac:dyDescent="0.3">
      <c r="A467">
        <v>466</v>
      </c>
      <c r="B467" t="s">
        <v>143</v>
      </c>
      <c r="C467" t="s">
        <v>149</v>
      </c>
      <c r="D467" t="s">
        <v>155</v>
      </c>
      <c r="E467" t="s">
        <v>157</v>
      </c>
      <c r="F467" t="s">
        <v>161</v>
      </c>
      <c r="G467" t="s">
        <v>225</v>
      </c>
      <c r="H467">
        <v>430.00123570558623</v>
      </c>
      <c r="I467">
        <v>62</v>
      </c>
      <c r="J467">
        <v>1544105.3543675686</v>
      </c>
      <c r="K467">
        <v>44016.003974999992</v>
      </c>
      <c r="L467">
        <v>277938963.78616232</v>
      </c>
      <c r="M467">
        <v>5734403.9083333323</v>
      </c>
      <c r="N467">
        <v>2316158031.5513525</v>
      </c>
      <c r="O467">
        <v>115568000</v>
      </c>
      <c r="P467">
        <v>29.590722533333327</v>
      </c>
      <c r="Q467">
        <v>23084.375047795147</v>
      </c>
      <c r="R467">
        <v>277982979.79013729</v>
      </c>
      <c r="S467">
        <v>2437.4604354596859</v>
      </c>
      <c r="T467">
        <v>23113.965770328479</v>
      </c>
    </row>
    <row r="468" spans="1:20" x14ac:dyDescent="0.3">
      <c r="A468">
        <v>467</v>
      </c>
      <c r="B468" t="s">
        <v>143</v>
      </c>
      <c r="C468" t="s">
        <v>149</v>
      </c>
      <c r="D468" t="s">
        <v>155</v>
      </c>
      <c r="E468" t="s">
        <v>157</v>
      </c>
      <c r="F468" t="s">
        <v>161</v>
      </c>
      <c r="G468" t="s">
        <v>226</v>
      </c>
      <c r="H468">
        <v>430.00123570558623</v>
      </c>
      <c r="I468">
        <v>31</v>
      </c>
      <c r="J468">
        <v>1544105.3543675686</v>
      </c>
      <c r="K468">
        <v>44016.003974999992</v>
      </c>
      <c r="L468">
        <v>277938963.78616232</v>
      </c>
      <c r="M468">
        <v>5734403.9083333323</v>
      </c>
      <c r="N468">
        <v>2316158031.5513525</v>
      </c>
      <c r="O468">
        <v>120900000</v>
      </c>
      <c r="P468">
        <v>29.590722533333327</v>
      </c>
      <c r="Q468">
        <v>23084.375047795147</v>
      </c>
      <c r="R468">
        <v>277982979.79013729</v>
      </c>
      <c r="S468">
        <v>2442.7924354596857</v>
      </c>
      <c r="T468">
        <v>23113.965770328479</v>
      </c>
    </row>
    <row r="469" spans="1:20" x14ac:dyDescent="0.3">
      <c r="A469">
        <v>468</v>
      </c>
      <c r="B469" t="s">
        <v>143</v>
      </c>
      <c r="C469" t="s">
        <v>149</v>
      </c>
      <c r="D469" t="s">
        <v>155</v>
      </c>
      <c r="E469" t="s">
        <v>157</v>
      </c>
      <c r="F469" t="s">
        <v>161</v>
      </c>
      <c r="G469" t="s">
        <v>224</v>
      </c>
      <c r="H469">
        <v>430.00123570558623</v>
      </c>
      <c r="I469">
        <v>31</v>
      </c>
      <c r="J469">
        <v>1544105.3543675686</v>
      </c>
      <c r="K469">
        <v>44016.003974999992</v>
      </c>
      <c r="L469">
        <v>277938963.78616232</v>
      </c>
      <c r="M469">
        <v>5734403.9083333323</v>
      </c>
      <c r="N469">
        <v>2316158031.5513525</v>
      </c>
      <c r="O469">
        <v>116132200</v>
      </c>
      <c r="P469">
        <v>29.590722533333327</v>
      </c>
      <c r="Q469">
        <v>23084.375047795147</v>
      </c>
      <c r="R469">
        <v>277982979.79013729</v>
      </c>
      <c r="S469">
        <v>2438.0246354596857</v>
      </c>
      <c r="T469">
        <v>23113.965770328479</v>
      </c>
    </row>
    <row r="470" spans="1:20" x14ac:dyDescent="0.3">
      <c r="A470">
        <v>469</v>
      </c>
      <c r="B470" t="s">
        <v>143</v>
      </c>
      <c r="C470" t="s">
        <v>150</v>
      </c>
      <c r="D470" t="s">
        <v>154</v>
      </c>
      <c r="E470" t="s">
        <v>156</v>
      </c>
      <c r="F470" t="s">
        <v>159</v>
      </c>
      <c r="G470" t="s">
        <v>225</v>
      </c>
      <c r="H470">
        <v>499.1228122440844</v>
      </c>
      <c r="I470">
        <v>71</v>
      </c>
      <c r="J470">
        <v>1774119.097063774</v>
      </c>
      <c r="K470">
        <v>38574.693633333329</v>
      </c>
      <c r="L470">
        <v>319341437.4714793</v>
      </c>
      <c r="M470">
        <v>6115407.5983333327</v>
      </c>
      <c r="N470">
        <v>2661178645.5956607</v>
      </c>
      <c r="O470">
        <v>132344000</v>
      </c>
      <c r="P470">
        <v>26.198585649999995</v>
      </c>
      <c r="Q470">
        <v>26523.080501103421</v>
      </c>
      <c r="R470">
        <v>319380012.16511261</v>
      </c>
      <c r="S470">
        <v>2799.638053193994</v>
      </c>
      <c r="T470">
        <v>26549.27908675342</v>
      </c>
    </row>
    <row r="471" spans="1:20" x14ac:dyDescent="0.3">
      <c r="A471">
        <v>470</v>
      </c>
      <c r="B471" t="s">
        <v>143</v>
      </c>
      <c r="C471" t="s">
        <v>150</v>
      </c>
      <c r="D471" t="s">
        <v>154</v>
      </c>
      <c r="E471" t="s">
        <v>156</v>
      </c>
      <c r="F471" t="s">
        <v>159</v>
      </c>
      <c r="G471" t="s">
        <v>226</v>
      </c>
      <c r="H471">
        <v>499.1228122440844</v>
      </c>
      <c r="I471">
        <v>36</v>
      </c>
      <c r="J471">
        <v>1774119.097063774</v>
      </c>
      <c r="K471">
        <v>38574.693633333329</v>
      </c>
      <c r="L471">
        <v>319341437.4714793</v>
      </c>
      <c r="M471">
        <v>6115407.5983333327</v>
      </c>
      <c r="N471">
        <v>2661178645.5956607</v>
      </c>
      <c r="O471">
        <v>140400000</v>
      </c>
      <c r="P471">
        <v>26.198585649999995</v>
      </c>
      <c r="Q471">
        <v>26523.080501103421</v>
      </c>
      <c r="R471">
        <v>319380012.16511261</v>
      </c>
      <c r="S471">
        <v>2807.694053193994</v>
      </c>
      <c r="T471">
        <v>26549.27908675342</v>
      </c>
    </row>
    <row r="472" spans="1:20" x14ac:dyDescent="0.3">
      <c r="A472">
        <v>471</v>
      </c>
      <c r="B472" t="s">
        <v>143</v>
      </c>
      <c r="C472" t="s">
        <v>150</v>
      </c>
      <c r="D472" t="s">
        <v>154</v>
      </c>
      <c r="E472" t="s">
        <v>156</v>
      </c>
      <c r="F472" t="s">
        <v>159</v>
      </c>
      <c r="G472" t="s">
        <v>224</v>
      </c>
      <c r="H472">
        <v>499.1228122440844</v>
      </c>
      <c r="I472">
        <v>36</v>
      </c>
      <c r="J472">
        <v>1774119.097063774</v>
      </c>
      <c r="K472">
        <v>38574.693633333329</v>
      </c>
      <c r="L472">
        <v>319341437.4714793</v>
      </c>
      <c r="M472">
        <v>6115407.5983333327</v>
      </c>
      <c r="N472">
        <v>2661178645.5956607</v>
      </c>
      <c r="O472">
        <v>134863200</v>
      </c>
      <c r="P472">
        <v>26.198585649999995</v>
      </c>
      <c r="Q472">
        <v>26523.080501103421</v>
      </c>
      <c r="R472">
        <v>319380012.16511261</v>
      </c>
      <c r="S472">
        <v>2802.1572531939942</v>
      </c>
      <c r="T472">
        <v>26549.27908675342</v>
      </c>
    </row>
    <row r="473" spans="1:20" x14ac:dyDescent="0.3">
      <c r="A473">
        <v>472</v>
      </c>
      <c r="B473" t="s">
        <v>143</v>
      </c>
      <c r="C473" t="s">
        <v>150</v>
      </c>
      <c r="D473" t="s">
        <v>154</v>
      </c>
      <c r="E473" t="s">
        <v>156</v>
      </c>
      <c r="F473" t="s">
        <v>160</v>
      </c>
      <c r="G473" t="s">
        <v>225</v>
      </c>
      <c r="H473">
        <v>494.00296903722938</v>
      </c>
      <c r="I473">
        <v>71</v>
      </c>
      <c r="J473">
        <v>1763156.9681815042</v>
      </c>
      <c r="K473">
        <v>39392.063008333324</v>
      </c>
      <c r="L473">
        <v>317368254.27267081</v>
      </c>
      <c r="M473">
        <v>6142653.2441666657</v>
      </c>
      <c r="N473">
        <v>2644735452.2722564</v>
      </c>
      <c r="O473">
        <v>132344000</v>
      </c>
      <c r="P473">
        <v>25.926129191666664</v>
      </c>
      <c r="Q473">
        <v>26359.196674313491</v>
      </c>
      <c r="R473">
        <v>317407646.33567911</v>
      </c>
      <c r="S473">
        <v>2783.2221055164232</v>
      </c>
      <c r="T473">
        <v>26385.122803505157</v>
      </c>
    </row>
    <row r="474" spans="1:20" x14ac:dyDescent="0.3">
      <c r="A474">
        <v>473</v>
      </c>
      <c r="B474" t="s">
        <v>143</v>
      </c>
      <c r="C474" t="s">
        <v>150</v>
      </c>
      <c r="D474" t="s">
        <v>154</v>
      </c>
      <c r="E474" t="s">
        <v>156</v>
      </c>
      <c r="F474" t="s">
        <v>160</v>
      </c>
      <c r="G474" t="s">
        <v>226</v>
      </c>
      <c r="H474">
        <v>494.00296903722938</v>
      </c>
      <c r="I474">
        <v>36</v>
      </c>
      <c r="J474">
        <v>1763156.9681815042</v>
      </c>
      <c r="K474">
        <v>39392.063008333324</v>
      </c>
      <c r="L474">
        <v>317368254.27267081</v>
      </c>
      <c r="M474">
        <v>6142653.2441666657</v>
      </c>
      <c r="N474">
        <v>2644735452.2722564</v>
      </c>
      <c r="O474">
        <v>140400000</v>
      </c>
      <c r="P474">
        <v>25.926129191666664</v>
      </c>
      <c r="Q474">
        <v>26359.196674313491</v>
      </c>
      <c r="R474">
        <v>317407646.33567911</v>
      </c>
      <c r="S474">
        <v>2791.2781055164232</v>
      </c>
      <c r="T474">
        <v>26385.122803505157</v>
      </c>
    </row>
    <row r="475" spans="1:20" x14ac:dyDescent="0.3">
      <c r="A475">
        <v>474</v>
      </c>
      <c r="B475" t="s">
        <v>143</v>
      </c>
      <c r="C475" t="s">
        <v>150</v>
      </c>
      <c r="D475" t="s">
        <v>154</v>
      </c>
      <c r="E475" t="s">
        <v>156</v>
      </c>
      <c r="F475" t="s">
        <v>160</v>
      </c>
      <c r="G475" t="s">
        <v>224</v>
      </c>
      <c r="H475">
        <v>494.00296903722938</v>
      </c>
      <c r="I475">
        <v>36</v>
      </c>
      <c r="J475">
        <v>1763156.9681815042</v>
      </c>
      <c r="K475">
        <v>39392.063008333324</v>
      </c>
      <c r="L475">
        <v>317368254.27267081</v>
      </c>
      <c r="M475">
        <v>6142653.2441666657</v>
      </c>
      <c r="N475">
        <v>2644735452.2722564</v>
      </c>
      <c r="O475">
        <v>134863200</v>
      </c>
      <c r="P475">
        <v>25.926129191666664</v>
      </c>
      <c r="Q475">
        <v>26359.196674313491</v>
      </c>
      <c r="R475">
        <v>317407646.33567911</v>
      </c>
      <c r="S475">
        <v>2785.7413055164234</v>
      </c>
      <c r="T475">
        <v>26385.122803505157</v>
      </c>
    </row>
    <row r="476" spans="1:20" x14ac:dyDescent="0.3">
      <c r="A476">
        <v>475</v>
      </c>
      <c r="B476" t="s">
        <v>143</v>
      </c>
      <c r="C476" t="s">
        <v>150</v>
      </c>
      <c r="D476" t="s">
        <v>154</v>
      </c>
      <c r="E476" t="s">
        <v>156</v>
      </c>
      <c r="F476" t="s">
        <v>161</v>
      </c>
      <c r="G476" t="s">
        <v>225</v>
      </c>
      <c r="H476">
        <v>475.31134699383057</v>
      </c>
      <c r="I476">
        <v>68</v>
      </c>
      <c r="J476">
        <v>1719881.3373911667</v>
      </c>
      <c r="K476">
        <v>39882.484633333326</v>
      </c>
      <c r="L476">
        <v>309578640.73041004</v>
      </c>
      <c r="M476">
        <v>6093611.0816666661</v>
      </c>
      <c r="N476">
        <v>2579822006.08675</v>
      </c>
      <c r="O476">
        <v>126752000</v>
      </c>
      <c r="P476">
        <v>25.435707566666661</v>
      </c>
      <c r="Q476">
        <v>25712.225993997941</v>
      </c>
      <c r="R476">
        <v>309618523.21504337</v>
      </c>
      <c r="S476">
        <v>2712.6676171684167</v>
      </c>
      <c r="T476">
        <v>25737.661701564608</v>
      </c>
    </row>
    <row r="477" spans="1:20" x14ac:dyDescent="0.3">
      <c r="A477">
        <v>476</v>
      </c>
      <c r="B477" t="s">
        <v>143</v>
      </c>
      <c r="C477" t="s">
        <v>150</v>
      </c>
      <c r="D477" t="s">
        <v>154</v>
      </c>
      <c r="E477" t="s">
        <v>156</v>
      </c>
      <c r="F477" t="s">
        <v>161</v>
      </c>
      <c r="G477" t="s">
        <v>226</v>
      </c>
      <c r="H477">
        <v>475.31134699383057</v>
      </c>
      <c r="I477">
        <v>34</v>
      </c>
      <c r="J477">
        <v>1719881.3373911667</v>
      </c>
      <c r="K477">
        <v>39882.484633333326</v>
      </c>
      <c r="L477">
        <v>309578640.73041004</v>
      </c>
      <c r="M477">
        <v>6093611.0816666661</v>
      </c>
      <c r="N477">
        <v>2579822006.08675</v>
      </c>
      <c r="O477">
        <v>132600000</v>
      </c>
      <c r="P477">
        <v>25.435707566666661</v>
      </c>
      <c r="Q477">
        <v>25712.225993997941</v>
      </c>
      <c r="R477">
        <v>309618523.21504337</v>
      </c>
      <c r="S477">
        <v>2718.5156171684166</v>
      </c>
      <c r="T477">
        <v>25737.661701564608</v>
      </c>
    </row>
    <row r="478" spans="1:20" x14ac:dyDescent="0.3">
      <c r="A478">
        <v>477</v>
      </c>
      <c r="B478" t="s">
        <v>143</v>
      </c>
      <c r="C478" t="s">
        <v>150</v>
      </c>
      <c r="D478" t="s">
        <v>154</v>
      </c>
      <c r="E478" t="s">
        <v>156</v>
      </c>
      <c r="F478" t="s">
        <v>161</v>
      </c>
      <c r="G478" t="s">
        <v>224</v>
      </c>
      <c r="H478">
        <v>475.31134699383057</v>
      </c>
      <c r="I478">
        <v>34</v>
      </c>
      <c r="J478">
        <v>1719881.3373911667</v>
      </c>
      <c r="K478">
        <v>39882.484633333326</v>
      </c>
      <c r="L478">
        <v>309578640.73041004</v>
      </c>
      <c r="M478">
        <v>6093611.0816666661</v>
      </c>
      <c r="N478">
        <v>2579822006.08675</v>
      </c>
      <c r="O478">
        <v>127370800</v>
      </c>
      <c r="P478">
        <v>25.435707566666661</v>
      </c>
      <c r="Q478">
        <v>25712.225993997941</v>
      </c>
      <c r="R478">
        <v>309618523.21504337</v>
      </c>
      <c r="S478">
        <v>2713.2864171684164</v>
      </c>
      <c r="T478">
        <v>25737.661701564608</v>
      </c>
    </row>
    <row r="479" spans="1:20" x14ac:dyDescent="0.3">
      <c r="A479">
        <v>478</v>
      </c>
      <c r="B479" t="s">
        <v>143</v>
      </c>
      <c r="C479" t="s">
        <v>150</v>
      </c>
      <c r="D479" t="s">
        <v>154</v>
      </c>
      <c r="E479" t="s">
        <v>157</v>
      </c>
      <c r="F479" t="s">
        <v>159</v>
      </c>
      <c r="G479" t="s">
        <v>225</v>
      </c>
      <c r="H479">
        <v>502.17432457741774</v>
      </c>
      <c r="I479">
        <v>72</v>
      </c>
      <c r="J479">
        <v>1777072.9610024404</v>
      </c>
      <c r="K479">
        <v>41571.714674999996</v>
      </c>
      <c r="L479">
        <v>319873132.98043931</v>
      </c>
      <c r="M479">
        <v>5516003.3899999987</v>
      </c>
      <c r="N479">
        <v>2665609441.5036607</v>
      </c>
      <c r="O479">
        <v>134208000</v>
      </c>
      <c r="P479">
        <v>29.195606691666661</v>
      </c>
      <c r="Q479">
        <v>26567.240766986481</v>
      </c>
      <c r="R479">
        <v>319914704.69511431</v>
      </c>
      <c r="S479">
        <v>2805.3334448936607</v>
      </c>
      <c r="T479">
        <v>26596.436373678149</v>
      </c>
    </row>
    <row r="480" spans="1:20" x14ac:dyDescent="0.3">
      <c r="A480">
        <v>479</v>
      </c>
      <c r="B480" t="s">
        <v>143</v>
      </c>
      <c r="C480" t="s">
        <v>150</v>
      </c>
      <c r="D480" t="s">
        <v>154</v>
      </c>
      <c r="E480" t="s">
        <v>157</v>
      </c>
      <c r="F480" t="s">
        <v>159</v>
      </c>
      <c r="G480" t="s">
        <v>226</v>
      </c>
      <c r="H480">
        <v>502.17432457741774</v>
      </c>
      <c r="I480">
        <v>36</v>
      </c>
      <c r="J480">
        <v>1777072.9610024404</v>
      </c>
      <c r="K480">
        <v>41571.714674999996</v>
      </c>
      <c r="L480">
        <v>319873132.98043931</v>
      </c>
      <c r="M480">
        <v>5516003.3899999987</v>
      </c>
      <c r="N480">
        <v>2665609441.5036607</v>
      </c>
      <c r="O480">
        <v>140400000</v>
      </c>
      <c r="P480">
        <v>29.195606691666661</v>
      </c>
      <c r="Q480">
        <v>26567.240766986481</v>
      </c>
      <c r="R480">
        <v>319914704.69511431</v>
      </c>
      <c r="S480">
        <v>2811.5254448936607</v>
      </c>
      <c r="T480">
        <v>26596.436373678149</v>
      </c>
    </row>
    <row r="481" spans="1:20" x14ac:dyDescent="0.3">
      <c r="A481">
        <v>480</v>
      </c>
      <c r="B481" t="s">
        <v>143</v>
      </c>
      <c r="C481" t="s">
        <v>150</v>
      </c>
      <c r="D481" t="s">
        <v>154</v>
      </c>
      <c r="E481" t="s">
        <v>157</v>
      </c>
      <c r="F481" t="s">
        <v>159</v>
      </c>
      <c r="G481" t="s">
        <v>224</v>
      </c>
      <c r="H481">
        <v>502.17432457741774</v>
      </c>
      <c r="I481">
        <v>36</v>
      </c>
      <c r="J481">
        <v>1777072.9610024404</v>
      </c>
      <c r="K481">
        <v>41571.714674999996</v>
      </c>
      <c r="L481">
        <v>319873132.98043931</v>
      </c>
      <c r="M481">
        <v>5516003.3899999987</v>
      </c>
      <c r="N481">
        <v>2665609441.5036607</v>
      </c>
      <c r="O481">
        <v>134863200</v>
      </c>
      <c r="P481">
        <v>29.195606691666661</v>
      </c>
      <c r="Q481">
        <v>26567.240766986481</v>
      </c>
      <c r="R481">
        <v>319914704.69511431</v>
      </c>
      <c r="S481">
        <v>2805.9886448936604</v>
      </c>
      <c r="T481">
        <v>26596.436373678149</v>
      </c>
    </row>
    <row r="482" spans="1:20" x14ac:dyDescent="0.3">
      <c r="A482">
        <v>481</v>
      </c>
      <c r="B482" t="s">
        <v>143</v>
      </c>
      <c r="C482" t="s">
        <v>150</v>
      </c>
      <c r="D482" t="s">
        <v>154</v>
      </c>
      <c r="E482" t="s">
        <v>157</v>
      </c>
      <c r="F482" t="s">
        <v>160</v>
      </c>
      <c r="G482" t="s">
        <v>225</v>
      </c>
      <c r="H482">
        <v>497.05448137056277</v>
      </c>
      <c r="I482">
        <v>71</v>
      </c>
      <c r="J482">
        <v>1766110.8321201713</v>
      </c>
      <c r="K482">
        <v>42389.08404999999</v>
      </c>
      <c r="L482">
        <v>317899949.78163081</v>
      </c>
      <c r="M482">
        <v>5543249.0358333318</v>
      </c>
      <c r="N482">
        <v>2649166248.1802568</v>
      </c>
      <c r="O482">
        <v>132344000</v>
      </c>
      <c r="P482">
        <v>28.923150233333331</v>
      </c>
      <c r="Q482">
        <v>26403.356940196558</v>
      </c>
      <c r="R482">
        <v>317942338.86568081</v>
      </c>
      <c r="S482">
        <v>2787.0534972160904</v>
      </c>
      <c r="T482">
        <v>26432.280090429893</v>
      </c>
    </row>
    <row r="483" spans="1:20" x14ac:dyDescent="0.3">
      <c r="A483">
        <v>482</v>
      </c>
      <c r="B483" t="s">
        <v>143</v>
      </c>
      <c r="C483" t="s">
        <v>150</v>
      </c>
      <c r="D483" t="s">
        <v>154</v>
      </c>
      <c r="E483" t="s">
        <v>157</v>
      </c>
      <c r="F483" t="s">
        <v>160</v>
      </c>
      <c r="G483" t="s">
        <v>226</v>
      </c>
      <c r="H483">
        <v>497.05448137056277</v>
      </c>
      <c r="I483">
        <v>36</v>
      </c>
      <c r="J483">
        <v>1766110.8321201713</v>
      </c>
      <c r="K483">
        <v>42389.08404999999</v>
      </c>
      <c r="L483">
        <v>317899949.78163081</v>
      </c>
      <c r="M483">
        <v>5543249.0358333318</v>
      </c>
      <c r="N483">
        <v>2649166248.1802568</v>
      </c>
      <c r="O483">
        <v>140400000</v>
      </c>
      <c r="P483">
        <v>28.923150233333331</v>
      </c>
      <c r="Q483">
        <v>26403.356940196558</v>
      </c>
      <c r="R483">
        <v>317942338.86568081</v>
      </c>
      <c r="S483">
        <v>2795.1094972160904</v>
      </c>
      <c r="T483">
        <v>26432.280090429893</v>
      </c>
    </row>
    <row r="484" spans="1:20" x14ac:dyDescent="0.3">
      <c r="A484">
        <v>483</v>
      </c>
      <c r="B484" t="s">
        <v>143</v>
      </c>
      <c r="C484" t="s">
        <v>150</v>
      </c>
      <c r="D484" t="s">
        <v>154</v>
      </c>
      <c r="E484" t="s">
        <v>157</v>
      </c>
      <c r="F484" t="s">
        <v>160</v>
      </c>
      <c r="G484" t="s">
        <v>224</v>
      </c>
      <c r="H484">
        <v>497.05448137056277</v>
      </c>
      <c r="I484">
        <v>36</v>
      </c>
      <c r="J484">
        <v>1766110.8321201713</v>
      </c>
      <c r="K484">
        <v>42389.08404999999</v>
      </c>
      <c r="L484">
        <v>317899949.78163081</v>
      </c>
      <c r="M484">
        <v>5543249.0358333318</v>
      </c>
      <c r="N484">
        <v>2649166248.1802568</v>
      </c>
      <c r="O484">
        <v>134863200</v>
      </c>
      <c r="P484">
        <v>28.923150233333331</v>
      </c>
      <c r="Q484">
        <v>26403.356940196558</v>
      </c>
      <c r="R484">
        <v>317942338.86568081</v>
      </c>
      <c r="S484">
        <v>2789.5726972160901</v>
      </c>
      <c r="T484">
        <v>26432.280090429893</v>
      </c>
    </row>
    <row r="485" spans="1:20" x14ac:dyDescent="0.3">
      <c r="A485">
        <v>484</v>
      </c>
      <c r="B485" t="s">
        <v>143</v>
      </c>
      <c r="C485" t="s">
        <v>150</v>
      </c>
      <c r="D485" t="s">
        <v>154</v>
      </c>
      <c r="E485" t="s">
        <v>157</v>
      </c>
      <c r="F485" t="s">
        <v>161</v>
      </c>
      <c r="G485" t="s">
        <v>225</v>
      </c>
      <c r="H485">
        <v>478.3628593271639</v>
      </c>
      <c r="I485">
        <v>69</v>
      </c>
      <c r="J485">
        <v>1722835.2013298338</v>
      </c>
      <c r="K485">
        <v>42879.505674999993</v>
      </c>
      <c r="L485">
        <v>310110336.23937011</v>
      </c>
      <c r="M485">
        <v>5494206.8733333321</v>
      </c>
      <c r="N485">
        <v>2584252801.994751</v>
      </c>
      <c r="O485">
        <v>128616000</v>
      </c>
      <c r="P485">
        <v>28.432728608333328</v>
      </c>
      <c r="Q485">
        <v>25756.386259881016</v>
      </c>
      <c r="R485">
        <v>310153215.74504513</v>
      </c>
      <c r="S485">
        <v>2718.3630088680843</v>
      </c>
      <c r="T485">
        <v>25784.818988489347</v>
      </c>
    </row>
    <row r="486" spans="1:20" x14ac:dyDescent="0.3">
      <c r="A486">
        <v>485</v>
      </c>
      <c r="B486" t="s">
        <v>143</v>
      </c>
      <c r="C486" t="s">
        <v>150</v>
      </c>
      <c r="D486" t="s">
        <v>154</v>
      </c>
      <c r="E486" t="s">
        <v>157</v>
      </c>
      <c r="F486" t="s">
        <v>161</v>
      </c>
      <c r="G486" t="s">
        <v>226</v>
      </c>
      <c r="H486">
        <v>478.3628593271639</v>
      </c>
      <c r="I486">
        <v>35</v>
      </c>
      <c r="J486">
        <v>1722835.2013298338</v>
      </c>
      <c r="K486">
        <v>42879.505674999993</v>
      </c>
      <c r="L486">
        <v>310110336.23937011</v>
      </c>
      <c r="M486">
        <v>5494206.8733333321</v>
      </c>
      <c r="N486">
        <v>2584252801.994751</v>
      </c>
      <c r="O486">
        <v>136500000</v>
      </c>
      <c r="P486">
        <v>28.432728608333328</v>
      </c>
      <c r="Q486">
        <v>25756.386259881016</v>
      </c>
      <c r="R486">
        <v>310153215.74504513</v>
      </c>
      <c r="S486">
        <v>2726.2470088680843</v>
      </c>
      <c r="T486">
        <v>25784.818988489347</v>
      </c>
    </row>
    <row r="487" spans="1:20" x14ac:dyDescent="0.3">
      <c r="A487">
        <v>486</v>
      </c>
      <c r="B487" t="s">
        <v>143</v>
      </c>
      <c r="C487" t="s">
        <v>150</v>
      </c>
      <c r="D487" t="s">
        <v>154</v>
      </c>
      <c r="E487" t="s">
        <v>157</v>
      </c>
      <c r="F487" t="s">
        <v>161</v>
      </c>
      <c r="G487" t="s">
        <v>224</v>
      </c>
      <c r="H487">
        <v>478.3628593271639</v>
      </c>
      <c r="I487">
        <v>35</v>
      </c>
      <c r="J487">
        <v>1722835.2013298338</v>
      </c>
      <c r="K487">
        <v>42879.505674999993</v>
      </c>
      <c r="L487">
        <v>310110336.23937011</v>
      </c>
      <c r="M487">
        <v>5494206.8733333321</v>
      </c>
      <c r="N487">
        <v>2584252801.994751</v>
      </c>
      <c r="O487">
        <v>131117000</v>
      </c>
      <c r="P487">
        <v>28.432728608333328</v>
      </c>
      <c r="Q487">
        <v>25756.386259881016</v>
      </c>
      <c r="R487">
        <v>310153215.74504513</v>
      </c>
      <c r="S487">
        <v>2720.8640088680845</v>
      </c>
      <c r="T487">
        <v>25784.818988489347</v>
      </c>
    </row>
    <row r="488" spans="1:20" x14ac:dyDescent="0.3">
      <c r="A488">
        <v>487</v>
      </c>
      <c r="B488" t="s">
        <v>143</v>
      </c>
      <c r="C488" t="s">
        <v>150</v>
      </c>
      <c r="D488" t="s">
        <v>155</v>
      </c>
      <c r="E488" t="s">
        <v>156</v>
      </c>
      <c r="F488" t="s">
        <v>159</v>
      </c>
      <c r="G488" t="s">
        <v>225</v>
      </c>
      <c r="H488">
        <v>499.15290611908438</v>
      </c>
      <c r="I488">
        <v>71</v>
      </c>
      <c r="J488">
        <v>1774148.227934774</v>
      </c>
      <c r="K488">
        <v>38488.711133333331</v>
      </c>
      <c r="L488">
        <v>319346681.02825934</v>
      </c>
      <c r="M488">
        <v>6111108.4733333327</v>
      </c>
      <c r="N488">
        <v>2661222341.9021611</v>
      </c>
      <c r="O488">
        <v>132344000</v>
      </c>
      <c r="P488">
        <v>26.134098774999991</v>
      </c>
      <c r="Q488">
        <v>26523.516007624872</v>
      </c>
      <c r="R488">
        <v>319385169.7393927</v>
      </c>
      <c r="S488">
        <v>2799.6774503754946</v>
      </c>
      <c r="T488">
        <v>26549.650106399873</v>
      </c>
    </row>
    <row r="489" spans="1:20" x14ac:dyDescent="0.3">
      <c r="A489">
        <v>488</v>
      </c>
      <c r="B489" t="s">
        <v>143</v>
      </c>
      <c r="C489" t="s">
        <v>150</v>
      </c>
      <c r="D489" t="s">
        <v>155</v>
      </c>
      <c r="E489" t="s">
        <v>156</v>
      </c>
      <c r="F489" t="s">
        <v>159</v>
      </c>
      <c r="G489" t="s">
        <v>226</v>
      </c>
      <c r="H489">
        <v>499.15290611908438</v>
      </c>
      <c r="I489">
        <v>36</v>
      </c>
      <c r="J489">
        <v>1774148.227934774</v>
      </c>
      <c r="K489">
        <v>38488.711133333331</v>
      </c>
      <c r="L489">
        <v>319346681.02825934</v>
      </c>
      <c r="M489">
        <v>6111108.4733333327</v>
      </c>
      <c r="N489">
        <v>2661222341.9021611</v>
      </c>
      <c r="O489">
        <v>140400000</v>
      </c>
      <c r="P489">
        <v>26.134098774999991</v>
      </c>
      <c r="Q489">
        <v>26523.516007624872</v>
      </c>
      <c r="R489">
        <v>319385169.7393927</v>
      </c>
      <c r="S489">
        <v>2807.7334503754946</v>
      </c>
      <c r="T489">
        <v>26549.650106399873</v>
      </c>
    </row>
    <row r="490" spans="1:20" x14ac:dyDescent="0.3">
      <c r="A490">
        <v>489</v>
      </c>
      <c r="B490" t="s">
        <v>143</v>
      </c>
      <c r="C490" t="s">
        <v>150</v>
      </c>
      <c r="D490" t="s">
        <v>155</v>
      </c>
      <c r="E490" t="s">
        <v>156</v>
      </c>
      <c r="F490" t="s">
        <v>159</v>
      </c>
      <c r="G490" t="s">
        <v>224</v>
      </c>
      <c r="H490">
        <v>499.15290611908438</v>
      </c>
      <c r="I490">
        <v>36</v>
      </c>
      <c r="J490">
        <v>1774148.227934774</v>
      </c>
      <c r="K490">
        <v>38488.711133333331</v>
      </c>
      <c r="L490">
        <v>319346681.02825934</v>
      </c>
      <c r="M490">
        <v>6111108.4733333327</v>
      </c>
      <c r="N490">
        <v>2661222341.9021611</v>
      </c>
      <c r="O490">
        <v>134863200</v>
      </c>
      <c r="P490">
        <v>26.134098774999991</v>
      </c>
      <c r="Q490">
        <v>26523.516007624872</v>
      </c>
      <c r="R490">
        <v>319385169.7393927</v>
      </c>
      <c r="S490">
        <v>2802.1966503754943</v>
      </c>
      <c r="T490">
        <v>26549.650106399873</v>
      </c>
    </row>
    <row r="491" spans="1:20" x14ac:dyDescent="0.3">
      <c r="A491">
        <v>490</v>
      </c>
      <c r="B491" t="s">
        <v>143</v>
      </c>
      <c r="C491" t="s">
        <v>150</v>
      </c>
      <c r="D491" t="s">
        <v>155</v>
      </c>
      <c r="E491" t="s">
        <v>156</v>
      </c>
      <c r="F491" t="s">
        <v>160</v>
      </c>
      <c r="G491" t="s">
        <v>225</v>
      </c>
      <c r="H491">
        <v>494.03306291222941</v>
      </c>
      <c r="I491">
        <v>71</v>
      </c>
      <c r="J491">
        <v>1763186.0990525044</v>
      </c>
      <c r="K491">
        <v>39306.080508333325</v>
      </c>
      <c r="L491">
        <v>317373497.82945079</v>
      </c>
      <c r="M491">
        <v>6138354.1191666657</v>
      </c>
      <c r="N491">
        <v>2644779148.5787563</v>
      </c>
      <c r="O491">
        <v>132344000</v>
      </c>
      <c r="P491">
        <v>25.861642316666661</v>
      </c>
      <c r="Q491">
        <v>26359.632180834938</v>
      </c>
      <c r="R491">
        <v>317412803.90995914</v>
      </c>
      <c r="S491">
        <v>2783.2615026979233</v>
      </c>
      <c r="T491">
        <v>26385.493823151606</v>
      </c>
    </row>
    <row r="492" spans="1:20" x14ac:dyDescent="0.3">
      <c r="A492">
        <v>491</v>
      </c>
      <c r="B492" t="s">
        <v>143</v>
      </c>
      <c r="C492" t="s">
        <v>150</v>
      </c>
      <c r="D492" t="s">
        <v>155</v>
      </c>
      <c r="E492" t="s">
        <v>156</v>
      </c>
      <c r="F492" t="s">
        <v>160</v>
      </c>
      <c r="G492" t="s">
        <v>226</v>
      </c>
      <c r="H492">
        <v>494.03306291222941</v>
      </c>
      <c r="I492">
        <v>36</v>
      </c>
      <c r="J492">
        <v>1763186.0990525044</v>
      </c>
      <c r="K492">
        <v>39306.080508333325</v>
      </c>
      <c r="L492">
        <v>317373497.82945079</v>
      </c>
      <c r="M492">
        <v>6138354.1191666657</v>
      </c>
      <c r="N492">
        <v>2644779148.5787563</v>
      </c>
      <c r="O492">
        <v>140400000</v>
      </c>
      <c r="P492">
        <v>25.861642316666661</v>
      </c>
      <c r="Q492">
        <v>26359.632180834938</v>
      </c>
      <c r="R492">
        <v>317412803.90995914</v>
      </c>
      <c r="S492">
        <v>2791.3175026979234</v>
      </c>
      <c r="T492">
        <v>26385.493823151606</v>
      </c>
    </row>
    <row r="493" spans="1:20" x14ac:dyDescent="0.3">
      <c r="A493">
        <v>492</v>
      </c>
      <c r="B493" t="s">
        <v>143</v>
      </c>
      <c r="C493" t="s">
        <v>150</v>
      </c>
      <c r="D493" t="s">
        <v>155</v>
      </c>
      <c r="E493" t="s">
        <v>156</v>
      </c>
      <c r="F493" t="s">
        <v>160</v>
      </c>
      <c r="G493" t="s">
        <v>224</v>
      </c>
      <c r="H493">
        <v>494.03306291222941</v>
      </c>
      <c r="I493">
        <v>36</v>
      </c>
      <c r="J493">
        <v>1763186.0990525044</v>
      </c>
      <c r="K493">
        <v>39306.080508333325</v>
      </c>
      <c r="L493">
        <v>317373497.82945079</v>
      </c>
      <c r="M493">
        <v>6138354.1191666657</v>
      </c>
      <c r="N493">
        <v>2644779148.5787563</v>
      </c>
      <c r="O493">
        <v>134863200</v>
      </c>
      <c r="P493">
        <v>25.861642316666661</v>
      </c>
      <c r="Q493">
        <v>26359.632180834938</v>
      </c>
      <c r="R493">
        <v>317412803.90995914</v>
      </c>
      <c r="S493">
        <v>2785.7807026979231</v>
      </c>
      <c r="T493">
        <v>26385.493823151606</v>
      </c>
    </row>
    <row r="494" spans="1:20" x14ac:dyDescent="0.3">
      <c r="A494">
        <v>493</v>
      </c>
      <c r="B494" t="s">
        <v>143</v>
      </c>
      <c r="C494" t="s">
        <v>150</v>
      </c>
      <c r="D494" t="s">
        <v>155</v>
      </c>
      <c r="E494" t="s">
        <v>156</v>
      </c>
      <c r="F494" t="s">
        <v>161</v>
      </c>
      <c r="G494" t="s">
        <v>225</v>
      </c>
      <c r="H494">
        <v>475.3414408688306</v>
      </c>
      <c r="I494">
        <v>68</v>
      </c>
      <c r="J494">
        <v>1719910.4682621669</v>
      </c>
      <c r="K494">
        <v>39796.502133333328</v>
      </c>
      <c r="L494">
        <v>309583884.28719008</v>
      </c>
      <c r="M494">
        <v>6089311.9566666661</v>
      </c>
      <c r="N494">
        <v>2579865702.3932505</v>
      </c>
      <c r="O494">
        <v>126752000</v>
      </c>
      <c r="P494">
        <v>25.371220691666657</v>
      </c>
      <c r="Q494">
        <v>25712.661500519396</v>
      </c>
      <c r="R494">
        <v>309623680.78932339</v>
      </c>
      <c r="S494">
        <v>2712.7070143499168</v>
      </c>
      <c r="T494">
        <v>25738.032721211064</v>
      </c>
    </row>
    <row r="495" spans="1:20" x14ac:dyDescent="0.3">
      <c r="A495">
        <v>494</v>
      </c>
      <c r="B495" t="s">
        <v>143</v>
      </c>
      <c r="C495" t="s">
        <v>150</v>
      </c>
      <c r="D495" t="s">
        <v>155</v>
      </c>
      <c r="E495" t="s">
        <v>156</v>
      </c>
      <c r="F495" t="s">
        <v>161</v>
      </c>
      <c r="G495" t="s">
        <v>226</v>
      </c>
      <c r="H495">
        <v>475.3414408688306</v>
      </c>
      <c r="I495">
        <v>34</v>
      </c>
      <c r="J495">
        <v>1719910.4682621669</v>
      </c>
      <c r="K495">
        <v>39796.502133333328</v>
      </c>
      <c r="L495">
        <v>309583884.28719008</v>
      </c>
      <c r="M495">
        <v>6089311.9566666661</v>
      </c>
      <c r="N495">
        <v>2579865702.3932505</v>
      </c>
      <c r="O495">
        <v>132600000</v>
      </c>
      <c r="P495">
        <v>25.371220691666657</v>
      </c>
      <c r="Q495">
        <v>25712.661500519396</v>
      </c>
      <c r="R495">
        <v>309623680.78932339</v>
      </c>
      <c r="S495">
        <v>2718.5550143499167</v>
      </c>
      <c r="T495">
        <v>25738.032721211064</v>
      </c>
    </row>
    <row r="496" spans="1:20" x14ac:dyDescent="0.3">
      <c r="A496">
        <v>495</v>
      </c>
      <c r="B496" t="s">
        <v>143</v>
      </c>
      <c r="C496" t="s">
        <v>150</v>
      </c>
      <c r="D496" t="s">
        <v>155</v>
      </c>
      <c r="E496" t="s">
        <v>156</v>
      </c>
      <c r="F496" t="s">
        <v>161</v>
      </c>
      <c r="G496" t="s">
        <v>224</v>
      </c>
      <c r="H496">
        <v>475.3414408688306</v>
      </c>
      <c r="I496">
        <v>34</v>
      </c>
      <c r="J496">
        <v>1719910.4682621669</v>
      </c>
      <c r="K496">
        <v>39796.502133333328</v>
      </c>
      <c r="L496">
        <v>309583884.28719008</v>
      </c>
      <c r="M496">
        <v>6089311.9566666661</v>
      </c>
      <c r="N496">
        <v>2579865702.3932505</v>
      </c>
      <c r="O496">
        <v>127370800</v>
      </c>
      <c r="P496">
        <v>25.371220691666657</v>
      </c>
      <c r="Q496">
        <v>25712.661500519396</v>
      </c>
      <c r="R496">
        <v>309623680.78932339</v>
      </c>
      <c r="S496">
        <v>2713.325814349917</v>
      </c>
      <c r="T496">
        <v>25738.032721211064</v>
      </c>
    </row>
    <row r="497" spans="1:20" x14ac:dyDescent="0.3">
      <c r="A497">
        <v>496</v>
      </c>
      <c r="B497" t="s">
        <v>143</v>
      </c>
      <c r="C497" t="s">
        <v>150</v>
      </c>
      <c r="D497" t="s">
        <v>155</v>
      </c>
      <c r="E497" t="s">
        <v>157</v>
      </c>
      <c r="F497" t="s">
        <v>159</v>
      </c>
      <c r="G497" t="s">
        <v>225</v>
      </c>
      <c r="H497">
        <v>502.20441845241777</v>
      </c>
      <c r="I497">
        <v>72</v>
      </c>
      <c r="J497">
        <v>1777102.0918734404</v>
      </c>
      <c r="K497">
        <v>41485.732174999997</v>
      </c>
      <c r="L497">
        <v>319878376.53721929</v>
      </c>
      <c r="M497">
        <v>5511704.2649999987</v>
      </c>
      <c r="N497">
        <v>2665653137.8101606</v>
      </c>
      <c r="O497">
        <v>134208000</v>
      </c>
      <c r="P497">
        <v>29.131119816666658</v>
      </c>
      <c r="Q497">
        <v>26567.676273507936</v>
      </c>
      <c r="R497">
        <v>319919862.26939428</v>
      </c>
      <c r="S497">
        <v>2805.3728420751604</v>
      </c>
      <c r="T497">
        <v>26596.807393324601</v>
      </c>
    </row>
    <row r="498" spans="1:20" x14ac:dyDescent="0.3">
      <c r="A498">
        <v>497</v>
      </c>
      <c r="B498" t="s">
        <v>143</v>
      </c>
      <c r="C498" t="s">
        <v>150</v>
      </c>
      <c r="D498" t="s">
        <v>155</v>
      </c>
      <c r="E498" t="s">
        <v>157</v>
      </c>
      <c r="F498" t="s">
        <v>159</v>
      </c>
      <c r="G498" t="s">
        <v>226</v>
      </c>
      <c r="H498">
        <v>502.20441845241777</v>
      </c>
      <c r="I498">
        <v>36</v>
      </c>
      <c r="J498">
        <v>1777102.0918734404</v>
      </c>
      <c r="K498">
        <v>41485.732174999997</v>
      </c>
      <c r="L498">
        <v>319878376.53721929</v>
      </c>
      <c r="M498">
        <v>5511704.2649999987</v>
      </c>
      <c r="N498">
        <v>2665653137.8101606</v>
      </c>
      <c r="O498">
        <v>140400000</v>
      </c>
      <c r="P498">
        <v>29.131119816666658</v>
      </c>
      <c r="Q498">
        <v>26567.676273507936</v>
      </c>
      <c r="R498">
        <v>319919862.26939428</v>
      </c>
      <c r="S498">
        <v>2811.5648420751604</v>
      </c>
      <c r="T498">
        <v>26596.807393324601</v>
      </c>
    </row>
    <row r="499" spans="1:20" x14ac:dyDescent="0.3">
      <c r="A499">
        <v>498</v>
      </c>
      <c r="B499" t="s">
        <v>143</v>
      </c>
      <c r="C499" t="s">
        <v>150</v>
      </c>
      <c r="D499" t="s">
        <v>155</v>
      </c>
      <c r="E499" t="s">
        <v>157</v>
      </c>
      <c r="F499" t="s">
        <v>159</v>
      </c>
      <c r="G499" t="s">
        <v>224</v>
      </c>
      <c r="H499">
        <v>502.20441845241777</v>
      </c>
      <c r="I499">
        <v>36</v>
      </c>
      <c r="J499">
        <v>1777102.0918734404</v>
      </c>
      <c r="K499">
        <v>41485.732174999997</v>
      </c>
      <c r="L499">
        <v>319878376.53721929</v>
      </c>
      <c r="M499">
        <v>5511704.2649999987</v>
      </c>
      <c r="N499">
        <v>2665653137.8101606</v>
      </c>
      <c r="O499">
        <v>134863200</v>
      </c>
      <c r="P499">
        <v>29.131119816666658</v>
      </c>
      <c r="Q499">
        <v>26567.676273507936</v>
      </c>
      <c r="R499">
        <v>319919862.26939428</v>
      </c>
      <c r="S499">
        <v>2806.0280420751606</v>
      </c>
      <c r="T499">
        <v>26596.807393324601</v>
      </c>
    </row>
    <row r="500" spans="1:20" x14ac:dyDescent="0.3">
      <c r="A500">
        <v>499</v>
      </c>
      <c r="B500" t="s">
        <v>143</v>
      </c>
      <c r="C500" t="s">
        <v>150</v>
      </c>
      <c r="D500" t="s">
        <v>155</v>
      </c>
      <c r="E500" t="s">
        <v>157</v>
      </c>
      <c r="F500" t="s">
        <v>160</v>
      </c>
      <c r="G500" t="s">
        <v>225</v>
      </c>
      <c r="H500">
        <v>497.08457524556269</v>
      </c>
      <c r="I500">
        <v>71</v>
      </c>
      <c r="J500">
        <v>1766139.9629911711</v>
      </c>
      <c r="K500">
        <v>42303.101549999992</v>
      </c>
      <c r="L500">
        <v>317905193.33841079</v>
      </c>
      <c r="M500">
        <v>5538949.9108333318</v>
      </c>
      <c r="N500">
        <v>2649209944.4867568</v>
      </c>
      <c r="O500">
        <v>132344000</v>
      </c>
      <c r="P500">
        <v>28.858663358333327</v>
      </c>
      <c r="Q500">
        <v>26403.792446718006</v>
      </c>
      <c r="R500">
        <v>317947496.43996078</v>
      </c>
      <c r="S500">
        <v>2787.09289439759</v>
      </c>
      <c r="T500">
        <v>26432.651110076338</v>
      </c>
    </row>
    <row r="501" spans="1:20" x14ac:dyDescent="0.3">
      <c r="A501">
        <v>500</v>
      </c>
      <c r="B501" t="s">
        <v>143</v>
      </c>
      <c r="C501" t="s">
        <v>150</v>
      </c>
      <c r="D501" t="s">
        <v>155</v>
      </c>
      <c r="E501" t="s">
        <v>157</v>
      </c>
      <c r="F501" t="s">
        <v>160</v>
      </c>
      <c r="G501" t="s">
        <v>226</v>
      </c>
      <c r="H501">
        <v>497.08457524556269</v>
      </c>
      <c r="I501">
        <v>36</v>
      </c>
      <c r="J501">
        <v>1766139.9629911711</v>
      </c>
      <c r="K501">
        <v>42303.101549999992</v>
      </c>
      <c r="L501">
        <v>317905193.33841079</v>
      </c>
      <c r="M501">
        <v>5538949.9108333318</v>
      </c>
      <c r="N501">
        <v>2649209944.4867568</v>
      </c>
      <c r="O501">
        <v>140400000</v>
      </c>
      <c r="P501">
        <v>28.858663358333327</v>
      </c>
      <c r="Q501">
        <v>26403.792446718006</v>
      </c>
      <c r="R501">
        <v>317947496.43996078</v>
      </c>
      <c r="S501">
        <v>2795.1488943975901</v>
      </c>
      <c r="T501">
        <v>26432.651110076338</v>
      </c>
    </row>
    <row r="502" spans="1:20" x14ac:dyDescent="0.3">
      <c r="A502">
        <v>501</v>
      </c>
      <c r="B502" t="s">
        <v>143</v>
      </c>
      <c r="C502" t="s">
        <v>150</v>
      </c>
      <c r="D502" t="s">
        <v>155</v>
      </c>
      <c r="E502" t="s">
        <v>157</v>
      </c>
      <c r="F502" t="s">
        <v>160</v>
      </c>
      <c r="G502" t="s">
        <v>224</v>
      </c>
      <c r="H502">
        <v>497.08457524556269</v>
      </c>
      <c r="I502">
        <v>36</v>
      </c>
      <c r="J502">
        <v>1766139.9629911711</v>
      </c>
      <c r="K502">
        <v>42303.101549999992</v>
      </c>
      <c r="L502">
        <v>317905193.33841079</v>
      </c>
      <c r="M502">
        <v>5538949.9108333318</v>
      </c>
      <c r="N502">
        <v>2649209944.4867568</v>
      </c>
      <c r="O502">
        <v>134863200</v>
      </c>
      <c r="P502">
        <v>28.858663358333327</v>
      </c>
      <c r="Q502">
        <v>26403.792446718006</v>
      </c>
      <c r="R502">
        <v>317947496.43996078</v>
      </c>
      <c r="S502">
        <v>2789.6120943975902</v>
      </c>
      <c r="T502">
        <v>26432.651110076338</v>
      </c>
    </row>
    <row r="503" spans="1:20" x14ac:dyDescent="0.3">
      <c r="A503">
        <v>502</v>
      </c>
      <c r="B503" t="s">
        <v>143</v>
      </c>
      <c r="C503" t="s">
        <v>150</v>
      </c>
      <c r="D503" t="s">
        <v>155</v>
      </c>
      <c r="E503" t="s">
        <v>157</v>
      </c>
      <c r="F503" t="s">
        <v>161</v>
      </c>
      <c r="G503" t="s">
        <v>225</v>
      </c>
      <c r="H503">
        <v>478.39295320216394</v>
      </c>
      <c r="I503">
        <v>69</v>
      </c>
      <c r="J503">
        <v>1722864.3322008334</v>
      </c>
      <c r="K503">
        <v>42793.523174999995</v>
      </c>
      <c r="L503">
        <v>310115579.79614997</v>
      </c>
      <c r="M503">
        <v>5489907.7483333321</v>
      </c>
      <c r="N503">
        <v>2584296498.30125</v>
      </c>
      <c r="O503">
        <v>128616000</v>
      </c>
      <c r="P503">
        <v>28.368241733333324</v>
      </c>
      <c r="Q503">
        <v>25756.821766402456</v>
      </c>
      <c r="R503">
        <v>310158373.31932497</v>
      </c>
      <c r="S503">
        <v>2718.4024060495835</v>
      </c>
      <c r="T503">
        <v>25785.190008135789</v>
      </c>
    </row>
    <row r="504" spans="1:20" x14ac:dyDescent="0.3">
      <c r="A504">
        <v>503</v>
      </c>
      <c r="B504" t="s">
        <v>143</v>
      </c>
      <c r="C504" t="s">
        <v>150</v>
      </c>
      <c r="D504" t="s">
        <v>155</v>
      </c>
      <c r="E504" t="s">
        <v>157</v>
      </c>
      <c r="F504" t="s">
        <v>161</v>
      </c>
      <c r="G504" t="s">
        <v>226</v>
      </c>
      <c r="H504">
        <v>478.39295320216394</v>
      </c>
      <c r="I504">
        <v>35</v>
      </c>
      <c r="J504">
        <v>1722864.3322008334</v>
      </c>
      <c r="K504">
        <v>42793.523174999995</v>
      </c>
      <c r="L504">
        <v>310115579.79614997</v>
      </c>
      <c r="M504">
        <v>5489907.7483333321</v>
      </c>
      <c r="N504">
        <v>2584296498.30125</v>
      </c>
      <c r="O504">
        <v>136500000</v>
      </c>
      <c r="P504">
        <v>28.368241733333324</v>
      </c>
      <c r="Q504">
        <v>25756.821766402456</v>
      </c>
      <c r="R504">
        <v>310158373.31932497</v>
      </c>
      <c r="S504">
        <v>2726.2864060495835</v>
      </c>
      <c r="T504">
        <v>25785.190008135789</v>
      </c>
    </row>
    <row r="505" spans="1:20" x14ac:dyDescent="0.3">
      <c r="A505">
        <v>504</v>
      </c>
      <c r="B505" t="s">
        <v>143</v>
      </c>
      <c r="C505" t="s">
        <v>150</v>
      </c>
      <c r="D505" t="s">
        <v>155</v>
      </c>
      <c r="E505" t="s">
        <v>157</v>
      </c>
      <c r="F505" t="s">
        <v>161</v>
      </c>
      <c r="G505" t="s">
        <v>224</v>
      </c>
      <c r="H505">
        <v>478.39295320216394</v>
      </c>
      <c r="I505">
        <v>35</v>
      </c>
      <c r="J505">
        <v>1722864.3322008334</v>
      </c>
      <c r="K505">
        <v>42793.523174999995</v>
      </c>
      <c r="L505">
        <v>310115579.79614997</v>
      </c>
      <c r="M505">
        <v>5489907.7483333321</v>
      </c>
      <c r="N505">
        <v>2584296498.30125</v>
      </c>
      <c r="O505">
        <v>131117000</v>
      </c>
      <c r="P505">
        <v>28.368241733333324</v>
      </c>
      <c r="Q505">
        <v>25756.821766402456</v>
      </c>
      <c r="R505">
        <v>310158373.31932497</v>
      </c>
      <c r="S505">
        <v>2720.9034060495833</v>
      </c>
      <c r="T505">
        <v>25785.190008135789</v>
      </c>
    </row>
    <row r="506" spans="1:20" x14ac:dyDescent="0.3">
      <c r="A506">
        <v>505</v>
      </c>
      <c r="B506" t="s">
        <v>143</v>
      </c>
      <c r="C506" t="s">
        <v>151</v>
      </c>
      <c r="D506" t="s">
        <v>154</v>
      </c>
      <c r="E506" t="s">
        <v>156</v>
      </c>
      <c r="F506" t="s">
        <v>159</v>
      </c>
      <c r="G506" t="s">
        <v>225</v>
      </c>
      <c r="H506">
        <v>477.49416317579556</v>
      </c>
      <c r="I506">
        <v>68</v>
      </c>
      <c r="J506">
        <v>1687224.6671173815</v>
      </c>
      <c r="K506">
        <v>37963.453233333326</v>
      </c>
      <c r="L506">
        <v>303700440.08112866</v>
      </c>
      <c r="M506">
        <v>5870911.4383333325</v>
      </c>
      <c r="N506">
        <v>2530837000.6760721</v>
      </c>
      <c r="O506">
        <v>126752000</v>
      </c>
      <c r="P506">
        <v>24.976104849999992</v>
      </c>
      <c r="Q506">
        <v>25224.00877340485</v>
      </c>
      <c r="R506">
        <v>303738403.53436202</v>
      </c>
      <c r="S506">
        <v>2663.4599121144056</v>
      </c>
      <c r="T506">
        <v>25248.984878254851</v>
      </c>
    </row>
    <row r="507" spans="1:20" x14ac:dyDescent="0.3">
      <c r="A507">
        <v>506</v>
      </c>
      <c r="B507" t="s">
        <v>143</v>
      </c>
      <c r="C507" t="s">
        <v>151</v>
      </c>
      <c r="D507" t="s">
        <v>154</v>
      </c>
      <c r="E507" t="s">
        <v>156</v>
      </c>
      <c r="F507" t="s">
        <v>159</v>
      </c>
      <c r="G507" t="s">
        <v>226</v>
      </c>
      <c r="H507">
        <v>477.49416317579556</v>
      </c>
      <c r="I507">
        <v>34</v>
      </c>
      <c r="J507">
        <v>1687224.6671173815</v>
      </c>
      <c r="K507">
        <v>37963.453233333326</v>
      </c>
      <c r="L507">
        <v>303700440.08112866</v>
      </c>
      <c r="M507">
        <v>5870911.4383333325</v>
      </c>
      <c r="N507">
        <v>2530837000.6760721</v>
      </c>
      <c r="O507">
        <v>132600000</v>
      </c>
      <c r="P507">
        <v>24.976104849999992</v>
      </c>
      <c r="Q507">
        <v>25224.00877340485</v>
      </c>
      <c r="R507">
        <v>303738403.53436202</v>
      </c>
      <c r="S507">
        <v>2669.3079121144056</v>
      </c>
      <c r="T507">
        <v>25248.984878254851</v>
      </c>
    </row>
    <row r="508" spans="1:20" x14ac:dyDescent="0.3">
      <c r="A508">
        <v>507</v>
      </c>
      <c r="B508" t="s">
        <v>143</v>
      </c>
      <c r="C508" t="s">
        <v>151</v>
      </c>
      <c r="D508" t="s">
        <v>154</v>
      </c>
      <c r="E508" t="s">
        <v>156</v>
      </c>
      <c r="F508" t="s">
        <v>159</v>
      </c>
      <c r="G508" t="s">
        <v>224</v>
      </c>
      <c r="H508">
        <v>477.49416317579556</v>
      </c>
      <c r="I508">
        <v>34</v>
      </c>
      <c r="J508">
        <v>1687224.6671173815</v>
      </c>
      <c r="K508">
        <v>37963.453233333326</v>
      </c>
      <c r="L508">
        <v>303700440.08112866</v>
      </c>
      <c r="M508">
        <v>5870911.4383333325</v>
      </c>
      <c r="N508">
        <v>2530837000.6760721</v>
      </c>
      <c r="O508">
        <v>127370800</v>
      </c>
      <c r="P508">
        <v>24.976104849999992</v>
      </c>
      <c r="Q508">
        <v>25224.00877340485</v>
      </c>
      <c r="R508">
        <v>303738403.53436202</v>
      </c>
      <c r="S508">
        <v>2664.0787121144058</v>
      </c>
      <c r="T508">
        <v>25248.984878254851</v>
      </c>
    </row>
    <row r="509" spans="1:20" x14ac:dyDescent="0.3">
      <c r="A509">
        <v>508</v>
      </c>
      <c r="B509" t="s">
        <v>143</v>
      </c>
      <c r="C509" t="s">
        <v>151</v>
      </c>
      <c r="D509" t="s">
        <v>154</v>
      </c>
      <c r="E509" t="s">
        <v>156</v>
      </c>
      <c r="F509" t="s">
        <v>160</v>
      </c>
      <c r="G509" t="s">
        <v>225</v>
      </c>
      <c r="H509">
        <v>472.3743199689406</v>
      </c>
      <c r="I509">
        <v>68</v>
      </c>
      <c r="J509">
        <v>1676262.5382351126</v>
      </c>
      <c r="K509">
        <v>38780.822608333328</v>
      </c>
      <c r="L509">
        <v>301727256.88232023</v>
      </c>
      <c r="M509">
        <v>5898157.0841666656</v>
      </c>
      <c r="N509">
        <v>2514393807.3526688</v>
      </c>
      <c r="O509">
        <v>126752000</v>
      </c>
      <c r="P509">
        <v>24.703648391666661</v>
      </c>
      <c r="Q509">
        <v>25060.124946614927</v>
      </c>
      <c r="R509">
        <v>301766037.70492858</v>
      </c>
      <c r="S509">
        <v>2647.0439644368353</v>
      </c>
      <c r="T509">
        <v>25084.828595006595</v>
      </c>
    </row>
    <row r="510" spans="1:20" x14ac:dyDescent="0.3">
      <c r="A510">
        <v>509</v>
      </c>
      <c r="B510" t="s">
        <v>143</v>
      </c>
      <c r="C510" t="s">
        <v>151</v>
      </c>
      <c r="D510" t="s">
        <v>154</v>
      </c>
      <c r="E510" t="s">
        <v>156</v>
      </c>
      <c r="F510" t="s">
        <v>160</v>
      </c>
      <c r="G510" t="s">
        <v>226</v>
      </c>
      <c r="H510">
        <v>472.3743199689406</v>
      </c>
      <c r="I510">
        <v>34</v>
      </c>
      <c r="J510">
        <v>1676262.5382351126</v>
      </c>
      <c r="K510">
        <v>38780.822608333328</v>
      </c>
      <c r="L510">
        <v>301727256.88232023</v>
      </c>
      <c r="M510">
        <v>5898157.0841666656</v>
      </c>
      <c r="N510">
        <v>2514393807.3526688</v>
      </c>
      <c r="O510">
        <v>132600000</v>
      </c>
      <c r="P510">
        <v>24.703648391666661</v>
      </c>
      <c r="Q510">
        <v>25060.124946614927</v>
      </c>
      <c r="R510">
        <v>301766037.70492858</v>
      </c>
      <c r="S510">
        <v>2652.8919644368352</v>
      </c>
      <c r="T510">
        <v>25084.828595006595</v>
      </c>
    </row>
    <row r="511" spans="1:20" x14ac:dyDescent="0.3">
      <c r="A511">
        <v>510</v>
      </c>
      <c r="B511" t="s">
        <v>143</v>
      </c>
      <c r="C511" t="s">
        <v>151</v>
      </c>
      <c r="D511" t="s">
        <v>154</v>
      </c>
      <c r="E511" t="s">
        <v>156</v>
      </c>
      <c r="F511" t="s">
        <v>160</v>
      </c>
      <c r="G511" t="s">
        <v>224</v>
      </c>
      <c r="H511">
        <v>472.3743199689406</v>
      </c>
      <c r="I511">
        <v>34</v>
      </c>
      <c r="J511">
        <v>1676262.5382351126</v>
      </c>
      <c r="K511">
        <v>38780.822608333328</v>
      </c>
      <c r="L511">
        <v>301727256.88232023</v>
      </c>
      <c r="M511">
        <v>5898157.0841666656</v>
      </c>
      <c r="N511">
        <v>2514393807.3526688</v>
      </c>
      <c r="O511">
        <v>127370800</v>
      </c>
      <c r="P511">
        <v>24.703648391666661</v>
      </c>
      <c r="Q511">
        <v>25060.124946614927</v>
      </c>
      <c r="R511">
        <v>301766037.70492858</v>
      </c>
      <c r="S511">
        <v>2647.6627644368355</v>
      </c>
      <c r="T511">
        <v>25084.828595006595</v>
      </c>
    </row>
    <row r="512" spans="1:20" x14ac:dyDescent="0.3">
      <c r="A512">
        <v>511</v>
      </c>
      <c r="B512" t="s">
        <v>143</v>
      </c>
      <c r="C512" t="s">
        <v>151</v>
      </c>
      <c r="D512" t="s">
        <v>154</v>
      </c>
      <c r="E512" t="s">
        <v>156</v>
      </c>
      <c r="F512" t="s">
        <v>161</v>
      </c>
      <c r="G512" t="s">
        <v>225</v>
      </c>
      <c r="H512">
        <v>453.68269792554179</v>
      </c>
      <c r="I512">
        <v>65</v>
      </c>
      <c r="J512">
        <v>1632986.9074447746</v>
      </c>
      <c r="K512">
        <v>39271.244233333324</v>
      </c>
      <c r="L512">
        <v>293937643.3400594</v>
      </c>
      <c r="M512">
        <v>5849114.9216666659</v>
      </c>
      <c r="N512">
        <v>2449480361.1671619</v>
      </c>
      <c r="O512">
        <v>121160000</v>
      </c>
      <c r="P512">
        <v>24.213226766666658</v>
      </c>
      <c r="Q512">
        <v>24413.154266299378</v>
      </c>
      <c r="R512">
        <v>293976914.58429271</v>
      </c>
      <c r="S512">
        <v>2576.4894760888287</v>
      </c>
      <c r="T512">
        <v>24437.367493066045</v>
      </c>
    </row>
    <row r="513" spans="1:20" x14ac:dyDescent="0.3">
      <c r="A513">
        <v>512</v>
      </c>
      <c r="B513" t="s">
        <v>143</v>
      </c>
      <c r="C513" t="s">
        <v>151</v>
      </c>
      <c r="D513" t="s">
        <v>154</v>
      </c>
      <c r="E513" t="s">
        <v>156</v>
      </c>
      <c r="F513" t="s">
        <v>161</v>
      </c>
      <c r="G513" t="s">
        <v>226</v>
      </c>
      <c r="H513">
        <v>453.68269792554179</v>
      </c>
      <c r="I513">
        <v>33</v>
      </c>
      <c r="J513">
        <v>1632986.9074447746</v>
      </c>
      <c r="K513">
        <v>39271.244233333324</v>
      </c>
      <c r="L513">
        <v>293937643.3400594</v>
      </c>
      <c r="M513">
        <v>5849114.9216666659</v>
      </c>
      <c r="N513">
        <v>2449480361.1671619</v>
      </c>
      <c r="O513">
        <v>128700000</v>
      </c>
      <c r="P513">
        <v>24.213226766666658</v>
      </c>
      <c r="Q513">
        <v>24413.154266299378</v>
      </c>
      <c r="R513">
        <v>293976914.58429271</v>
      </c>
      <c r="S513">
        <v>2584.0294760888287</v>
      </c>
      <c r="T513">
        <v>24437.367493066045</v>
      </c>
    </row>
    <row r="514" spans="1:20" x14ac:dyDescent="0.3">
      <c r="A514">
        <v>513</v>
      </c>
      <c r="B514" t="s">
        <v>143</v>
      </c>
      <c r="C514" t="s">
        <v>151</v>
      </c>
      <c r="D514" t="s">
        <v>154</v>
      </c>
      <c r="E514" t="s">
        <v>156</v>
      </c>
      <c r="F514" t="s">
        <v>161</v>
      </c>
      <c r="G514" t="s">
        <v>224</v>
      </c>
      <c r="H514">
        <v>453.68269792554179</v>
      </c>
      <c r="I514">
        <v>33</v>
      </c>
      <c r="J514">
        <v>1632986.9074447746</v>
      </c>
      <c r="K514">
        <v>39271.244233333324</v>
      </c>
      <c r="L514">
        <v>293937643.3400594</v>
      </c>
      <c r="M514">
        <v>5849114.9216666659</v>
      </c>
      <c r="N514">
        <v>2449480361.1671619</v>
      </c>
      <c r="O514">
        <v>123624600</v>
      </c>
      <c r="P514">
        <v>24.213226766666658</v>
      </c>
      <c r="Q514">
        <v>24413.154266299378</v>
      </c>
      <c r="R514">
        <v>293976914.58429271</v>
      </c>
      <c r="S514">
        <v>2578.9540760888285</v>
      </c>
      <c r="T514">
        <v>24437.367493066045</v>
      </c>
    </row>
    <row r="515" spans="1:20" x14ac:dyDescent="0.3">
      <c r="A515">
        <v>514</v>
      </c>
      <c r="B515" t="s">
        <v>143</v>
      </c>
      <c r="C515" t="s">
        <v>151</v>
      </c>
      <c r="D515" t="s">
        <v>154</v>
      </c>
      <c r="E515" t="s">
        <v>157</v>
      </c>
      <c r="F515" t="s">
        <v>159</v>
      </c>
      <c r="G515" t="s">
        <v>225</v>
      </c>
      <c r="H515">
        <v>480.54567550912896</v>
      </c>
      <c r="I515">
        <v>69</v>
      </c>
      <c r="J515">
        <v>1690178.5310560481</v>
      </c>
      <c r="K515">
        <v>40960.474274999993</v>
      </c>
      <c r="L515">
        <v>304232135.59008867</v>
      </c>
      <c r="M515">
        <v>5271507.2299999986</v>
      </c>
      <c r="N515">
        <v>2535267796.5840721</v>
      </c>
      <c r="O515">
        <v>128616000</v>
      </c>
      <c r="P515">
        <v>27.973125891666658</v>
      </c>
      <c r="Q515">
        <v>25268.169039287917</v>
      </c>
      <c r="R515">
        <v>304273096.06436366</v>
      </c>
      <c r="S515">
        <v>2669.1553038140723</v>
      </c>
      <c r="T515">
        <v>25296.142165179583</v>
      </c>
    </row>
    <row r="516" spans="1:20" x14ac:dyDescent="0.3">
      <c r="A516">
        <v>515</v>
      </c>
      <c r="B516" t="s">
        <v>143</v>
      </c>
      <c r="C516" t="s">
        <v>151</v>
      </c>
      <c r="D516" t="s">
        <v>154</v>
      </c>
      <c r="E516" t="s">
        <v>157</v>
      </c>
      <c r="F516" t="s">
        <v>159</v>
      </c>
      <c r="G516" t="s">
        <v>226</v>
      </c>
      <c r="H516">
        <v>480.54567550912896</v>
      </c>
      <c r="I516">
        <v>35</v>
      </c>
      <c r="J516">
        <v>1690178.5310560481</v>
      </c>
      <c r="K516">
        <v>40960.474274999993</v>
      </c>
      <c r="L516">
        <v>304232135.59008867</v>
      </c>
      <c r="M516">
        <v>5271507.2299999986</v>
      </c>
      <c r="N516">
        <v>2535267796.5840721</v>
      </c>
      <c r="O516">
        <v>136500000</v>
      </c>
      <c r="P516">
        <v>27.973125891666658</v>
      </c>
      <c r="Q516">
        <v>25268.169039287917</v>
      </c>
      <c r="R516">
        <v>304273096.06436366</v>
      </c>
      <c r="S516">
        <v>2677.0393038140724</v>
      </c>
      <c r="T516">
        <v>25296.142165179583</v>
      </c>
    </row>
    <row r="517" spans="1:20" x14ac:dyDescent="0.3">
      <c r="A517">
        <v>516</v>
      </c>
      <c r="B517" t="s">
        <v>143</v>
      </c>
      <c r="C517" t="s">
        <v>151</v>
      </c>
      <c r="D517" t="s">
        <v>154</v>
      </c>
      <c r="E517" t="s">
        <v>157</v>
      </c>
      <c r="F517" t="s">
        <v>159</v>
      </c>
      <c r="G517" t="s">
        <v>224</v>
      </c>
      <c r="H517">
        <v>480.54567550912896</v>
      </c>
      <c r="I517">
        <v>35</v>
      </c>
      <c r="J517">
        <v>1690178.5310560481</v>
      </c>
      <c r="K517">
        <v>40960.474274999993</v>
      </c>
      <c r="L517">
        <v>304232135.59008867</v>
      </c>
      <c r="M517">
        <v>5271507.2299999986</v>
      </c>
      <c r="N517">
        <v>2535267796.5840721</v>
      </c>
      <c r="O517">
        <v>131117000</v>
      </c>
      <c r="P517">
        <v>27.973125891666658</v>
      </c>
      <c r="Q517">
        <v>25268.169039287917</v>
      </c>
      <c r="R517">
        <v>304273096.06436366</v>
      </c>
      <c r="S517">
        <v>2671.6563038140721</v>
      </c>
      <c r="T517">
        <v>25296.142165179583</v>
      </c>
    </row>
    <row r="518" spans="1:20" x14ac:dyDescent="0.3">
      <c r="A518">
        <v>517</v>
      </c>
      <c r="B518" t="s">
        <v>143</v>
      </c>
      <c r="C518" t="s">
        <v>151</v>
      </c>
      <c r="D518" t="s">
        <v>154</v>
      </c>
      <c r="E518" t="s">
        <v>157</v>
      </c>
      <c r="F518" t="s">
        <v>160</v>
      </c>
      <c r="G518" t="s">
        <v>225</v>
      </c>
      <c r="H518">
        <v>475.42583230227393</v>
      </c>
      <c r="I518">
        <v>68</v>
      </c>
      <c r="J518">
        <v>1679216.4021737787</v>
      </c>
      <c r="K518">
        <v>41777.843649999995</v>
      </c>
      <c r="L518">
        <v>302258952.39128017</v>
      </c>
      <c r="M518">
        <v>5298752.8758333316</v>
      </c>
      <c r="N518">
        <v>2518824603.2606683</v>
      </c>
      <c r="O518">
        <v>126752000</v>
      </c>
      <c r="P518">
        <v>27.700669433333328</v>
      </c>
      <c r="Q518">
        <v>25104.285212497991</v>
      </c>
      <c r="R518">
        <v>302300730.23493016</v>
      </c>
      <c r="S518">
        <v>2650.875356136502</v>
      </c>
      <c r="T518">
        <v>25131.985881931323</v>
      </c>
    </row>
    <row r="519" spans="1:20" x14ac:dyDescent="0.3">
      <c r="A519">
        <v>518</v>
      </c>
      <c r="B519" t="s">
        <v>143</v>
      </c>
      <c r="C519" t="s">
        <v>151</v>
      </c>
      <c r="D519" t="s">
        <v>154</v>
      </c>
      <c r="E519" t="s">
        <v>157</v>
      </c>
      <c r="F519" t="s">
        <v>160</v>
      </c>
      <c r="G519" t="s">
        <v>226</v>
      </c>
      <c r="H519">
        <v>475.42583230227393</v>
      </c>
      <c r="I519">
        <v>34</v>
      </c>
      <c r="J519">
        <v>1679216.4021737787</v>
      </c>
      <c r="K519">
        <v>41777.843649999995</v>
      </c>
      <c r="L519">
        <v>302258952.39128017</v>
      </c>
      <c r="M519">
        <v>5298752.8758333316</v>
      </c>
      <c r="N519">
        <v>2518824603.2606683</v>
      </c>
      <c r="O519">
        <v>132600000</v>
      </c>
      <c r="P519">
        <v>27.700669433333328</v>
      </c>
      <c r="Q519">
        <v>25104.285212497991</v>
      </c>
      <c r="R519">
        <v>302300730.23493016</v>
      </c>
      <c r="S519">
        <v>2656.7233561365019</v>
      </c>
      <c r="T519">
        <v>25131.985881931323</v>
      </c>
    </row>
    <row r="520" spans="1:20" x14ac:dyDescent="0.3">
      <c r="A520">
        <v>519</v>
      </c>
      <c r="B520" t="s">
        <v>143</v>
      </c>
      <c r="C520" t="s">
        <v>151</v>
      </c>
      <c r="D520" t="s">
        <v>154</v>
      </c>
      <c r="E520" t="s">
        <v>157</v>
      </c>
      <c r="F520" t="s">
        <v>160</v>
      </c>
      <c r="G520" t="s">
        <v>224</v>
      </c>
      <c r="H520">
        <v>475.42583230227393</v>
      </c>
      <c r="I520">
        <v>34</v>
      </c>
      <c r="J520">
        <v>1679216.4021737787</v>
      </c>
      <c r="K520">
        <v>41777.843649999995</v>
      </c>
      <c r="L520">
        <v>302258952.39128017</v>
      </c>
      <c r="M520">
        <v>5298752.8758333316</v>
      </c>
      <c r="N520">
        <v>2518824603.2606683</v>
      </c>
      <c r="O520">
        <v>127370800</v>
      </c>
      <c r="P520">
        <v>27.700669433333328</v>
      </c>
      <c r="Q520">
        <v>25104.285212497991</v>
      </c>
      <c r="R520">
        <v>302300730.23493016</v>
      </c>
      <c r="S520">
        <v>2651.4941561365017</v>
      </c>
      <c r="T520">
        <v>25131.985881931323</v>
      </c>
    </row>
    <row r="521" spans="1:20" x14ac:dyDescent="0.3">
      <c r="A521">
        <v>520</v>
      </c>
      <c r="B521" t="s">
        <v>143</v>
      </c>
      <c r="C521" t="s">
        <v>151</v>
      </c>
      <c r="D521" t="s">
        <v>154</v>
      </c>
      <c r="E521" t="s">
        <v>157</v>
      </c>
      <c r="F521" t="s">
        <v>161</v>
      </c>
      <c r="G521" t="s">
        <v>225</v>
      </c>
      <c r="H521">
        <v>456.73421025887512</v>
      </c>
      <c r="I521">
        <v>65</v>
      </c>
      <c r="J521">
        <v>1635940.7713834415</v>
      </c>
      <c r="K521">
        <v>42268.265274999991</v>
      </c>
      <c r="L521">
        <v>294469338.84901947</v>
      </c>
      <c r="M521">
        <v>5249710.713333332</v>
      </c>
      <c r="N521">
        <v>2453911157.0751619</v>
      </c>
      <c r="O521">
        <v>121160000</v>
      </c>
      <c r="P521">
        <v>27.210247808333325</v>
      </c>
      <c r="Q521">
        <v>24457.314532182449</v>
      </c>
      <c r="R521">
        <v>294511607.11429447</v>
      </c>
      <c r="S521">
        <v>2580.320867788495</v>
      </c>
      <c r="T521">
        <v>24484.524779990781</v>
      </c>
    </row>
    <row r="522" spans="1:20" x14ac:dyDescent="0.3">
      <c r="A522">
        <v>521</v>
      </c>
      <c r="B522" t="s">
        <v>143</v>
      </c>
      <c r="C522" t="s">
        <v>151</v>
      </c>
      <c r="D522" t="s">
        <v>154</v>
      </c>
      <c r="E522" t="s">
        <v>157</v>
      </c>
      <c r="F522" t="s">
        <v>161</v>
      </c>
      <c r="G522" t="s">
        <v>226</v>
      </c>
      <c r="H522">
        <v>456.73421025887512</v>
      </c>
      <c r="I522">
        <v>33</v>
      </c>
      <c r="J522">
        <v>1635940.7713834415</v>
      </c>
      <c r="K522">
        <v>42268.265274999991</v>
      </c>
      <c r="L522">
        <v>294469338.84901947</v>
      </c>
      <c r="M522">
        <v>5249710.713333332</v>
      </c>
      <c r="N522">
        <v>2453911157.0751619</v>
      </c>
      <c r="O522">
        <v>128700000</v>
      </c>
      <c r="P522">
        <v>27.210247808333325</v>
      </c>
      <c r="Q522">
        <v>24457.314532182449</v>
      </c>
      <c r="R522">
        <v>294511607.11429447</v>
      </c>
      <c r="S522">
        <v>2587.8608677884949</v>
      </c>
      <c r="T522">
        <v>24484.524779990781</v>
      </c>
    </row>
    <row r="523" spans="1:20" x14ac:dyDescent="0.3">
      <c r="A523">
        <v>522</v>
      </c>
      <c r="B523" t="s">
        <v>143</v>
      </c>
      <c r="C523" t="s">
        <v>151</v>
      </c>
      <c r="D523" t="s">
        <v>154</v>
      </c>
      <c r="E523" t="s">
        <v>157</v>
      </c>
      <c r="F523" t="s">
        <v>161</v>
      </c>
      <c r="G523" t="s">
        <v>224</v>
      </c>
      <c r="H523">
        <v>456.73421025887512</v>
      </c>
      <c r="I523">
        <v>33</v>
      </c>
      <c r="J523">
        <v>1635940.7713834415</v>
      </c>
      <c r="K523">
        <v>42268.265274999991</v>
      </c>
      <c r="L523">
        <v>294469338.84901947</v>
      </c>
      <c r="M523">
        <v>5249710.713333332</v>
      </c>
      <c r="N523">
        <v>2453911157.0751619</v>
      </c>
      <c r="O523">
        <v>123624600</v>
      </c>
      <c r="P523">
        <v>27.210247808333325</v>
      </c>
      <c r="Q523">
        <v>24457.314532182449</v>
      </c>
      <c r="R523">
        <v>294511607.11429447</v>
      </c>
      <c r="S523">
        <v>2582.7854677884952</v>
      </c>
      <c r="T523">
        <v>24484.524779990781</v>
      </c>
    </row>
    <row r="524" spans="1:20" x14ac:dyDescent="0.3">
      <c r="A524">
        <v>523</v>
      </c>
      <c r="B524" t="s">
        <v>143</v>
      </c>
      <c r="C524" t="s">
        <v>151</v>
      </c>
      <c r="D524" t="s">
        <v>155</v>
      </c>
      <c r="E524" t="s">
        <v>156</v>
      </c>
      <c r="F524" t="s">
        <v>159</v>
      </c>
      <c r="G524" t="s">
        <v>225</v>
      </c>
      <c r="H524">
        <v>477.5242570507956</v>
      </c>
      <c r="I524">
        <v>68</v>
      </c>
      <c r="J524">
        <v>1687253.7979883817</v>
      </c>
      <c r="K524">
        <v>37877.470733333328</v>
      </c>
      <c r="L524">
        <v>303705683.6379087</v>
      </c>
      <c r="M524">
        <v>5866612.3133333325</v>
      </c>
      <c r="N524">
        <v>2530880696.9825726</v>
      </c>
      <c r="O524">
        <v>126752000</v>
      </c>
      <c r="P524">
        <v>24.911617974999995</v>
      </c>
      <c r="Q524">
        <v>25224.444279926305</v>
      </c>
      <c r="R524">
        <v>303743561.10864204</v>
      </c>
      <c r="S524">
        <v>2663.4993092959062</v>
      </c>
      <c r="T524">
        <v>25249.355897901307</v>
      </c>
    </row>
    <row r="525" spans="1:20" x14ac:dyDescent="0.3">
      <c r="A525">
        <v>524</v>
      </c>
      <c r="B525" t="s">
        <v>143</v>
      </c>
      <c r="C525" t="s">
        <v>151</v>
      </c>
      <c r="D525" t="s">
        <v>155</v>
      </c>
      <c r="E525" t="s">
        <v>156</v>
      </c>
      <c r="F525" t="s">
        <v>159</v>
      </c>
      <c r="G525" t="s">
        <v>226</v>
      </c>
      <c r="H525">
        <v>477.5242570507956</v>
      </c>
      <c r="I525">
        <v>34</v>
      </c>
      <c r="J525">
        <v>1687253.7979883817</v>
      </c>
      <c r="K525">
        <v>37877.470733333328</v>
      </c>
      <c r="L525">
        <v>303705683.6379087</v>
      </c>
      <c r="M525">
        <v>5866612.3133333325</v>
      </c>
      <c r="N525">
        <v>2530880696.9825726</v>
      </c>
      <c r="O525">
        <v>132600000</v>
      </c>
      <c r="P525">
        <v>24.911617974999995</v>
      </c>
      <c r="Q525">
        <v>25224.444279926305</v>
      </c>
      <c r="R525">
        <v>303743561.10864204</v>
      </c>
      <c r="S525">
        <v>2669.3473092959061</v>
      </c>
      <c r="T525">
        <v>25249.355897901307</v>
      </c>
    </row>
    <row r="526" spans="1:20" x14ac:dyDescent="0.3">
      <c r="A526">
        <v>525</v>
      </c>
      <c r="B526" t="s">
        <v>143</v>
      </c>
      <c r="C526" t="s">
        <v>151</v>
      </c>
      <c r="D526" t="s">
        <v>155</v>
      </c>
      <c r="E526" t="s">
        <v>156</v>
      </c>
      <c r="F526" t="s">
        <v>159</v>
      </c>
      <c r="G526" t="s">
        <v>224</v>
      </c>
      <c r="H526">
        <v>477.5242570507956</v>
      </c>
      <c r="I526">
        <v>34</v>
      </c>
      <c r="J526">
        <v>1687253.7979883817</v>
      </c>
      <c r="K526">
        <v>37877.470733333328</v>
      </c>
      <c r="L526">
        <v>303705683.6379087</v>
      </c>
      <c r="M526">
        <v>5866612.3133333325</v>
      </c>
      <c r="N526">
        <v>2530880696.9825726</v>
      </c>
      <c r="O526">
        <v>127370800</v>
      </c>
      <c r="P526">
        <v>24.911617974999995</v>
      </c>
      <c r="Q526">
        <v>25224.444279926305</v>
      </c>
      <c r="R526">
        <v>303743561.10864204</v>
      </c>
      <c r="S526">
        <v>2664.1181092959059</v>
      </c>
      <c r="T526">
        <v>25249.355897901307</v>
      </c>
    </row>
    <row r="527" spans="1:20" x14ac:dyDescent="0.3">
      <c r="A527">
        <v>526</v>
      </c>
      <c r="B527" t="s">
        <v>143</v>
      </c>
      <c r="C527" t="s">
        <v>151</v>
      </c>
      <c r="D527" t="s">
        <v>155</v>
      </c>
      <c r="E527" t="s">
        <v>156</v>
      </c>
      <c r="F527" t="s">
        <v>160</v>
      </c>
      <c r="G527" t="s">
        <v>225</v>
      </c>
      <c r="H527">
        <v>472.40441384394057</v>
      </c>
      <c r="I527">
        <v>68</v>
      </c>
      <c r="J527">
        <v>1676291.6691061123</v>
      </c>
      <c r="K527">
        <v>38694.84010833333</v>
      </c>
      <c r="L527">
        <v>301732500.43910027</v>
      </c>
      <c r="M527">
        <v>5893857.9591666656</v>
      </c>
      <c r="N527">
        <v>2514437503.6591687</v>
      </c>
      <c r="O527">
        <v>126752000</v>
      </c>
      <c r="P527">
        <v>24.639161516666665</v>
      </c>
      <c r="Q527">
        <v>25060.560453136382</v>
      </c>
      <c r="R527">
        <v>301771195.2792086</v>
      </c>
      <c r="S527">
        <v>2647.0833616183354</v>
      </c>
      <c r="T527">
        <v>25085.199614653047</v>
      </c>
    </row>
    <row r="528" spans="1:20" x14ac:dyDescent="0.3">
      <c r="A528">
        <v>527</v>
      </c>
      <c r="B528" t="s">
        <v>143</v>
      </c>
      <c r="C528" t="s">
        <v>151</v>
      </c>
      <c r="D528" t="s">
        <v>155</v>
      </c>
      <c r="E528" t="s">
        <v>156</v>
      </c>
      <c r="F528" t="s">
        <v>160</v>
      </c>
      <c r="G528" t="s">
        <v>226</v>
      </c>
      <c r="H528">
        <v>472.40441384394057</v>
      </c>
      <c r="I528">
        <v>34</v>
      </c>
      <c r="J528">
        <v>1676291.6691061123</v>
      </c>
      <c r="K528">
        <v>38694.84010833333</v>
      </c>
      <c r="L528">
        <v>301732500.43910027</v>
      </c>
      <c r="M528">
        <v>5893857.9591666656</v>
      </c>
      <c r="N528">
        <v>2514437503.6591687</v>
      </c>
      <c r="O528">
        <v>132600000</v>
      </c>
      <c r="P528">
        <v>24.639161516666665</v>
      </c>
      <c r="Q528">
        <v>25060.560453136382</v>
      </c>
      <c r="R528">
        <v>301771195.2792086</v>
      </c>
      <c r="S528">
        <v>2652.9313616183354</v>
      </c>
      <c r="T528">
        <v>25085.199614653047</v>
      </c>
    </row>
    <row r="529" spans="1:20" x14ac:dyDescent="0.3">
      <c r="A529">
        <v>528</v>
      </c>
      <c r="B529" t="s">
        <v>143</v>
      </c>
      <c r="C529" t="s">
        <v>151</v>
      </c>
      <c r="D529" t="s">
        <v>155</v>
      </c>
      <c r="E529" t="s">
        <v>156</v>
      </c>
      <c r="F529" t="s">
        <v>160</v>
      </c>
      <c r="G529" t="s">
        <v>224</v>
      </c>
      <c r="H529">
        <v>472.40441384394057</v>
      </c>
      <c r="I529">
        <v>34</v>
      </c>
      <c r="J529">
        <v>1676291.6691061123</v>
      </c>
      <c r="K529">
        <v>38694.84010833333</v>
      </c>
      <c r="L529">
        <v>301732500.43910027</v>
      </c>
      <c r="M529">
        <v>5893857.9591666656</v>
      </c>
      <c r="N529">
        <v>2514437503.6591687</v>
      </c>
      <c r="O529">
        <v>127370800</v>
      </c>
      <c r="P529">
        <v>24.639161516666665</v>
      </c>
      <c r="Q529">
        <v>25060.560453136382</v>
      </c>
      <c r="R529">
        <v>301771195.2792086</v>
      </c>
      <c r="S529">
        <v>2647.7021616183351</v>
      </c>
      <c r="T529">
        <v>25085.199614653047</v>
      </c>
    </row>
    <row r="530" spans="1:20" x14ac:dyDescent="0.3">
      <c r="A530">
        <v>529</v>
      </c>
      <c r="B530" t="s">
        <v>143</v>
      </c>
      <c r="C530" t="s">
        <v>151</v>
      </c>
      <c r="D530" t="s">
        <v>155</v>
      </c>
      <c r="E530" t="s">
        <v>156</v>
      </c>
      <c r="F530" t="s">
        <v>161</v>
      </c>
      <c r="G530" t="s">
        <v>225</v>
      </c>
      <c r="H530">
        <v>453.71279180054182</v>
      </c>
      <c r="I530">
        <v>65</v>
      </c>
      <c r="J530">
        <v>1633016.0383157746</v>
      </c>
      <c r="K530">
        <v>39185.261733333326</v>
      </c>
      <c r="L530">
        <v>293942886.89683944</v>
      </c>
      <c r="M530">
        <v>5844815.7966666659</v>
      </c>
      <c r="N530">
        <v>2449524057.4736619</v>
      </c>
      <c r="O530">
        <v>121160000</v>
      </c>
      <c r="P530">
        <v>24.148739891666661</v>
      </c>
      <c r="Q530">
        <v>24413.589772820826</v>
      </c>
      <c r="R530">
        <v>293982072.15857279</v>
      </c>
      <c r="S530">
        <v>2576.5288732703284</v>
      </c>
      <c r="T530">
        <v>24437.738512712491</v>
      </c>
    </row>
    <row r="531" spans="1:20" x14ac:dyDescent="0.3">
      <c r="A531">
        <v>530</v>
      </c>
      <c r="B531" t="s">
        <v>143</v>
      </c>
      <c r="C531" t="s">
        <v>151</v>
      </c>
      <c r="D531" t="s">
        <v>155</v>
      </c>
      <c r="E531" t="s">
        <v>156</v>
      </c>
      <c r="F531" t="s">
        <v>161</v>
      </c>
      <c r="G531" t="s">
        <v>226</v>
      </c>
      <c r="H531">
        <v>453.71279180054182</v>
      </c>
      <c r="I531">
        <v>33</v>
      </c>
      <c r="J531">
        <v>1633016.0383157746</v>
      </c>
      <c r="K531">
        <v>39185.261733333326</v>
      </c>
      <c r="L531">
        <v>293942886.89683944</v>
      </c>
      <c r="M531">
        <v>5844815.7966666659</v>
      </c>
      <c r="N531">
        <v>2449524057.4736619</v>
      </c>
      <c r="O531">
        <v>128700000</v>
      </c>
      <c r="P531">
        <v>24.148739891666661</v>
      </c>
      <c r="Q531">
        <v>24413.589772820826</v>
      </c>
      <c r="R531">
        <v>293982072.15857279</v>
      </c>
      <c r="S531">
        <v>2584.0688732703284</v>
      </c>
      <c r="T531">
        <v>24437.738512712491</v>
      </c>
    </row>
    <row r="532" spans="1:20" x14ac:dyDescent="0.3">
      <c r="A532">
        <v>531</v>
      </c>
      <c r="B532" t="s">
        <v>143</v>
      </c>
      <c r="C532" t="s">
        <v>151</v>
      </c>
      <c r="D532" t="s">
        <v>155</v>
      </c>
      <c r="E532" t="s">
        <v>156</v>
      </c>
      <c r="F532" t="s">
        <v>161</v>
      </c>
      <c r="G532" t="s">
        <v>224</v>
      </c>
      <c r="H532">
        <v>453.71279180054182</v>
      </c>
      <c r="I532">
        <v>33</v>
      </c>
      <c r="J532">
        <v>1633016.0383157746</v>
      </c>
      <c r="K532">
        <v>39185.261733333326</v>
      </c>
      <c r="L532">
        <v>293942886.89683944</v>
      </c>
      <c r="M532">
        <v>5844815.7966666659</v>
      </c>
      <c r="N532">
        <v>2449524057.4736619</v>
      </c>
      <c r="O532">
        <v>123624600</v>
      </c>
      <c r="P532">
        <v>24.148739891666661</v>
      </c>
      <c r="Q532">
        <v>24413.589772820826</v>
      </c>
      <c r="R532">
        <v>293982072.15857279</v>
      </c>
      <c r="S532">
        <v>2578.9934732703286</v>
      </c>
      <c r="T532">
        <v>24437.738512712491</v>
      </c>
    </row>
    <row r="533" spans="1:20" x14ac:dyDescent="0.3">
      <c r="A533">
        <v>532</v>
      </c>
      <c r="B533" t="s">
        <v>143</v>
      </c>
      <c r="C533" t="s">
        <v>151</v>
      </c>
      <c r="D533" t="s">
        <v>155</v>
      </c>
      <c r="E533" t="s">
        <v>157</v>
      </c>
      <c r="F533" t="s">
        <v>159</v>
      </c>
      <c r="G533" t="s">
        <v>225</v>
      </c>
      <c r="H533">
        <v>480.57576938412899</v>
      </c>
      <c r="I533">
        <v>69</v>
      </c>
      <c r="J533">
        <v>1690207.6619270481</v>
      </c>
      <c r="K533">
        <v>40874.491774999995</v>
      </c>
      <c r="L533">
        <v>304237379.14686865</v>
      </c>
      <c r="M533">
        <v>5267208.1049999986</v>
      </c>
      <c r="N533">
        <v>2535311492.8905721</v>
      </c>
      <c r="O533">
        <v>128616000</v>
      </c>
      <c r="P533">
        <v>27.908639016666662</v>
      </c>
      <c r="Q533">
        <v>25268.604545809365</v>
      </c>
      <c r="R533">
        <v>304278253.63864362</v>
      </c>
      <c r="S533">
        <v>2669.194700995572</v>
      </c>
      <c r="T533">
        <v>25296.513184826032</v>
      </c>
    </row>
    <row r="534" spans="1:20" x14ac:dyDescent="0.3">
      <c r="A534">
        <v>533</v>
      </c>
      <c r="B534" t="s">
        <v>143</v>
      </c>
      <c r="C534" t="s">
        <v>151</v>
      </c>
      <c r="D534" t="s">
        <v>155</v>
      </c>
      <c r="E534" t="s">
        <v>157</v>
      </c>
      <c r="F534" t="s">
        <v>159</v>
      </c>
      <c r="G534" t="s">
        <v>226</v>
      </c>
      <c r="H534">
        <v>480.57576938412899</v>
      </c>
      <c r="I534">
        <v>35</v>
      </c>
      <c r="J534">
        <v>1690207.6619270481</v>
      </c>
      <c r="K534">
        <v>40874.491774999995</v>
      </c>
      <c r="L534">
        <v>304237379.14686865</v>
      </c>
      <c r="M534">
        <v>5267208.1049999986</v>
      </c>
      <c r="N534">
        <v>2535311492.8905721</v>
      </c>
      <c r="O534">
        <v>136500000</v>
      </c>
      <c r="P534">
        <v>27.908639016666662</v>
      </c>
      <c r="Q534">
        <v>25268.604545809365</v>
      </c>
      <c r="R534">
        <v>304278253.63864362</v>
      </c>
      <c r="S534">
        <v>2677.078700995572</v>
      </c>
      <c r="T534">
        <v>25296.513184826032</v>
      </c>
    </row>
    <row r="535" spans="1:20" x14ac:dyDescent="0.3">
      <c r="A535">
        <v>534</v>
      </c>
      <c r="B535" t="s">
        <v>143</v>
      </c>
      <c r="C535" t="s">
        <v>151</v>
      </c>
      <c r="D535" t="s">
        <v>155</v>
      </c>
      <c r="E535" t="s">
        <v>157</v>
      </c>
      <c r="F535" t="s">
        <v>159</v>
      </c>
      <c r="G535" t="s">
        <v>224</v>
      </c>
      <c r="H535">
        <v>480.57576938412899</v>
      </c>
      <c r="I535">
        <v>35</v>
      </c>
      <c r="J535">
        <v>1690207.6619270481</v>
      </c>
      <c r="K535">
        <v>40874.491774999995</v>
      </c>
      <c r="L535">
        <v>304237379.14686865</v>
      </c>
      <c r="M535">
        <v>5267208.1049999986</v>
      </c>
      <c r="N535">
        <v>2535311492.8905721</v>
      </c>
      <c r="O535">
        <v>131117000</v>
      </c>
      <c r="P535">
        <v>27.908639016666662</v>
      </c>
      <c r="Q535">
        <v>25268.604545809365</v>
      </c>
      <c r="R535">
        <v>304278253.63864362</v>
      </c>
      <c r="S535">
        <v>2671.6957009955722</v>
      </c>
      <c r="T535">
        <v>25296.513184826032</v>
      </c>
    </row>
    <row r="536" spans="1:20" x14ac:dyDescent="0.3">
      <c r="A536">
        <v>535</v>
      </c>
      <c r="B536" t="s">
        <v>143</v>
      </c>
      <c r="C536" t="s">
        <v>151</v>
      </c>
      <c r="D536" t="s">
        <v>155</v>
      </c>
      <c r="E536" t="s">
        <v>157</v>
      </c>
      <c r="F536" t="s">
        <v>160</v>
      </c>
      <c r="G536" t="s">
        <v>225</v>
      </c>
      <c r="H536">
        <v>475.45592617727391</v>
      </c>
      <c r="I536">
        <v>68</v>
      </c>
      <c r="J536">
        <v>1679245.5330447792</v>
      </c>
      <c r="K536">
        <v>41691.861149999997</v>
      </c>
      <c r="L536">
        <v>302264195.94806027</v>
      </c>
      <c r="M536">
        <v>5294453.7508333316</v>
      </c>
      <c r="N536">
        <v>2518868299.5671692</v>
      </c>
      <c r="O536">
        <v>126752000</v>
      </c>
      <c r="P536">
        <v>27.636182558333331</v>
      </c>
      <c r="Q536">
        <v>25104.720719019449</v>
      </c>
      <c r="R536">
        <v>302305887.8092103</v>
      </c>
      <c r="S536">
        <v>2650.9147533180026</v>
      </c>
      <c r="T536">
        <v>25132.356901577783</v>
      </c>
    </row>
    <row r="537" spans="1:20" x14ac:dyDescent="0.3">
      <c r="A537">
        <v>536</v>
      </c>
      <c r="B537" t="s">
        <v>143</v>
      </c>
      <c r="C537" t="s">
        <v>151</v>
      </c>
      <c r="D537" t="s">
        <v>155</v>
      </c>
      <c r="E537" t="s">
        <v>157</v>
      </c>
      <c r="F537" t="s">
        <v>160</v>
      </c>
      <c r="G537" t="s">
        <v>226</v>
      </c>
      <c r="H537">
        <v>475.45592617727391</v>
      </c>
      <c r="I537">
        <v>34</v>
      </c>
      <c r="J537">
        <v>1679245.5330447792</v>
      </c>
      <c r="K537">
        <v>41691.861149999997</v>
      </c>
      <c r="L537">
        <v>302264195.94806027</v>
      </c>
      <c r="M537">
        <v>5294453.7508333316</v>
      </c>
      <c r="N537">
        <v>2518868299.5671692</v>
      </c>
      <c r="O537">
        <v>132600000</v>
      </c>
      <c r="P537">
        <v>27.636182558333331</v>
      </c>
      <c r="Q537">
        <v>25104.720719019449</v>
      </c>
      <c r="R537">
        <v>302305887.8092103</v>
      </c>
      <c r="S537">
        <v>2656.7627533180025</v>
      </c>
      <c r="T537">
        <v>25132.356901577783</v>
      </c>
    </row>
    <row r="538" spans="1:20" x14ac:dyDescent="0.3">
      <c r="A538">
        <v>537</v>
      </c>
      <c r="B538" t="s">
        <v>143</v>
      </c>
      <c r="C538" t="s">
        <v>151</v>
      </c>
      <c r="D538" t="s">
        <v>155</v>
      </c>
      <c r="E538" t="s">
        <v>157</v>
      </c>
      <c r="F538" t="s">
        <v>160</v>
      </c>
      <c r="G538" t="s">
        <v>224</v>
      </c>
      <c r="H538">
        <v>475.45592617727391</v>
      </c>
      <c r="I538">
        <v>34</v>
      </c>
      <c r="J538">
        <v>1679245.5330447792</v>
      </c>
      <c r="K538">
        <v>41691.861149999997</v>
      </c>
      <c r="L538">
        <v>302264195.94806027</v>
      </c>
      <c r="M538">
        <v>5294453.7508333316</v>
      </c>
      <c r="N538">
        <v>2518868299.5671692</v>
      </c>
      <c r="O538">
        <v>127370800</v>
      </c>
      <c r="P538">
        <v>27.636182558333331</v>
      </c>
      <c r="Q538">
        <v>25104.720719019449</v>
      </c>
      <c r="R538">
        <v>302305887.8092103</v>
      </c>
      <c r="S538">
        <v>2651.5335533180028</v>
      </c>
      <c r="T538">
        <v>25132.356901577783</v>
      </c>
    </row>
    <row r="539" spans="1:20" x14ac:dyDescent="0.3">
      <c r="A539">
        <v>538</v>
      </c>
      <c r="B539" t="s">
        <v>143</v>
      </c>
      <c r="C539" t="s">
        <v>151</v>
      </c>
      <c r="D539" t="s">
        <v>155</v>
      </c>
      <c r="E539" t="s">
        <v>157</v>
      </c>
      <c r="F539" t="s">
        <v>161</v>
      </c>
      <c r="G539" t="s">
        <v>225</v>
      </c>
      <c r="H539">
        <v>456.76430413387504</v>
      </c>
      <c r="I539">
        <v>65</v>
      </c>
      <c r="J539">
        <v>1635969.9022544411</v>
      </c>
      <c r="K539">
        <v>42182.282774999992</v>
      </c>
      <c r="L539">
        <v>294474582.40579939</v>
      </c>
      <c r="M539">
        <v>5245411.588333332</v>
      </c>
      <c r="N539">
        <v>2453954853.3816614</v>
      </c>
      <c r="O539">
        <v>121160000</v>
      </c>
      <c r="P539">
        <v>27.145760933333328</v>
      </c>
      <c r="Q539">
        <v>24457.750038703893</v>
      </c>
      <c r="R539">
        <v>294516764.68857437</v>
      </c>
      <c r="S539">
        <v>2580.3602649699947</v>
      </c>
      <c r="T539">
        <v>24484.895799637226</v>
      </c>
    </row>
    <row r="540" spans="1:20" x14ac:dyDescent="0.3">
      <c r="A540">
        <v>539</v>
      </c>
      <c r="B540" t="s">
        <v>143</v>
      </c>
      <c r="C540" t="s">
        <v>151</v>
      </c>
      <c r="D540" t="s">
        <v>155</v>
      </c>
      <c r="E540" t="s">
        <v>157</v>
      </c>
      <c r="F540" t="s">
        <v>161</v>
      </c>
      <c r="G540" t="s">
        <v>226</v>
      </c>
      <c r="H540">
        <v>456.76430413387504</v>
      </c>
      <c r="I540">
        <v>33</v>
      </c>
      <c r="J540">
        <v>1635969.9022544411</v>
      </c>
      <c r="K540">
        <v>42182.282774999992</v>
      </c>
      <c r="L540">
        <v>294474582.40579939</v>
      </c>
      <c r="M540">
        <v>5245411.588333332</v>
      </c>
      <c r="N540">
        <v>2453954853.3816614</v>
      </c>
      <c r="O540">
        <v>128700000</v>
      </c>
      <c r="P540">
        <v>27.145760933333328</v>
      </c>
      <c r="Q540">
        <v>24457.750038703893</v>
      </c>
      <c r="R540">
        <v>294516764.68857437</v>
      </c>
      <c r="S540">
        <v>2587.9002649699946</v>
      </c>
      <c r="T540">
        <v>24484.895799637226</v>
      </c>
    </row>
    <row r="541" spans="1:20" x14ac:dyDescent="0.3">
      <c r="A541">
        <v>540</v>
      </c>
      <c r="B541" t="s">
        <v>143</v>
      </c>
      <c r="C541" t="s">
        <v>151</v>
      </c>
      <c r="D541" t="s">
        <v>155</v>
      </c>
      <c r="E541" t="s">
        <v>157</v>
      </c>
      <c r="F541" t="s">
        <v>161</v>
      </c>
      <c r="G541" t="s">
        <v>224</v>
      </c>
      <c r="H541">
        <v>456.76430413387504</v>
      </c>
      <c r="I541">
        <v>33</v>
      </c>
      <c r="J541">
        <v>1635969.9022544411</v>
      </c>
      <c r="K541">
        <v>42182.282774999992</v>
      </c>
      <c r="L541">
        <v>294474582.40579939</v>
      </c>
      <c r="M541">
        <v>5245411.588333332</v>
      </c>
      <c r="N541">
        <v>2453954853.3816614</v>
      </c>
      <c r="O541">
        <v>123624600</v>
      </c>
      <c r="P541">
        <v>27.145760933333328</v>
      </c>
      <c r="Q541">
        <v>24457.750038703893</v>
      </c>
      <c r="R541">
        <v>294516764.68857437</v>
      </c>
      <c r="S541">
        <v>2582.8248649699945</v>
      </c>
      <c r="T541">
        <v>24484.895799637226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005-8381-47AC-8EBA-C62B13E4D5CD}">
  <sheetPr codeName="Sheet18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325</v>
      </c>
      <c r="V1" t="s">
        <v>326</v>
      </c>
      <c r="W1" t="s">
        <v>327</v>
      </c>
      <c r="X1" t="s">
        <v>328</v>
      </c>
      <c r="Y1" t="s">
        <v>329</v>
      </c>
      <c r="Z1" t="s">
        <v>330</v>
      </c>
      <c r="AA1" t="s">
        <v>331</v>
      </c>
    </row>
    <row r="2" spans="1:27" x14ac:dyDescent="0.3">
      <c r="A2">
        <v>7</v>
      </c>
      <c r="B2" t="s">
        <v>139</v>
      </c>
      <c r="C2" t="s">
        <v>149</v>
      </c>
      <c r="D2" t="s">
        <v>154</v>
      </c>
      <c r="E2" t="s">
        <v>156</v>
      </c>
      <c r="F2" t="s">
        <v>161</v>
      </c>
      <c r="G2" t="s">
        <v>225</v>
      </c>
      <c r="H2">
        <v>371.18042895832355</v>
      </c>
      <c r="I2">
        <v>53</v>
      </c>
      <c r="J2">
        <v>1397594.6454303404</v>
      </c>
      <c r="K2">
        <v>68618.565433333322</v>
      </c>
      <c r="L2">
        <v>251567036.1774613</v>
      </c>
      <c r="M2">
        <v>6269323.2416666653</v>
      </c>
      <c r="N2">
        <v>2096391968.1455107</v>
      </c>
      <c r="O2">
        <v>98792000</v>
      </c>
      <c r="P2">
        <v>25.970348366666659</v>
      </c>
      <c r="Q2">
        <v>20894.039949183592</v>
      </c>
      <c r="R2">
        <v>251635654.74289462</v>
      </c>
      <c r="S2">
        <v>2201.4532913871776</v>
      </c>
      <c r="T2">
        <v>20920.01029755026</v>
      </c>
      <c r="U2">
        <f>Pro_Economic_Table[[#This Row],[Total Energy(MJ)]]*AHP!$P$3/TOPSIS!$B$4</f>
        <v>7.0261982102588346E-3</v>
      </c>
      <c r="V2">
        <f>Pro_Economic_Table[[#This Row],[Total Cost(LKR Million)]]*AHP!$P$4/TOPSIS!$C$4</f>
        <v>2.7183080849348066E-2</v>
      </c>
      <c r="W2">
        <f>Pro_Economic_Table[[#This Row],[Total Carbon (Metric T)]]*AHP!$P$5/TOPSIS!$D$4</f>
        <v>3.0172895563818545E-3</v>
      </c>
      <c r="X2">
        <f>((Pro_Economic_Table[[#This Row],[Weighted Energy]]-TOPSIS!$B$5)^2+(Pro_Economic_Table[[#This Row],[Weighted Cost]]-TOPSIS!$C$5)^2+(Pro_Economic_Table[[#This Row],[Weighted Co2]]-TOPSIS!$D$5)^2)^0.5</f>
        <v>0</v>
      </c>
      <c r="Y2">
        <f>((Pro_Economic_Table[[#This Row],[Weighted Energy]]-TOPSIS!$B$6)^2+(Pro_Economic_Table[[#This Row],[Weighted Cost]]-TOPSIS!$C$6)^2+(Pro_Economic_Table[[#This Row],[Weighted Co2]]-TOPSIS!$D$6)^2)^0.5</f>
        <v>8.5081064394234521E-3</v>
      </c>
      <c r="Z2">
        <f>Pro_Economic_Table[[#This Row],[S- Worst-Euclidean Distance]]/(Pro_Economic_Table[[#This Row],[S+ Best-Euclidean Distance]]+Pro_Economic_Table[[#This Row],[S- Worst-Euclidean Distance]])</f>
        <v>1</v>
      </c>
      <c r="AA2">
        <v>1</v>
      </c>
    </row>
    <row r="3" spans="1:27" x14ac:dyDescent="0.3">
      <c r="A3">
        <v>25</v>
      </c>
      <c r="B3" t="s">
        <v>139</v>
      </c>
      <c r="C3" t="s">
        <v>149</v>
      </c>
      <c r="D3" t="s">
        <v>155</v>
      </c>
      <c r="E3" t="s">
        <v>156</v>
      </c>
      <c r="F3" t="s">
        <v>161</v>
      </c>
      <c r="G3" t="s">
        <v>225</v>
      </c>
      <c r="H3">
        <v>371.21052283332358</v>
      </c>
      <c r="I3">
        <v>53</v>
      </c>
      <c r="J3">
        <v>1397623.7763013407</v>
      </c>
      <c r="K3">
        <v>68532.582933333324</v>
      </c>
      <c r="L3">
        <v>251572279.73424134</v>
      </c>
      <c r="M3">
        <v>6265024.1166666653</v>
      </c>
      <c r="N3">
        <v>2096435664.4520111</v>
      </c>
      <c r="O3">
        <v>98792000</v>
      </c>
      <c r="P3">
        <v>25.905861491666659</v>
      </c>
      <c r="Q3">
        <v>20894.475455705044</v>
      </c>
      <c r="R3">
        <v>251640812.31717467</v>
      </c>
      <c r="S3">
        <v>2201.4926885686777</v>
      </c>
      <c r="T3">
        <v>20920.381317196712</v>
      </c>
      <c r="U3">
        <f>Pro_Economic_Table[[#This Row],[Total Energy(MJ)]]*AHP!$P$3/TOPSIS!$B$4</f>
        <v>7.0263422206106778E-3</v>
      </c>
      <c r="V3">
        <f>Pro_Economic_Table[[#This Row],[Total Cost(LKR Million)]]*AHP!$P$4/TOPSIS!$C$4</f>
        <v>2.7183567317434466E-2</v>
      </c>
      <c r="W3">
        <f>Pro_Economic_Table[[#This Row],[Total Carbon (Metric T)]]*AHP!$P$5/TOPSIS!$D$4</f>
        <v>3.0173430684828778E-3</v>
      </c>
      <c r="X3">
        <f>((Pro_Economic_Table[[#This Row],[Weighted Energy]]-TOPSIS!$B$5)^2+(Pro_Economic_Table[[#This Row],[Weighted Cost]]-TOPSIS!$C$5)^2+(Pro_Economic_Table[[#This Row],[Weighted Co2]]-TOPSIS!$D$5)^2)^0.5</f>
        <v>5.1015068899299415E-7</v>
      </c>
      <c r="Y3">
        <f>((Pro_Economic_Table[[#This Row],[Weighted Energy]]-TOPSIS!$B$6)^2+(Pro_Economic_Table[[#This Row],[Weighted Cost]]-TOPSIS!$C$6)^2+(Pro_Economic_Table[[#This Row],[Weighted Co2]]-TOPSIS!$D$6)^2)^0.5</f>
        <v>8.5075966945819242E-3</v>
      </c>
      <c r="Z3">
        <f>Pro_Economic_Table[[#This Row],[S- Worst-Euclidean Distance]]/(Pro_Economic_Table[[#This Row],[S+ Best-Euclidean Distance]]+Pro_Economic_Table[[#This Row],[S- Worst-Euclidean Distance]])</f>
        <v>0.99994003945903942</v>
      </c>
      <c r="AA3">
        <v>2</v>
      </c>
    </row>
    <row r="4" spans="1:27" x14ac:dyDescent="0.3">
      <c r="A4">
        <v>9</v>
      </c>
      <c r="B4" t="s">
        <v>139</v>
      </c>
      <c r="C4" t="s">
        <v>149</v>
      </c>
      <c r="D4" t="s">
        <v>154</v>
      </c>
      <c r="E4" t="s">
        <v>156</v>
      </c>
      <c r="F4" t="s">
        <v>161</v>
      </c>
      <c r="G4" t="s">
        <v>224</v>
      </c>
      <c r="H4">
        <v>371.18042895832355</v>
      </c>
      <c r="I4">
        <v>27</v>
      </c>
      <c r="J4">
        <v>1397594.6454303404</v>
      </c>
      <c r="K4">
        <v>68618.565433333322</v>
      </c>
      <c r="L4">
        <v>251567036.1774613</v>
      </c>
      <c r="M4">
        <v>6269323.2416666653</v>
      </c>
      <c r="N4">
        <v>2096391968.1455107</v>
      </c>
      <c r="O4">
        <v>101147400</v>
      </c>
      <c r="P4">
        <v>25.970348366666659</v>
      </c>
      <c r="Q4">
        <v>20894.039949183592</v>
      </c>
      <c r="R4">
        <v>251635654.74289462</v>
      </c>
      <c r="S4">
        <v>2203.8086913871775</v>
      </c>
      <c r="T4">
        <v>20920.01029755026</v>
      </c>
      <c r="U4">
        <f>Pro_Economic_Table[[#This Row],[Total Energy(MJ)]]*AHP!$P$3/TOPSIS!$B$4</f>
        <v>7.0261982102588346E-3</v>
      </c>
      <c r="V4">
        <f>Pro_Economic_Table[[#This Row],[Total Cost(LKR Million)]]*AHP!$P$4/TOPSIS!$C$4</f>
        <v>2.7212164831680579E-2</v>
      </c>
      <c r="W4">
        <f>Pro_Economic_Table[[#This Row],[Total Carbon (Metric T)]]*AHP!$P$5/TOPSIS!$D$4</f>
        <v>3.0172895563818545E-3</v>
      </c>
      <c r="X4">
        <f>((Pro_Economic_Table[[#This Row],[Weighted Energy]]-TOPSIS!$B$5)^2+(Pro_Economic_Table[[#This Row],[Weighted Cost]]-TOPSIS!$C$5)^2+(Pro_Economic_Table[[#This Row],[Weighted Co2]]-TOPSIS!$D$5)^2)^0.5</f>
        <v>2.9083982332513136E-5</v>
      </c>
      <c r="Y4">
        <f>((Pro_Economic_Table[[#This Row],[Weighted Energy]]-TOPSIS!$B$6)^2+(Pro_Economic_Table[[#This Row],[Weighted Cost]]-TOPSIS!$C$6)^2+(Pro_Economic_Table[[#This Row],[Weighted Co2]]-TOPSIS!$D$6)^2)^0.5</f>
        <v>8.4800685363636101E-3</v>
      </c>
      <c r="Z4">
        <f>Pro_Economic_Table[[#This Row],[S- Worst-Euclidean Distance]]/(Pro_Economic_Table[[#This Row],[S+ Best-Euclidean Distance]]+Pro_Economic_Table[[#This Row],[S- Worst-Euclidean Distance]])</f>
        <v>0.99658203537090084</v>
      </c>
      <c r="AA4">
        <v>3</v>
      </c>
    </row>
    <row r="5" spans="1:27" x14ac:dyDescent="0.3">
      <c r="A5">
        <v>27</v>
      </c>
      <c r="B5" t="s">
        <v>139</v>
      </c>
      <c r="C5" t="s">
        <v>149</v>
      </c>
      <c r="D5" t="s">
        <v>155</v>
      </c>
      <c r="E5" t="s">
        <v>156</v>
      </c>
      <c r="F5" t="s">
        <v>161</v>
      </c>
      <c r="G5" t="s">
        <v>224</v>
      </c>
      <c r="H5">
        <v>371.21052283332358</v>
      </c>
      <c r="I5">
        <v>27</v>
      </c>
      <c r="J5">
        <v>1397623.7763013407</v>
      </c>
      <c r="K5">
        <v>68532.582933333324</v>
      </c>
      <c r="L5">
        <v>251572279.73424134</v>
      </c>
      <c r="M5">
        <v>6265024.1166666653</v>
      </c>
      <c r="N5">
        <v>2096435664.4520111</v>
      </c>
      <c r="O5">
        <v>101147400</v>
      </c>
      <c r="P5">
        <v>25.905861491666659</v>
      </c>
      <c r="Q5">
        <v>20894.475455705044</v>
      </c>
      <c r="R5">
        <v>251640812.31717467</v>
      </c>
      <c r="S5">
        <v>2203.8480885686781</v>
      </c>
      <c r="T5">
        <v>20920.381317196712</v>
      </c>
      <c r="U5">
        <f>Pro_Economic_Table[[#This Row],[Total Energy(MJ)]]*AHP!$P$3/TOPSIS!$B$4</f>
        <v>7.0263422206106778E-3</v>
      </c>
      <c r="V5">
        <f>Pro_Economic_Table[[#This Row],[Total Cost(LKR Million)]]*AHP!$P$4/TOPSIS!$C$4</f>
        <v>2.7212651299766983E-2</v>
      </c>
      <c r="W5">
        <f>Pro_Economic_Table[[#This Row],[Total Carbon (Metric T)]]*AHP!$P$5/TOPSIS!$D$4</f>
        <v>3.0173430684828778E-3</v>
      </c>
      <c r="X5">
        <f>((Pro_Economic_Table[[#This Row],[Weighted Energy]]-TOPSIS!$B$5)^2+(Pro_Economic_Table[[#This Row],[Weighted Cost]]-TOPSIS!$C$5)^2+(Pro_Economic_Table[[#This Row],[Weighted Co2]]-TOPSIS!$D$5)^2)^0.5</f>
        <v>2.9570849505958138E-5</v>
      </c>
      <c r="Y5">
        <f>((Pro_Economic_Table[[#This Row],[Weighted Energy]]-TOPSIS!$B$6)^2+(Pro_Economic_Table[[#This Row],[Weighted Cost]]-TOPSIS!$C$6)^2+(Pro_Economic_Table[[#This Row],[Weighted Co2]]-TOPSIS!$D$6)^2)^0.5</f>
        <v>8.4795587745698751E-3</v>
      </c>
      <c r="Z5">
        <f>Pro_Economic_Table[[#This Row],[S- Worst-Euclidean Distance]]/(Pro_Economic_Table[[#This Row],[S+ Best-Euclidean Distance]]+Pro_Economic_Table[[#This Row],[S- Worst-Euclidean Distance]])</f>
        <v>0.99652480913884656</v>
      </c>
      <c r="AA5">
        <v>4</v>
      </c>
    </row>
    <row r="6" spans="1:27" x14ac:dyDescent="0.3">
      <c r="A6">
        <v>16</v>
      </c>
      <c r="B6" t="s">
        <v>139</v>
      </c>
      <c r="C6" t="s">
        <v>149</v>
      </c>
      <c r="D6" t="s">
        <v>154</v>
      </c>
      <c r="E6" t="s">
        <v>157</v>
      </c>
      <c r="F6" t="s">
        <v>161</v>
      </c>
      <c r="G6" t="s">
        <v>225</v>
      </c>
      <c r="H6">
        <v>374.23194129165688</v>
      </c>
      <c r="I6">
        <v>54</v>
      </c>
      <c r="J6">
        <v>1400548.5093690075</v>
      </c>
      <c r="K6">
        <v>71615.586474999989</v>
      </c>
      <c r="L6">
        <v>252098731.68642139</v>
      </c>
      <c r="M6">
        <v>5669919.0333333323</v>
      </c>
      <c r="N6">
        <v>2100822764.0535114</v>
      </c>
      <c r="O6">
        <v>100656000</v>
      </c>
      <c r="P6">
        <v>28.967369408333326</v>
      </c>
      <c r="Q6">
        <v>20938.200215066663</v>
      </c>
      <c r="R6">
        <v>252170347.27289641</v>
      </c>
      <c r="S6">
        <v>2207.1486830868444</v>
      </c>
      <c r="T6">
        <v>20967.167584474995</v>
      </c>
      <c r="U6">
        <f>Pro_Economic_Table[[#This Row],[Total Energy(MJ)]]*AHP!$P$3/TOPSIS!$B$4</f>
        <v>7.0411279534272897E-3</v>
      </c>
      <c r="V6">
        <f>Pro_Economic_Table[[#This Row],[Total Cost(LKR Million)]]*AHP!$P$4/TOPSIS!$C$4</f>
        <v>2.7253406344622689E-2</v>
      </c>
      <c r="W6">
        <f>Pro_Economic_Table[[#This Row],[Total Carbon (Metric T)]]*AHP!$P$5/TOPSIS!$D$4</f>
        <v>3.0240910439204133E-3</v>
      </c>
      <c r="X6">
        <f>((Pro_Economic_Table[[#This Row],[Weighted Energy]]-TOPSIS!$B$5)^2+(Pro_Economic_Table[[#This Row],[Weighted Cost]]-TOPSIS!$C$5)^2+(Pro_Economic_Table[[#This Row],[Weighted Co2]]-TOPSIS!$D$5)^2)^0.5</f>
        <v>7.2213798885214568E-5</v>
      </c>
      <c r="Y6">
        <f>((Pro_Economic_Table[[#This Row],[Weighted Energy]]-TOPSIS!$B$6)^2+(Pro_Economic_Table[[#This Row],[Weighted Cost]]-TOPSIS!$C$6)^2+(Pro_Economic_Table[[#This Row],[Weighted Co2]]-TOPSIS!$D$6)^2)^0.5</f>
        <v>8.4359501547095067E-3</v>
      </c>
      <c r="Z6">
        <f>Pro_Economic_Table[[#This Row],[S- Worst-Euclidean Distance]]/(Pro_Economic_Table[[#This Row],[S+ Best-Euclidean Distance]]+Pro_Economic_Table[[#This Row],[S- Worst-Euclidean Distance]])</f>
        <v>0.99151241098795417</v>
      </c>
      <c r="AA6">
        <v>5</v>
      </c>
    </row>
    <row r="7" spans="1:27" x14ac:dyDescent="0.3">
      <c r="A7">
        <v>34</v>
      </c>
      <c r="B7" t="s">
        <v>139</v>
      </c>
      <c r="C7" t="s">
        <v>149</v>
      </c>
      <c r="D7" t="s">
        <v>155</v>
      </c>
      <c r="E7" t="s">
        <v>157</v>
      </c>
      <c r="F7" t="s">
        <v>161</v>
      </c>
      <c r="G7" t="s">
        <v>225</v>
      </c>
      <c r="H7">
        <v>374.26203516665691</v>
      </c>
      <c r="I7">
        <v>54</v>
      </c>
      <c r="J7">
        <v>1400577.6402400073</v>
      </c>
      <c r="K7">
        <v>71529.603974999991</v>
      </c>
      <c r="L7">
        <v>252103975.24320132</v>
      </c>
      <c r="M7">
        <v>5665619.9083333323</v>
      </c>
      <c r="N7">
        <v>2100866460.3600111</v>
      </c>
      <c r="O7">
        <v>100656000</v>
      </c>
      <c r="P7">
        <v>28.902882533333326</v>
      </c>
      <c r="Q7">
        <v>20938.635721588107</v>
      </c>
      <c r="R7">
        <v>252175504.84717631</v>
      </c>
      <c r="S7">
        <v>2207.1880802683445</v>
      </c>
      <c r="T7">
        <v>20967.538604121441</v>
      </c>
      <c r="U7">
        <f>Pro_Economic_Table[[#This Row],[Total Energy(MJ)]]*AHP!$P$3/TOPSIS!$B$4</f>
        <v>7.0412719637791285E-3</v>
      </c>
      <c r="V7">
        <f>Pro_Economic_Table[[#This Row],[Total Cost(LKR Million)]]*AHP!$P$4/TOPSIS!$C$4</f>
        <v>2.7253892812709089E-2</v>
      </c>
      <c r="W7">
        <f>Pro_Economic_Table[[#This Row],[Total Carbon (Metric T)]]*AHP!$P$5/TOPSIS!$D$4</f>
        <v>3.0241445560214358E-3</v>
      </c>
      <c r="X7">
        <f>((Pro_Economic_Table[[#This Row],[Weighted Energy]]-TOPSIS!$B$5)^2+(Pro_Economic_Table[[#This Row],[Weighted Cost]]-TOPSIS!$C$5)^2+(Pro_Economic_Table[[#This Row],[Weighted Co2]]-TOPSIS!$D$5)^2)^0.5</f>
        <v>7.2722370837948835E-5</v>
      </c>
      <c r="Y7">
        <f>((Pro_Economic_Table[[#This Row],[Weighted Energy]]-TOPSIS!$B$6)^2+(Pro_Economic_Table[[#This Row],[Weighted Cost]]-TOPSIS!$C$6)^2+(Pro_Economic_Table[[#This Row],[Weighted Co2]]-TOPSIS!$D$6)^2)^0.5</f>
        <v>8.4354404032073518E-3</v>
      </c>
      <c r="Z7">
        <f>Pro_Economic_Table[[#This Row],[S- Worst-Euclidean Distance]]/(Pro_Economic_Table[[#This Row],[S+ Best-Euclidean Distance]]+Pro_Economic_Table[[#This Row],[S- Worst-Euclidean Distance]])</f>
        <v>0.99145263521993332</v>
      </c>
      <c r="AA7">
        <v>6</v>
      </c>
    </row>
    <row r="8" spans="1:27" x14ac:dyDescent="0.3">
      <c r="A8">
        <v>18</v>
      </c>
      <c r="B8" t="s">
        <v>139</v>
      </c>
      <c r="C8" t="s">
        <v>149</v>
      </c>
      <c r="D8" t="s">
        <v>154</v>
      </c>
      <c r="E8" t="s">
        <v>157</v>
      </c>
      <c r="F8" t="s">
        <v>161</v>
      </c>
      <c r="G8" t="s">
        <v>224</v>
      </c>
      <c r="H8">
        <v>374.23194129165688</v>
      </c>
      <c r="I8">
        <v>27</v>
      </c>
      <c r="J8">
        <v>1400548.5093690075</v>
      </c>
      <c r="K8">
        <v>71615.586474999989</v>
      </c>
      <c r="L8">
        <v>252098731.68642139</v>
      </c>
      <c r="M8">
        <v>5669919.0333333323</v>
      </c>
      <c r="N8">
        <v>2100822764.0535114</v>
      </c>
      <c r="O8">
        <v>101147400</v>
      </c>
      <c r="P8">
        <v>28.967369408333326</v>
      </c>
      <c r="Q8">
        <v>20938.200215066663</v>
      </c>
      <c r="R8">
        <v>252170347.27289641</v>
      </c>
      <c r="S8">
        <v>2207.6400830868442</v>
      </c>
      <c r="T8">
        <v>20967.167584474995</v>
      </c>
      <c r="U8">
        <f>Pro_Economic_Table[[#This Row],[Total Energy(MJ)]]*AHP!$P$3/TOPSIS!$B$4</f>
        <v>7.0411279534272897E-3</v>
      </c>
      <c r="V8">
        <f>Pro_Economic_Table[[#This Row],[Total Cost(LKR Million)]]*AHP!$P$4/TOPSIS!$C$4</f>
        <v>2.7259474048162723E-2</v>
      </c>
      <c r="W8">
        <f>Pro_Economic_Table[[#This Row],[Total Carbon (Metric T)]]*AHP!$P$5/TOPSIS!$D$4</f>
        <v>3.0240910439204133E-3</v>
      </c>
      <c r="X8">
        <f>((Pro_Economic_Table[[#This Row],[Weighted Energy]]-TOPSIS!$B$5)^2+(Pro_Economic_Table[[#This Row],[Weighted Cost]]-TOPSIS!$C$5)^2+(Pro_Economic_Table[[#This Row],[Weighted Co2]]-TOPSIS!$D$5)^2)^0.5</f>
        <v>7.813500040922037E-5</v>
      </c>
      <c r="Y8">
        <f>((Pro_Economic_Table[[#This Row],[Weighted Energy]]-TOPSIS!$B$6)^2+(Pro_Economic_Table[[#This Row],[Weighted Cost]]-TOPSIS!$C$6)^2+(Pro_Economic_Table[[#This Row],[Weighted Co2]]-TOPSIS!$D$6)^2)^0.5</f>
        <v>8.4301006566564942E-3</v>
      </c>
      <c r="Z8">
        <f>Pro_Economic_Table[[#This Row],[S- Worst-Euclidean Distance]]/(Pro_Economic_Table[[#This Row],[S+ Best-Euclidean Distance]]+Pro_Economic_Table[[#This Row],[S- Worst-Euclidean Distance]])</f>
        <v>0.99081654486799131</v>
      </c>
      <c r="AA8">
        <v>7</v>
      </c>
    </row>
    <row r="9" spans="1:27" x14ac:dyDescent="0.3">
      <c r="A9">
        <v>36</v>
      </c>
      <c r="B9" t="s">
        <v>139</v>
      </c>
      <c r="C9" t="s">
        <v>149</v>
      </c>
      <c r="D9" t="s">
        <v>155</v>
      </c>
      <c r="E9" t="s">
        <v>157</v>
      </c>
      <c r="F9" t="s">
        <v>161</v>
      </c>
      <c r="G9" t="s">
        <v>224</v>
      </c>
      <c r="H9">
        <v>374.26203516665691</v>
      </c>
      <c r="I9">
        <v>27</v>
      </c>
      <c r="J9">
        <v>1400577.6402400073</v>
      </c>
      <c r="K9">
        <v>71529.603974999991</v>
      </c>
      <c r="L9">
        <v>252103975.24320132</v>
      </c>
      <c r="M9">
        <v>5665619.9083333323</v>
      </c>
      <c r="N9">
        <v>2100866460.3600111</v>
      </c>
      <c r="O9">
        <v>101147400</v>
      </c>
      <c r="P9">
        <v>28.902882533333326</v>
      </c>
      <c r="Q9">
        <v>20938.635721588107</v>
      </c>
      <c r="R9">
        <v>252175504.84717631</v>
      </c>
      <c r="S9">
        <v>2207.6794802683444</v>
      </c>
      <c r="T9">
        <v>20967.538604121441</v>
      </c>
      <c r="U9">
        <f>Pro_Economic_Table[[#This Row],[Total Energy(MJ)]]*AHP!$P$3/TOPSIS!$B$4</f>
        <v>7.0412719637791285E-3</v>
      </c>
      <c r="V9">
        <f>Pro_Economic_Table[[#This Row],[Total Cost(LKR Million)]]*AHP!$P$4/TOPSIS!$C$4</f>
        <v>2.7259960516249123E-2</v>
      </c>
      <c r="W9">
        <f>Pro_Economic_Table[[#This Row],[Total Carbon (Metric T)]]*AHP!$P$5/TOPSIS!$D$4</f>
        <v>3.0241445560214358E-3</v>
      </c>
      <c r="X9">
        <f>((Pro_Economic_Table[[#This Row],[Weighted Energy]]-TOPSIS!$B$5)^2+(Pro_Economic_Table[[#This Row],[Weighted Cost]]-TOPSIS!$C$5)^2+(Pro_Economic_Table[[#This Row],[Weighted Co2]]-TOPSIS!$D$5)^2)^0.5</f>
        <v>7.8642814344774892E-5</v>
      </c>
      <c r="Y9">
        <f>((Pro_Economic_Table[[#This Row],[Weighted Energy]]-TOPSIS!$B$6)^2+(Pro_Economic_Table[[#This Row],[Weighted Cost]]-TOPSIS!$C$6)^2+(Pro_Economic_Table[[#This Row],[Weighted Co2]]-TOPSIS!$D$6)^2)^0.5</f>
        <v>8.4295909015899562E-3</v>
      </c>
      <c r="Z9">
        <f>Pro_Economic_Table[[#This Row],[S- Worst-Euclidean Distance]]/(Pro_Economic_Table[[#This Row],[S+ Best-Euclidean Distance]]+Pro_Economic_Table[[#This Row],[S- Worst-Euclidean Distance]])</f>
        <v>0.99075685777207934</v>
      </c>
      <c r="AA9">
        <v>8</v>
      </c>
    </row>
    <row r="10" spans="1:27" x14ac:dyDescent="0.3">
      <c r="A10">
        <v>8</v>
      </c>
      <c r="B10" t="s">
        <v>139</v>
      </c>
      <c r="C10" t="s">
        <v>149</v>
      </c>
      <c r="D10" t="s">
        <v>154</v>
      </c>
      <c r="E10" t="s">
        <v>156</v>
      </c>
      <c r="F10" t="s">
        <v>161</v>
      </c>
      <c r="G10" t="s">
        <v>226</v>
      </c>
      <c r="H10">
        <v>371.18042895832355</v>
      </c>
      <c r="I10">
        <v>27</v>
      </c>
      <c r="J10">
        <v>1397594.6454303404</v>
      </c>
      <c r="K10">
        <v>68618.565433333322</v>
      </c>
      <c r="L10">
        <v>251567036.1774613</v>
      </c>
      <c r="M10">
        <v>6269323.2416666653</v>
      </c>
      <c r="N10">
        <v>2096391968.1455107</v>
      </c>
      <c r="O10">
        <v>105300000</v>
      </c>
      <c r="P10">
        <v>25.970348366666659</v>
      </c>
      <c r="Q10">
        <v>20894.039949183592</v>
      </c>
      <c r="R10">
        <v>251635654.74289462</v>
      </c>
      <c r="S10">
        <v>2207.9612913871774</v>
      </c>
      <c r="T10">
        <v>20920.01029755026</v>
      </c>
      <c r="U10">
        <f>Pro_Economic_Table[[#This Row],[Total Energy(MJ)]]*AHP!$P$3/TOPSIS!$B$4</f>
        <v>7.0261982102588346E-3</v>
      </c>
      <c r="V10">
        <f>Pro_Economic_Table[[#This Row],[Total Cost(LKR Million)]]*AHP!$P$4/TOPSIS!$C$4</f>
        <v>2.7263440260496909E-2</v>
      </c>
      <c r="W10">
        <f>Pro_Economic_Table[[#This Row],[Total Carbon (Metric T)]]*AHP!$P$5/TOPSIS!$D$4</f>
        <v>3.0172895563818545E-3</v>
      </c>
      <c r="X10">
        <f>((Pro_Economic_Table[[#This Row],[Weighted Energy]]-TOPSIS!$B$5)^2+(Pro_Economic_Table[[#This Row],[Weighted Cost]]-TOPSIS!$C$5)^2+(Pro_Economic_Table[[#This Row],[Weighted Co2]]-TOPSIS!$D$5)^2)^0.5</f>
        <v>8.0359411148842735E-5</v>
      </c>
      <c r="Y10">
        <f>((Pro_Economic_Table[[#This Row],[Weighted Energy]]-TOPSIS!$B$6)^2+(Pro_Economic_Table[[#This Row],[Weighted Cost]]-TOPSIS!$C$6)^2+(Pro_Economic_Table[[#This Row],[Weighted Co2]]-TOPSIS!$D$6)^2)^0.5</f>
        <v>8.4306546214727267E-3</v>
      </c>
      <c r="Z10">
        <f>Pro_Economic_Table[[#This Row],[S- Worst-Euclidean Distance]]/(Pro_Economic_Table[[#This Row],[S+ Best-Euclidean Distance]]+Pro_Economic_Table[[#This Row],[S- Worst-Euclidean Distance]])</f>
        <v>0.99055818603507928</v>
      </c>
      <c r="AA10">
        <v>9</v>
      </c>
    </row>
    <row r="11" spans="1:27" x14ac:dyDescent="0.3">
      <c r="A11">
        <v>26</v>
      </c>
      <c r="B11" t="s">
        <v>139</v>
      </c>
      <c r="C11" t="s">
        <v>149</v>
      </c>
      <c r="D11" t="s">
        <v>155</v>
      </c>
      <c r="E11" t="s">
        <v>156</v>
      </c>
      <c r="F11" t="s">
        <v>161</v>
      </c>
      <c r="G11" t="s">
        <v>226</v>
      </c>
      <c r="H11">
        <v>371.21052283332358</v>
      </c>
      <c r="I11">
        <v>27</v>
      </c>
      <c r="J11">
        <v>1397623.7763013407</v>
      </c>
      <c r="K11">
        <v>68532.582933333324</v>
      </c>
      <c r="L11">
        <v>251572279.73424134</v>
      </c>
      <c r="M11">
        <v>6265024.1166666653</v>
      </c>
      <c r="N11">
        <v>2096435664.4520111</v>
      </c>
      <c r="O11">
        <v>105300000</v>
      </c>
      <c r="P11">
        <v>25.905861491666659</v>
      </c>
      <c r="Q11">
        <v>20894.475455705044</v>
      </c>
      <c r="R11">
        <v>251640812.31717467</v>
      </c>
      <c r="S11">
        <v>2208.000688568678</v>
      </c>
      <c r="T11">
        <v>20920.381317196712</v>
      </c>
      <c r="U11">
        <f>Pro_Economic_Table[[#This Row],[Total Energy(MJ)]]*AHP!$P$3/TOPSIS!$B$4</f>
        <v>7.0263422206106778E-3</v>
      </c>
      <c r="V11">
        <f>Pro_Economic_Table[[#This Row],[Total Cost(LKR Million)]]*AHP!$P$4/TOPSIS!$C$4</f>
        <v>2.7263926728583313E-2</v>
      </c>
      <c r="W11">
        <f>Pro_Economic_Table[[#This Row],[Total Carbon (Metric T)]]*AHP!$P$5/TOPSIS!$D$4</f>
        <v>3.0173430684828778E-3</v>
      </c>
      <c r="X11">
        <f>((Pro_Economic_Table[[#This Row],[Weighted Energy]]-TOPSIS!$B$5)^2+(Pro_Economic_Table[[#This Row],[Weighted Cost]]-TOPSIS!$C$5)^2+(Pro_Economic_Table[[#This Row],[Weighted Co2]]-TOPSIS!$D$5)^2)^0.5</f>
        <v>8.0846025207467547E-5</v>
      </c>
      <c r="Y11">
        <f>((Pro_Economic_Table[[#This Row],[Weighted Energy]]-TOPSIS!$B$6)^2+(Pro_Economic_Table[[#This Row],[Weighted Cost]]-TOPSIS!$C$6)^2+(Pro_Economic_Table[[#This Row],[Weighted Co2]]-TOPSIS!$D$6)^2)^0.5</f>
        <v>8.4301448305613234E-3</v>
      </c>
      <c r="Z11">
        <f>Pro_Economic_Table[[#This Row],[S- Worst-Euclidean Distance]]/(Pro_Economic_Table[[#This Row],[S+ Best-Euclidean Distance]]+Pro_Economic_Table[[#This Row],[S- Worst-Euclidean Distance]])</f>
        <v>0.99050098554004795</v>
      </c>
      <c r="AA11">
        <v>10</v>
      </c>
    </row>
    <row r="12" spans="1:27" x14ac:dyDescent="0.3">
      <c r="A12">
        <v>17</v>
      </c>
      <c r="B12" t="s">
        <v>139</v>
      </c>
      <c r="C12" t="s">
        <v>149</v>
      </c>
      <c r="D12" t="s">
        <v>154</v>
      </c>
      <c r="E12" t="s">
        <v>157</v>
      </c>
      <c r="F12" t="s">
        <v>161</v>
      </c>
      <c r="G12" t="s">
        <v>226</v>
      </c>
      <c r="H12">
        <v>374.23194129165688</v>
      </c>
      <c r="I12">
        <v>27</v>
      </c>
      <c r="J12">
        <v>1400548.5093690075</v>
      </c>
      <c r="K12">
        <v>71615.586474999989</v>
      </c>
      <c r="L12">
        <v>252098731.68642139</v>
      </c>
      <c r="M12">
        <v>5669919.0333333323</v>
      </c>
      <c r="N12">
        <v>2100822764.0535114</v>
      </c>
      <c r="O12">
        <v>105300000</v>
      </c>
      <c r="P12">
        <v>28.967369408333326</v>
      </c>
      <c r="Q12">
        <v>20938.200215066663</v>
      </c>
      <c r="R12">
        <v>252170347.27289641</v>
      </c>
      <c r="S12">
        <v>2211.7926830868446</v>
      </c>
      <c r="T12">
        <v>20967.167584474995</v>
      </c>
      <c r="U12">
        <f>Pro_Economic_Table[[#This Row],[Total Energy(MJ)]]*AHP!$P$3/TOPSIS!$B$4</f>
        <v>7.0411279534272897E-3</v>
      </c>
      <c r="V12">
        <f>Pro_Economic_Table[[#This Row],[Total Cost(LKR Million)]]*AHP!$P$4/TOPSIS!$C$4</f>
        <v>2.7310749476979059E-2</v>
      </c>
      <c r="W12">
        <f>Pro_Economic_Table[[#This Row],[Total Carbon (Metric T)]]*AHP!$P$5/TOPSIS!$D$4</f>
        <v>3.0240910439204133E-3</v>
      </c>
      <c r="X12">
        <f>((Pro_Economic_Table[[#This Row],[Weighted Energy]]-TOPSIS!$B$5)^2+(Pro_Economic_Table[[#This Row],[Weighted Cost]]-TOPSIS!$C$5)^2+(Pro_Economic_Table[[#This Row],[Weighted Co2]]-TOPSIS!$D$5)^2)^0.5</f>
        <v>1.2871843669418306E-4</v>
      </c>
      <c r="Y12">
        <f>((Pro_Economic_Table[[#This Row],[Weighted Energy]]-TOPSIS!$B$6)^2+(Pro_Economic_Table[[#This Row],[Weighted Cost]]-TOPSIS!$C$6)^2+(Pro_Economic_Table[[#This Row],[Weighted Co2]]-TOPSIS!$D$6)^2)^0.5</f>
        <v>8.3806815741453676E-3</v>
      </c>
      <c r="Z12">
        <f>Pro_Economic_Table[[#This Row],[S- Worst-Euclidean Distance]]/(Pro_Economic_Table[[#This Row],[S+ Best-Euclidean Distance]]+Pro_Economic_Table[[#This Row],[S- Worst-Euclidean Distance]])</f>
        <v>0.98487338278489478</v>
      </c>
      <c r="AA12">
        <v>11</v>
      </c>
    </row>
    <row r="13" spans="1:27" x14ac:dyDescent="0.3">
      <c r="A13">
        <v>35</v>
      </c>
      <c r="B13" t="s">
        <v>139</v>
      </c>
      <c r="C13" t="s">
        <v>149</v>
      </c>
      <c r="D13" t="s">
        <v>155</v>
      </c>
      <c r="E13" t="s">
        <v>157</v>
      </c>
      <c r="F13" t="s">
        <v>161</v>
      </c>
      <c r="G13" t="s">
        <v>226</v>
      </c>
      <c r="H13">
        <v>374.26203516665691</v>
      </c>
      <c r="I13">
        <v>27</v>
      </c>
      <c r="J13">
        <v>1400577.6402400073</v>
      </c>
      <c r="K13">
        <v>71529.603974999991</v>
      </c>
      <c r="L13">
        <v>252103975.24320132</v>
      </c>
      <c r="M13">
        <v>5665619.9083333323</v>
      </c>
      <c r="N13">
        <v>2100866460.3600111</v>
      </c>
      <c r="O13">
        <v>105300000</v>
      </c>
      <c r="P13">
        <v>28.902882533333326</v>
      </c>
      <c r="Q13">
        <v>20938.635721588107</v>
      </c>
      <c r="R13">
        <v>252175504.84717631</v>
      </c>
      <c r="S13">
        <v>2211.8320802683443</v>
      </c>
      <c r="T13">
        <v>20967.538604121441</v>
      </c>
      <c r="U13">
        <f>Pro_Economic_Table[[#This Row],[Total Energy(MJ)]]*AHP!$P$3/TOPSIS!$B$4</f>
        <v>7.0412719637791285E-3</v>
      </c>
      <c r="V13">
        <f>Pro_Economic_Table[[#This Row],[Total Cost(LKR Million)]]*AHP!$P$4/TOPSIS!$C$4</f>
        <v>2.7311235945065449E-2</v>
      </c>
      <c r="W13">
        <f>Pro_Economic_Table[[#This Row],[Total Carbon (Metric T)]]*AHP!$P$5/TOPSIS!$D$4</f>
        <v>3.0241445560214358E-3</v>
      </c>
      <c r="X13">
        <f>((Pro_Economic_Table[[#This Row],[Weighted Energy]]-TOPSIS!$B$5)^2+(Pro_Economic_Table[[#This Row],[Weighted Cost]]-TOPSIS!$C$5)^2+(Pro_Economic_Table[[#This Row],[Weighted Co2]]-TOPSIS!$D$5)^2)^0.5</f>
        <v>1.2922050001288842E-4</v>
      </c>
      <c r="Y13">
        <f>((Pro_Economic_Table[[#This Row],[Weighted Energy]]-TOPSIS!$B$6)^2+(Pro_Economic_Table[[#This Row],[Weighted Cost]]-TOPSIS!$C$6)^2+(Pro_Economic_Table[[#This Row],[Weighted Co2]]-TOPSIS!$D$6)^2)^0.5</f>
        <v>8.3801717895128636E-3</v>
      </c>
      <c r="Z13">
        <f>Pro_Economic_Table[[#This Row],[S- Worst-Euclidean Distance]]/(Pro_Economic_Table[[#This Row],[S+ Best-Euclidean Distance]]+Pro_Economic_Table[[#This Row],[S- Worst-Euclidean Distance]])</f>
        <v>0.98481436798113697</v>
      </c>
      <c r="AA13">
        <v>12</v>
      </c>
    </row>
    <row r="14" spans="1:27" x14ac:dyDescent="0.3">
      <c r="A14">
        <v>115</v>
      </c>
      <c r="B14" t="s">
        <v>140</v>
      </c>
      <c r="C14" t="s">
        <v>149</v>
      </c>
      <c r="D14" t="s">
        <v>154</v>
      </c>
      <c r="E14" t="s">
        <v>156</v>
      </c>
      <c r="F14" t="s">
        <v>161</v>
      </c>
      <c r="G14" t="s">
        <v>225</v>
      </c>
      <c r="H14">
        <v>382.49766489207178</v>
      </c>
      <c r="I14">
        <v>55</v>
      </c>
      <c r="J14">
        <v>1433578.9331257232</v>
      </c>
      <c r="K14">
        <v>61740.165433333321</v>
      </c>
      <c r="L14">
        <v>258044207.96263015</v>
      </c>
      <c r="M14">
        <v>6957163.2416666653</v>
      </c>
      <c r="N14">
        <v>2150368399.6885843</v>
      </c>
      <c r="O14">
        <v>102520000</v>
      </c>
      <c r="P14">
        <v>26.658188366666657</v>
      </c>
      <c r="Q14">
        <v>21432.005050229556</v>
      </c>
      <c r="R14">
        <v>258105948.1280635</v>
      </c>
      <c r="S14">
        <v>2259.8455629302512</v>
      </c>
      <c r="T14">
        <v>21458.663238596222</v>
      </c>
      <c r="U14">
        <f>Pro_Economic_Table[[#This Row],[Total Energy(MJ)]]*AHP!$P$3/TOPSIS!$B$4</f>
        <v>7.2068624481990938E-3</v>
      </c>
      <c r="V14">
        <f>Pro_Economic_Table[[#This Row],[Total Cost(LKR Million)]]*AHP!$P$4/TOPSIS!$C$4</f>
        <v>2.7904096300614935E-2</v>
      </c>
      <c r="W14">
        <f>Pro_Economic_Table[[#This Row],[Total Carbon (Metric T)]]*AHP!$P$5/TOPSIS!$D$4</f>
        <v>3.0949793792077389E-3</v>
      </c>
      <c r="X14">
        <f>((Pro_Economic_Table[[#This Row],[Weighted Energy]]-TOPSIS!$B$5)^2+(Pro_Economic_Table[[#This Row],[Weighted Cost]]-TOPSIS!$C$5)^2+(Pro_Economic_Table[[#This Row],[Weighted Co2]]-TOPSIS!$D$5)^2)^0.5</f>
        <v>7.4735437137065004E-4</v>
      </c>
      <c r="Y14">
        <f>((Pro_Economic_Table[[#This Row],[Weighted Energy]]-TOPSIS!$B$6)^2+(Pro_Economic_Table[[#This Row],[Weighted Cost]]-TOPSIS!$C$6)^2+(Pro_Economic_Table[[#This Row],[Weighted Co2]]-TOPSIS!$D$6)^2)^0.5</f>
        <v>7.7607542197545305E-3</v>
      </c>
      <c r="Z14">
        <f>Pro_Economic_Table[[#This Row],[S- Worst-Euclidean Distance]]/(Pro_Economic_Table[[#This Row],[S+ Best-Euclidean Distance]]+Pro_Economic_Table[[#This Row],[S- Worst-Euclidean Distance]])</f>
        <v>0.91215975168085928</v>
      </c>
      <c r="AA14">
        <v>13</v>
      </c>
    </row>
    <row r="15" spans="1:27" x14ac:dyDescent="0.3">
      <c r="A15">
        <v>133</v>
      </c>
      <c r="B15" t="s">
        <v>140</v>
      </c>
      <c r="C15" t="s">
        <v>149</v>
      </c>
      <c r="D15" t="s">
        <v>155</v>
      </c>
      <c r="E15" t="s">
        <v>156</v>
      </c>
      <c r="F15" t="s">
        <v>161</v>
      </c>
      <c r="G15" t="s">
        <v>225</v>
      </c>
      <c r="H15">
        <v>382.52775876707182</v>
      </c>
      <c r="I15">
        <v>55</v>
      </c>
      <c r="J15">
        <v>1433608.0639967229</v>
      </c>
      <c r="K15">
        <v>61654.182933333323</v>
      </c>
      <c r="L15">
        <v>258049451.51941013</v>
      </c>
      <c r="M15">
        <v>6952864.1166666653</v>
      </c>
      <c r="N15">
        <v>2150412095.9950843</v>
      </c>
      <c r="O15">
        <v>102520000</v>
      </c>
      <c r="P15">
        <v>26.593701491666661</v>
      </c>
      <c r="Q15">
        <v>21432.440556751008</v>
      </c>
      <c r="R15">
        <v>258111105.70234346</v>
      </c>
      <c r="S15">
        <v>2259.8849601117513</v>
      </c>
      <c r="T15">
        <v>21459.034258242675</v>
      </c>
      <c r="U15">
        <f>Pro_Economic_Table[[#This Row],[Total Energy(MJ)]]*AHP!$P$3/TOPSIS!$B$4</f>
        <v>7.2070064585509344E-3</v>
      </c>
      <c r="V15">
        <f>Pro_Economic_Table[[#This Row],[Total Cost(LKR Million)]]*AHP!$P$4/TOPSIS!$C$4</f>
        <v>2.7904582768701332E-2</v>
      </c>
      <c r="W15">
        <f>Pro_Economic_Table[[#This Row],[Total Carbon (Metric T)]]*AHP!$P$5/TOPSIS!$D$4</f>
        <v>3.0950328913087622E-3</v>
      </c>
      <c r="X15">
        <f>((Pro_Economic_Table[[#This Row],[Weighted Energy]]-TOPSIS!$B$5)^2+(Pro_Economic_Table[[#This Row],[Weighted Cost]]-TOPSIS!$C$5)^2+(Pro_Economic_Table[[#This Row],[Weighted Co2]]-TOPSIS!$D$5)^2)^0.5</f>
        <v>7.4786407080863456E-4</v>
      </c>
      <c r="Y15">
        <f>((Pro_Economic_Table[[#This Row],[Weighted Energy]]-TOPSIS!$B$6)^2+(Pro_Economic_Table[[#This Row],[Weighted Cost]]-TOPSIS!$C$6)^2+(Pro_Economic_Table[[#This Row],[Weighted Co2]]-TOPSIS!$D$6)^2)^0.5</f>
        <v>7.7602444706520828E-3</v>
      </c>
      <c r="Z15">
        <f>Pro_Economic_Table[[#This Row],[S- Worst-Euclidean Distance]]/(Pro_Economic_Table[[#This Row],[S+ Best-Euclidean Distance]]+Pro_Economic_Table[[#This Row],[S- Worst-Euclidean Distance]])</f>
        <v>0.9120998436768607</v>
      </c>
      <c r="AA15">
        <v>14</v>
      </c>
    </row>
    <row r="16" spans="1:27" x14ac:dyDescent="0.3">
      <c r="A16">
        <v>117</v>
      </c>
      <c r="B16" t="s">
        <v>140</v>
      </c>
      <c r="C16" t="s">
        <v>149</v>
      </c>
      <c r="D16" t="s">
        <v>154</v>
      </c>
      <c r="E16" t="s">
        <v>156</v>
      </c>
      <c r="F16" t="s">
        <v>161</v>
      </c>
      <c r="G16" t="s">
        <v>224</v>
      </c>
      <c r="H16">
        <v>382.49766489207178</v>
      </c>
      <c r="I16">
        <v>28</v>
      </c>
      <c r="J16">
        <v>1433578.9331257232</v>
      </c>
      <c r="K16">
        <v>61740.165433333321</v>
      </c>
      <c r="L16">
        <v>258044207.96263015</v>
      </c>
      <c r="M16">
        <v>6957163.2416666653</v>
      </c>
      <c r="N16">
        <v>2150368399.6885843</v>
      </c>
      <c r="O16">
        <v>104893600</v>
      </c>
      <c r="P16">
        <v>26.658188366666657</v>
      </c>
      <c r="Q16">
        <v>21432.005050229556</v>
      </c>
      <c r="R16">
        <v>258105948.1280635</v>
      </c>
      <c r="S16">
        <v>2262.2191629302511</v>
      </c>
      <c r="T16">
        <v>21458.663238596222</v>
      </c>
      <c r="U16">
        <f>Pro_Economic_Table[[#This Row],[Total Energy(MJ)]]*AHP!$P$3/TOPSIS!$B$4</f>
        <v>7.2068624481990938E-3</v>
      </c>
      <c r="V16">
        <f>Pro_Economic_Table[[#This Row],[Total Cost(LKR Million)]]*AHP!$P$4/TOPSIS!$C$4</f>
        <v>2.7933405012708187E-2</v>
      </c>
      <c r="W16">
        <f>Pro_Economic_Table[[#This Row],[Total Carbon (Metric T)]]*AHP!$P$5/TOPSIS!$D$4</f>
        <v>3.0949793792077389E-3</v>
      </c>
      <c r="X16">
        <f>((Pro_Economic_Table[[#This Row],[Weighted Energy]]-TOPSIS!$B$5)^2+(Pro_Economic_Table[[#This Row],[Weighted Cost]]-TOPSIS!$C$5)^2+(Pro_Economic_Table[[#This Row],[Weighted Co2]]-TOPSIS!$D$5)^2)^0.5</f>
        <v>7.7566850236638913E-4</v>
      </c>
      <c r="Y16">
        <f>((Pro_Economic_Table[[#This Row],[Weighted Energy]]-TOPSIS!$B$6)^2+(Pro_Economic_Table[[#This Row],[Weighted Cost]]-TOPSIS!$C$6)^2+(Pro_Economic_Table[[#This Row],[Weighted Co2]]-TOPSIS!$D$6)^2)^0.5</f>
        <v>7.7325017606150997E-3</v>
      </c>
      <c r="Z16">
        <f>Pro_Economic_Table[[#This Row],[S- Worst-Euclidean Distance]]/(Pro_Economic_Table[[#This Row],[S+ Best-Euclidean Distance]]+Pro_Economic_Table[[#This Row],[S- Worst-Euclidean Distance]])</f>
        <v>0.90883251293861922</v>
      </c>
      <c r="AA16">
        <v>15</v>
      </c>
    </row>
    <row r="17" spans="1:27" x14ac:dyDescent="0.3">
      <c r="A17">
        <v>135</v>
      </c>
      <c r="B17" t="s">
        <v>140</v>
      </c>
      <c r="C17" t="s">
        <v>149</v>
      </c>
      <c r="D17" t="s">
        <v>155</v>
      </c>
      <c r="E17" t="s">
        <v>156</v>
      </c>
      <c r="F17" t="s">
        <v>161</v>
      </c>
      <c r="G17" t="s">
        <v>224</v>
      </c>
      <c r="H17">
        <v>382.52775876707182</v>
      </c>
      <c r="I17">
        <v>28</v>
      </c>
      <c r="J17">
        <v>1433608.0639967229</v>
      </c>
      <c r="K17">
        <v>61654.182933333323</v>
      </c>
      <c r="L17">
        <v>258049451.51941013</v>
      </c>
      <c r="M17">
        <v>6952864.1166666653</v>
      </c>
      <c r="N17">
        <v>2150412095.9950843</v>
      </c>
      <c r="O17">
        <v>104893600</v>
      </c>
      <c r="P17">
        <v>26.593701491666661</v>
      </c>
      <c r="Q17">
        <v>21432.440556751008</v>
      </c>
      <c r="R17">
        <v>258111105.70234346</v>
      </c>
      <c r="S17">
        <v>2262.2585601117512</v>
      </c>
      <c r="T17">
        <v>21459.034258242675</v>
      </c>
      <c r="U17">
        <f>Pro_Economic_Table[[#This Row],[Total Energy(MJ)]]*AHP!$P$3/TOPSIS!$B$4</f>
        <v>7.2070064585509344E-3</v>
      </c>
      <c r="V17">
        <f>Pro_Economic_Table[[#This Row],[Total Cost(LKR Million)]]*AHP!$P$4/TOPSIS!$C$4</f>
        <v>2.7933891480794587E-2</v>
      </c>
      <c r="W17">
        <f>Pro_Economic_Table[[#This Row],[Total Carbon (Metric T)]]*AHP!$P$5/TOPSIS!$D$4</f>
        <v>3.0950328913087622E-3</v>
      </c>
      <c r="X17">
        <f>((Pro_Economic_Table[[#This Row],[Weighted Energy]]-TOPSIS!$B$5)^2+(Pro_Economic_Table[[#This Row],[Weighted Cost]]-TOPSIS!$C$5)^2+(Pro_Economic_Table[[#This Row],[Weighted Co2]]-TOPSIS!$D$5)^2)^0.5</f>
        <v>7.7617797770172445E-4</v>
      </c>
      <c r="Y17">
        <f>((Pro_Economic_Table[[#This Row],[Weighted Energy]]-TOPSIS!$B$6)^2+(Pro_Economic_Table[[#This Row],[Weighted Cost]]-TOPSIS!$C$6)^2+(Pro_Economic_Table[[#This Row],[Weighted Co2]]-TOPSIS!$D$6)^2)^0.5</f>
        <v>7.7319919929000318E-3</v>
      </c>
      <c r="Z17">
        <f>Pro_Economic_Table[[#This Row],[S- Worst-Euclidean Distance]]/(Pro_Economic_Table[[#This Row],[S+ Best-Euclidean Distance]]+Pro_Economic_Table[[#This Row],[S- Worst-Euclidean Distance]])</f>
        <v>0.90877262908667211</v>
      </c>
      <c r="AA17">
        <v>16</v>
      </c>
    </row>
    <row r="18" spans="1:27" x14ac:dyDescent="0.3">
      <c r="A18">
        <v>124</v>
      </c>
      <c r="B18" t="s">
        <v>140</v>
      </c>
      <c r="C18" t="s">
        <v>149</v>
      </c>
      <c r="D18" t="s">
        <v>154</v>
      </c>
      <c r="E18" t="s">
        <v>157</v>
      </c>
      <c r="F18" t="s">
        <v>161</v>
      </c>
      <c r="G18" t="s">
        <v>225</v>
      </c>
      <c r="H18">
        <v>385.54917722540517</v>
      </c>
      <c r="I18">
        <v>55</v>
      </c>
      <c r="J18">
        <v>1436532.7970643898</v>
      </c>
      <c r="K18">
        <v>64737.186474999988</v>
      </c>
      <c r="L18">
        <v>258575903.47159019</v>
      </c>
      <c r="M18">
        <v>6357759.0333333323</v>
      </c>
      <c r="N18">
        <v>2154799195.5965848</v>
      </c>
      <c r="O18">
        <v>102520000</v>
      </c>
      <c r="P18">
        <v>29.655209408333324</v>
      </c>
      <c r="Q18">
        <v>21476.165316112627</v>
      </c>
      <c r="R18">
        <v>258640640.6580652</v>
      </c>
      <c r="S18">
        <v>2263.6769546299179</v>
      </c>
      <c r="T18">
        <v>21505.820525520961</v>
      </c>
      <c r="U18">
        <f>Pro_Economic_Table[[#This Row],[Total Energy(MJ)]]*AHP!$P$3/TOPSIS!$B$4</f>
        <v>7.2217921913675454E-3</v>
      </c>
      <c r="V18">
        <f>Pro_Economic_Table[[#This Row],[Total Cost(LKR Million)]]*AHP!$P$4/TOPSIS!$C$4</f>
        <v>2.7951405517097079E-2</v>
      </c>
      <c r="W18">
        <f>Pro_Economic_Table[[#This Row],[Total Carbon (Metric T)]]*AHP!$P$5/TOPSIS!$D$4</f>
        <v>3.1017808667462982E-3</v>
      </c>
      <c r="X18">
        <f>((Pro_Economic_Table[[#This Row],[Weighted Energy]]-TOPSIS!$B$5)^2+(Pro_Economic_Table[[#This Row],[Weighted Cost]]-TOPSIS!$C$5)^2+(Pro_Economic_Table[[#This Row],[Weighted Co2]]-TOPSIS!$D$5)^2)^0.5</f>
        <v>7.9731962351662136E-4</v>
      </c>
      <c r="Y18">
        <f>((Pro_Economic_Table[[#This Row],[Weighted Energy]]-TOPSIS!$B$6)^2+(Pro_Economic_Table[[#This Row],[Weighted Cost]]-TOPSIS!$C$6)^2+(Pro_Economic_Table[[#This Row],[Weighted Co2]]-TOPSIS!$D$6)^2)^0.5</f>
        <v>7.7107886486890041E-3</v>
      </c>
      <c r="Z18">
        <f>Pro_Economic_Table[[#This Row],[S- Worst-Euclidean Distance]]/(Pro_Economic_Table[[#This Row],[S+ Best-Euclidean Distance]]+Pro_Economic_Table[[#This Row],[S- Worst-Euclidean Distance]])</f>
        <v>0.90628708544750036</v>
      </c>
      <c r="AA18">
        <v>17</v>
      </c>
    </row>
    <row r="19" spans="1:27" x14ac:dyDescent="0.3">
      <c r="A19">
        <v>142</v>
      </c>
      <c r="B19" t="s">
        <v>140</v>
      </c>
      <c r="C19" t="s">
        <v>149</v>
      </c>
      <c r="D19" t="s">
        <v>155</v>
      </c>
      <c r="E19" t="s">
        <v>157</v>
      </c>
      <c r="F19" t="s">
        <v>161</v>
      </c>
      <c r="G19" t="s">
        <v>225</v>
      </c>
      <c r="H19">
        <v>385.57927110040515</v>
      </c>
      <c r="I19">
        <v>55</v>
      </c>
      <c r="J19">
        <v>1436561.9279353896</v>
      </c>
      <c r="K19">
        <v>64651.203974999989</v>
      </c>
      <c r="L19">
        <v>258581147.02837014</v>
      </c>
      <c r="M19">
        <v>6353459.9083333323</v>
      </c>
      <c r="N19">
        <v>2154842891.9030843</v>
      </c>
      <c r="O19">
        <v>102520000</v>
      </c>
      <c r="P19">
        <v>29.590722533333327</v>
      </c>
      <c r="Q19">
        <v>21476.600822634075</v>
      </c>
      <c r="R19">
        <v>258645798.23234513</v>
      </c>
      <c r="S19">
        <v>2263.7163518114176</v>
      </c>
      <c r="T19">
        <v>21506.191545167407</v>
      </c>
      <c r="U19">
        <f>Pro_Economic_Table[[#This Row],[Total Energy(MJ)]]*AHP!$P$3/TOPSIS!$B$4</f>
        <v>7.221936201719386E-3</v>
      </c>
      <c r="V19">
        <f>Pro_Economic_Table[[#This Row],[Total Cost(LKR Million)]]*AHP!$P$4/TOPSIS!$C$4</f>
        <v>2.7951891985183469E-2</v>
      </c>
      <c r="W19">
        <f>Pro_Economic_Table[[#This Row],[Total Carbon (Metric T)]]*AHP!$P$5/TOPSIS!$D$4</f>
        <v>3.1018343788473206E-3</v>
      </c>
      <c r="X19">
        <f>((Pro_Economic_Table[[#This Row],[Weighted Energy]]-TOPSIS!$B$5)^2+(Pro_Economic_Table[[#This Row],[Weighted Cost]]-TOPSIS!$C$5)^2+(Pro_Economic_Table[[#This Row],[Weighted Co2]]-TOPSIS!$D$5)^2)^0.5</f>
        <v>7.9782939961576421E-4</v>
      </c>
      <c r="Y19">
        <f>((Pro_Economic_Table[[#This Row],[Weighted Energy]]-TOPSIS!$B$6)^2+(Pro_Economic_Table[[#This Row],[Weighted Cost]]-TOPSIS!$C$6)^2+(Pro_Economic_Table[[#This Row],[Weighted Co2]]-TOPSIS!$D$6)^2)^0.5</f>
        <v>7.7102789071762318E-3</v>
      </c>
      <c r="Z19">
        <f>Pro_Economic_Table[[#This Row],[S- Worst-Euclidean Distance]]/(Pro_Economic_Table[[#This Row],[S+ Best-Euclidean Distance]]+Pro_Economic_Table[[#This Row],[S- Worst-Euclidean Distance]])</f>
        <v>0.90622716932518832</v>
      </c>
      <c r="AA19">
        <v>18</v>
      </c>
    </row>
    <row r="20" spans="1:27" x14ac:dyDescent="0.3">
      <c r="A20">
        <v>126</v>
      </c>
      <c r="B20" t="s">
        <v>140</v>
      </c>
      <c r="C20" t="s">
        <v>149</v>
      </c>
      <c r="D20" t="s">
        <v>154</v>
      </c>
      <c r="E20" t="s">
        <v>157</v>
      </c>
      <c r="F20" t="s">
        <v>161</v>
      </c>
      <c r="G20" t="s">
        <v>224</v>
      </c>
      <c r="H20">
        <v>385.54917722540517</v>
      </c>
      <c r="I20">
        <v>28</v>
      </c>
      <c r="J20">
        <v>1436532.7970643898</v>
      </c>
      <c r="K20">
        <v>64737.186474999988</v>
      </c>
      <c r="L20">
        <v>258575903.47159019</v>
      </c>
      <c r="M20">
        <v>6357759.0333333323</v>
      </c>
      <c r="N20">
        <v>2154799195.5965848</v>
      </c>
      <c r="O20">
        <v>104893600</v>
      </c>
      <c r="P20">
        <v>29.655209408333324</v>
      </c>
      <c r="Q20">
        <v>21476.165316112627</v>
      </c>
      <c r="R20">
        <v>258640640.6580652</v>
      </c>
      <c r="S20">
        <v>2266.0505546299182</v>
      </c>
      <c r="T20">
        <v>21505.820525520961</v>
      </c>
      <c r="U20">
        <f>Pro_Economic_Table[[#This Row],[Total Energy(MJ)]]*AHP!$P$3/TOPSIS!$B$4</f>
        <v>7.2217921913675454E-3</v>
      </c>
      <c r="V20">
        <f>Pro_Economic_Table[[#This Row],[Total Cost(LKR Million)]]*AHP!$P$4/TOPSIS!$C$4</f>
        <v>2.7980714229190337E-2</v>
      </c>
      <c r="W20">
        <f>Pro_Economic_Table[[#This Row],[Total Carbon (Metric T)]]*AHP!$P$5/TOPSIS!$D$4</f>
        <v>3.1017808667462982E-3</v>
      </c>
      <c r="X20">
        <f>((Pro_Economic_Table[[#This Row],[Weighted Energy]]-TOPSIS!$B$5)^2+(Pro_Economic_Table[[#This Row],[Weighted Cost]]-TOPSIS!$C$5)^2+(Pro_Economic_Table[[#This Row],[Weighted Co2]]-TOPSIS!$D$5)^2)^0.5</f>
        <v>8.2559965819497551E-4</v>
      </c>
      <c r="Y20">
        <f>((Pro_Economic_Table[[#This Row],[Weighted Energy]]-TOPSIS!$B$6)^2+(Pro_Economic_Table[[#This Row],[Weighted Cost]]-TOPSIS!$C$6)^2+(Pro_Economic_Table[[#This Row],[Weighted Co2]]-TOPSIS!$D$6)^2)^0.5</f>
        <v>7.6825329252557997E-3</v>
      </c>
      <c r="Z20">
        <f>Pro_Economic_Table[[#This Row],[S- Worst-Euclidean Distance]]/(Pro_Economic_Table[[#This Row],[S+ Best-Euclidean Distance]]+Pro_Economic_Table[[#This Row],[S- Worst-Euclidean Distance]])</f>
        <v>0.90296347052691028</v>
      </c>
      <c r="AA20">
        <v>19</v>
      </c>
    </row>
    <row r="21" spans="1:27" x14ac:dyDescent="0.3">
      <c r="A21">
        <v>144</v>
      </c>
      <c r="B21" t="s">
        <v>140</v>
      </c>
      <c r="C21" t="s">
        <v>149</v>
      </c>
      <c r="D21" t="s">
        <v>155</v>
      </c>
      <c r="E21" t="s">
        <v>157</v>
      </c>
      <c r="F21" t="s">
        <v>161</v>
      </c>
      <c r="G21" t="s">
        <v>224</v>
      </c>
      <c r="H21">
        <v>385.57927110040515</v>
      </c>
      <c r="I21">
        <v>28</v>
      </c>
      <c r="J21">
        <v>1436561.9279353896</v>
      </c>
      <c r="K21">
        <v>64651.203974999989</v>
      </c>
      <c r="L21">
        <v>258581147.02837014</v>
      </c>
      <c r="M21">
        <v>6353459.9083333323</v>
      </c>
      <c r="N21">
        <v>2154842891.9030843</v>
      </c>
      <c r="O21">
        <v>104893600</v>
      </c>
      <c r="P21">
        <v>29.590722533333327</v>
      </c>
      <c r="Q21">
        <v>21476.600822634075</v>
      </c>
      <c r="R21">
        <v>258645798.23234513</v>
      </c>
      <c r="S21">
        <v>2266.0899518114174</v>
      </c>
      <c r="T21">
        <v>21506.191545167407</v>
      </c>
      <c r="U21">
        <f>Pro_Economic_Table[[#This Row],[Total Energy(MJ)]]*AHP!$P$3/TOPSIS!$B$4</f>
        <v>7.221936201719386E-3</v>
      </c>
      <c r="V21">
        <f>Pro_Economic_Table[[#This Row],[Total Cost(LKR Million)]]*AHP!$P$4/TOPSIS!$C$4</f>
        <v>2.7981200697276724E-2</v>
      </c>
      <c r="W21">
        <f>Pro_Economic_Table[[#This Row],[Total Carbon (Metric T)]]*AHP!$P$5/TOPSIS!$D$4</f>
        <v>3.1018343788473206E-3</v>
      </c>
      <c r="X21">
        <f>((Pro_Economic_Table[[#This Row],[Weighted Energy]]-TOPSIS!$B$5)^2+(Pro_Economic_Table[[#This Row],[Weighted Cost]]-TOPSIS!$C$5)^2+(Pro_Economic_Table[[#This Row],[Weighted Co2]]-TOPSIS!$D$5)^2)^0.5</f>
        <v>8.2610924214924011E-4</v>
      </c>
      <c r="Y21">
        <f>((Pro_Economic_Table[[#This Row],[Weighted Energy]]-TOPSIS!$B$6)^2+(Pro_Economic_Table[[#This Row],[Weighted Cost]]-TOPSIS!$C$6)^2+(Pro_Economic_Table[[#This Row],[Weighted Co2]]-TOPSIS!$D$6)^2)^0.5</f>
        <v>7.6820231648206559E-3</v>
      </c>
      <c r="Z21">
        <f>Pro_Economic_Table[[#This Row],[S- Worst-Euclidean Distance]]/(Pro_Economic_Table[[#This Row],[S+ Best-Euclidean Distance]]+Pro_Economic_Table[[#This Row],[S- Worst-Euclidean Distance]])</f>
        <v>0.90290357476424687</v>
      </c>
      <c r="AA21">
        <v>20</v>
      </c>
    </row>
    <row r="22" spans="1:27" x14ac:dyDescent="0.3">
      <c r="A22">
        <v>116</v>
      </c>
      <c r="B22" t="s">
        <v>140</v>
      </c>
      <c r="C22" t="s">
        <v>149</v>
      </c>
      <c r="D22" t="s">
        <v>154</v>
      </c>
      <c r="E22" t="s">
        <v>156</v>
      </c>
      <c r="F22" t="s">
        <v>161</v>
      </c>
      <c r="G22" t="s">
        <v>226</v>
      </c>
      <c r="H22">
        <v>382.49766489207178</v>
      </c>
      <c r="I22">
        <v>28</v>
      </c>
      <c r="J22">
        <v>1433578.9331257232</v>
      </c>
      <c r="K22">
        <v>61740.165433333321</v>
      </c>
      <c r="L22">
        <v>258044207.96263015</v>
      </c>
      <c r="M22">
        <v>6957163.2416666653</v>
      </c>
      <c r="N22">
        <v>2150368399.6885843</v>
      </c>
      <c r="O22">
        <v>109200000</v>
      </c>
      <c r="P22">
        <v>26.658188366666657</v>
      </c>
      <c r="Q22">
        <v>21432.005050229556</v>
      </c>
      <c r="R22">
        <v>258105948.1280635</v>
      </c>
      <c r="S22">
        <v>2266.525562930251</v>
      </c>
      <c r="T22">
        <v>21458.663238596222</v>
      </c>
      <c r="U22">
        <f>Pro_Economic_Table[[#This Row],[Total Energy(MJ)]]*AHP!$P$3/TOPSIS!$B$4</f>
        <v>7.2068624481990938E-3</v>
      </c>
      <c r="V22">
        <f>Pro_Economic_Table[[#This Row],[Total Cost(LKR Million)]]*AHP!$P$4/TOPSIS!$C$4</f>
        <v>2.798657953148068E-2</v>
      </c>
      <c r="W22">
        <f>Pro_Economic_Table[[#This Row],[Total Carbon (Metric T)]]*AHP!$P$5/TOPSIS!$D$4</f>
        <v>3.0949793792077389E-3</v>
      </c>
      <c r="X22">
        <f>((Pro_Economic_Table[[#This Row],[Weighted Energy]]-TOPSIS!$B$5)^2+(Pro_Economic_Table[[#This Row],[Weighted Cost]]-TOPSIS!$C$5)^2+(Pro_Economic_Table[[#This Row],[Weighted Co2]]-TOPSIS!$D$5)^2)^0.5</f>
        <v>8.2721545417750709E-4</v>
      </c>
      <c r="Y22">
        <f>((Pro_Economic_Table[[#This Row],[Weighted Energy]]-TOPSIS!$B$6)^2+(Pro_Economic_Table[[#This Row],[Weighted Cost]]-TOPSIS!$C$6)^2+(Pro_Economic_Table[[#This Row],[Weighted Co2]]-TOPSIS!$D$6)^2)^0.5</f>
        <v>7.6812637990093238E-3</v>
      </c>
      <c r="Z22">
        <f>Pro_Economic_Table[[#This Row],[S- Worst-Euclidean Distance]]/(Pro_Economic_Table[[#This Row],[S+ Best-Euclidean Distance]]+Pro_Economic_Table[[#This Row],[S- Worst-Euclidean Distance]])</f>
        <v>0.9027775199818846</v>
      </c>
      <c r="AA22">
        <v>21</v>
      </c>
    </row>
    <row r="23" spans="1:27" x14ac:dyDescent="0.3">
      <c r="A23">
        <v>134</v>
      </c>
      <c r="B23" t="s">
        <v>140</v>
      </c>
      <c r="C23" t="s">
        <v>149</v>
      </c>
      <c r="D23" t="s">
        <v>155</v>
      </c>
      <c r="E23" t="s">
        <v>156</v>
      </c>
      <c r="F23" t="s">
        <v>161</v>
      </c>
      <c r="G23" t="s">
        <v>226</v>
      </c>
      <c r="H23">
        <v>382.52775876707182</v>
      </c>
      <c r="I23">
        <v>28</v>
      </c>
      <c r="J23">
        <v>1433608.0639967229</v>
      </c>
      <c r="K23">
        <v>61654.182933333323</v>
      </c>
      <c r="L23">
        <v>258049451.51941013</v>
      </c>
      <c r="M23">
        <v>6952864.1166666653</v>
      </c>
      <c r="N23">
        <v>2150412095.9950843</v>
      </c>
      <c r="O23">
        <v>109200000</v>
      </c>
      <c r="P23">
        <v>26.593701491666661</v>
      </c>
      <c r="Q23">
        <v>21432.440556751008</v>
      </c>
      <c r="R23">
        <v>258111105.70234346</v>
      </c>
      <c r="S23">
        <v>2266.5649601117511</v>
      </c>
      <c r="T23">
        <v>21459.034258242675</v>
      </c>
      <c r="U23">
        <f>Pro_Economic_Table[[#This Row],[Total Energy(MJ)]]*AHP!$P$3/TOPSIS!$B$4</f>
        <v>7.2070064585509344E-3</v>
      </c>
      <c r="V23">
        <f>Pro_Economic_Table[[#This Row],[Total Cost(LKR Million)]]*AHP!$P$4/TOPSIS!$C$4</f>
        <v>2.7987065999567077E-2</v>
      </c>
      <c r="W23">
        <f>Pro_Economic_Table[[#This Row],[Total Carbon (Metric T)]]*AHP!$P$5/TOPSIS!$D$4</f>
        <v>3.0950328913087622E-3</v>
      </c>
      <c r="X23">
        <f>((Pro_Economic_Table[[#This Row],[Weighted Energy]]-TOPSIS!$B$5)^2+(Pro_Economic_Table[[#This Row],[Weighted Cost]]-TOPSIS!$C$5)^2+(Pro_Economic_Table[[#This Row],[Weighted Co2]]-TOPSIS!$D$5)^2)^0.5</f>
        <v>8.2772445327457895E-4</v>
      </c>
      <c r="Y23">
        <f>((Pro_Economic_Table[[#This Row],[Weighted Energy]]-TOPSIS!$B$6)^2+(Pro_Economic_Table[[#This Row],[Weighted Cost]]-TOPSIS!$C$6)^2+(Pro_Economic_Table[[#This Row],[Weighted Co2]]-TOPSIS!$D$6)^2)^0.5</f>
        <v>7.6807539985172405E-3</v>
      </c>
      <c r="Z23">
        <f>Pro_Economic_Table[[#This Row],[S- Worst-Euclidean Distance]]/(Pro_Economic_Table[[#This Row],[S+ Best-Euclidean Distance]]+Pro_Economic_Table[[#This Row],[S- Worst-Euclidean Distance]])</f>
        <v>0.90271768824891763</v>
      </c>
      <c r="AA23">
        <v>22</v>
      </c>
    </row>
    <row r="24" spans="1:27" x14ac:dyDescent="0.3">
      <c r="A24">
        <v>125</v>
      </c>
      <c r="B24" t="s">
        <v>140</v>
      </c>
      <c r="C24" t="s">
        <v>149</v>
      </c>
      <c r="D24" t="s">
        <v>154</v>
      </c>
      <c r="E24" t="s">
        <v>157</v>
      </c>
      <c r="F24" t="s">
        <v>161</v>
      </c>
      <c r="G24" t="s">
        <v>226</v>
      </c>
      <c r="H24">
        <v>385.54917722540517</v>
      </c>
      <c r="I24">
        <v>28</v>
      </c>
      <c r="J24">
        <v>1436532.7970643898</v>
      </c>
      <c r="K24">
        <v>64737.186474999988</v>
      </c>
      <c r="L24">
        <v>258575903.47159019</v>
      </c>
      <c r="M24">
        <v>6357759.0333333323</v>
      </c>
      <c r="N24">
        <v>2154799195.5965848</v>
      </c>
      <c r="O24">
        <v>109200000</v>
      </c>
      <c r="P24">
        <v>29.655209408333324</v>
      </c>
      <c r="Q24">
        <v>21476.165316112627</v>
      </c>
      <c r="R24">
        <v>258640640.6580652</v>
      </c>
      <c r="S24">
        <v>2270.3569546299182</v>
      </c>
      <c r="T24">
        <v>21505.820525520961</v>
      </c>
      <c r="U24">
        <f>Pro_Economic_Table[[#This Row],[Total Energy(MJ)]]*AHP!$P$3/TOPSIS!$B$4</f>
        <v>7.2217921913675454E-3</v>
      </c>
      <c r="V24">
        <f>Pro_Economic_Table[[#This Row],[Total Cost(LKR Million)]]*AHP!$P$4/TOPSIS!$C$4</f>
        <v>2.8033888747962827E-2</v>
      </c>
      <c r="W24">
        <f>Pro_Economic_Table[[#This Row],[Total Carbon (Metric T)]]*AHP!$P$5/TOPSIS!$D$4</f>
        <v>3.1017808667462982E-3</v>
      </c>
      <c r="X24">
        <f>((Pro_Economic_Table[[#This Row],[Weighted Energy]]-TOPSIS!$B$5)^2+(Pro_Economic_Table[[#This Row],[Weighted Cost]]-TOPSIS!$C$5)^2+(Pro_Economic_Table[[#This Row],[Weighted Co2]]-TOPSIS!$D$5)^2)^0.5</f>
        <v>8.7708030836310591E-4</v>
      </c>
      <c r="Y24">
        <f>((Pro_Economic_Table[[#This Row],[Weighted Energy]]-TOPSIS!$B$6)^2+(Pro_Economic_Table[[#This Row],[Weighted Cost]]-TOPSIS!$C$6)^2+(Pro_Economic_Table[[#This Row],[Weighted Co2]]-TOPSIS!$D$6)^2)^0.5</f>
        <v>7.6312891118955062E-3</v>
      </c>
      <c r="Z24">
        <f>Pro_Economic_Table[[#This Row],[S- Worst-Euclidean Distance]]/(Pro_Economic_Table[[#This Row],[S+ Best-Euclidean Distance]]+Pro_Economic_Table[[#This Row],[S- Worst-Euclidean Distance]])</f>
        <v>0.89691558217080236</v>
      </c>
      <c r="AA24">
        <v>23</v>
      </c>
    </row>
    <row r="25" spans="1:27" x14ac:dyDescent="0.3">
      <c r="A25">
        <v>143</v>
      </c>
      <c r="B25" t="s">
        <v>140</v>
      </c>
      <c r="C25" t="s">
        <v>149</v>
      </c>
      <c r="D25" t="s">
        <v>155</v>
      </c>
      <c r="E25" t="s">
        <v>157</v>
      </c>
      <c r="F25" t="s">
        <v>161</v>
      </c>
      <c r="G25" t="s">
        <v>226</v>
      </c>
      <c r="H25">
        <v>385.57927110040515</v>
      </c>
      <c r="I25">
        <v>28</v>
      </c>
      <c r="J25">
        <v>1436561.9279353896</v>
      </c>
      <c r="K25">
        <v>64651.203974999989</v>
      </c>
      <c r="L25">
        <v>258581147.02837014</v>
      </c>
      <c r="M25">
        <v>6353459.9083333323</v>
      </c>
      <c r="N25">
        <v>2154842891.9030843</v>
      </c>
      <c r="O25">
        <v>109200000</v>
      </c>
      <c r="P25">
        <v>29.590722533333327</v>
      </c>
      <c r="Q25">
        <v>21476.600822634075</v>
      </c>
      <c r="R25">
        <v>258645798.23234513</v>
      </c>
      <c r="S25">
        <v>2270.3963518114174</v>
      </c>
      <c r="T25">
        <v>21506.191545167407</v>
      </c>
      <c r="U25">
        <f>Pro_Economic_Table[[#This Row],[Total Energy(MJ)]]*AHP!$P$3/TOPSIS!$B$4</f>
        <v>7.221936201719386E-3</v>
      </c>
      <c r="V25">
        <f>Pro_Economic_Table[[#This Row],[Total Cost(LKR Million)]]*AHP!$P$4/TOPSIS!$C$4</f>
        <v>2.8034375216049214E-2</v>
      </c>
      <c r="W25">
        <f>Pro_Economic_Table[[#This Row],[Total Carbon (Metric T)]]*AHP!$P$5/TOPSIS!$D$4</f>
        <v>3.1018343788473206E-3</v>
      </c>
      <c r="X25">
        <f>((Pro_Economic_Table[[#This Row],[Weighted Energy]]-TOPSIS!$B$5)^2+(Pro_Economic_Table[[#This Row],[Weighted Cost]]-TOPSIS!$C$5)^2+(Pro_Economic_Table[[#This Row],[Weighted Co2]]-TOPSIS!$D$5)^2)^0.5</f>
        <v>8.7758947525812779E-4</v>
      </c>
      <c r="Y25">
        <f>((Pro_Economic_Table[[#This Row],[Weighted Energy]]-TOPSIS!$B$6)^2+(Pro_Economic_Table[[#This Row],[Weighted Cost]]-TOPSIS!$C$6)^2+(Pro_Economic_Table[[#This Row],[Weighted Co2]]-TOPSIS!$D$6)^2)^0.5</f>
        <v>7.6307793181266499E-3</v>
      </c>
      <c r="Z25">
        <f>Pro_Economic_Table[[#This Row],[S- Worst-Euclidean Distance]]/(Pro_Economic_Table[[#This Row],[S+ Best-Euclidean Distance]]+Pro_Economic_Table[[#This Row],[S- Worst-Euclidean Distance]])</f>
        <v>0.89685573150749542</v>
      </c>
      <c r="AA25">
        <v>24</v>
      </c>
    </row>
    <row r="26" spans="1:27" x14ac:dyDescent="0.3">
      <c r="A26">
        <v>4</v>
      </c>
      <c r="B26" t="s">
        <v>139</v>
      </c>
      <c r="C26" t="s">
        <v>149</v>
      </c>
      <c r="D26" t="s">
        <v>154</v>
      </c>
      <c r="E26" t="s">
        <v>156</v>
      </c>
      <c r="F26" t="s">
        <v>160</v>
      </c>
      <c r="G26" t="s">
        <v>225</v>
      </c>
      <c r="H26">
        <v>389.87205100172235</v>
      </c>
      <c r="I26">
        <v>56</v>
      </c>
      <c r="J26">
        <v>1440870.2762206781</v>
      </c>
      <c r="K26">
        <v>68128.14380833332</v>
      </c>
      <c r="L26">
        <v>259356649.71972206</v>
      </c>
      <c r="M26">
        <v>6318365.4041666649</v>
      </c>
      <c r="N26">
        <v>2161305414.331017</v>
      </c>
      <c r="O26">
        <v>104384000</v>
      </c>
      <c r="P26">
        <v>26.460769991666659</v>
      </c>
      <c r="Q26">
        <v>21541.010629499138</v>
      </c>
      <c r="R26">
        <v>259424777.8635304</v>
      </c>
      <c r="S26">
        <v>2272.0077797351837</v>
      </c>
      <c r="T26">
        <v>21567.471399490805</v>
      </c>
      <c r="U26">
        <f>Pro_Economic_Table[[#This Row],[Total Energy(MJ)]]*AHP!$P$3/TOPSIS!$B$4</f>
        <v>7.2436869559837375E-3</v>
      </c>
      <c r="V26">
        <f>Pro_Economic_Table[[#This Row],[Total Cost(LKR Million)]]*AHP!$P$4/TOPSIS!$C$4</f>
        <v>2.8054272788123995E-2</v>
      </c>
      <c r="W26">
        <f>Pro_Economic_Table[[#This Row],[Total Carbon (Metric T)]]*AHP!$P$5/TOPSIS!$D$4</f>
        <v>3.1106727618995622E-3</v>
      </c>
      <c r="X26">
        <f>((Pro_Economic_Table[[#This Row],[Weighted Energy]]-TOPSIS!$B$5)^2+(Pro_Economic_Table[[#This Row],[Weighted Cost]]-TOPSIS!$C$5)^2+(Pro_Economic_Table[[#This Row],[Weighted Co2]]-TOPSIS!$D$5)^2)^0.5</f>
        <v>9.0277193785469182E-4</v>
      </c>
      <c r="Y26">
        <f>((Pro_Economic_Table[[#This Row],[Weighted Energy]]-TOPSIS!$B$6)^2+(Pro_Economic_Table[[#This Row],[Weighted Cost]]-TOPSIS!$C$6)^2+(Pro_Economic_Table[[#This Row],[Weighted Co2]]-TOPSIS!$D$6)^2)^0.5</f>
        <v>7.6053399408664421E-3</v>
      </c>
      <c r="Z26">
        <f>Pro_Economic_Table[[#This Row],[S- Worst-Euclidean Distance]]/(Pro_Economic_Table[[#This Row],[S+ Best-Euclidean Distance]]+Pro_Economic_Table[[#This Row],[S- Worst-Euclidean Distance]])</f>
        <v>0.89389279892845164</v>
      </c>
      <c r="AA26">
        <v>25</v>
      </c>
    </row>
    <row r="27" spans="1:27" x14ac:dyDescent="0.3">
      <c r="A27">
        <v>22</v>
      </c>
      <c r="B27" t="s">
        <v>139</v>
      </c>
      <c r="C27" t="s">
        <v>149</v>
      </c>
      <c r="D27" t="s">
        <v>155</v>
      </c>
      <c r="E27" t="s">
        <v>156</v>
      </c>
      <c r="F27" t="s">
        <v>160</v>
      </c>
      <c r="G27" t="s">
        <v>225</v>
      </c>
      <c r="H27">
        <v>389.90214487672233</v>
      </c>
      <c r="I27">
        <v>56</v>
      </c>
      <c r="J27">
        <v>1440899.4070916781</v>
      </c>
      <c r="K27">
        <v>68042.161308333321</v>
      </c>
      <c r="L27">
        <v>259361893.27650207</v>
      </c>
      <c r="M27">
        <v>6314066.2791666649</v>
      </c>
      <c r="N27">
        <v>2161349110.637517</v>
      </c>
      <c r="O27">
        <v>104384000</v>
      </c>
      <c r="P27">
        <v>26.396283116666662</v>
      </c>
      <c r="Q27">
        <v>21541.446136020586</v>
      </c>
      <c r="R27">
        <v>259429935.43781042</v>
      </c>
      <c r="S27">
        <v>2272.0471769166838</v>
      </c>
      <c r="T27">
        <v>21567.842419137254</v>
      </c>
      <c r="U27">
        <f>Pro_Economic_Table[[#This Row],[Total Energy(MJ)]]*AHP!$P$3/TOPSIS!$B$4</f>
        <v>7.2438309663355798E-3</v>
      </c>
      <c r="V27">
        <f>Pro_Economic_Table[[#This Row],[Total Cost(LKR Million)]]*AHP!$P$4/TOPSIS!$C$4</f>
        <v>2.8054759256210392E-2</v>
      </c>
      <c r="W27">
        <f>Pro_Economic_Table[[#This Row],[Total Carbon (Metric T)]]*AHP!$P$5/TOPSIS!$D$4</f>
        <v>3.1107262740005851E-3</v>
      </c>
      <c r="X27">
        <f>((Pro_Economic_Table[[#This Row],[Weighted Energy]]-TOPSIS!$B$5)^2+(Pro_Economic_Table[[#This Row],[Weighted Cost]]-TOPSIS!$C$5)^2+(Pro_Economic_Table[[#This Row],[Weighted Co2]]-TOPSIS!$D$5)^2)^0.5</f>
        <v>9.0328161816067361E-4</v>
      </c>
      <c r="Y27">
        <f>((Pro_Economic_Table[[#This Row],[Weighted Energy]]-TOPSIS!$B$6)^2+(Pro_Economic_Table[[#This Row],[Weighted Cost]]-TOPSIS!$C$6)^2+(Pro_Economic_Table[[#This Row],[Weighted Co2]]-TOPSIS!$D$6)^2)^0.5</f>
        <v>7.6048301886969339E-3</v>
      </c>
      <c r="Z27">
        <f>Pro_Economic_Table[[#This Row],[S- Worst-Euclidean Distance]]/(Pro_Economic_Table[[#This Row],[S+ Best-Euclidean Distance]]+Pro_Economic_Table[[#This Row],[S- Worst-Euclidean Distance]])</f>
        <v>0.89383289281264255</v>
      </c>
      <c r="AA27">
        <v>26</v>
      </c>
    </row>
    <row r="28" spans="1:27" x14ac:dyDescent="0.3">
      <c r="A28">
        <v>6</v>
      </c>
      <c r="B28" t="s">
        <v>139</v>
      </c>
      <c r="C28" t="s">
        <v>149</v>
      </c>
      <c r="D28" t="s">
        <v>154</v>
      </c>
      <c r="E28" t="s">
        <v>156</v>
      </c>
      <c r="F28" t="s">
        <v>160</v>
      </c>
      <c r="G28" t="s">
        <v>224</v>
      </c>
      <c r="H28">
        <v>389.87205100172235</v>
      </c>
      <c r="I28">
        <v>28</v>
      </c>
      <c r="J28">
        <v>1440870.2762206781</v>
      </c>
      <c r="K28">
        <v>68128.14380833332</v>
      </c>
      <c r="L28">
        <v>259356649.71972206</v>
      </c>
      <c r="M28">
        <v>6318365.4041666649</v>
      </c>
      <c r="N28">
        <v>2161305414.331017</v>
      </c>
      <c r="O28">
        <v>104893600</v>
      </c>
      <c r="P28">
        <v>26.460769991666659</v>
      </c>
      <c r="Q28">
        <v>21541.010629499138</v>
      </c>
      <c r="R28">
        <v>259424777.8635304</v>
      </c>
      <c r="S28">
        <v>2272.5173797351836</v>
      </c>
      <c r="T28">
        <v>21567.471399490805</v>
      </c>
      <c r="U28">
        <f>Pro_Economic_Table[[#This Row],[Total Energy(MJ)]]*AHP!$P$3/TOPSIS!$B$4</f>
        <v>7.2436869559837375E-3</v>
      </c>
      <c r="V28">
        <f>Pro_Economic_Table[[#This Row],[Total Cost(LKR Million)]]*AHP!$P$4/TOPSIS!$C$4</f>
        <v>2.806056522142477E-2</v>
      </c>
      <c r="W28">
        <f>Pro_Economic_Table[[#This Row],[Total Carbon (Metric T)]]*AHP!$P$5/TOPSIS!$D$4</f>
        <v>3.1106727618995622E-3</v>
      </c>
      <c r="X28">
        <f>((Pro_Economic_Table[[#This Row],[Weighted Energy]]-TOPSIS!$B$5)^2+(Pro_Economic_Table[[#This Row],[Weighted Cost]]-TOPSIS!$C$5)^2+(Pro_Economic_Table[[#This Row],[Weighted Co2]]-TOPSIS!$D$5)^2)^0.5</f>
        <v>9.0884575194507102E-4</v>
      </c>
      <c r="Y28">
        <f>((Pro_Economic_Table[[#This Row],[Weighted Energy]]-TOPSIS!$B$6)^2+(Pro_Economic_Table[[#This Row],[Weighted Cost]]-TOPSIS!$C$6)^2+(Pro_Economic_Table[[#This Row],[Weighted Co2]]-TOPSIS!$D$6)^2)^0.5</f>
        <v>7.59927390602226E-3</v>
      </c>
      <c r="Z28">
        <f>Pro_Economic_Table[[#This Row],[S- Worst-Euclidean Distance]]/(Pro_Economic_Table[[#This Row],[S+ Best-Euclidean Distance]]+Pro_Economic_Table[[#This Row],[S- Worst-Euclidean Distance]])</f>
        <v>0.89317901152295232</v>
      </c>
      <c r="AA28">
        <v>27</v>
      </c>
    </row>
    <row r="29" spans="1:27" x14ac:dyDescent="0.3">
      <c r="A29">
        <v>24</v>
      </c>
      <c r="B29" t="s">
        <v>139</v>
      </c>
      <c r="C29" t="s">
        <v>149</v>
      </c>
      <c r="D29" t="s">
        <v>155</v>
      </c>
      <c r="E29" t="s">
        <v>156</v>
      </c>
      <c r="F29" t="s">
        <v>160</v>
      </c>
      <c r="G29" t="s">
        <v>224</v>
      </c>
      <c r="H29">
        <v>389.90214487672233</v>
      </c>
      <c r="I29">
        <v>28</v>
      </c>
      <c r="J29">
        <v>1440899.4070916781</v>
      </c>
      <c r="K29">
        <v>68042.161308333321</v>
      </c>
      <c r="L29">
        <v>259361893.27650207</v>
      </c>
      <c r="M29">
        <v>6314066.2791666649</v>
      </c>
      <c r="N29">
        <v>2161349110.637517</v>
      </c>
      <c r="O29">
        <v>104893600</v>
      </c>
      <c r="P29">
        <v>26.396283116666662</v>
      </c>
      <c r="Q29">
        <v>21541.446136020586</v>
      </c>
      <c r="R29">
        <v>259429935.43781042</v>
      </c>
      <c r="S29">
        <v>2272.5567769166837</v>
      </c>
      <c r="T29">
        <v>21567.842419137254</v>
      </c>
      <c r="U29">
        <f>Pro_Economic_Table[[#This Row],[Total Energy(MJ)]]*AHP!$P$3/TOPSIS!$B$4</f>
        <v>7.2438309663355798E-3</v>
      </c>
      <c r="V29">
        <f>Pro_Economic_Table[[#This Row],[Total Cost(LKR Million)]]*AHP!$P$4/TOPSIS!$C$4</f>
        <v>2.8061051689511167E-2</v>
      </c>
      <c r="W29">
        <f>Pro_Economic_Table[[#This Row],[Total Carbon (Metric T)]]*AHP!$P$5/TOPSIS!$D$4</f>
        <v>3.1107262740005851E-3</v>
      </c>
      <c r="X29">
        <f>((Pro_Economic_Table[[#This Row],[Weighted Energy]]-TOPSIS!$B$5)^2+(Pro_Economic_Table[[#This Row],[Weighted Cost]]-TOPSIS!$C$5)^2+(Pro_Economic_Table[[#This Row],[Weighted Co2]]-TOPSIS!$D$5)^2)^0.5</f>
        <v>9.0935539416315333E-4</v>
      </c>
      <c r="Y29">
        <f>((Pro_Economic_Table[[#This Row],[Weighted Energy]]-TOPSIS!$B$6)^2+(Pro_Economic_Table[[#This Row],[Weighted Cost]]-TOPSIS!$C$6)^2+(Pro_Economic_Table[[#This Row],[Weighted Co2]]-TOPSIS!$D$6)^2)^0.5</f>
        <v>7.598764149759134E-3</v>
      </c>
      <c r="Z29">
        <f>Pro_Economic_Table[[#This Row],[S- Worst-Euclidean Distance]]/(Pro_Economic_Table[[#This Row],[S+ Best-Euclidean Distance]]+Pro_Economic_Table[[#This Row],[S- Worst-Euclidean Distance]])</f>
        <v>0.89311910940264772</v>
      </c>
      <c r="AA29">
        <v>28</v>
      </c>
    </row>
    <row r="30" spans="1:27" x14ac:dyDescent="0.3">
      <c r="A30">
        <v>13</v>
      </c>
      <c r="B30" t="s">
        <v>139</v>
      </c>
      <c r="C30" t="s">
        <v>149</v>
      </c>
      <c r="D30" t="s">
        <v>154</v>
      </c>
      <c r="E30" t="s">
        <v>157</v>
      </c>
      <c r="F30" t="s">
        <v>160</v>
      </c>
      <c r="G30" t="s">
        <v>225</v>
      </c>
      <c r="H30">
        <v>392.92356333505563</v>
      </c>
      <c r="I30">
        <v>56</v>
      </c>
      <c r="J30">
        <v>1443824.140159345</v>
      </c>
      <c r="K30">
        <v>71125.164849999986</v>
      </c>
      <c r="L30">
        <v>259888345.2286821</v>
      </c>
      <c r="M30">
        <v>5718961.1958333319</v>
      </c>
      <c r="N30">
        <v>2165736210.2390175</v>
      </c>
      <c r="O30">
        <v>104384000</v>
      </c>
      <c r="P30">
        <v>29.457791033333329</v>
      </c>
      <c r="Q30">
        <v>21585.170895382205</v>
      </c>
      <c r="R30">
        <v>259959470.3935321</v>
      </c>
      <c r="S30">
        <v>2275.8391714348509</v>
      </c>
      <c r="T30">
        <v>21614.628686415537</v>
      </c>
      <c r="U30">
        <f>Pro_Economic_Table[[#This Row],[Total Energy(MJ)]]*AHP!$P$3/TOPSIS!$B$4</f>
        <v>7.25861669915219E-3</v>
      </c>
      <c r="V30">
        <f>Pro_Economic_Table[[#This Row],[Total Cost(LKR Million)]]*AHP!$P$4/TOPSIS!$C$4</f>
        <v>2.8101582004606142E-2</v>
      </c>
      <c r="W30">
        <f>Pro_Economic_Table[[#This Row],[Total Carbon (Metric T)]]*AHP!$P$5/TOPSIS!$D$4</f>
        <v>3.1174742494381202E-3</v>
      </c>
      <c r="X30">
        <f>((Pro_Economic_Table[[#This Row],[Weighted Energy]]-TOPSIS!$B$5)^2+(Pro_Economic_Table[[#This Row],[Weighted Cost]]-TOPSIS!$C$5)^2+(Pro_Economic_Table[[#This Row],[Weighted Co2]]-TOPSIS!$D$5)^2)^0.5</f>
        <v>9.5273275314364464E-4</v>
      </c>
      <c r="Y30">
        <f>((Pro_Economic_Table[[#This Row],[Weighted Energy]]-TOPSIS!$B$6)^2+(Pro_Economic_Table[[#This Row],[Weighted Cost]]-TOPSIS!$C$6)^2+(Pro_Economic_Table[[#This Row],[Weighted Co2]]-TOPSIS!$D$6)^2)^0.5</f>
        <v>7.5553738254932603E-3</v>
      </c>
      <c r="Z30">
        <f>Pro_Economic_Table[[#This Row],[S- Worst-Euclidean Distance]]/(Pro_Economic_Table[[#This Row],[S+ Best-Euclidean Distance]]+Pro_Economic_Table[[#This Row],[S- Worst-Euclidean Distance]])</f>
        <v>0.88802059020559621</v>
      </c>
      <c r="AA30">
        <v>29</v>
      </c>
    </row>
    <row r="31" spans="1:27" x14ac:dyDescent="0.3">
      <c r="A31">
        <v>31</v>
      </c>
      <c r="B31" t="s">
        <v>139</v>
      </c>
      <c r="C31" t="s">
        <v>149</v>
      </c>
      <c r="D31" t="s">
        <v>155</v>
      </c>
      <c r="E31" t="s">
        <v>157</v>
      </c>
      <c r="F31" t="s">
        <v>160</v>
      </c>
      <c r="G31" t="s">
        <v>225</v>
      </c>
      <c r="H31">
        <v>392.95365721005567</v>
      </c>
      <c r="I31">
        <v>56</v>
      </c>
      <c r="J31">
        <v>1443853.271030345</v>
      </c>
      <c r="K31">
        <v>71039.182349999988</v>
      </c>
      <c r="L31">
        <v>259893588.78546211</v>
      </c>
      <c r="M31">
        <v>5714662.0708333319</v>
      </c>
      <c r="N31">
        <v>2165779906.5455174</v>
      </c>
      <c r="O31">
        <v>104384000</v>
      </c>
      <c r="P31">
        <v>29.393304158333329</v>
      </c>
      <c r="Q31">
        <v>21585.606401903657</v>
      </c>
      <c r="R31">
        <v>259964627.96781212</v>
      </c>
      <c r="S31">
        <v>2275.8785686163505</v>
      </c>
      <c r="T31">
        <v>21614.99970606199</v>
      </c>
      <c r="U31">
        <f>Pro_Economic_Table[[#This Row],[Total Energy(MJ)]]*AHP!$P$3/TOPSIS!$B$4</f>
        <v>7.2587607095040314E-3</v>
      </c>
      <c r="V31">
        <f>Pro_Economic_Table[[#This Row],[Total Cost(LKR Million)]]*AHP!$P$4/TOPSIS!$C$4</f>
        <v>2.8102068472692532E-2</v>
      </c>
      <c r="W31">
        <f>Pro_Economic_Table[[#This Row],[Total Carbon (Metric T)]]*AHP!$P$5/TOPSIS!$D$4</f>
        <v>3.1175277615391435E-3</v>
      </c>
      <c r="X31">
        <f>((Pro_Economic_Table[[#This Row],[Weighted Energy]]-TOPSIS!$B$5)^2+(Pro_Economic_Table[[#This Row],[Weighted Cost]]-TOPSIS!$C$5)^2+(Pro_Economic_Table[[#This Row],[Weighted Co2]]-TOPSIS!$D$5)^2)^0.5</f>
        <v>9.5324250098735987E-4</v>
      </c>
      <c r="Y31">
        <f>((Pro_Economic_Table[[#This Row],[Weighted Energy]]-TOPSIS!$B$6)^2+(Pro_Economic_Table[[#This Row],[Weighted Cost]]-TOPSIS!$C$6)^2+(Pro_Economic_Table[[#This Row],[Weighted Co2]]-TOPSIS!$D$6)^2)^0.5</f>
        <v>7.5548640810125479E-3</v>
      </c>
      <c r="Z31">
        <f>Pro_Economic_Table[[#This Row],[S- Worst-Euclidean Distance]]/(Pro_Economic_Table[[#This Row],[S+ Best-Euclidean Distance]]+Pro_Economic_Table[[#This Row],[S- Worst-Euclidean Distance]])</f>
        <v>0.88796067705544757</v>
      </c>
      <c r="AA31">
        <v>30</v>
      </c>
    </row>
    <row r="32" spans="1:27" x14ac:dyDescent="0.3">
      <c r="A32">
        <v>15</v>
      </c>
      <c r="B32" t="s">
        <v>139</v>
      </c>
      <c r="C32" t="s">
        <v>149</v>
      </c>
      <c r="D32" t="s">
        <v>154</v>
      </c>
      <c r="E32" t="s">
        <v>157</v>
      </c>
      <c r="F32" t="s">
        <v>160</v>
      </c>
      <c r="G32" t="s">
        <v>224</v>
      </c>
      <c r="H32">
        <v>392.92356333505563</v>
      </c>
      <c r="I32">
        <v>28</v>
      </c>
      <c r="J32">
        <v>1443824.140159345</v>
      </c>
      <c r="K32">
        <v>71125.164849999986</v>
      </c>
      <c r="L32">
        <v>259888345.2286821</v>
      </c>
      <c r="M32">
        <v>5718961.1958333319</v>
      </c>
      <c r="N32">
        <v>2165736210.2390175</v>
      </c>
      <c r="O32">
        <v>104893600</v>
      </c>
      <c r="P32">
        <v>29.457791033333329</v>
      </c>
      <c r="Q32">
        <v>21585.170895382205</v>
      </c>
      <c r="R32">
        <v>259959470.3935321</v>
      </c>
      <c r="S32">
        <v>2276.3487714348507</v>
      </c>
      <c r="T32">
        <v>21614.628686415537</v>
      </c>
      <c r="U32">
        <f>Pro_Economic_Table[[#This Row],[Total Energy(MJ)]]*AHP!$P$3/TOPSIS!$B$4</f>
        <v>7.25861669915219E-3</v>
      </c>
      <c r="V32">
        <f>Pro_Economic_Table[[#This Row],[Total Cost(LKR Million)]]*AHP!$P$4/TOPSIS!$C$4</f>
        <v>2.8107874437906917E-2</v>
      </c>
      <c r="W32">
        <f>Pro_Economic_Table[[#This Row],[Total Carbon (Metric T)]]*AHP!$P$5/TOPSIS!$D$4</f>
        <v>3.1174742494381202E-3</v>
      </c>
      <c r="X32">
        <f>((Pro_Economic_Table[[#This Row],[Weighted Energy]]-TOPSIS!$B$5)^2+(Pro_Economic_Table[[#This Row],[Weighted Cost]]-TOPSIS!$C$5)^2+(Pro_Economic_Table[[#This Row],[Weighted Co2]]-TOPSIS!$D$5)^2)^0.5</f>
        <v>9.5880055701997094E-4</v>
      </c>
      <c r="Y32">
        <f>((Pro_Economic_Table[[#This Row],[Weighted Energy]]-TOPSIS!$B$6)^2+(Pro_Economic_Table[[#This Row],[Weighted Cost]]-TOPSIS!$C$6)^2+(Pro_Economic_Table[[#This Row],[Weighted Co2]]-TOPSIS!$D$6)^2)^0.5</f>
        <v>7.5493070745426402E-3</v>
      </c>
      <c r="Z32">
        <f>Pro_Economic_Table[[#This Row],[S- Worst-Euclidean Distance]]/(Pro_Economic_Table[[#This Row],[S+ Best-Euclidean Distance]]+Pro_Economic_Table[[#This Row],[S- Worst-Euclidean Distance]])</f>
        <v>0.88730742504207416</v>
      </c>
      <c r="AA32">
        <v>31</v>
      </c>
    </row>
    <row r="33" spans="1:27" x14ac:dyDescent="0.3">
      <c r="A33">
        <v>33</v>
      </c>
      <c r="B33" t="s">
        <v>139</v>
      </c>
      <c r="C33" t="s">
        <v>149</v>
      </c>
      <c r="D33" t="s">
        <v>155</v>
      </c>
      <c r="E33" t="s">
        <v>157</v>
      </c>
      <c r="F33" t="s">
        <v>160</v>
      </c>
      <c r="G33" t="s">
        <v>224</v>
      </c>
      <c r="H33">
        <v>392.95365721005567</v>
      </c>
      <c r="I33">
        <v>28</v>
      </c>
      <c r="J33">
        <v>1443853.271030345</v>
      </c>
      <c r="K33">
        <v>71039.182349999988</v>
      </c>
      <c r="L33">
        <v>259893588.78546211</v>
      </c>
      <c r="M33">
        <v>5714662.0708333319</v>
      </c>
      <c r="N33">
        <v>2165779906.5455174</v>
      </c>
      <c r="O33">
        <v>104893600</v>
      </c>
      <c r="P33">
        <v>29.393304158333329</v>
      </c>
      <c r="Q33">
        <v>21585.606401903657</v>
      </c>
      <c r="R33">
        <v>259964627.96781212</v>
      </c>
      <c r="S33">
        <v>2276.3881686163509</v>
      </c>
      <c r="T33">
        <v>21614.99970606199</v>
      </c>
      <c r="U33">
        <f>Pro_Economic_Table[[#This Row],[Total Energy(MJ)]]*AHP!$P$3/TOPSIS!$B$4</f>
        <v>7.2587607095040314E-3</v>
      </c>
      <c r="V33">
        <f>Pro_Economic_Table[[#This Row],[Total Cost(LKR Million)]]*AHP!$P$4/TOPSIS!$C$4</f>
        <v>2.8108360905993311E-2</v>
      </c>
      <c r="W33">
        <f>Pro_Economic_Table[[#This Row],[Total Carbon (Metric T)]]*AHP!$P$5/TOPSIS!$D$4</f>
        <v>3.1175277615391435E-3</v>
      </c>
      <c r="X33">
        <f>((Pro_Economic_Table[[#This Row],[Weighted Energy]]-TOPSIS!$B$5)^2+(Pro_Economic_Table[[#This Row],[Weighted Cost]]-TOPSIS!$C$5)^2+(Pro_Economic_Table[[#This Row],[Weighted Co2]]-TOPSIS!$D$5)^2)^0.5</f>
        <v>9.5931027152520055E-4</v>
      </c>
      <c r="Y33">
        <f>((Pro_Economic_Table[[#This Row],[Weighted Energy]]-TOPSIS!$B$6)^2+(Pro_Economic_Table[[#This Row],[Weighted Cost]]-TOPSIS!$C$6)^2+(Pro_Economic_Table[[#This Row],[Weighted Co2]]-TOPSIS!$D$6)^2)^0.5</f>
        <v>7.548797325899032E-3</v>
      </c>
      <c r="Z33">
        <f>Pro_Economic_Table[[#This Row],[S- Worst-Euclidean Distance]]/(Pro_Economic_Table[[#This Row],[S+ Best-Euclidean Distance]]+Pro_Economic_Table[[#This Row],[S- Worst-Euclidean Distance]])</f>
        <v>0.88724751532107748</v>
      </c>
      <c r="AA33">
        <v>32</v>
      </c>
    </row>
    <row r="34" spans="1:27" x14ac:dyDescent="0.3">
      <c r="A34">
        <v>5</v>
      </c>
      <c r="B34" t="s">
        <v>139</v>
      </c>
      <c r="C34" t="s">
        <v>149</v>
      </c>
      <c r="D34" t="s">
        <v>154</v>
      </c>
      <c r="E34" t="s">
        <v>156</v>
      </c>
      <c r="F34" t="s">
        <v>160</v>
      </c>
      <c r="G34" t="s">
        <v>226</v>
      </c>
      <c r="H34">
        <v>389.87205100172235</v>
      </c>
      <c r="I34">
        <v>28</v>
      </c>
      <c r="J34">
        <v>1440870.2762206781</v>
      </c>
      <c r="K34">
        <v>68128.14380833332</v>
      </c>
      <c r="L34">
        <v>259356649.71972206</v>
      </c>
      <c r="M34">
        <v>6318365.4041666649</v>
      </c>
      <c r="N34">
        <v>2161305414.331017</v>
      </c>
      <c r="O34">
        <v>109200000</v>
      </c>
      <c r="P34">
        <v>26.460769991666659</v>
      </c>
      <c r="Q34">
        <v>21541.010629499138</v>
      </c>
      <c r="R34">
        <v>259424777.8635304</v>
      </c>
      <c r="S34">
        <v>2276.8237797351835</v>
      </c>
      <c r="T34">
        <v>21567.471399490805</v>
      </c>
      <c r="U34">
        <f>Pro_Economic_Table[[#This Row],[Total Energy(MJ)]]*AHP!$P$3/TOPSIS!$B$4</f>
        <v>7.2436869559837375E-3</v>
      </c>
      <c r="V34">
        <f>Pro_Economic_Table[[#This Row],[Total Cost(LKR Million)]]*AHP!$P$4/TOPSIS!$C$4</f>
        <v>2.811373974019726E-2</v>
      </c>
      <c r="W34">
        <f>Pro_Economic_Table[[#This Row],[Total Carbon (Metric T)]]*AHP!$P$5/TOPSIS!$D$4</f>
        <v>3.1106727618995622E-3</v>
      </c>
      <c r="X34">
        <f>((Pro_Economic_Table[[#This Row],[Weighted Energy]]-TOPSIS!$B$5)^2+(Pro_Economic_Table[[#This Row],[Weighted Cost]]-TOPSIS!$C$5)^2+(Pro_Economic_Table[[#This Row],[Weighted Co2]]-TOPSIS!$D$5)^2)^0.5</f>
        <v>9.6028524340760631E-4</v>
      </c>
      <c r="Y34">
        <f>((Pro_Economic_Table[[#This Row],[Weighted Energy]]-TOPSIS!$B$6)^2+(Pro_Economic_Table[[#This Row],[Weighted Cost]]-TOPSIS!$C$6)^2+(Pro_Economic_Table[[#This Row],[Weighted Co2]]-TOPSIS!$D$6)^2)^0.5</f>
        <v>7.5480273804893845E-3</v>
      </c>
      <c r="Z34">
        <f>Pro_Economic_Table[[#This Row],[S- Worst-Euclidean Distance]]/(Pro_Economic_Table[[#This Row],[S+ Best-Euclidean Distance]]+Pro_Economic_Table[[#This Row],[S- Worst-Euclidean Distance]])</f>
        <v>0.88713564182979276</v>
      </c>
      <c r="AA34">
        <v>33</v>
      </c>
    </row>
    <row r="35" spans="1:27" x14ac:dyDescent="0.3">
      <c r="A35">
        <v>23</v>
      </c>
      <c r="B35" t="s">
        <v>139</v>
      </c>
      <c r="C35" t="s">
        <v>149</v>
      </c>
      <c r="D35" t="s">
        <v>155</v>
      </c>
      <c r="E35" t="s">
        <v>156</v>
      </c>
      <c r="F35" t="s">
        <v>160</v>
      </c>
      <c r="G35" t="s">
        <v>226</v>
      </c>
      <c r="H35">
        <v>389.90214487672233</v>
      </c>
      <c r="I35">
        <v>28</v>
      </c>
      <c r="J35">
        <v>1440899.4070916781</v>
      </c>
      <c r="K35">
        <v>68042.161308333321</v>
      </c>
      <c r="L35">
        <v>259361893.27650207</v>
      </c>
      <c r="M35">
        <v>6314066.2791666649</v>
      </c>
      <c r="N35">
        <v>2161349110.637517</v>
      </c>
      <c r="O35">
        <v>109200000</v>
      </c>
      <c r="P35">
        <v>26.396283116666662</v>
      </c>
      <c r="Q35">
        <v>21541.446136020586</v>
      </c>
      <c r="R35">
        <v>259429935.43781042</v>
      </c>
      <c r="S35">
        <v>2276.8631769166836</v>
      </c>
      <c r="T35">
        <v>21567.842419137254</v>
      </c>
      <c r="U35">
        <f>Pro_Economic_Table[[#This Row],[Total Energy(MJ)]]*AHP!$P$3/TOPSIS!$B$4</f>
        <v>7.2438309663355798E-3</v>
      </c>
      <c r="V35">
        <f>Pro_Economic_Table[[#This Row],[Total Cost(LKR Million)]]*AHP!$P$4/TOPSIS!$C$4</f>
        <v>2.811422620828366E-2</v>
      </c>
      <c r="W35">
        <f>Pro_Economic_Table[[#This Row],[Total Carbon (Metric T)]]*AHP!$P$5/TOPSIS!$D$4</f>
        <v>3.1107262740005851E-3</v>
      </c>
      <c r="X35">
        <f>((Pro_Economic_Table[[#This Row],[Weighted Energy]]-TOPSIS!$B$5)^2+(Pro_Economic_Table[[#This Row],[Weighted Cost]]-TOPSIS!$C$5)^2+(Pro_Economic_Table[[#This Row],[Weighted Co2]]-TOPSIS!$D$5)^2)^0.5</f>
        <v>9.6079452339416422E-4</v>
      </c>
      <c r="Y35">
        <f>((Pro_Economic_Table[[#This Row],[Weighted Energy]]-TOPSIS!$B$6)^2+(Pro_Economic_Table[[#This Row],[Weighted Cost]]-TOPSIS!$C$6)^2+(Pro_Economic_Table[[#This Row],[Weighted Co2]]-TOPSIS!$D$6)^2)^0.5</f>
        <v>7.5475175903699631E-3</v>
      </c>
      <c r="Z35">
        <f>Pro_Economic_Table[[#This Row],[S- Worst-Euclidean Distance]]/(Pro_Economic_Table[[#This Row],[S+ Best-Euclidean Distance]]+Pro_Economic_Table[[#This Row],[S- Worst-Euclidean Distance]])</f>
        <v>0.88707577830391759</v>
      </c>
      <c r="AA35">
        <v>34</v>
      </c>
    </row>
    <row r="36" spans="1:27" x14ac:dyDescent="0.3">
      <c r="A36">
        <v>14</v>
      </c>
      <c r="B36" t="s">
        <v>139</v>
      </c>
      <c r="C36" t="s">
        <v>149</v>
      </c>
      <c r="D36" t="s">
        <v>154</v>
      </c>
      <c r="E36" t="s">
        <v>157</v>
      </c>
      <c r="F36" t="s">
        <v>160</v>
      </c>
      <c r="G36" t="s">
        <v>226</v>
      </c>
      <c r="H36">
        <v>392.92356333505563</v>
      </c>
      <c r="I36">
        <v>28</v>
      </c>
      <c r="J36">
        <v>1443824.140159345</v>
      </c>
      <c r="K36">
        <v>71125.164849999986</v>
      </c>
      <c r="L36">
        <v>259888345.2286821</v>
      </c>
      <c r="M36">
        <v>5718961.1958333319</v>
      </c>
      <c r="N36">
        <v>2165736210.2390175</v>
      </c>
      <c r="O36">
        <v>109200000</v>
      </c>
      <c r="P36">
        <v>29.457791033333329</v>
      </c>
      <c r="Q36">
        <v>21585.170895382205</v>
      </c>
      <c r="R36">
        <v>259959470.3935321</v>
      </c>
      <c r="S36">
        <v>2280.6551714348507</v>
      </c>
      <c r="T36">
        <v>21614.628686415537</v>
      </c>
      <c r="U36">
        <f>Pro_Economic_Table[[#This Row],[Total Energy(MJ)]]*AHP!$P$3/TOPSIS!$B$4</f>
        <v>7.25861669915219E-3</v>
      </c>
      <c r="V36">
        <f>Pro_Economic_Table[[#This Row],[Total Cost(LKR Million)]]*AHP!$P$4/TOPSIS!$C$4</f>
        <v>2.816104895667941E-2</v>
      </c>
      <c r="W36">
        <f>Pro_Economic_Table[[#This Row],[Total Carbon (Metric T)]]*AHP!$P$5/TOPSIS!$D$4</f>
        <v>3.1174742494381202E-3</v>
      </c>
      <c r="X36">
        <f>((Pro_Economic_Table[[#This Row],[Weighted Energy]]-TOPSIS!$B$5)^2+(Pro_Economic_Table[[#This Row],[Weighted Cost]]-TOPSIS!$C$5)^2+(Pro_Economic_Table[[#This Row],[Weighted Co2]]-TOPSIS!$D$5)^2)^0.5</f>
        <v>1.0101865895266581E-3</v>
      </c>
      <c r="Y36">
        <f>((Pro_Economic_Table[[#This Row],[Weighted Energy]]-TOPSIS!$B$6)^2+(Pro_Economic_Table[[#This Row],[Weighted Cost]]-TOPSIS!$C$6)^2+(Pro_Economic_Table[[#This Row],[Weighted Co2]]-TOPSIS!$D$6)^2)^0.5</f>
        <v>7.498054549897994E-3</v>
      </c>
      <c r="Z36">
        <f>Pro_Economic_Table[[#This Row],[S- Worst-Euclidean Distance]]/(Pro_Economic_Table[[#This Row],[S+ Best-Euclidean Distance]]+Pro_Economic_Table[[#This Row],[S- Worst-Euclidean Distance]])</f>
        <v>0.88126963340921838</v>
      </c>
      <c r="AA36">
        <v>35</v>
      </c>
    </row>
    <row r="37" spans="1:27" x14ac:dyDescent="0.3">
      <c r="A37">
        <v>32</v>
      </c>
      <c r="B37" t="s">
        <v>139</v>
      </c>
      <c r="C37" t="s">
        <v>149</v>
      </c>
      <c r="D37" t="s">
        <v>155</v>
      </c>
      <c r="E37" t="s">
        <v>157</v>
      </c>
      <c r="F37" t="s">
        <v>160</v>
      </c>
      <c r="G37" t="s">
        <v>226</v>
      </c>
      <c r="H37">
        <v>392.95365721005567</v>
      </c>
      <c r="I37">
        <v>28</v>
      </c>
      <c r="J37">
        <v>1443853.271030345</v>
      </c>
      <c r="K37">
        <v>71039.182349999988</v>
      </c>
      <c r="L37">
        <v>259893588.78546211</v>
      </c>
      <c r="M37">
        <v>5714662.0708333319</v>
      </c>
      <c r="N37">
        <v>2165779906.5455174</v>
      </c>
      <c r="O37">
        <v>109200000</v>
      </c>
      <c r="P37">
        <v>29.393304158333329</v>
      </c>
      <c r="Q37">
        <v>21585.606401903657</v>
      </c>
      <c r="R37">
        <v>259964627.96781212</v>
      </c>
      <c r="S37">
        <v>2280.6945686163508</v>
      </c>
      <c r="T37">
        <v>21614.99970606199</v>
      </c>
      <c r="U37">
        <f>Pro_Economic_Table[[#This Row],[Total Energy(MJ)]]*AHP!$P$3/TOPSIS!$B$4</f>
        <v>7.2587607095040314E-3</v>
      </c>
      <c r="V37">
        <f>Pro_Economic_Table[[#This Row],[Total Cost(LKR Million)]]*AHP!$P$4/TOPSIS!$C$4</f>
        <v>2.8161535424765804E-2</v>
      </c>
      <c r="W37">
        <f>Pro_Economic_Table[[#This Row],[Total Carbon (Metric T)]]*AHP!$P$5/TOPSIS!$D$4</f>
        <v>3.1175277615391435E-3</v>
      </c>
      <c r="X37">
        <f>((Pro_Economic_Table[[#This Row],[Weighted Energy]]-TOPSIS!$B$5)^2+(Pro_Economic_Table[[#This Row],[Weighted Cost]]-TOPSIS!$C$5)^2+(Pro_Economic_Table[[#This Row],[Weighted Co2]]-TOPSIS!$D$5)^2)^0.5</f>
        <v>1.0106959829663086E-3</v>
      </c>
      <c r="Y37">
        <f>((Pro_Economic_Table[[#This Row],[Weighted Energy]]-TOPSIS!$B$6)^2+(Pro_Economic_Table[[#This Row],[Weighted Cost]]-TOPSIS!$C$6)^2+(Pro_Economic_Table[[#This Row],[Weighted Co2]]-TOPSIS!$D$6)^2)^0.5</f>
        <v>7.4975447668166424E-3</v>
      </c>
      <c r="Z37">
        <f>Pro_Economic_Table[[#This Row],[S- Worst-Euclidean Distance]]/(Pro_Economic_Table[[#This Row],[S+ Best-Euclidean Distance]]+Pro_Economic_Table[[#This Row],[S- Worst-Euclidean Distance]])</f>
        <v>0.88120975737644802</v>
      </c>
      <c r="AA37">
        <v>36</v>
      </c>
    </row>
    <row r="38" spans="1:27" x14ac:dyDescent="0.3">
      <c r="A38">
        <v>1</v>
      </c>
      <c r="B38" t="s">
        <v>139</v>
      </c>
      <c r="C38" t="s">
        <v>149</v>
      </c>
      <c r="D38" t="s">
        <v>154</v>
      </c>
      <c r="E38" t="s">
        <v>156</v>
      </c>
      <c r="F38" t="s">
        <v>159</v>
      </c>
      <c r="G38" t="s">
        <v>225</v>
      </c>
      <c r="H38">
        <v>394.99189420857732</v>
      </c>
      <c r="I38">
        <v>57</v>
      </c>
      <c r="J38">
        <v>1451832.4051029475</v>
      </c>
      <c r="K38">
        <v>67310.77443333331</v>
      </c>
      <c r="L38">
        <v>261329832.91853052</v>
      </c>
      <c r="M38">
        <v>6291119.7583333319</v>
      </c>
      <c r="N38">
        <v>2177748607.6544209</v>
      </c>
      <c r="O38">
        <v>106248000</v>
      </c>
      <c r="P38">
        <v>26.733226449999989</v>
      </c>
      <c r="Q38">
        <v>21704.894456289061</v>
      </c>
      <c r="R38">
        <v>261397143.69296387</v>
      </c>
      <c r="S38">
        <v>2290.2877274127541</v>
      </c>
      <c r="T38">
        <v>21731.627682739061</v>
      </c>
      <c r="U38">
        <f>Pro_Economic_Table[[#This Row],[Total Energy(MJ)]]*AHP!$P$3/TOPSIS!$B$4</f>
        <v>7.2987595698980915E-3</v>
      </c>
      <c r="V38">
        <f>Pro_Economic_Table[[#This Row],[Total Cost(LKR Million)]]*AHP!$P$4/TOPSIS!$C$4</f>
        <v>2.8279989725923813E-2</v>
      </c>
      <c r="W38">
        <f>Pro_Economic_Table[[#This Row],[Total Carbon (Metric T)]]*AHP!$P$5/TOPSIS!$D$4</f>
        <v>3.1343489949422119E-3</v>
      </c>
      <c r="X38">
        <f>((Pro_Economic_Table[[#This Row],[Weighted Energy]]-TOPSIS!$B$5)^2+(Pro_Economic_Table[[#This Row],[Weighted Cost]]-TOPSIS!$C$5)^2+(Pro_Economic_Table[[#This Row],[Weighted Co2]]-TOPSIS!$D$5)^2)^0.5</f>
        <v>1.1363105607337868E-3</v>
      </c>
      <c r="Y38">
        <f>((Pro_Economic_Table[[#This Row],[Weighted Energy]]-TOPSIS!$B$6)^2+(Pro_Economic_Table[[#This Row],[Weighted Cost]]-TOPSIS!$C$6)^2+(Pro_Economic_Table[[#This Row],[Weighted Co2]]-TOPSIS!$D$6)^2)^0.5</f>
        <v>7.3718088755935583E-3</v>
      </c>
      <c r="Z38">
        <f>Pro_Economic_Table[[#This Row],[S- Worst-Euclidean Distance]]/(Pro_Economic_Table[[#This Row],[S+ Best-Euclidean Distance]]+Pro_Economic_Table[[#This Row],[S- Worst-Euclidean Distance]])</f>
        <v>0.86644398104214992</v>
      </c>
      <c r="AA38">
        <v>37</v>
      </c>
    </row>
    <row r="39" spans="1:27" x14ac:dyDescent="0.3">
      <c r="A39">
        <v>19</v>
      </c>
      <c r="B39" t="s">
        <v>139</v>
      </c>
      <c r="C39" t="s">
        <v>149</v>
      </c>
      <c r="D39" t="s">
        <v>155</v>
      </c>
      <c r="E39" t="s">
        <v>156</v>
      </c>
      <c r="F39" t="s">
        <v>159</v>
      </c>
      <c r="G39" t="s">
        <v>225</v>
      </c>
      <c r="H39">
        <v>395.02198808357736</v>
      </c>
      <c r="I39">
        <v>57</v>
      </c>
      <c r="J39">
        <v>1451861.5359739475</v>
      </c>
      <c r="K39">
        <v>67224.791933333312</v>
      </c>
      <c r="L39">
        <v>261335076.47531059</v>
      </c>
      <c r="M39">
        <v>6286820.6333333319</v>
      </c>
      <c r="N39">
        <v>2177792303.9609213</v>
      </c>
      <c r="O39">
        <v>106248000</v>
      </c>
      <c r="P39">
        <v>26.668739574999993</v>
      </c>
      <c r="Q39">
        <v>21705.329962810516</v>
      </c>
      <c r="R39">
        <v>261402301.26724392</v>
      </c>
      <c r="S39">
        <v>2290.3271245942547</v>
      </c>
      <c r="T39">
        <v>21731.998702385517</v>
      </c>
      <c r="U39">
        <f>Pro_Economic_Table[[#This Row],[Total Energy(MJ)]]*AHP!$P$3/TOPSIS!$B$4</f>
        <v>7.2989035802499347E-3</v>
      </c>
      <c r="V39">
        <f>Pro_Economic_Table[[#This Row],[Total Cost(LKR Million)]]*AHP!$P$4/TOPSIS!$C$4</f>
        <v>2.8280476194010216E-2</v>
      </c>
      <c r="W39">
        <f>Pro_Economic_Table[[#This Row],[Total Carbon (Metric T)]]*AHP!$P$5/TOPSIS!$D$4</f>
        <v>3.1344025070432356E-3</v>
      </c>
      <c r="X39">
        <f>((Pro_Economic_Table[[#This Row],[Weighted Energy]]-TOPSIS!$B$5)^2+(Pro_Economic_Table[[#This Row],[Weighted Cost]]-TOPSIS!$C$5)^2+(Pro_Economic_Table[[#This Row],[Weighted Co2]]-TOPSIS!$D$5)^2)^0.5</f>
        <v>1.1368202164461882E-3</v>
      </c>
      <c r="Y39">
        <f>((Pro_Economic_Table[[#This Row],[Weighted Energy]]-TOPSIS!$B$6)^2+(Pro_Economic_Table[[#This Row],[Weighted Cost]]-TOPSIS!$C$6)^2+(Pro_Economic_Table[[#This Row],[Weighted Co2]]-TOPSIS!$D$6)^2)^0.5</f>
        <v>7.3712991178770029E-3</v>
      </c>
      <c r="Z39">
        <f>Pro_Economic_Table[[#This Row],[S- Worst-Euclidean Distance]]/(Pro_Economic_Table[[#This Row],[S+ Best-Euclidean Distance]]+Pro_Economic_Table[[#This Row],[S- Worst-Euclidean Distance]])</f>
        <v>0.86638407716496613</v>
      </c>
      <c r="AA39">
        <v>38</v>
      </c>
    </row>
    <row r="40" spans="1:27" x14ac:dyDescent="0.3">
      <c r="A40">
        <v>3</v>
      </c>
      <c r="B40" t="s">
        <v>139</v>
      </c>
      <c r="C40" t="s">
        <v>149</v>
      </c>
      <c r="D40" t="s">
        <v>154</v>
      </c>
      <c r="E40" t="s">
        <v>156</v>
      </c>
      <c r="F40" t="s">
        <v>159</v>
      </c>
      <c r="G40" t="s">
        <v>224</v>
      </c>
      <c r="H40">
        <v>394.99189420857732</v>
      </c>
      <c r="I40">
        <v>29</v>
      </c>
      <c r="J40">
        <v>1451832.4051029475</v>
      </c>
      <c r="K40">
        <v>67310.77443333331</v>
      </c>
      <c r="L40">
        <v>261329832.91853052</v>
      </c>
      <c r="M40">
        <v>6291119.7583333319</v>
      </c>
      <c r="N40">
        <v>2177748607.6544209</v>
      </c>
      <c r="O40">
        <v>108639800</v>
      </c>
      <c r="P40">
        <v>26.733226449999989</v>
      </c>
      <c r="Q40">
        <v>21704.894456289061</v>
      </c>
      <c r="R40">
        <v>261397143.69296387</v>
      </c>
      <c r="S40">
        <v>2292.6795274127539</v>
      </c>
      <c r="T40">
        <v>21731.627682739061</v>
      </c>
      <c r="U40">
        <f>Pro_Economic_Table[[#This Row],[Total Energy(MJ)]]*AHP!$P$3/TOPSIS!$B$4</f>
        <v>7.2987595698980915E-3</v>
      </c>
      <c r="V40">
        <f>Pro_Economic_Table[[#This Row],[Total Cost(LKR Million)]]*AHP!$P$4/TOPSIS!$C$4</f>
        <v>2.8309523167777809E-2</v>
      </c>
      <c r="W40">
        <f>Pro_Economic_Table[[#This Row],[Total Carbon (Metric T)]]*AHP!$P$5/TOPSIS!$D$4</f>
        <v>3.1343489949422119E-3</v>
      </c>
      <c r="X40">
        <f>((Pro_Economic_Table[[#This Row],[Weighted Energy]]-TOPSIS!$B$5)^2+(Pro_Economic_Table[[#This Row],[Weighted Cost]]-TOPSIS!$C$5)^2+(Pro_Economic_Table[[#This Row],[Weighted Co2]]-TOPSIS!$D$5)^2)^0.5</f>
        <v>1.1648454419680922E-3</v>
      </c>
      <c r="Y40">
        <f>((Pro_Economic_Table[[#This Row],[Weighted Energy]]-TOPSIS!$B$6)^2+(Pro_Economic_Table[[#This Row],[Weighted Cost]]-TOPSIS!$C$6)^2+(Pro_Economic_Table[[#This Row],[Weighted Co2]]-TOPSIS!$D$6)^2)^0.5</f>
        <v>7.3433436996591913E-3</v>
      </c>
      <c r="Z40">
        <f>Pro_Economic_Table[[#This Row],[S- Worst-Euclidean Distance]]/(Pro_Economic_Table[[#This Row],[S+ Best-Euclidean Distance]]+Pro_Economic_Table[[#This Row],[S- Worst-Euclidean Distance]])</f>
        <v>0.8630912615389621</v>
      </c>
      <c r="AA40">
        <v>39</v>
      </c>
    </row>
    <row r="41" spans="1:27" x14ac:dyDescent="0.3">
      <c r="A41">
        <v>21</v>
      </c>
      <c r="B41" t="s">
        <v>139</v>
      </c>
      <c r="C41" t="s">
        <v>149</v>
      </c>
      <c r="D41" t="s">
        <v>155</v>
      </c>
      <c r="E41" t="s">
        <v>156</v>
      </c>
      <c r="F41" t="s">
        <v>159</v>
      </c>
      <c r="G41" t="s">
        <v>224</v>
      </c>
      <c r="H41">
        <v>395.02198808357736</v>
      </c>
      <c r="I41">
        <v>29</v>
      </c>
      <c r="J41">
        <v>1451861.5359739475</v>
      </c>
      <c r="K41">
        <v>67224.791933333312</v>
      </c>
      <c r="L41">
        <v>261335076.47531059</v>
      </c>
      <c r="M41">
        <v>6286820.6333333319</v>
      </c>
      <c r="N41">
        <v>2177792303.9609213</v>
      </c>
      <c r="O41">
        <v>108639800</v>
      </c>
      <c r="P41">
        <v>26.668739574999993</v>
      </c>
      <c r="Q41">
        <v>21705.329962810516</v>
      </c>
      <c r="R41">
        <v>261402301.26724392</v>
      </c>
      <c r="S41">
        <v>2292.7189245942545</v>
      </c>
      <c r="T41">
        <v>21731.998702385517</v>
      </c>
      <c r="U41">
        <f>Pro_Economic_Table[[#This Row],[Total Energy(MJ)]]*AHP!$P$3/TOPSIS!$B$4</f>
        <v>7.2989035802499347E-3</v>
      </c>
      <c r="V41">
        <f>Pro_Economic_Table[[#This Row],[Total Cost(LKR Million)]]*AHP!$P$4/TOPSIS!$C$4</f>
        <v>2.8310009635864209E-2</v>
      </c>
      <c r="W41">
        <f>Pro_Economic_Table[[#This Row],[Total Carbon (Metric T)]]*AHP!$P$5/TOPSIS!$D$4</f>
        <v>3.1344025070432356E-3</v>
      </c>
      <c r="X41">
        <f>((Pro_Economic_Table[[#This Row],[Weighted Energy]]-TOPSIS!$B$5)^2+(Pro_Economic_Table[[#This Row],[Weighted Cost]]-TOPSIS!$C$5)^2+(Pro_Economic_Table[[#This Row],[Weighted Co2]]-TOPSIS!$D$5)^2)^0.5</f>
        <v>1.1653549467494206E-3</v>
      </c>
      <c r="Y41">
        <f>((Pro_Economic_Table[[#This Row],[Weighted Energy]]-TOPSIS!$B$6)^2+(Pro_Economic_Table[[#This Row],[Weighted Cost]]-TOPSIS!$C$6)^2+(Pro_Economic_Table[[#This Row],[Weighted Co2]]-TOPSIS!$D$6)^2)^0.5</f>
        <v>7.3428339224316241E-3</v>
      </c>
      <c r="Z41">
        <f>Pro_Economic_Table[[#This Row],[S- Worst-Euclidean Distance]]/(Pro_Economic_Table[[#This Row],[S+ Best-Euclidean Distance]]+Pro_Economic_Table[[#This Row],[S- Worst-Euclidean Distance]])</f>
        <v>0.86303137310801237</v>
      </c>
      <c r="AA41">
        <v>40</v>
      </c>
    </row>
    <row r="42" spans="1:27" x14ac:dyDescent="0.3">
      <c r="A42">
        <v>10</v>
      </c>
      <c r="B42" t="s">
        <v>139</v>
      </c>
      <c r="C42" t="s">
        <v>149</v>
      </c>
      <c r="D42" t="s">
        <v>154</v>
      </c>
      <c r="E42" t="s">
        <v>157</v>
      </c>
      <c r="F42" t="s">
        <v>159</v>
      </c>
      <c r="G42" t="s">
        <v>225</v>
      </c>
      <c r="H42">
        <v>398.04340654191071</v>
      </c>
      <c r="I42">
        <v>57</v>
      </c>
      <c r="J42">
        <v>1454786.2690416141</v>
      </c>
      <c r="K42">
        <v>70307.795474999977</v>
      </c>
      <c r="L42">
        <v>261861528.42749056</v>
      </c>
      <c r="M42">
        <v>5691715.5499999989</v>
      </c>
      <c r="N42">
        <v>2182179403.5624213</v>
      </c>
      <c r="O42">
        <v>106248000</v>
      </c>
      <c r="P42">
        <v>29.730247491666656</v>
      </c>
      <c r="Q42">
        <v>21749.054722172135</v>
      </c>
      <c r="R42">
        <v>261931836.22296557</v>
      </c>
      <c r="S42">
        <v>2294.1191191124217</v>
      </c>
      <c r="T42">
        <v>21778.7849696638</v>
      </c>
      <c r="U42">
        <f>Pro_Economic_Table[[#This Row],[Total Energy(MJ)]]*AHP!$P$3/TOPSIS!$B$4</f>
        <v>7.313689313066544E-3</v>
      </c>
      <c r="V42">
        <f>Pro_Economic_Table[[#This Row],[Total Cost(LKR Million)]]*AHP!$P$4/TOPSIS!$C$4</f>
        <v>2.8327298942405967E-2</v>
      </c>
      <c r="W42">
        <f>Pro_Economic_Table[[#This Row],[Total Carbon (Metric T)]]*AHP!$P$5/TOPSIS!$D$4</f>
        <v>3.1411504824807712E-3</v>
      </c>
      <c r="X42">
        <f>((Pro_Economic_Table[[#This Row],[Weighted Energy]]-TOPSIS!$B$5)^2+(Pro_Economic_Table[[#This Row],[Weighted Cost]]-TOPSIS!$C$5)^2+(Pro_Economic_Table[[#This Row],[Weighted Co2]]-TOPSIS!$D$5)^2)^0.5</f>
        <v>1.1862662886926918E-3</v>
      </c>
      <c r="Y42">
        <f>((Pro_Economic_Table[[#This Row],[Weighted Energy]]-TOPSIS!$B$6)^2+(Pro_Economic_Table[[#This Row],[Weighted Cost]]-TOPSIS!$C$6)^2+(Pro_Economic_Table[[#This Row],[Weighted Co2]]-TOPSIS!$D$6)^2)^0.5</f>
        <v>7.321841818505025E-3</v>
      </c>
      <c r="Z42">
        <f>Pro_Economic_Table[[#This Row],[S- Worst-Euclidean Distance]]/(Pro_Economic_Table[[#This Row],[S+ Best-Euclidean Distance]]+Pro_Economic_Table[[#This Row],[S- Worst-Euclidean Distance]])</f>
        <v>0.86057225957329686</v>
      </c>
      <c r="AA42">
        <v>41</v>
      </c>
    </row>
    <row r="43" spans="1:27" x14ac:dyDescent="0.3">
      <c r="A43">
        <v>28</v>
      </c>
      <c r="B43" t="s">
        <v>139</v>
      </c>
      <c r="C43" t="s">
        <v>149</v>
      </c>
      <c r="D43" t="s">
        <v>155</v>
      </c>
      <c r="E43" t="s">
        <v>157</v>
      </c>
      <c r="F43" t="s">
        <v>159</v>
      </c>
      <c r="G43" t="s">
        <v>225</v>
      </c>
      <c r="H43">
        <v>398.07350041691075</v>
      </c>
      <c r="I43">
        <v>57</v>
      </c>
      <c r="J43">
        <v>1454815.3999126144</v>
      </c>
      <c r="K43">
        <v>70221.812974999979</v>
      </c>
      <c r="L43">
        <v>261866771.98427057</v>
      </c>
      <c r="M43">
        <v>5687416.4249999989</v>
      </c>
      <c r="N43">
        <v>2182223099.8689213</v>
      </c>
      <c r="O43">
        <v>106248000</v>
      </c>
      <c r="P43">
        <v>29.66576061666666</v>
      </c>
      <c r="Q43">
        <v>21749.490228693583</v>
      </c>
      <c r="R43">
        <v>261936993.79724556</v>
      </c>
      <c r="S43">
        <v>2294.1585162939214</v>
      </c>
      <c r="T43">
        <v>21779.155989310249</v>
      </c>
      <c r="U43">
        <f>Pro_Economic_Table[[#This Row],[Total Energy(MJ)]]*AHP!$P$3/TOPSIS!$B$4</f>
        <v>7.3138333234183854E-3</v>
      </c>
      <c r="V43">
        <f>Pro_Economic_Table[[#This Row],[Total Cost(LKR Million)]]*AHP!$P$4/TOPSIS!$C$4</f>
        <v>2.832778541049236E-2</v>
      </c>
      <c r="W43">
        <f>Pro_Economic_Table[[#This Row],[Total Carbon (Metric T)]]*AHP!$P$5/TOPSIS!$D$4</f>
        <v>3.1412039945817936E-3</v>
      </c>
      <c r="X43">
        <f>((Pro_Economic_Table[[#This Row],[Weighted Energy]]-TOPSIS!$B$5)^2+(Pro_Economic_Table[[#This Row],[Weighted Cost]]-TOPSIS!$C$5)^2+(Pro_Economic_Table[[#This Row],[Weighted Co2]]-TOPSIS!$D$5)^2)^0.5</f>
        <v>1.1867760018728325E-3</v>
      </c>
      <c r="Y43">
        <f>((Pro_Economic_Table[[#This Row],[Weighted Energy]]-TOPSIS!$B$6)^2+(Pro_Economic_Table[[#This Row],[Weighted Cost]]-TOPSIS!$C$6)^2+(Pro_Economic_Table[[#This Row],[Weighted Co2]]-TOPSIS!$D$6)^2)^0.5</f>
        <v>7.3213320686190972E-3</v>
      </c>
      <c r="Z43">
        <f>Pro_Economic_Table[[#This Row],[S- Worst-Euclidean Distance]]/(Pro_Economic_Table[[#This Row],[S+ Best-Euclidean Distance]]+Pro_Economic_Table[[#This Row],[S- Worst-Euclidean Distance]])</f>
        <v>0.86051234986202818</v>
      </c>
      <c r="AA43">
        <v>42</v>
      </c>
    </row>
    <row r="44" spans="1:27" x14ac:dyDescent="0.3">
      <c r="A44">
        <v>12</v>
      </c>
      <c r="B44" t="s">
        <v>139</v>
      </c>
      <c r="C44" t="s">
        <v>149</v>
      </c>
      <c r="D44" t="s">
        <v>154</v>
      </c>
      <c r="E44" t="s">
        <v>157</v>
      </c>
      <c r="F44" t="s">
        <v>159</v>
      </c>
      <c r="G44" t="s">
        <v>224</v>
      </c>
      <c r="H44">
        <v>398.04340654191071</v>
      </c>
      <c r="I44">
        <v>29</v>
      </c>
      <c r="J44">
        <v>1454786.2690416141</v>
      </c>
      <c r="K44">
        <v>70307.795474999977</v>
      </c>
      <c r="L44">
        <v>261861528.42749056</v>
      </c>
      <c r="M44">
        <v>5691715.5499999989</v>
      </c>
      <c r="N44">
        <v>2182179403.5624213</v>
      </c>
      <c r="O44">
        <v>108639800</v>
      </c>
      <c r="P44">
        <v>29.730247491666656</v>
      </c>
      <c r="Q44">
        <v>21749.054722172135</v>
      </c>
      <c r="R44">
        <v>261931836.22296557</v>
      </c>
      <c r="S44">
        <v>2296.5109191124216</v>
      </c>
      <c r="T44">
        <v>21778.7849696638</v>
      </c>
      <c r="U44">
        <f>Pro_Economic_Table[[#This Row],[Total Energy(MJ)]]*AHP!$P$3/TOPSIS!$B$4</f>
        <v>7.313689313066544E-3</v>
      </c>
      <c r="V44">
        <f>Pro_Economic_Table[[#This Row],[Total Cost(LKR Million)]]*AHP!$P$4/TOPSIS!$C$4</f>
        <v>2.8356832384259959E-2</v>
      </c>
      <c r="W44">
        <f>Pro_Economic_Table[[#This Row],[Total Carbon (Metric T)]]*AHP!$P$5/TOPSIS!$D$4</f>
        <v>3.1411504824807712E-3</v>
      </c>
      <c r="X44">
        <f>((Pro_Economic_Table[[#This Row],[Weighted Energy]]-TOPSIS!$B$5)^2+(Pro_Economic_Table[[#This Row],[Weighted Cost]]-TOPSIS!$C$5)^2+(Pro_Economic_Table[[#This Row],[Weighted Co2]]-TOPSIS!$D$5)^2)^0.5</f>
        <v>1.2147778928329653E-3</v>
      </c>
      <c r="Y44">
        <f>((Pro_Economic_Table[[#This Row],[Weighted Energy]]-TOPSIS!$B$6)^2+(Pro_Economic_Table[[#This Row],[Weighted Cost]]-TOPSIS!$C$6)^2+(Pro_Economic_Table[[#This Row],[Weighted Co2]]-TOPSIS!$D$6)^2)^0.5</f>
        <v>7.2933731987497846E-3</v>
      </c>
      <c r="Z44">
        <f>Pro_Economic_Table[[#This Row],[S- Worst-Euclidean Distance]]/(Pro_Economic_Table[[#This Row],[S+ Best-Euclidean Distance]]+Pro_Economic_Table[[#This Row],[S- Worst-Euclidean Distance]])</f>
        <v>0.85722187114956561</v>
      </c>
      <c r="AA44">
        <v>43</v>
      </c>
    </row>
    <row r="45" spans="1:27" x14ac:dyDescent="0.3">
      <c r="A45">
        <v>30</v>
      </c>
      <c r="B45" t="s">
        <v>139</v>
      </c>
      <c r="C45" t="s">
        <v>149</v>
      </c>
      <c r="D45" t="s">
        <v>155</v>
      </c>
      <c r="E45" t="s">
        <v>157</v>
      </c>
      <c r="F45" t="s">
        <v>159</v>
      </c>
      <c r="G45" t="s">
        <v>224</v>
      </c>
      <c r="H45">
        <v>398.07350041691075</v>
      </c>
      <c r="I45">
        <v>29</v>
      </c>
      <c r="J45">
        <v>1454815.3999126144</v>
      </c>
      <c r="K45">
        <v>70221.812974999979</v>
      </c>
      <c r="L45">
        <v>261866771.98427057</v>
      </c>
      <c r="M45">
        <v>5687416.4249999989</v>
      </c>
      <c r="N45">
        <v>2182223099.8689213</v>
      </c>
      <c r="O45">
        <v>108639800</v>
      </c>
      <c r="P45">
        <v>29.66576061666666</v>
      </c>
      <c r="Q45">
        <v>21749.490228693583</v>
      </c>
      <c r="R45">
        <v>261936993.79724556</v>
      </c>
      <c r="S45">
        <v>2296.5503162939217</v>
      </c>
      <c r="T45">
        <v>21779.155989310249</v>
      </c>
      <c r="U45">
        <f>Pro_Economic_Table[[#This Row],[Total Energy(MJ)]]*AHP!$P$3/TOPSIS!$B$4</f>
        <v>7.3138333234183854E-3</v>
      </c>
      <c r="V45">
        <f>Pro_Economic_Table[[#This Row],[Total Cost(LKR Million)]]*AHP!$P$4/TOPSIS!$C$4</f>
        <v>2.835731885234636E-2</v>
      </c>
      <c r="W45">
        <f>Pro_Economic_Table[[#This Row],[Total Carbon (Metric T)]]*AHP!$P$5/TOPSIS!$D$4</f>
        <v>3.1412039945817936E-3</v>
      </c>
      <c r="X45">
        <f>((Pro_Economic_Table[[#This Row],[Weighted Energy]]-TOPSIS!$B$5)^2+(Pro_Economic_Table[[#This Row],[Weighted Cost]]-TOPSIS!$C$5)^2+(Pro_Economic_Table[[#This Row],[Weighted Co2]]-TOPSIS!$D$5)^2)^0.5</f>
        <v>1.2152874696968346E-3</v>
      </c>
      <c r="Y45">
        <f>((Pro_Economic_Table[[#This Row],[Weighted Energy]]-TOPSIS!$B$6)^2+(Pro_Economic_Table[[#This Row],[Weighted Cost]]-TOPSIS!$C$6)^2+(Pro_Economic_Table[[#This Row],[Weighted Co2]]-TOPSIS!$D$6)^2)^0.5</f>
        <v>7.2928634290089969E-3</v>
      </c>
      <c r="Z45">
        <f>Pro_Economic_Table[[#This Row],[S- Worst-Euclidean Distance]]/(Pro_Economic_Table[[#This Row],[S+ Best-Euclidean Distance]]+Pro_Economic_Table[[#This Row],[S- Worst-Euclidean Distance]])</f>
        <v>0.85716197512650005</v>
      </c>
      <c r="AA45">
        <v>44</v>
      </c>
    </row>
    <row r="46" spans="1:27" x14ac:dyDescent="0.3">
      <c r="A46">
        <v>2</v>
      </c>
      <c r="B46" t="s">
        <v>139</v>
      </c>
      <c r="C46" t="s">
        <v>149</v>
      </c>
      <c r="D46" t="s">
        <v>154</v>
      </c>
      <c r="E46" t="s">
        <v>156</v>
      </c>
      <c r="F46" t="s">
        <v>159</v>
      </c>
      <c r="G46" t="s">
        <v>226</v>
      </c>
      <c r="H46">
        <v>394.99189420857732</v>
      </c>
      <c r="I46">
        <v>29</v>
      </c>
      <c r="J46">
        <v>1451832.4051029475</v>
      </c>
      <c r="K46">
        <v>67310.77443333331</v>
      </c>
      <c r="L46">
        <v>261329832.91853052</v>
      </c>
      <c r="M46">
        <v>6291119.7583333319</v>
      </c>
      <c r="N46">
        <v>2177748607.6544209</v>
      </c>
      <c r="O46">
        <v>113100000</v>
      </c>
      <c r="P46">
        <v>26.733226449999989</v>
      </c>
      <c r="Q46">
        <v>21704.894456289061</v>
      </c>
      <c r="R46">
        <v>261397143.69296387</v>
      </c>
      <c r="S46">
        <v>2297.1397274127539</v>
      </c>
      <c r="T46">
        <v>21731.627682739061</v>
      </c>
      <c r="U46">
        <f>Pro_Economic_Table[[#This Row],[Total Energy(MJ)]]*AHP!$P$3/TOPSIS!$B$4</f>
        <v>7.2987595698980915E-3</v>
      </c>
      <c r="V46">
        <f>Pro_Economic_Table[[#This Row],[Total Cost(LKR Million)]]*AHP!$P$4/TOPSIS!$C$4</f>
        <v>2.8364596776506459E-2</v>
      </c>
      <c r="W46">
        <f>Pro_Economic_Table[[#This Row],[Total Carbon (Metric T)]]*AHP!$P$5/TOPSIS!$D$4</f>
        <v>3.1343489949422119E-3</v>
      </c>
      <c r="X46">
        <f>((Pro_Economic_Table[[#This Row],[Weighted Energy]]-TOPSIS!$B$5)^2+(Pro_Economic_Table[[#This Row],[Weighted Cost]]-TOPSIS!$C$5)^2+(Pro_Economic_Table[[#This Row],[Weighted Co2]]-TOPSIS!$D$5)^2)^0.5</f>
        <v>1.218184096536079E-3</v>
      </c>
      <c r="Y46">
        <f>((Pro_Economic_Table[[#This Row],[Weighted Energy]]-TOPSIS!$B$6)^2+(Pro_Economic_Table[[#This Row],[Weighted Cost]]-TOPSIS!$C$6)^2+(Pro_Economic_Table[[#This Row],[Weighted Co2]]-TOPSIS!$D$6)^2)^0.5</f>
        <v>7.2902848814348845E-3</v>
      </c>
      <c r="Z46">
        <f>Pro_Economic_Table[[#This Row],[S- Worst-Euclidean Distance]]/(Pro_Economic_Table[[#This Row],[S+ Best-Euclidean Distance]]+Pro_Economic_Table[[#This Row],[S- Worst-Euclidean Distance]])</f>
        <v>0.85682687453053608</v>
      </c>
      <c r="AA46">
        <v>45</v>
      </c>
    </row>
    <row r="47" spans="1:27" x14ac:dyDescent="0.3">
      <c r="A47">
        <v>20</v>
      </c>
      <c r="B47" t="s">
        <v>139</v>
      </c>
      <c r="C47" t="s">
        <v>149</v>
      </c>
      <c r="D47" t="s">
        <v>155</v>
      </c>
      <c r="E47" t="s">
        <v>156</v>
      </c>
      <c r="F47" t="s">
        <v>159</v>
      </c>
      <c r="G47" t="s">
        <v>226</v>
      </c>
      <c r="H47">
        <v>395.02198808357736</v>
      </c>
      <c r="I47">
        <v>29</v>
      </c>
      <c r="J47">
        <v>1451861.5359739475</v>
      </c>
      <c r="K47">
        <v>67224.791933333312</v>
      </c>
      <c r="L47">
        <v>261335076.47531059</v>
      </c>
      <c r="M47">
        <v>6286820.6333333319</v>
      </c>
      <c r="N47">
        <v>2177792303.9609213</v>
      </c>
      <c r="O47">
        <v>113100000</v>
      </c>
      <c r="P47">
        <v>26.668739574999993</v>
      </c>
      <c r="Q47">
        <v>21705.329962810516</v>
      </c>
      <c r="R47">
        <v>261402301.26724392</v>
      </c>
      <c r="S47">
        <v>2297.1791245942545</v>
      </c>
      <c r="T47">
        <v>21731.998702385517</v>
      </c>
      <c r="U47">
        <f>Pro_Economic_Table[[#This Row],[Total Energy(MJ)]]*AHP!$P$3/TOPSIS!$B$4</f>
        <v>7.2989035802499347E-3</v>
      </c>
      <c r="V47">
        <f>Pro_Economic_Table[[#This Row],[Total Cost(LKR Million)]]*AHP!$P$4/TOPSIS!$C$4</f>
        <v>2.8365083244592866E-2</v>
      </c>
      <c r="W47">
        <f>Pro_Economic_Table[[#This Row],[Total Carbon (Metric T)]]*AHP!$P$5/TOPSIS!$D$4</f>
        <v>3.1344025070432356E-3</v>
      </c>
      <c r="X47">
        <f>((Pro_Economic_Table[[#This Row],[Weighted Energy]]-TOPSIS!$B$5)^2+(Pro_Economic_Table[[#This Row],[Weighted Cost]]-TOPSIS!$C$5)^2+(Pro_Economic_Table[[#This Row],[Weighted Co2]]-TOPSIS!$D$5)^2)^0.5</f>
        <v>1.2186932856133421E-3</v>
      </c>
      <c r="Y47">
        <f>((Pro_Economic_Table[[#This Row],[Weighted Energy]]-TOPSIS!$B$6)^2+(Pro_Economic_Table[[#This Row],[Weighted Cost]]-TOPSIS!$C$6)^2+(Pro_Economic_Table[[#This Row],[Weighted Co2]]-TOPSIS!$D$6)^2)^0.5</f>
        <v>7.2897750690040022E-3</v>
      </c>
      <c r="Z47">
        <f>Pro_Economic_Table[[#This Row],[S- Worst-Euclidean Distance]]/(Pro_Economic_Table[[#This Row],[S+ Best-Euclidean Distance]]+Pro_Economic_Table[[#This Row],[S- Worst-Euclidean Distance]])</f>
        <v>0.85676701906613006</v>
      </c>
      <c r="AA47">
        <v>46</v>
      </c>
    </row>
    <row r="48" spans="1:27" x14ac:dyDescent="0.3">
      <c r="A48">
        <v>11</v>
      </c>
      <c r="B48" t="s">
        <v>139</v>
      </c>
      <c r="C48" t="s">
        <v>149</v>
      </c>
      <c r="D48" t="s">
        <v>154</v>
      </c>
      <c r="E48" t="s">
        <v>157</v>
      </c>
      <c r="F48" t="s">
        <v>159</v>
      </c>
      <c r="G48" t="s">
        <v>226</v>
      </c>
      <c r="H48">
        <v>398.04340654191071</v>
      </c>
      <c r="I48">
        <v>29</v>
      </c>
      <c r="J48">
        <v>1454786.2690416141</v>
      </c>
      <c r="K48">
        <v>70307.795474999977</v>
      </c>
      <c r="L48">
        <v>261861528.42749056</v>
      </c>
      <c r="M48">
        <v>5691715.5499999989</v>
      </c>
      <c r="N48">
        <v>2182179403.5624213</v>
      </c>
      <c r="O48">
        <v>113100000</v>
      </c>
      <c r="P48">
        <v>29.730247491666656</v>
      </c>
      <c r="Q48">
        <v>21749.054722172135</v>
      </c>
      <c r="R48">
        <v>261931836.22296557</v>
      </c>
      <c r="S48">
        <v>2300.9711191124215</v>
      </c>
      <c r="T48">
        <v>21778.7849696638</v>
      </c>
      <c r="U48">
        <f>Pro_Economic_Table[[#This Row],[Total Energy(MJ)]]*AHP!$P$3/TOPSIS!$B$4</f>
        <v>7.313689313066544E-3</v>
      </c>
      <c r="V48">
        <f>Pro_Economic_Table[[#This Row],[Total Cost(LKR Million)]]*AHP!$P$4/TOPSIS!$C$4</f>
        <v>2.8411905992988616E-2</v>
      </c>
      <c r="W48">
        <f>Pro_Economic_Table[[#This Row],[Total Carbon (Metric T)]]*AHP!$P$5/TOPSIS!$D$4</f>
        <v>3.1411504824807712E-3</v>
      </c>
      <c r="X48">
        <f>((Pro_Economic_Table[[#This Row],[Weighted Energy]]-TOPSIS!$B$5)^2+(Pro_Economic_Table[[#This Row],[Weighted Cost]]-TOPSIS!$C$5)^2+(Pro_Economic_Table[[#This Row],[Weighted Co2]]-TOPSIS!$D$5)^2)^0.5</f>
        <v>1.2680709352598904E-3</v>
      </c>
      <c r="Y48">
        <f>((Pro_Economic_Table[[#This Row],[Weighted Energy]]-TOPSIS!$B$6)^2+(Pro_Economic_Table[[#This Row],[Weighted Cost]]-TOPSIS!$C$6)^2+(Pro_Economic_Table[[#This Row],[Weighted Co2]]-TOPSIS!$D$6)^2)^0.5</f>
        <v>7.2403080428909148E-3</v>
      </c>
      <c r="Z48">
        <f>Pro_Economic_Table[[#This Row],[S- Worst-Euclidean Distance]]/(Pro_Economic_Table[[#This Row],[S+ Best-Euclidean Distance]]+Pro_Economic_Table[[#This Row],[S- Worst-Euclidean Distance]])</f>
        <v>0.850962100005624</v>
      </c>
      <c r="AA48">
        <v>47</v>
      </c>
    </row>
    <row r="49" spans="1:27" x14ac:dyDescent="0.3">
      <c r="A49">
        <v>29</v>
      </c>
      <c r="B49" t="s">
        <v>139</v>
      </c>
      <c r="C49" t="s">
        <v>149</v>
      </c>
      <c r="D49" t="s">
        <v>155</v>
      </c>
      <c r="E49" t="s">
        <v>157</v>
      </c>
      <c r="F49" t="s">
        <v>159</v>
      </c>
      <c r="G49" t="s">
        <v>226</v>
      </c>
      <c r="H49">
        <v>398.07350041691075</v>
      </c>
      <c r="I49">
        <v>29</v>
      </c>
      <c r="J49">
        <v>1454815.3999126144</v>
      </c>
      <c r="K49">
        <v>70221.812974999979</v>
      </c>
      <c r="L49">
        <v>261866771.98427057</v>
      </c>
      <c r="M49">
        <v>5687416.4249999989</v>
      </c>
      <c r="N49">
        <v>2182223099.8689213</v>
      </c>
      <c r="O49">
        <v>113100000</v>
      </c>
      <c r="P49">
        <v>29.66576061666666</v>
      </c>
      <c r="Q49">
        <v>21749.490228693583</v>
      </c>
      <c r="R49">
        <v>261936993.79724556</v>
      </c>
      <c r="S49">
        <v>2301.0105162939217</v>
      </c>
      <c r="T49">
        <v>21779.155989310249</v>
      </c>
      <c r="U49">
        <f>Pro_Economic_Table[[#This Row],[Total Energy(MJ)]]*AHP!$P$3/TOPSIS!$B$4</f>
        <v>7.3138333234183854E-3</v>
      </c>
      <c r="V49">
        <f>Pro_Economic_Table[[#This Row],[Total Cost(LKR Million)]]*AHP!$P$4/TOPSIS!$C$4</f>
        <v>2.841239246107501E-2</v>
      </c>
      <c r="W49">
        <f>Pro_Economic_Table[[#This Row],[Total Carbon (Metric T)]]*AHP!$P$5/TOPSIS!$D$4</f>
        <v>3.1412039945817936E-3</v>
      </c>
      <c r="X49">
        <f>((Pro_Economic_Table[[#This Row],[Weighted Energy]]-TOPSIS!$B$5)^2+(Pro_Economic_Table[[#This Row],[Weighted Cost]]-TOPSIS!$C$5)^2+(Pro_Economic_Table[[#This Row],[Weighted Co2]]-TOPSIS!$D$5)^2)^0.5</f>
        <v>1.268580224125936E-3</v>
      </c>
      <c r="Y49">
        <f>((Pro_Economic_Table[[#This Row],[Weighted Energy]]-TOPSIS!$B$6)^2+(Pro_Economic_Table[[#This Row],[Weighted Cost]]-TOPSIS!$C$6)^2+(Pro_Economic_Table[[#This Row],[Weighted Co2]]-TOPSIS!$D$6)^2)^0.5</f>
        <v>7.2397982373124366E-3</v>
      </c>
      <c r="Z49">
        <f>Pro_Economic_Table[[#This Row],[S- Worst-Euclidean Distance]]/(Pro_Economic_Table[[#This Row],[S+ Best-Euclidean Distance]]+Pro_Economic_Table[[#This Row],[S- Worst-Euclidean Distance]])</f>
        <v>0.85090223361885131</v>
      </c>
      <c r="AA49">
        <v>48</v>
      </c>
    </row>
    <row r="50" spans="1:27" x14ac:dyDescent="0.3">
      <c r="A50">
        <v>112</v>
      </c>
      <c r="B50" t="s">
        <v>140</v>
      </c>
      <c r="C50" t="s">
        <v>149</v>
      </c>
      <c r="D50" t="s">
        <v>154</v>
      </c>
      <c r="E50" t="s">
        <v>156</v>
      </c>
      <c r="F50" t="s">
        <v>160</v>
      </c>
      <c r="G50" t="s">
        <v>225</v>
      </c>
      <c r="H50">
        <v>401.18928693547065</v>
      </c>
      <c r="I50">
        <v>58</v>
      </c>
      <c r="J50">
        <v>1476854.5639160606</v>
      </c>
      <c r="K50">
        <v>61249.743808333325</v>
      </c>
      <c r="L50">
        <v>265833821.50489092</v>
      </c>
      <c r="M50">
        <v>7006205.4041666649</v>
      </c>
      <c r="N50">
        <v>2215281845.8740911</v>
      </c>
      <c r="O50">
        <v>108112000</v>
      </c>
      <c r="P50">
        <v>27.14860999166666</v>
      </c>
      <c r="Q50">
        <v>22078.975730545106</v>
      </c>
      <c r="R50">
        <v>265895071.24869925</v>
      </c>
      <c r="S50">
        <v>2330.4000512782577</v>
      </c>
      <c r="T50">
        <v>22106.124340536771</v>
      </c>
      <c r="U50">
        <f>Pro_Economic_Table[[#This Row],[Total Energy(MJ)]]*AHP!$P$3/TOPSIS!$B$4</f>
        <v>7.4243511939239958E-3</v>
      </c>
      <c r="V50">
        <f>Pro_Economic_Table[[#This Row],[Total Cost(LKR Million)]]*AHP!$P$4/TOPSIS!$C$4</f>
        <v>2.8775288239390864E-2</v>
      </c>
      <c r="W50">
        <f>Pro_Economic_Table[[#This Row],[Total Carbon (Metric T)]]*AHP!$P$5/TOPSIS!$D$4</f>
        <v>3.188362584725447E-3</v>
      </c>
      <c r="X50">
        <f>((Pro_Economic_Table[[#This Row],[Weighted Energy]]-TOPSIS!$B$5)^2+(Pro_Economic_Table[[#This Row],[Weighted Cost]]-TOPSIS!$C$5)^2+(Pro_Economic_Table[[#This Row],[Weighted Co2]]-TOPSIS!$D$5)^2)^0.5</f>
        <v>1.6501261019494897E-3</v>
      </c>
      <c r="Y50">
        <f>((Pro_Economic_Table[[#This Row],[Weighted Energy]]-TOPSIS!$B$6)^2+(Pro_Economic_Table[[#This Row],[Weighted Cost]]-TOPSIS!$C$6)^2+(Pro_Economic_Table[[#This Row],[Weighted Co2]]-TOPSIS!$D$6)^2)^0.5</f>
        <v>6.8579885473196598E-3</v>
      </c>
      <c r="Z50">
        <f>Pro_Economic_Table[[#This Row],[S- Worst-Euclidean Distance]]/(Pro_Economic_Table[[#This Row],[S+ Best-Euclidean Distance]]+Pro_Economic_Table[[#This Row],[S- Worst-Euclidean Distance]])</f>
        <v>0.80605267206980613</v>
      </c>
      <c r="AA50">
        <v>49</v>
      </c>
    </row>
    <row r="51" spans="1:27" x14ac:dyDescent="0.3">
      <c r="A51">
        <v>130</v>
      </c>
      <c r="B51" t="s">
        <v>140</v>
      </c>
      <c r="C51" t="s">
        <v>149</v>
      </c>
      <c r="D51" t="s">
        <v>155</v>
      </c>
      <c r="E51" t="s">
        <v>156</v>
      </c>
      <c r="F51" t="s">
        <v>160</v>
      </c>
      <c r="G51" t="s">
        <v>225</v>
      </c>
      <c r="H51">
        <v>401.21938081047062</v>
      </c>
      <c r="I51">
        <v>58</v>
      </c>
      <c r="J51">
        <v>1476883.6947870604</v>
      </c>
      <c r="K51">
        <v>61163.761308333327</v>
      </c>
      <c r="L51">
        <v>265839065.06167087</v>
      </c>
      <c r="M51">
        <v>7001906.2791666649</v>
      </c>
      <c r="N51">
        <v>2215325542.1805906</v>
      </c>
      <c r="O51">
        <v>108112000</v>
      </c>
      <c r="P51">
        <v>27.084123116666664</v>
      </c>
      <c r="Q51">
        <v>22079.411237066553</v>
      </c>
      <c r="R51">
        <v>265900228.82297921</v>
      </c>
      <c r="S51">
        <v>2330.4394484597574</v>
      </c>
      <c r="T51">
        <v>22106.49536018322</v>
      </c>
      <c r="U51">
        <f>Pro_Economic_Table[[#This Row],[Total Energy(MJ)]]*AHP!$P$3/TOPSIS!$B$4</f>
        <v>7.4244952042758364E-3</v>
      </c>
      <c r="V51">
        <f>Pro_Economic_Table[[#This Row],[Total Cost(LKR Million)]]*AHP!$P$4/TOPSIS!$C$4</f>
        <v>2.8775774707477258E-2</v>
      </c>
      <c r="W51">
        <f>Pro_Economic_Table[[#This Row],[Total Carbon (Metric T)]]*AHP!$P$5/TOPSIS!$D$4</f>
        <v>3.1884160968264704E-3</v>
      </c>
      <c r="X51">
        <f>((Pro_Economic_Table[[#This Row],[Weighted Energy]]-TOPSIS!$B$5)^2+(Pro_Economic_Table[[#This Row],[Weighted Cost]]-TOPSIS!$C$5)^2+(Pro_Economic_Table[[#This Row],[Weighted Co2]]-TOPSIS!$D$5)^2)^0.5</f>
        <v>1.6506357908424175E-3</v>
      </c>
      <c r="Y51">
        <f>((Pro_Economic_Table[[#This Row],[Weighted Energy]]-TOPSIS!$B$6)^2+(Pro_Economic_Table[[#This Row],[Weighted Cost]]-TOPSIS!$C$6)^2+(Pro_Economic_Table[[#This Row],[Weighted Co2]]-TOPSIS!$D$6)^2)^0.5</f>
        <v>6.8574787895910741E-3</v>
      </c>
      <c r="Z51">
        <f>Pro_Economic_Table[[#This Row],[S- Worst-Euclidean Distance]]/(Pro_Economic_Table[[#This Row],[S+ Best-Euclidean Distance]]+Pro_Economic_Table[[#This Row],[S- Worst-Euclidean Distance]])</f>
        <v>0.80599276429134348</v>
      </c>
      <c r="AA51">
        <v>50</v>
      </c>
    </row>
    <row r="52" spans="1:27" x14ac:dyDescent="0.3">
      <c r="A52">
        <v>114</v>
      </c>
      <c r="B52" t="s">
        <v>140</v>
      </c>
      <c r="C52" t="s">
        <v>149</v>
      </c>
      <c r="D52" t="s">
        <v>154</v>
      </c>
      <c r="E52" t="s">
        <v>156</v>
      </c>
      <c r="F52" t="s">
        <v>160</v>
      </c>
      <c r="G52" t="s">
        <v>224</v>
      </c>
      <c r="H52">
        <v>401.18928693547065</v>
      </c>
      <c r="I52">
        <v>29</v>
      </c>
      <c r="J52">
        <v>1476854.5639160606</v>
      </c>
      <c r="K52">
        <v>61249.743808333325</v>
      </c>
      <c r="L52">
        <v>265833821.50489092</v>
      </c>
      <c r="M52">
        <v>7006205.4041666649</v>
      </c>
      <c r="N52">
        <v>2215281845.8740911</v>
      </c>
      <c r="O52">
        <v>108639800</v>
      </c>
      <c r="P52">
        <v>27.14860999166666</v>
      </c>
      <c r="Q52">
        <v>22078.975730545106</v>
      </c>
      <c r="R52">
        <v>265895071.24869925</v>
      </c>
      <c r="S52">
        <v>2330.927851278258</v>
      </c>
      <c r="T52">
        <v>22106.124340536771</v>
      </c>
      <c r="U52">
        <f>Pro_Economic_Table[[#This Row],[Total Energy(MJ)]]*AHP!$P$3/TOPSIS!$B$4</f>
        <v>7.4243511939239958E-3</v>
      </c>
      <c r="V52">
        <f>Pro_Economic_Table[[#This Row],[Total Cost(LKR Million)]]*AHP!$P$4/TOPSIS!$C$4</f>
        <v>2.8781805402452388E-2</v>
      </c>
      <c r="W52">
        <f>Pro_Economic_Table[[#This Row],[Total Carbon (Metric T)]]*AHP!$P$5/TOPSIS!$D$4</f>
        <v>3.188362584725447E-3</v>
      </c>
      <c r="X52">
        <f>((Pro_Economic_Table[[#This Row],[Weighted Energy]]-TOPSIS!$B$5)^2+(Pro_Economic_Table[[#This Row],[Weighted Cost]]-TOPSIS!$C$5)^2+(Pro_Economic_Table[[#This Row],[Weighted Co2]]-TOPSIS!$D$5)^2)^0.5</f>
        <v>1.656415399628587E-3</v>
      </c>
      <c r="Y52">
        <f>((Pro_Economic_Table[[#This Row],[Weighted Energy]]-TOPSIS!$B$6)^2+(Pro_Economic_Table[[#This Row],[Weighted Cost]]-TOPSIS!$C$6)^2+(Pro_Economic_Table[[#This Row],[Weighted Co2]]-TOPSIS!$D$6)^2)^0.5</f>
        <v>6.8517064022771239E-3</v>
      </c>
      <c r="Z52">
        <f>Pro_Economic_Table[[#This Row],[S- Worst-Euclidean Distance]]/(Pro_Economic_Table[[#This Row],[S+ Best-Euclidean Distance]]+Pro_Economic_Table[[#This Row],[S- Worst-Euclidean Distance]])</f>
        <v>0.8053136240647647</v>
      </c>
      <c r="AA52">
        <v>51</v>
      </c>
    </row>
    <row r="53" spans="1:27" x14ac:dyDescent="0.3">
      <c r="A53">
        <v>132</v>
      </c>
      <c r="B53" t="s">
        <v>140</v>
      </c>
      <c r="C53" t="s">
        <v>149</v>
      </c>
      <c r="D53" t="s">
        <v>155</v>
      </c>
      <c r="E53" t="s">
        <v>156</v>
      </c>
      <c r="F53" t="s">
        <v>160</v>
      </c>
      <c r="G53" t="s">
        <v>224</v>
      </c>
      <c r="H53">
        <v>401.21938081047062</v>
      </c>
      <c r="I53">
        <v>29</v>
      </c>
      <c r="J53">
        <v>1476883.6947870604</v>
      </c>
      <c r="K53">
        <v>61163.761308333327</v>
      </c>
      <c r="L53">
        <v>265839065.06167087</v>
      </c>
      <c r="M53">
        <v>7001906.2791666649</v>
      </c>
      <c r="N53">
        <v>2215325542.1805906</v>
      </c>
      <c r="O53">
        <v>108639800</v>
      </c>
      <c r="P53">
        <v>27.084123116666664</v>
      </c>
      <c r="Q53">
        <v>22079.411237066553</v>
      </c>
      <c r="R53">
        <v>265900228.82297921</v>
      </c>
      <c r="S53">
        <v>2330.9672484597572</v>
      </c>
      <c r="T53">
        <v>22106.49536018322</v>
      </c>
      <c r="U53">
        <f>Pro_Economic_Table[[#This Row],[Total Energy(MJ)]]*AHP!$P$3/TOPSIS!$B$4</f>
        <v>7.4244952042758364E-3</v>
      </c>
      <c r="V53">
        <f>Pro_Economic_Table[[#This Row],[Total Cost(LKR Million)]]*AHP!$P$4/TOPSIS!$C$4</f>
        <v>2.8782291870538771E-2</v>
      </c>
      <c r="W53">
        <f>Pro_Economic_Table[[#This Row],[Total Carbon (Metric T)]]*AHP!$P$5/TOPSIS!$D$4</f>
        <v>3.1884160968264704E-3</v>
      </c>
      <c r="X53">
        <f>((Pro_Economic_Table[[#This Row],[Weighted Energy]]-TOPSIS!$B$5)^2+(Pro_Economic_Table[[#This Row],[Weighted Cost]]-TOPSIS!$C$5)^2+(Pro_Economic_Table[[#This Row],[Weighted Co2]]-TOPSIS!$D$5)^2)^0.5</f>
        <v>1.6569250672813605E-3</v>
      </c>
      <c r="Y53">
        <f>((Pro_Economic_Table[[#This Row],[Weighted Energy]]-TOPSIS!$B$6)^2+(Pro_Economic_Table[[#This Row],[Weighted Cost]]-TOPSIS!$C$6)^2+(Pro_Economic_Table[[#This Row],[Weighted Co2]]-TOPSIS!$D$6)^2)^0.5</f>
        <v>6.8511966398807295E-3</v>
      </c>
      <c r="Z53">
        <f>Pro_Economic_Table[[#This Row],[S- Worst-Euclidean Distance]]/(Pro_Economic_Table[[#This Row],[S+ Best-Euclidean Distance]]+Pro_Economic_Table[[#This Row],[S- Worst-Euclidean Distance]])</f>
        <v>0.80525371823412328</v>
      </c>
      <c r="AA53">
        <v>52</v>
      </c>
    </row>
    <row r="54" spans="1:27" x14ac:dyDescent="0.3">
      <c r="A54">
        <v>223</v>
      </c>
      <c r="B54" t="s">
        <v>141</v>
      </c>
      <c r="C54" t="s">
        <v>149</v>
      </c>
      <c r="D54" t="s">
        <v>154</v>
      </c>
      <c r="E54" t="s">
        <v>156</v>
      </c>
      <c r="F54" t="s">
        <v>161</v>
      </c>
      <c r="G54" t="s">
        <v>225</v>
      </c>
      <c r="H54">
        <v>397.26275347639626</v>
      </c>
      <c r="I54">
        <v>57</v>
      </c>
      <c r="J54">
        <v>1480446.2202218787</v>
      </c>
      <c r="K54">
        <v>54861.765433333327</v>
      </c>
      <c r="L54">
        <v>266480319.63993815</v>
      </c>
      <c r="M54">
        <v>6441283.2416666653</v>
      </c>
      <c r="N54">
        <v>2220669330.332818</v>
      </c>
      <c r="O54">
        <v>106248000</v>
      </c>
      <c r="P54">
        <v>23.906828366666659</v>
      </c>
      <c r="Q54">
        <v>22132.670992317086</v>
      </c>
      <c r="R54">
        <v>266535181.40537149</v>
      </c>
      <c r="S54">
        <v>2333.3586135744849</v>
      </c>
      <c r="T54">
        <v>22156.577820683753</v>
      </c>
      <c r="U54">
        <f>Pro_Economic_Table[[#This Row],[Total Energy(MJ)]]*AHP!$P$3/TOPSIS!$B$4</f>
        <v>7.4422244195675334E-3</v>
      </c>
      <c r="V54">
        <f>Pro_Economic_Table[[#This Row],[Total Cost(LKR Million)]]*AHP!$P$4/TOPSIS!$C$4</f>
        <v>2.8811819942521164E-2</v>
      </c>
      <c r="W54">
        <f>Pro_Economic_Table[[#This Row],[Total Carbon (Metric T)]]*AHP!$P$5/TOPSIS!$D$4</f>
        <v>3.195639481656441E-3</v>
      </c>
      <c r="X54">
        <f>((Pro_Economic_Table[[#This Row],[Weighted Energy]]-TOPSIS!$B$5)^2+(Pro_Economic_Table[[#This Row],[Weighted Cost]]-TOPSIS!$C$5)^2+(Pro_Economic_Table[[#This Row],[Weighted Co2]]-TOPSIS!$D$5)^2)^0.5</f>
        <v>1.6904666622881218E-3</v>
      </c>
      <c r="Y54">
        <f>((Pro_Economic_Table[[#This Row],[Weighted Energy]]-TOPSIS!$B$6)^2+(Pro_Economic_Table[[#This Row],[Weighted Cost]]-TOPSIS!$C$6)^2+(Pro_Economic_Table[[#This Row],[Weighted Co2]]-TOPSIS!$D$6)^2)^0.5</f>
        <v>6.817646424539389E-3</v>
      </c>
      <c r="Z54">
        <f>Pro_Economic_Table[[#This Row],[S- Worst-Euclidean Distance]]/(Pro_Economic_Table[[#This Row],[S+ Best-Euclidean Distance]]+Pro_Economic_Table[[#This Row],[S- Worst-Euclidean Distance]])</f>
        <v>0.80131121377484416</v>
      </c>
      <c r="AA54">
        <v>53</v>
      </c>
    </row>
    <row r="55" spans="1:27" x14ac:dyDescent="0.3">
      <c r="A55">
        <v>241</v>
      </c>
      <c r="B55" t="s">
        <v>141</v>
      </c>
      <c r="C55" t="s">
        <v>149</v>
      </c>
      <c r="D55" t="s">
        <v>155</v>
      </c>
      <c r="E55" t="s">
        <v>156</v>
      </c>
      <c r="F55" t="s">
        <v>161</v>
      </c>
      <c r="G55" t="s">
        <v>225</v>
      </c>
      <c r="H55">
        <v>397.29284735139623</v>
      </c>
      <c r="I55">
        <v>57</v>
      </c>
      <c r="J55">
        <v>1480475.3510928787</v>
      </c>
      <c r="K55">
        <v>54775.782933333321</v>
      </c>
      <c r="L55">
        <v>266485563.19671816</v>
      </c>
      <c r="M55">
        <v>6436984.1166666653</v>
      </c>
      <c r="N55">
        <v>2220713026.639318</v>
      </c>
      <c r="O55">
        <v>106248000</v>
      </c>
      <c r="P55">
        <v>23.842341491666659</v>
      </c>
      <c r="Q55">
        <v>22133.106498838533</v>
      </c>
      <c r="R55">
        <v>266540338.97965148</v>
      </c>
      <c r="S55">
        <v>2333.3980107559846</v>
      </c>
      <c r="T55">
        <v>22156.948840330198</v>
      </c>
      <c r="U55">
        <f>Pro_Economic_Table[[#This Row],[Total Energy(MJ)]]*AHP!$P$3/TOPSIS!$B$4</f>
        <v>7.4423684299193748E-3</v>
      </c>
      <c r="V55">
        <f>Pro_Economic_Table[[#This Row],[Total Cost(LKR Million)]]*AHP!$P$4/TOPSIS!$C$4</f>
        <v>2.8812306410607558E-2</v>
      </c>
      <c r="W55">
        <f>Pro_Economic_Table[[#This Row],[Total Carbon (Metric T)]]*AHP!$P$5/TOPSIS!$D$4</f>
        <v>3.1956929937574634E-3</v>
      </c>
      <c r="X55">
        <f>((Pro_Economic_Table[[#This Row],[Weighted Energy]]-TOPSIS!$B$5)^2+(Pro_Economic_Table[[#This Row],[Weighted Cost]]-TOPSIS!$C$5)^2+(Pro_Economic_Table[[#This Row],[Weighted Co2]]-TOPSIS!$D$5)^2)^0.5</f>
        <v>1.6909764539049742E-3</v>
      </c>
      <c r="Y55">
        <f>((Pro_Economic_Table[[#This Row],[Weighted Energy]]-TOPSIS!$B$6)^2+(Pro_Economic_Table[[#This Row],[Weighted Cost]]-TOPSIS!$C$6)^2+(Pro_Economic_Table[[#This Row],[Weighted Co2]]-TOPSIS!$D$6)^2)^0.5</f>
        <v>6.8171366917670869E-3</v>
      </c>
      <c r="Z55">
        <f>Pro_Economic_Table[[#This Row],[S- Worst-Euclidean Distance]]/(Pro_Economic_Table[[#This Row],[S+ Best-Euclidean Distance]]+Pro_Economic_Table[[#This Row],[S- Worst-Euclidean Distance]])</f>
        <v>0.80125129685597252</v>
      </c>
      <c r="AA55">
        <v>54</v>
      </c>
    </row>
    <row r="56" spans="1:27" x14ac:dyDescent="0.3">
      <c r="A56">
        <v>121</v>
      </c>
      <c r="B56" t="s">
        <v>140</v>
      </c>
      <c r="C56" t="s">
        <v>149</v>
      </c>
      <c r="D56" t="s">
        <v>154</v>
      </c>
      <c r="E56" t="s">
        <v>157</v>
      </c>
      <c r="F56" t="s">
        <v>160</v>
      </c>
      <c r="G56" t="s">
        <v>225</v>
      </c>
      <c r="H56">
        <v>404.24079926880398</v>
      </c>
      <c r="I56">
        <v>58</v>
      </c>
      <c r="J56">
        <v>1479808.427854727</v>
      </c>
      <c r="K56">
        <v>64246.764849999992</v>
      </c>
      <c r="L56">
        <v>266365517.01385084</v>
      </c>
      <c r="M56">
        <v>6406801.1958333319</v>
      </c>
      <c r="N56">
        <v>2219712641.7820902</v>
      </c>
      <c r="O56">
        <v>108112000</v>
      </c>
      <c r="P56">
        <v>30.145631033333327</v>
      </c>
      <c r="Q56">
        <v>22123.135996428166</v>
      </c>
      <c r="R56">
        <v>266429763.77870083</v>
      </c>
      <c r="S56">
        <v>2334.2314429779235</v>
      </c>
      <c r="T56">
        <v>22153.2816274615</v>
      </c>
      <c r="U56">
        <f>Pro_Economic_Table[[#This Row],[Total Energy(MJ)]]*AHP!$P$3/TOPSIS!$B$4</f>
        <v>7.4392809370924448E-3</v>
      </c>
      <c r="V56">
        <f>Pro_Economic_Table[[#This Row],[Total Cost(LKR Million)]]*AHP!$P$4/TOPSIS!$C$4</f>
        <v>2.8822597455872997E-2</v>
      </c>
      <c r="W56">
        <f>Pro_Economic_Table[[#This Row],[Total Carbon (Metric T)]]*AHP!$P$5/TOPSIS!$D$4</f>
        <v>3.195164072264005E-3</v>
      </c>
      <c r="X56">
        <f>((Pro_Economic_Table[[#This Row],[Weighted Energy]]-TOPSIS!$B$5)^2+(Pro_Economic_Table[[#This Row],[Weighted Cost]]-TOPSIS!$C$5)^2+(Pro_Economic_Table[[#This Row],[Weighted Co2]]-TOPSIS!$D$5)^2)^0.5</f>
        <v>1.7000856995103592E-3</v>
      </c>
      <c r="Y56">
        <f>((Pro_Economic_Table[[#This Row],[Weighted Energy]]-TOPSIS!$B$6)^2+(Pro_Economic_Table[[#This Row],[Weighted Cost]]-TOPSIS!$C$6)^2+(Pro_Economic_Table[[#This Row],[Weighted Co2]]-TOPSIS!$D$6)^2)^0.5</f>
        <v>6.8080215663721281E-3</v>
      </c>
      <c r="Z56">
        <f>Pro_Economic_Table[[#This Row],[S- Worst-Euclidean Distance]]/(Pro_Economic_Table[[#This Row],[S+ Best-Euclidean Distance]]+Pro_Economic_Table[[#This Row],[S- Worst-Euclidean Distance]])</f>
        <v>0.80018050473720481</v>
      </c>
      <c r="AA56">
        <v>55</v>
      </c>
    </row>
    <row r="57" spans="1:27" x14ac:dyDescent="0.3">
      <c r="A57">
        <v>139</v>
      </c>
      <c r="B57" t="s">
        <v>140</v>
      </c>
      <c r="C57" t="s">
        <v>149</v>
      </c>
      <c r="D57" t="s">
        <v>155</v>
      </c>
      <c r="E57" t="s">
        <v>157</v>
      </c>
      <c r="F57" t="s">
        <v>160</v>
      </c>
      <c r="G57" t="s">
        <v>225</v>
      </c>
      <c r="H57">
        <v>404.27089314380396</v>
      </c>
      <c r="I57">
        <v>58</v>
      </c>
      <c r="J57">
        <v>1479837.558725727</v>
      </c>
      <c r="K57">
        <v>64160.782349999994</v>
      </c>
      <c r="L57">
        <v>266370760.57063085</v>
      </c>
      <c r="M57">
        <v>6402502.0708333319</v>
      </c>
      <c r="N57">
        <v>2219756338.0885901</v>
      </c>
      <c r="O57">
        <v>108112000</v>
      </c>
      <c r="P57">
        <v>30.081144158333331</v>
      </c>
      <c r="Q57">
        <v>22123.571502949617</v>
      </c>
      <c r="R57">
        <v>266434921.35298085</v>
      </c>
      <c r="S57">
        <v>2334.2708401594232</v>
      </c>
      <c r="T57">
        <v>22153.652647107949</v>
      </c>
      <c r="U57">
        <f>Pro_Economic_Table[[#This Row],[Total Energy(MJ)]]*AHP!$P$3/TOPSIS!$B$4</f>
        <v>7.4394249474442871E-3</v>
      </c>
      <c r="V57">
        <f>Pro_Economic_Table[[#This Row],[Total Cost(LKR Million)]]*AHP!$P$4/TOPSIS!$C$4</f>
        <v>2.8823083923959388E-2</v>
      </c>
      <c r="W57">
        <f>Pro_Economic_Table[[#This Row],[Total Carbon (Metric T)]]*AHP!$P$5/TOPSIS!$D$4</f>
        <v>3.1952175843650275E-3</v>
      </c>
      <c r="X57">
        <f>((Pro_Economic_Table[[#This Row],[Weighted Energy]]-TOPSIS!$B$5)^2+(Pro_Economic_Table[[#This Row],[Weighted Cost]]-TOPSIS!$C$5)^2+(Pro_Economic_Table[[#This Row],[Weighted Co2]]-TOPSIS!$D$5)^2)^0.5</f>
        <v>1.700595426373217E-3</v>
      </c>
      <c r="Y57">
        <f>((Pro_Economic_Table[[#This Row],[Weighted Energy]]-TOPSIS!$B$6)^2+(Pro_Economic_Table[[#This Row],[Weighted Cost]]-TOPSIS!$C$6)^2+(Pro_Economic_Table[[#This Row],[Weighted Co2]]-TOPSIS!$D$6)^2)^0.5</f>
        <v>6.8075118170708169E-3</v>
      </c>
      <c r="Z57">
        <f>Pro_Economic_Table[[#This Row],[S- Worst-Euclidean Distance]]/(Pro_Economic_Table[[#This Row],[S+ Best-Euclidean Distance]]+Pro_Economic_Table[[#This Row],[S- Worst-Euclidean Distance]])</f>
        <v>0.80012059348645148</v>
      </c>
      <c r="AA57">
        <v>56</v>
      </c>
    </row>
    <row r="58" spans="1:27" x14ac:dyDescent="0.3">
      <c r="A58">
        <v>123</v>
      </c>
      <c r="B58" t="s">
        <v>140</v>
      </c>
      <c r="C58" t="s">
        <v>149</v>
      </c>
      <c r="D58" t="s">
        <v>154</v>
      </c>
      <c r="E58" t="s">
        <v>157</v>
      </c>
      <c r="F58" t="s">
        <v>160</v>
      </c>
      <c r="G58" t="s">
        <v>224</v>
      </c>
      <c r="H58">
        <v>404.24079926880398</v>
      </c>
      <c r="I58">
        <v>29</v>
      </c>
      <c r="J58">
        <v>1479808.427854727</v>
      </c>
      <c r="K58">
        <v>64246.764849999992</v>
      </c>
      <c r="L58">
        <v>266365517.01385084</v>
      </c>
      <c r="M58">
        <v>6406801.1958333319</v>
      </c>
      <c r="N58">
        <v>2219712641.7820902</v>
      </c>
      <c r="O58">
        <v>108639800</v>
      </c>
      <c r="P58">
        <v>30.145631033333327</v>
      </c>
      <c r="Q58">
        <v>22123.135996428166</v>
      </c>
      <c r="R58">
        <v>266429763.77870083</v>
      </c>
      <c r="S58">
        <v>2334.7592429779233</v>
      </c>
      <c r="T58">
        <v>22153.2816274615</v>
      </c>
      <c r="U58">
        <f>Pro_Economic_Table[[#This Row],[Total Energy(MJ)]]*AHP!$P$3/TOPSIS!$B$4</f>
        <v>7.4392809370924448E-3</v>
      </c>
      <c r="V58">
        <f>Pro_Economic_Table[[#This Row],[Total Cost(LKR Million)]]*AHP!$P$4/TOPSIS!$C$4</f>
        <v>2.8829114618934514E-2</v>
      </c>
      <c r="W58">
        <f>Pro_Economic_Table[[#This Row],[Total Carbon (Metric T)]]*AHP!$P$5/TOPSIS!$D$4</f>
        <v>3.195164072264005E-3</v>
      </c>
      <c r="X58">
        <f>((Pro_Economic_Table[[#This Row],[Weighted Energy]]-TOPSIS!$B$5)^2+(Pro_Economic_Table[[#This Row],[Weighted Cost]]-TOPSIS!$C$5)^2+(Pro_Economic_Table[[#This Row],[Weighted Co2]]-TOPSIS!$D$5)^2)^0.5</f>
        <v>1.7063715460671433E-3</v>
      </c>
      <c r="Y58">
        <f>((Pro_Economic_Table[[#This Row],[Weighted Energy]]-TOPSIS!$B$6)^2+(Pro_Economic_Table[[#This Row],[Weighted Cost]]-TOPSIS!$C$6)^2+(Pro_Economic_Table[[#This Row],[Weighted Co2]]-TOPSIS!$D$6)^2)^0.5</f>
        <v>6.8017386012535095E-3</v>
      </c>
      <c r="Z58">
        <f>Pro_Economic_Table[[#This Row],[S- Worst-Euclidean Distance]]/(Pro_Economic_Table[[#This Row],[S+ Best-Euclidean Distance]]+Pro_Economic_Table[[#This Row],[S- Worst-Euclidean Distance]])</f>
        <v>0.79944176597143501</v>
      </c>
      <c r="AA58">
        <v>57</v>
      </c>
    </row>
    <row r="59" spans="1:27" x14ac:dyDescent="0.3">
      <c r="A59">
        <v>141</v>
      </c>
      <c r="B59" t="s">
        <v>140</v>
      </c>
      <c r="C59" t="s">
        <v>149</v>
      </c>
      <c r="D59" t="s">
        <v>155</v>
      </c>
      <c r="E59" t="s">
        <v>157</v>
      </c>
      <c r="F59" t="s">
        <v>160</v>
      </c>
      <c r="G59" t="s">
        <v>224</v>
      </c>
      <c r="H59">
        <v>404.27089314380396</v>
      </c>
      <c r="I59">
        <v>29</v>
      </c>
      <c r="J59">
        <v>1479837.558725727</v>
      </c>
      <c r="K59">
        <v>64160.782349999994</v>
      </c>
      <c r="L59">
        <v>266370760.57063085</v>
      </c>
      <c r="M59">
        <v>6402502.0708333319</v>
      </c>
      <c r="N59">
        <v>2219756338.0885901</v>
      </c>
      <c r="O59">
        <v>108639800</v>
      </c>
      <c r="P59">
        <v>30.081144158333331</v>
      </c>
      <c r="Q59">
        <v>22123.571502949617</v>
      </c>
      <c r="R59">
        <v>266434921.35298085</v>
      </c>
      <c r="S59">
        <v>2334.7986401594235</v>
      </c>
      <c r="T59">
        <v>22153.652647107949</v>
      </c>
      <c r="U59">
        <f>Pro_Economic_Table[[#This Row],[Total Energy(MJ)]]*AHP!$P$3/TOPSIS!$B$4</f>
        <v>7.4394249474442871E-3</v>
      </c>
      <c r="V59">
        <f>Pro_Economic_Table[[#This Row],[Total Cost(LKR Million)]]*AHP!$P$4/TOPSIS!$C$4</f>
        <v>2.8829601087020911E-2</v>
      </c>
      <c r="W59">
        <f>Pro_Economic_Table[[#This Row],[Total Carbon (Metric T)]]*AHP!$P$5/TOPSIS!$D$4</f>
        <v>3.1952175843650275E-3</v>
      </c>
      <c r="X59">
        <f>((Pro_Economic_Table[[#This Row],[Weighted Energy]]-TOPSIS!$B$5)^2+(Pro_Economic_Table[[#This Row],[Weighted Cost]]-TOPSIS!$C$5)^2+(Pro_Economic_Table[[#This Row],[Weighted Co2]]-TOPSIS!$D$5)^2)^0.5</f>
        <v>1.7068812532022135E-3</v>
      </c>
      <c r="Y59">
        <f>((Pro_Economic_Table[[#This Row],[Weighted Energy]]-TOPSIS!$B$6)^2+(Pro_Economic_Table[[#This Row],[Weighted Cost]]-TOPSIS!$C$6)^2+(Pro_Economic_Table[[#This Row],[Weighted Co2]]-TOPSIS!$D$6)^2)^0.5</f>
        <v>6.8012288471963993E-3</v>
      </c>
      <c r="Z59">
        <f>Pro_Economic_Table[[#This Row],[S- Worst-Euclidean Distance]]/(Pro_Economic_Table[[#This Row],[S+ Best-Euclidean Distance]]+Pro_Economic_Table[[#This Row],[S- Worst-Euclidean Distance]])</f>
        <v>0.79938185648041338</v>
      </c>
      <c r="AA59">
        <v>58</v>
      </c>
    </row>
    <row r="60" spans="1:27" x14ac:dyDescent="0.3">
      <c r="A60">
        <v>113</v>
      </c>
      <c r="B60" t="s">
        <v>140</v>
      </c>
      <c r="C60" t="s">
        <v>149</v>
      </c>
      <c r="D60" t="s">
        <v>154</v>
      </c>
      <c r="E60" t="s">
        <v>156</v>
      </c>
      <c r="F60" t="s">
        <v>160</v>
      </c>
      <c r="G60" t="s">
        <v>226</v>
      </c>
      <c r="H60">
        <v>401.18928693547065</v>
      </c>
      <c r="I60">
        <v>29</v>
      </c>
      <c r="J60">
        <v>1476854.5639160606</v>
      </c>
      <c r="K60">
        <v>61249.743808333325</v>
      </c>
      <c r="L60">
        <v>265833821.50489092</v>
      </c>
      <c r="M60">
        <v>7006205.4041666649</v>
      </c>
      <c r="N60">
        <v>2215281845.8740911</v>
      </c>
      <c r="O60">
        <v>113100000</v>
      </c>
      <c r="P60">
        <v>27.14860999166666</v>
      </c>
      <c r="Q60">
        <v>22078.975730545106</v>
      </c>
      <c r="R60">
        <v>265895071.24869925</v>
      </c>
      <c r="S60">
        <v>2335.388051278258</v>
      </c>
      <c r="T60">
        <v>22106.124340536771</v>
      </c>
      <c r="U60">
        <f>Pro_Economic_Table[[#This Row],[Total Energy(MJ)]]*AHP!$P$3/TOPSIS!$B$4</f>
        <v>7.4243511939239958E-3</v>
      </c>
      <c r="V60">
        <f>Pro_Economic_Table[[#This Row],[Total Cost(LKR Million)]]*AHP!$P$4/TOPSIS!$C$4</f>
        <v>2.8836879011181041E-2</v>
      </c>
      <c r="W60">
        <f>Pro_Economic_Table[[#This Row],[Total Carbon (Metric T)]]*AHP!$P$5/TOPSIS!$D$4</f>
        <v>3.188362584725447E-3</v>
      </c>
      <c r="X60">
        <f>((Pro_Economic_Table[[#This Row],[Weighted Energy]]-TOPSIS!$B$5)^2+(Pro_Economic_Table[[#This Row],[Weighted Cost]]-TOPSIS!$C$5)^2+(Pro_Economic_Table[[#This Row],[Weighted Co2]]-TOPSIS!$D$5)^2)^0.5</f>
        <v>1.7096315800517509E-3</v>
      </c>
      <c r="Y60">
        <f>((Pro_Economic_Table[[#This Row],[Weighted Energy]]-TOPSIS!$B$6)^2+(Pro_Economic_Table[[#This Row],[Weighted Cost]]-TOPSIS!$C$6)^2+(Pro_Economic_Table[[#This Row],[Weighted Co2]]-TOPSIS!$D$6)^2)^0.5</f>
        <v>6.798636492574295E-3</v>
      </c>
      <c r="Z60">
        <f>Pro_Economic_Table[[#This Row],[S- Worst-Euclidean Distance]]/(Pro_Economic_Table[[#This Row],[S+ Best-Euclidean Distance]]+Pro_Economic_Table[[#This Row],[S- Worst-Euclidean Distance]])</f>
        <v>0.79906232790757858</v>
      </c>
      <c r="AA60">
        <v>59</v>
      </c>
    </row>
    <row r="61" spans="1:27" x14ac:dyDescent="0.3">
      <c r="A61">
        <v>131</v>
      </c>
      <c r="B61" t="s">
        <v>140</v>
      </c>
      <c r="C61" t="s">
        <v>149</v>
      </c>
      <c r="D61" t="s">
        <v>155</v>
      </c>
      <c r="E61" t="s">
        <v>156</v>
      </c>
      <c r="F61" t="s">
        <v>160</v>
      </c>
      <c r="G61" t="s">
        <v>226</v>
      </c>
      <c r="H61">
        <v>401.21938081047062</v>
      </c>
      <c r="I61">
        <v>29</v>
      </c>
      <c r="J61">
        <v>1476883.6947870604</v>
      </c>
      <c r="K61">
        <v>61163.761308333327</v>
      </c>
      <c r="L61">
        <v>265839065.06167087</v>
      </c>
      <c r="M61">
        <v>7001906.2791666649</v>
      </c>
      <c r="N61">
        <v>2215325542.1805906</v>
      </c>
      <c r="O61">
        <v>113100000</v>
      </c>
      <c r="P61">
        <v>27.084123116666664</v>
      </c>
      <c r="Q61">
        <v>22079.411237066553</v>
      </c>
      <c r="R61">
        <v>265900228.82297921</v>
      </c>
      <c r="S61">
        <v>2335.4274484597572</v>
      </c>
      <c r="T61">
        <v>22106.49536018322</v>
      </c>
      <c r="U61">
        <f>Pro_Economic_Table[[#This Row],[Total Energy(MJ)]]*AHP!$P$3/TOPSIS!$B$4</f>
        <v>7.4244952042758364E-3</v>
      </c>
      <c r="V61">
        <f>Pro_Economic_Table[[#This Row],[Total Cost(LKR Million)]]*AHP!$P$4/TOPSIS!$C$4</f>
        <v>2.8837365479267428E-2</v>
      </c>
      <c r="W61">
        <f>Pro_Economic_Table[[#This Row],[Total Carbon (Metric T)]]*AHP!$P$5/TOPSIS!$D$4</f>
        <v>3.1884160968264704E-3</v>
      </c>
      <c r="X61">
        <f>((Pro_Economic_Table[[#This Row],[Weighted Energy]]-TOPSIS!$B$5)^2+(Pro_Economic_Table[[#This Row],[Weighted Cost]]-TOPSIS!$C$5)^2+(Pro_Economic_Table[[#This Row],[Weighted Co2]]-TOPSIS!$D$5)^2)^0.5</f>
        <v>1.7101410541458162E-3</v>
      </c>
      <c r="Y61">
        <f>((Pro_Economic_Table[[#This Row],[Weighted Energy]]-TOPSIS!$B$6)^2+(Pro_Economic_Table[[#This Row],[Weighted Cost]]-TOPSIS!$C$6)^2+(Pro_Economic_Table[[#This Row],[Weighted Co2]]-TOPSIS!$D$6)^2)^0.5</f>
        <v>6.7981266917126982E-3</v>
      </c>
      <c r="Z61">
        <f>Pro_Economic_Table[[#This Row],[S- Worst-Euclidean Distance]]/(Pro_Economic_Table[[#This Row],[S+ Best-Euclidean Distance]]+Pro_Economic_Table[[#This Row],[S- Worst-Euclidean Distance]])</f>
        <v>0.79900244030540246</v>
      </c>
      <c r="AA61">
        <v>60</v>
      </c>
    </row>
    <row r="62" spans="1:27" x14ac:dyDescent="0.3">
      <c r="A62">
        <v>225</v>
      </c>
      <c r="B62" t="s">
        <v>141</v>
      </c>
      <c r="C62" t="s">
        <v>149</v>
      </c>
      <c r="D62" t="s">
        <v>154</v>
      </c>
      <c r="E62" t="s">
        <v>156</v>
      </c>
      <c r="F62" t="s">
        <v>161</v>
      </c>
      <c r="G62" t="s">
        <v>224</v>
      </c>
      <c r="H62">
        <v>397.26275347639626</v>
      </c>
      <c r="I62">
        <v>29</v>
      </c>
      <c r="J62">
        <v>1480446.2202218787</v>
      </c>
      <c r="K62">
        <v>54861.765433333327</v>
      </c>
      <c r="L62">
        <v>266480319.63993815</v>
      </c>
      <c r="M62">
        <v>6441283.2416666653</v>
      </c>
      <c r="N62">
        <v>2220669330.332818</v>
      </c>
      <c r="O62">
        <v>108639800</v>
      </c>
      <c r="P62">
        <v>23.906828366666659</v>
      </c>
      <c r="Q62">
        <v>22132.670992317086</v>
      </c>
      <c r="R62">
        <v>266535181.40537149</v>
      </c>
      <c r="S62">
        <v>2335.7504135744848</v>
      </c>
      <c r="T62">
        <v>22156.577820683753</v>
      </c>
      <c r="U62">
        <f>Pro_Economic_Table[[#This Row],[Total Energy(MJ)]]*AHP!$P$3/TOPSIS!$B$4</f>
        <v>7.4422244195675334E-3</v>
      </c>
      <c r="V62">
        <f>Pro_Economic_Table[[#This Row],[Total Cost(LKR Million)]]*AHP!$P$4/TOPSIS!$C$4</f>
        <v>2.884135338437516E-2</v>
      </c>
      <c r="W62">
        <f>Pro_Economic_Table[[#This Row],[Total Carbon (Metric T)]]*AHP!$P$5/TOPSIS!$D$4</f>
        <v>3.195639481656441E-3</v>
      </c>
      <c r="X62">
        <f>((Pro_Economic_Table[[#This Row],[Weighted Energy]]-TOPSIS!$B$5)^2+(Pro_Economic_Table[[#This Row],[Weighted Cost]]-TOPSIS!$C$5)^2+(Pro_Economic_Table[[#This Row],[Weighted Co2]]-TOPSIS!$D$5)^2)^0.5</f>
        <v>1.7189398776869427E-3</v>
      </c>
      <c r="Y62">
        <f>((Pro_Economic_Table[[#This Row],[Weighted Energy]]-TOPSIS!$B$6)^2+(Pro_Economic_Table[[#This Row],[Weighted Cost]]-TOPSIS!$C$6)^2+(Pro_Economic_Table[[#This Row],[Weighted Co2]]-TOPSIS!$D$6)^2)^0.5</f>
        <v>6.7891712982244929E-3</v>
      </c>
      <c r="Z62">
        <f>Pro_Economic_Table[[#This Row],[S- Worst-Euclidean Distance]]/(Pro_Economic_Table[[#This Row],[S+ Best-Euclidean Distance]]+Pro_Economic_Table[[#This Row],[S- Worst-Euclidean Distance]])</f>
        <v>0.79796457261234599</v>
      </c>
      <c r="AA62">
        <v>61</v>
      </c>
    </row>
    <row r="63" spans="1:27" x14ac:dyDescent="0.3">
      <c r="A63">
        <v>243</v>
      </c>
      <c r="B63" t="s">
        <v>141</v>
      </c>
      <c r="C63" t="s">
        <v>149</v>
      </c>
      <c r="D63" t="s">
        <v>155</v>
      </c>
      <c r="E63" t="s">
        <v>156</v>
      </c>
      <c r="F63" t="s">
        <v>161</v>
      </c>
      <c r="G63" t="s">
        <v>224</v>
      </c>
      <c r="H63">
        <v>397.29284735139623</v>
      </c>
      <c r="I63">
        <v>29</v>
      </c>
      <c r="J63">
        <v>1480475.3510928787</v>
      </c>
      <c r="K63">
        <v>54775.782933333321</v>
      </c>
      <c r="L63">
        <v>266485563.19671816</v>
      </c>
      <c r="M63">
        <v>6436984.1166666653</v>
      </c>
      <c r="N63">
        <v>2220713026.639318</v>
      </c>
      <c r="O63">
        <v>108639800</v>
      </c>
      <c r="P63">
        <v>23.842341491666659</v>
      </c>
      <c r="Q63">
        <v>22133.106498838533</v>
      </c>
      <c r="R63">
        <v>266540338.97965148</v>
      </c>
      <c r="S63">
        <v>2335.7898107559849</v>
      </c>
      <c r="T63">
        <v>22156.948840330198</v>
      </c>
      <c r="U63">
        <f>Pro_Economic_Table[[#This Row],[Total Energy(MJ)]]*AHP!$P$3/TOPSIS!$B$4</f>
        <v>7.4423684299193748E-3</v>
      </c>
      <c r="V63">
        <f>Pro_Economic_Table[[#This Row],[Total Cost(LKR Million)]]*AHP!$P$4/TOPSIS!$C$4</f>
        <v>2.8841839852461557E-2</v>
      </c>
      <c r="W63">
        <f>Pro_Economic_Table[[#This Row],[Total Carbon (Metric T)]]*AHP!$P$5/TOPSIS!$D$4</f>
        <v>3.1956929937574634E-3</v>
      </c>
      <c r="X63">
        <f>((Pro_Economic_Table[[#This Row],[Weighted Energy]]-TOPSIS!$B$5)^2+(Pro_Economic_Table[[#This Row],[Weighted Cost]]-TOPSIS!$C$5)^2+(Pro_Economic_Table[[#This Row],[Weighted Co2]]-TOPSIS!$D$5)^2)^0.5</f>
        <v>1.7194495830380717E-3</v>
      </c>
      <c r="Y63">
        <f>((Pro_Economic_Table[[#This Row],[Weighted Energy]]-TOPSIS!$B$6)^2+(Pro_Economic_Table[[#This Row],[Weighted Cost]]-TOPSIS!$C$6)^2+(Pro_Economic_Table[[#This Row],[Weighted Co2]]-TOPSIS!$D$6)^2)^0.5</f>
        <v>6.7886615437059072E-3</v>
      </c>
      <c r="Z63">
        <f>Pro_Economic_Table[[#This Row],[S- Worst-Euclidean Distance]]/(Pro_Economic_Table[[#This Row],[S+ Best-Euclidean Distance]]+Pro_Economic_Table[[#This Row],[S- Worst-Euclidean Distance]])</f>
        <v>0.7979046632767598</v>
      </c>
      <c r="AA63">
        <v>62</v>
      </c>
    </row>
    <row r="64" spans="1:27" x14ac:dyDescent="0.3">
      <c r="A64">
        <v>232</v>
      </c>
      <c r="B64" t="s">
        <v>141</v>
      </c>
      <c r="C64" t="s">
        <v>149</v>
      </c>
      <c r="D64" t="s">
        <v>154</v>
      </c>
      <c r="E64" t="s">
        <v>157</v>
      </c>
      <c r="F64" t="s">
        <v>161</v>
      </c>
      <c r="G64" t="s">
        <v>225</v>
      </c>
      <c r="H64">
        <v>400.31426580972959</v>
      </c>
      <c r="I64">
        <v>57</v>
      </c>
      <c r="J64">
        <v>1483400.0841605451</v>
      </c>
      <c r="K64">
        <v>57858.786474999994</v>
      </c>
      <c r="L64">
        <v>267012015.14889812</v>
      </c>
      <c r="M64">
        <v>5841879.0333333323</v>
      </c>
      <c r="N64">
        <v>2225100126.2408175</v>
      </c>
      <c r="O64">
        <v>106248000</v>
      </c>
      <c r="P64">
        <v>26.903849408333325</v>
      </c>
      <c r="Q64">
        <v>22176.831258200149</v>
      </c>
      <c r="R64">
        <v>267069873.93537313</v>
      </c>
      <c r="S64">
        <v>2337.1900052741507</v>
      </c>
      <c r="T64">
        <v>22203.735107608481</v>
      </c>
      <c r="U64">
        <f>Pro_Economic_Table[[#This Row],[Total Energy(MJ)]]*AHP!$P$3/TOPSIS!$B$4</f>
        <v>7.4571541627359832E-3</v>
      </c>
      <c r="V64">
        <f>Pro_Economic_Table[[#This Row],[Total Cost(LKR Million)]]*AHP!$P$4/TOPSIS!$C$4</f>
        <v>2.8859129159003294E-2</v>
      </c>
      <c r="W64">
        <f>Pro_Economic_Table[[#This Row],[Total Carbon (Metric T)]]*AHP!$P$5/TOPSIS!$D$4</f>
        <v>3.202440969194999E-3</v>
      </c>
      <c r="X64">
        <f>((Pro_Economic_Table[[#This Row],[Weighted Energy]]-TOPSIS!$B$5)^2+(Pro_Economic_Table[[#This Row],[Weighted Cost]]-TOPSIS!$C$5)^2+(Pro_Economic_Table[[#This Row],[Weighted Co2]]-TOPSIS!$D$5)^2)^0.5</f>
        <v>1.7404430513350147E-3</v>
      </c>
      <c r="Y64">
        <f>((Pro_Economic_Table[[#This Row],[Weighted Energy]]-TOPSIS!$B$6)^2+(Pro_Economic_Table[[#This Row],[Weighted Cost]]-TOPSIS!$C$6)^2+(Pro_Economic_Table[[#This Row],[Weighted Co2]]-TOPSIS!$D$6)^2)^0.5</f>
        <v>6.7676837062870584E-3</v>
      </c>
      <c r="Z64">
        <f>Pro_Economic_Table[[#This Row],[S- Worst-Euclidean Distance]]/(Pro_Economic_Table[[#This Row],[S+ Best-Euclidean Distance]]+Pro_Economic_Table[[#This Row],[S- Worst-Euclidean Distance]])</f>
        <v>0.79543757387302372</v>
      </c>
      <c r="AA64">
        <v>63</v>
      </c>
    </row>
    <row r="65" spans="1:27" x14ac:dyDescent="0.3">
      <c r="A65">
        <v>250</v>
      </c>
      <c r="B65" t="s">
        <v>141</v>
      </c>
      <c r="C65" t="s">
        <v>149</v>
      </c>
      <c r="D65" t="s">
        <v>155</v>
      </c>
      <c r="E65" t="s">
        <v>157</v>
      </c>
      <c r="F65" t="s">
        <v>161</v>
      </c>
      <c r="G65" t="s">
        <v>225</v>
      </c>
      <c r="H65">
        <v>400.34435968472962</v>
      </c>
      <c r="I65">
        <v>57</v>
      </c>
      <c r="J65">
        <v>1483429.2150315454</v>
      </c>
      <c r="K65">
        <v>57772.803974999988</v>
      </c>
      <c r="L65">
        <v>267017258.70567819</v>
      </c>
      <c r="M65">
        <v>5837579.9083333323</v>
      </c>
      <c r="N65">
        <v>2225143822.547318</v>
      </c>
      <c r="O65">
        <v>106248000</v>
      </c>
      <c r="P65">
        <v>26.839362533333325</v>
      </c>
      <c r="Q65">
        <v>22177.266764721604</v>
      </c>
      <c r="R65">
        <v>267075031.50965318</v>
      </c>
      <c r="S65">
        <v>2337.2294024556513</v>
      </c>
      <c r="T65">
        <v>22204.106127254938</v>
      </c>
      <c r="U65">
        <f>Pro_Economic_Table[[#This Row],[Total Energy(MJ)]]*AHP!$P$3/TOPSIS!$B$4</f>
        <v>7.4572981730878264E-3</v>
      </c>
      <c r="V65">
        <f>Pro_Economic_Table[[#This Row],[Total Cost(LKR Million)]]*AHP!$P$4/TOPSIS!$C$4</f>
        <v>2.8859615627089701E-2</v>
      </c>
      <c r="W65">
        <f>Pro_Economic_Table[[#This Row],[Total Carbon (Metric T)]]*AHP!$P$5/TOPSIS!$D$4</f>
        <v>3.2024944812960227E-3</v>
      </c>
      <c r="X65">
        <f>((Pro_Economic_Table[[#This Row],[Weighted Energy]]-TOPSIS!$B$5)^2+(Pro_Economic_Table[[#This Row],[Weighted Cost]]-TOPSIS!$C$5)^2+(Pro_Economic_Table[[#This Row],[Weighted Co2]]-TOPSIS!$D$5)^2)^0.5</f>
        <v>1.7409528721768477E-3</v>
      </c>
      <c r="Y65">
        <f>((Pro_Economic_Table[[#This Row],[Weighted Energy]]-TOPSIS!$B$6)^2+(Pro_Economic_Table[[#This Row],[Weighted Cost]]-TOPSIS!$C$6)^2+(Pro_Economic_Table[[#This Row],[Weighted Co2]]-TOPSIS!$D$6)^2)^0.5</f>
        <v>6.767173982497602E-3</v>
      </c>
      <c r="Z65">
        <f>Pro_Economic_Table[[#This Row],[S- Worst-Euclidean Distance]]/(Pro_Economic_Table[[#This Row],[S+ Best-Euclidean Distance]]+Pro_Economic_Table[[#This Row],[S- Worst-Euclidean Distance]])</f>
        <v>0.79537765457500775</v>
      </c>
      <c r="AA65">
        <v>64</v>
      </c>
    </row>
    <row r="66" spans="1:27" x14ac:dyDescent="0.3">
      <c r="A66">
        <v>122</v>
      </c>
      <c r="B66" t="s">
        <v>140</v>
      </c>
      <c r="C66" t="s">
        <v>149</v>
      </c>
      <c r="D66" t="s">
        <v>154</v>
      </c>
      <c r="E66" t="s">
        <v>157</v>
      </c>
      <c r="F66" t="s">
        <v>160</v>
      </c>
      <c r="G66" t="s">
        <v>226</v>
      </c>
      <c r="H66">
        <v>404.24079926880398</v>
      </c>
      <c r="I66">
        <v>29</v>
      </c>
      <c r="J66">
        <v>1479808.427854727</v>
      </c>
      <c r="K66">
        <v>64246.764849999992</v>
      </c>
      <c r="L66">
        <v>266365517.01385084</v>
      </c>
      <c r="M66">
        <v>6406801.1958333319</v>
      </c>
      <c r="N66">
        <v>2219712641.7820902</v>
      </c>
      <c r="O66">
        <v>113100000</v>
      </c>
      <c r="P66">
        <v>30.145631033333327</v>
      </c>
      <c r="Q66">
        <v>22123.135996428166</v>
      </c>
      <c r="R66">
        <v>266429763.77870083</v>
      </c>
      <c r="S66">
        <v>2339.2194429779233</v>
      </c>
      <c r="T66">
        <v>22153.2816274615</v>
      </c>
      <c r="U66">
        <f>Pro_Economic_Table[[#This Row],[Total Energy(MJ)]]*AHP!$P$3/TOPSIS!$B$4</f>
        <v>7.4392809370924448E-3</v>
      </c>
      <c r="V66">
        <f>Pro_Economic_Table[[#This Row],[Total Cost(LKR Million)]]*AHP!$P$4/TOPSIS!$C$4</f>
        <v>2.8884188227663168E-2</v>
      </c>
      <c r="W66">
        <f>Pro_Economic_Table[[#This Row],[Total Carbon (Metric T)]]*AHP!$P$5/TOPSIS!$D$4</f>
        <v>3.195164072264005E-3</v>
      </c>
      <c r="X66">
        <f>((Pro_Economic_Table[[#This Row],[Weighted Energy]]-TOPSIS!$B$5)^2+(Pro_Economic_Table[[#This Row],[Weighted Cost]]-TOPSIS!$C$5)^2+(Pro_Economic_Table[[#This Row],[Weighted Co2]]-TOPSIS!$D$5)^2)^0.5</f>
        <v>1.7595576134831958E-3</v>
      </c>
      <c r="Y66">
        <f>((Pro_Economic_Table[[#This Row],[Weighted Energy]]-TOPSIS!$B$6)^2+(Pro_Economic_Table[[#This Row],[Weighted Cost]]-TOPSIS!$C$6)^2+(Pro_Economic_Table[[#This Row],[Weighted Co2]]-TOPSIS!$D$6)^2)^0.5</f>
        <v>6.748661831318504E-3</v>
      </c>
      <c r="Z66">
        <f>Pro_Economic_Table[[#This Row],[S- Worst-Euclidean Distance]]/(Pro_Economic_Table[[#This Row],[S+ Best-Euclidean Distance]]+Pro_Economic_Table[[#This Row],[S- Worst-Euclidean Distance]])</f>
        <v>0.79319320277308558</v>
      </c>
      <c r="AA66">
        <v>65</v>
      </c>
    </row>
    <row r="67" spans="1:27" x14ac:dyDescent="0.3">
      <c r="A67">
        <v>140</v>
      </c>
      <c r="B67" t="s">
        <v>140</v>
      </c>
      <c r="C67" t="s">
        <v>149</v>
      </c>
      <c r="D67" t="s">
        <v>155</v>
      </c>
      <c r="E67" t="s">
        <v>157</v>
      </c>
      <c r="F67" t="s">
        <v>160</v>
      </c>
      <c r="G67" t="s">
        <v>226</v>
      </c>
      <c r="H67">
        <v>404.27089314380396</v>
      </c>
      <c r="I67">
        <v>29</v>
      </c>
      <c r="J67">
        <v>1479837.558725727</v>
      </c>
      <c r="K67">
        <v>64160.782349999994</v>
      </c>
      <c r="L67">
        <v>266370760.57063085</v>
      </c>
      <c r="M67">
        <v>6402502.0708333319</v>
      </c>
      <c r="N67">
        <v>2219756338.0885901</v>
      </c>
      <c r="O67">
        <v>113100000</v>
      </c>
      <c r="P67">
        <v>30.081144158333331</v>
      </c>
      <c r="Q67">
        <v>22123.571502949617</v>
      </c>
      <c r="R67">
        <v>266434921.35298085</v>
      </c>
      <c r="S67">
        <v>2339.2588401594235</v>
      </c>
      <c r="T67">
        <v>22153.652647107949</v>
      </c>
      <c r="U67">
        <f>Pro_Economic_Table[[#This Row],[Total Energy(MJ)]]*AHP!$P$3/TOPSIS!$B$4</f>
        <v>7.4394249474442871E-3</v>
      </c>
      <c r="V67">
        <f>Pro_Economic_Table[[#This Row],[Total Cost(LKR Million)]]*AHP!$P$4/TOPSIS!$C$4</f>
        <v>2.8884674695749561E-2</v>
      </c>
      <c r="W67">
        <f>Pro_Economic_Table[[#This Row],[Total Carbon (Metric T)]]*AHP!$P$5/TOPSIS!$D$4</f>
        <v>3.1952175843650275E-3</v>
      </c>
      <c r="X67">
        <f>((Pro_Economic_Table[[#This Row],[Weighted Energy]]-TOPSIS!$B$5)^2+(Pro_Economic_Table[[#This Row],[Weighted Cost]]-TOPSIS!$C$5)^2+(Pro_Economic_Table[[#This Row],[Weighted Co2]]-TOPSIS!$D$5)^2)^0.5</f>
        <v>1.7600671400768641E-3</v>
      </c>
      <c r="Y67">
        <f>((Pro_Economic_Table[[#This Row],[Weighted Energy]]-TOPSIS!$B$6)^2+(Pro_Economic_Table[[#This Row],[Weighted Cost]]-TOPSIS!$C$6)^2+(Pro_Economic_Table[[#This Row],[Weighted Co2]]-TOPSIS!$D$6)^2)^0.5</f>
        <v>6.7481520380586997E-3</v>
      </c>
      <c r="Z67">
        <f>Pro_Economic_Table[[#This Row],[S- Worst-Euclidean Distance]]/(Pro_Economic_Table[[#This Row],[S+ Best-Euclidean Distance]]+Pro_Economic_Table[[#This Row],[S- Worst-Euclidean Distance]])</f>
        <v>0.79313330989405062</v>
      </c>
      <c r="AA67">
        <v>66</v>
      </c>
    </row>
    <row r="68" spans="1:27" x14ac:dyDescent="0.3">
      <c r="A68">
        <v>234</v>
      </c>
      <c r="B68" t="s">
        <v>141</v>
      </c>
      <c r="C68" t="s">
        <v>149</v>
      </c>
      <c r="D68" t="s">
        <v>154</v>
      </c>
      <c r="E68" t="s">
        <v>157</v>
      </c>
      <c r="F68" t="s">
        <v>161</v>
      </c>
      <c r="G68" t="s">
        <v>224</v>
      </c>
      <c r="H68">
        <v>400.31426580972959</v>
      </c>
      <c r="I68">
        <v>29</v>
      </c>
      <c r="J68">
        <v>1483400.0841605451</v>
      </c>
      <c r="K68">
        <v>57858.786474999994</v>
      </c>
      <c r="L68">
        <v>267012015.14889812</v>
      </c>
      <c r="M68">
        <v>5841879.0333333323</v>
      </c>
      <c r="N68">
        <v>2225100126.2408175</v>
      </c>
      <c r="O68">
        <v>108639800</v>
      </c>
      <c r="P68">
        <v>26.903849408333325</v>
      </c>
      <c r="Q68">
        <v>22176.831258200149</v>
      </c>
      <c r="R68">
        <v>267069873.93537313</v>
      </c>
      <c r="S68">
        <v>2339.5818052741511</v>
      </c>
      <c r="T68">
        <v>22203.735107608481</v>
      </c>
      <c r="U68">
        <f>Pro_Economic_Table[[#This Row],[Total Energy(MJ)]]*AHP!$P$3/TOPSIS!$B$4</f>
        <v>7.4571541627359832E-3</v>
      </c>
      <c r="V68">
        <f>Pro_Economic_Table[[#This Row],[Total Cost(LKR Million)]]*AHP!$P$4/TOPSIS!$C$4</f>
        <v>2.8888662600857297E-2</v>
      </c>
      <c r="W68">
        <f>Pro_Economic_Table[[#This Row],[Total Carbon (Metric T)]]*AHP!$P$5/TOPSIS!$D$4</f>
        <v>3.202440969194999E-3</v>
      </c>
      <c r="X68">
        <f>((Pro_Economic_Table[[#This Row],[Weighted Energy]]-TOPSIS!$B$5)^2+(Pro_Economic_Table[[#This Row],[Weighted Cost]]-TOPSIS!$C$5)^2+(Pro_Economic_Table[[#This Row],[Weighted Co2]]-TOPSIS!$D$5)^2)^0.5</f>
        <v>1.7689016902370481E-3</v>
      </c>
      <c r="Y68">
        <f>((Pro_Economic_Table[[#This Row],[Weighted Energy]]-TOPSIS!$B$6)^2+(Pro_Economic_Table[[#This Row],[Weighted Cost]]-TOPSIS!$C$6)^2+(Pro_Economic_Table[[#This Row],[Weighted Co2]]-TOPSIS!$D$6)^2)^0.5</f>
        <v>6.7392047975211459E-3</v>
      </c>
      <c r="Z68">
        <f>Pro_Economic_Table[[#This Row],[S- Worst-Euclidean Distance]]/(Pro_Economic_Table[[#This Row],[S+ Best-Euclidean Distance]]+Pro_Economic_Table[[#This Row],[S- Worst-Euclidean Distance]])</f>
        <v>0.79209220138673442</v>
      </c>
      <c r="AA68">
        <v>67</v>
      </c>
    </row>
    <row r="69" spans="1:27" x14ac:dyDescent="0.3">
      <c r="A69">
        <v>252</v>
      </c>
      <c r="B69" t="s">
        <v>141</v>
      </c>
      <c r="C69" t="s">
        <v>149</v>
      </c>
      <c r="D69" t="s">
        <v>155</v>
      </c>
      <c r="E69" t="s">
        <v>157</v>
      </c>
      <c r="F69" t="s">
        <v>161</v>
      </c>
      <c r="G69" t="s">
        <v>224</v>
      </c>
      <c r="H69">
        <v>400.34435968472962</v>
      </c>
      <c r="I69">
        <v>29</v>
      </c>
      <c r="J69">
        <v>1483429.2150315454</v>
      </c>
      <c r="K69">
        <v>57772.803974999988</v>
      </c>
      <c r="L69">
        <v>267017258.70567819</v>
      </c>
      <c r="M69">
        <v>5837579.9083333323</v>
      </c>
      <c r="N69">
        <v>2225143822.547318</v>
      </c>
      <c r="O69">
        <v>108639800</v>
      </c>
      <c r="P69">
        <v>26.839362533333325</v>
      </c>
      <c r="Q69">
        <v>22177.266764721604</v>
      </c>
      <c r="R69">
        <v>267075031.50965318</v>
      </c>
      <c r="S69">
        <v>2339.6212024556512</v>
      </c>
      <c r="T69">
        <v>22204.106127254938</v>
      </c>
      <c r="U69">
        <f>Pro_Economic_Table[[#This Row],[Total Energy(MJ)]]*AHP!$P$3/TOPSIS!$B$4</f>
        <v>7.4572981730878264E-3</v>
      </c>
      <c r="V69">
        <f>Pro_Economic_Table[[#This Row],[Total Cost(LKR Million)]]*AHP!$P$4/TOPSIS!$C$4</f>
        <v>2.8889149068943694E-2</v>
      </c>
      <c r="W69">
        <f>Pro_Economic_Table[[#This Row],[Total Carbon (Metric T)]]*AHP!$P$5/TOPSIS!$D$4</f>
        <v>3.2024944812960227E-3</v>
      </c>
      <c r="X69">
        <f>((Pro_Economic_Table[[#This Row],[Weighted Energy]]-TOPSIS!$B$5)^2+(Pro_Economic_Table[[#This Row],[Weighted Cost]]-TOPSIS!$C$5)^2+(Pro_Economic_Table[[#This Row],[Weighted Co2]]-TOPSIS!$D$5)^2)^0.5</f>
        <v>1.7694114309786226E-3</v>
      </c>
      <c r="Y69">
        <f>((Pro_Economic_Table[[#This Row],[Weighted Energy]]-TOPSIS!$B$6)^2+(Pro_Economic_Table[[#This Row],[Weighted Cost]]-TOPSIS!$C$6)^2+(Pro_Economic_Table[[#This Row],[Weighted Co2]]-TOPSIS!$D$6)^2)^0.5</f>
        <v>6.7386950515760232E-3</v>
      </c>
      <c r="Z69">
        <f>Pro_Economic_Table[[#This Row],[S- Worst-Euclidean Distance]]/(Pro_Economic_Table[[#This Row],[S+ Best-Euclidean Distance]]+Pro_Economic_Table[[#This Row],[S- Worst-Euclidean Distance]])</f>
        <v>0.79203228889921717</v>
      </c>
      <c r="AA69">
        <v>68</v>
      </c>
    </row>
    <row r="70" spans="1:27" x14ac:dyDescent="0.3">
      <c r="A70">
        <v>224</v>
      </c>
      <c r="B70" t="s">
        <v>141</v>
      </c>
      <c r="C70" t="s">
        <v>149</v>
      </c>
      <c r="D70" t="s">
        <v>154</v>
      </c>
      <c r="E70" t="s">
        <v>156</v>
      </c>
      <c r="F70" t="s">
        <v>161</v>
      </c>
      <c r="G70" t="s">
        <v>226</v>
      </c>
      <c r="H70">
        <v>397.26275347639626</v>
      </c>
      <c r="I70">
        <v>29</v>
      </c>
      <c r="J70">
        <v>1480446.2202218787</v>
      </c>
      <c r="K70">
        <v>54861.765433333327</v>
      </c>
      <c r="L70">
        <v>266480319.63993815</v>
      </c>
      <c r="M70">
        <v>6441283.2416666653</v>
      </c>
      <c r="N70">
        <v>2220669330.332818</v>
      </c>
      <c r="O70">
        <v>113100000</v>
      </c>
      <c r="P70">
        <v>23.906828366666659</v>
      </c>
      <c r="Q70">
        <v>22132.670992317086</v>
      </c>
      <c r="R70">
        <v>266535181.40537149</v>
      </c>
      <c r="S70">
        <v>2340.2106135744848</v>
      </c>
      <c r="T70">
        <v>22156.577820683753</v>
      </c>
      <c r="U70">
        <f>Pro_Economic_Table[[#This Row],[Total Energy(MJ)]]*AHP!$P$3/TOPSIS!$B$4</f>
        <v>7.4422244195675334E-3</v>
      </c>
      <c r="V70">
        <f>Pro_Economic_Table[[#This Row],[Total Cost(LKR Million)]]*AHP!$P$4/TOPSIS!$C$4</f>
        <v>2.889642699310381E-2</v>
      </c>
      <c r="W70">
        <f>Pro_Economic_Table[[#This Row],[Total Carbon (Metric T)]]*AHP!$P$5/TOPSIS!$D$4</f>
        <v>3.195639481656441E-3</v>
      </c>
      <c r="X70">
        <f>((Pro_Economic_Table[[#This Row],[Weighted Energy]]-TOPSIS!$B$5)^2+(Pro_Economic_Table[[#This Row],[Weighted Cost]]-TOPSIS!$C$5)^2+(Pro_Economic_Table[[#This Row],[Weighted Co2]]-TOPSIS!$D$5)^2)^0.5</f>
        <v>1.7721290898238466E-3</v>
      </c>
      <c r="Y70">
        <f>((Pro_Economic_Table[[#This Row],[Weighted Energy]]-TOPSIS!$B$6)^2+(Pro_Economic_Table[[#This Row],[Weighted Cost]]-TOPSIS!$C$6)^2+(Pro_Economic_Table[[#This Row],[Weighted Co2]]-TOPSIS!$D$6)^2)^0.5</f>
        <v>6.7360955676346269E-3</v>
      </c>
      <c r="Z70">
        <f>Pro_Economic_Table[[#This Row],[S- Worst-Euclidean Distance]]/(Pro_Economic_Table[[#This Row],[S+ Best-Euclidean Distance]]+Pro_Economic_Table[[#This Row],[S- Worst-Euclidean Distance]])</f>
        <v>0.79171576196329463</v>
      </c>
      <c r="AA70">
        <v>69</v>
      </c>
    </row>
    <row r="71" spans="1:27" x14ac:dyDescent="0.3">
      <c r="A71">
        <v>242</v>
      </c>
      <c r="B71" t="s">
        <v>141</v>
      </c>
      <c r="C71" t="s">
        <v>149</v>
      </c>
      <c r="D71" t="s">
        <v>155</v>
      </c>
      <c r="E71" t="s">
        <v>156</v>
      </c>
      <c r="F71" t="s">
        <v>161</v>
      </c>
      <c r="G71" t="s">
        <v>226</v>
      </c>
      <c r="H71">
        <v>397.29284735139623</v>
      </c>
      <c r="I71">
        <v>29</v>
      </c>
      <c r="J71">
        <v>1480475.3510928787</v>
      </c>
      <c r="K71">
        <v>54775.782933333321</v>
      </c>
      <c r="L71">
        <v>266485563.19671816</v>
      </c>
      <c r="M71">
        <v>6436984.1166666653</v>
      </c>
      <c r="N71">
        <v>2220713026.639318</v>
      </c>
      <c r="O71">
        <v>113100000</v>
      </c>
      <c r="P71">
        <v>23.842341491666659</v>
      </c>
      <c r="Q71">
        <v>22133.106498838533</v>
      </c>
      <c r="R71">
        <v>266540338.97965148</v>
      </c>
      <c r="S71">
        <v>2340.2500107559849</v>
      </c>
      <c r="T71">
        <v>22156.948840330198</v>
      </c>
      <c r="U71">
        <f>Pro_Economic_Table[[#This Row],[Total Energy(MJ)]]*AHP!$P$3/TOPSIS!$B$4</f>
        <v>7.4423684299193748E-3</v>
      </c>
      <c r="V71">
        <f>Pro_Economic_Table[[#This Row],[Total Cost(LKR Million)]]*AHP!$P$4/TOPSIS!$C$4</f>
        <v>2.8896913461190211E-2</v>
      </c>
      <c r="W71">
        <f>Pro_Economic_Table[[#This Row],[Total Carbon (Metric T)]]*AHP!$P$5/TOPSIS!$D$4</f>
        <v>3.1956929937574634E-3</v>
      </c>
      <c r="X71">
        <f>((Pro_Economic_Table[[#This Row],[Weighted Energy]]-TOPSIS!$B$5)^2+(Pro_Economic_Table[[#This Row],[Weighted Cost]]-TOPSIS!$C$5)^2+(Pro_Economic_Table[[#This Row],[Weighted Co2]]-TOPSIS!$D$5)^2)^0.5</f>
        <v>1.7726386150632629E-3</v>
      </c>
      <c r="Y71">
        <f>((Pro_Economic_Table[[#This Row],[Weighted Energy]]-TOPSIS!$B$6)^2+(Pro_Economic_Table[[#This Row],[Weighted Cost]]-TOPSIS!$C$6)^2+(Pro_Economic_Table[[#This Row],[Weighted Co2]]-TOPSIS!$D$6)^2)^0.5</f>
        <v>6.7355857739152241E-3</v>
      </c>
      <c r="Z71">
        <f>Pro_Economic_Table[[#This Row],[S- Worst-Euclidean Distance]]/(Pro_Economic_Table[[#This Row],[S+ Best-Euclidean Distance]]+Pro_Economic_Table[[#This Row],[S- Worst-Euclidean Distance]])</f>
        <v>0.79165586918940101</v>
      </c>
      <c r="AA71">
        <v>70</v>
      </c>
    </row>
    <row r="72" spans="1:27" x14ac:dyDescent="0.3">
      <c r="A72">
        <v>233</v>
      </c>
      <c r="B72" t="s">
        <v>141</v>
      </c>
      <c r="C72" t="s">
        <v>149</v>
      </c>
      <c r="D72" t="s">
        <v>154</v>
      </c>
      <c r="E72" t="s">
        <v>157</v>
      </c>
      <c r="F72" t="s">
        <v>161</v>
      </c>
      <c r="G72" t="s">
        <v>226</v>
      </c>
      <c r="H72">
        <v>400.31426580972959</v>
      </c>
      <c r="I72">
        <v>29</v>
      </c>
      <c r="J72">
        <v>1483400.0841605451</v>
      </c>
      <c r="K72">
        <v>57858.786474999994</v>
      </c>
      <c r="L72">
        <v>267012015.14889812</v>
      </c>
      <c r="M72">
        <v>5841879.0333333323</v>
      </c>
      <c r="N72">
        <v>2225100126.2408175</v>
      </c>
      <c r="O72">
        <v>113100000</v>
      </c>
      <c r="P72">
        <v>26.903849408333325</v>
      </c>
      <c r="Q72">
        <v>22176.831258200149</v>
      </c>
      <c r="R72">
        <v>267069873.93537313</v>
      </c>
      <c r="S72">
        <v>2344.0420052741511</v>
      </c>
      <c r="T72">
        <v>22203.735107608481</v>
      </c>
      <c r="U72">
        <f>Pro_Economic_Table[[#This Row],[Total Energy(MJ)]]*AHP!$P$3/TOPSIS!$B$4</f>
        <v>7.4571541627359832E-3</v>
      </c>
      <c r="V72">
        <f>Pro_Economic_Table[[#This Row],[Total Cost(LKR Million)]]*AHP!$P$4/TOPSIS!$C$4</f>
        <v>2.894373620958595E-2</v>
      </c>
      <c r="W72">
        <f>Pro_Economic_Table[[#This Row],[Total Carbon (Metric T)]]*AHP!$P$5/TOPSIS!$D$4</f>
        <v>3.202440969194999E-3</v>
      </c>
      <c r="X72">
        <f>((Pro_Economic_Table[[#This Row],[Weighted Energy]]-TOPSIS!$B$5)^2+(Pro_Economic_Table[[#This Row],[Weighted Cost]]-TOPSIS!$C$5)^2+(Pro_Economic_Table[[#This Row],[Weighted Co2]]-TOPSIS!$D$5)^2)^0.5</f>
        <v>1.8220623963455765E-3</v>
      </c>
      <c r="Y72">
        <f>((Pro_Economic_Table[[#This Row],[Weighted Energy]]-TOPSIS!$B$6)^2+(Pro_Economic_Table[[#This Row],[Weighted Cost]]-TOPSIS!$C$6)^2+(Pro_Economic_Table[[#This Row],[Weighted Co2]]-TOPSIS!$D$6)^2)^0.5</f>
        <v>6.6861221093515192E-3</v>
      </c>
      <c r="Z72">
        <f>Pro_Economic_Table[[#This Row],[S- Worst-Euclidean Distance]]/(Pro_Economic_Table[[#This Row],[S+ Best-Euclidean Distance]]+Pro_Economic_Table[[#This Row],[S- Worst-Euclidean Distance]])</f>
        <v>0.78584592340169401</v>
      </c>
      <c r="AA72">
        <v>71</v>
      </c>
    </row>
    <row r="73" spans="1:27" x14ac:dyDescent="0.3">
      <c r="A73">
        <v>251</v>
      </c>
      <c r="B73" t="s">
        <v>141</v>
      </c>
      <c r="C73" t="s">
        <v>149</v>
      </c>
      <c r="D73" t="s">
        <v>155</v>
      </c>
      <c r="E73" t="s">
        <v>157</v>
      </c>
      <c r="F73" t="s">
        <v>161</v>
      </c>
      <c r="G73" t="s">
        <v>226</v>
      </c>
      <c r="H73">
        <v>400.34435968472962</v>
      </c>
      <c r="I73">
        <v>29</v>
      </c>
      <c r="J73">
        <v>1483429.2150315454</v>
      </c>
      <c r="K73">
        <v>57772.803974999988</v>
      </c>
      <c r="L73">
        <v>267017258.70567819</v>
      </c>
      <c r="M73">
        <v>5837579.9083333323</v>
      </c>
      <c r="N73">
        <v>2225143822.547318</v>
      </c>
      <c r="O73">
        <v>113100000</v>
      </c>
      <c r="P73">
        <v>26.839362533333325</v>
      </c>
      <c r="Q73">
        <v>22177.266764721604</v>
      </c>
      <c r="R73">
        <v>267075031.50965318</v>
      </c>
      <c r="S73">
        <v>2344.0814024556512</v>
      </c>
      <c r="T73">
        <v>22204.106127254938</v>
      </c>
      <c r="U73">
        <f>Pro_Economic_Table[[#This Row],[Total Energy(MJ)]]*AHP!$P$3/TOPSIS!$B$4</f>
        <v>7.4572981730878264E-3</v>
      </c>
      <c r="V73">
        <f>Pro_Economic_Table[[#This Row],[Total Cost(LKR Million)]]*AHP!$P$4/TOPSIS!$C$4</f>
        <v>2.8944222677672347E-2</v>
      </c>
      <c r="W73">
        <f>Pro_Economic_Table[[#This Row],[Total Carbon (Metric T)]]*AHP!$P$5/TOPSIS!$D$4</f>
        <v>3.2024944812960227E-3</v>
      </c>
      <c r="X73">
        <f>((Pro_Economic_Table[[#This Row],[Weighted Energy]]-TOPSIS!$B$5)^2+(Pro_Economic_Table[[#This Row],[Weighted Cost]]-TOPSIS!$C$5)^2+(Pro_Economic_Table[[#This Row],[Weighted Co2]]-TOPSIS!$D$5)^2)^0.5</f>
        <v>1.8225719688497938E-3</v>
      </c>
      <c r="Y73">
        <f>((Pro_Economic_Table[[#This Row],[Weighted Energy]]-TOPSIS!$B$6)^2+(Pro_Economic_Table[[#This Row],[Weighted Cost]]-TOPSIS!$C$6)^2+(Pro_Economic_Table[[#This Row],[Weighted Co2]]-TOPSIS!$D$6)^2)^0.5</f>
        <v>6.6856123234501456E-3</v>
      </c>
      <c r="Z73">
        <f>Pro_Economic_Table[[#This Row],[S- Worst-Euclidean Distance]]/(Pro_Economic_Table[[#This Row],[S+ Best-Euclidean Distance]]+Pro_Economic_Table[[#This Row],[S- Worst-Euclidean Distance]])</f>
        <v>0.78578602599155567</v>
      </c>
      <c r="AA73">
        <v>72</v>
      </c>
    </row>
    <row r="74" spans="1:27" x14ac:dyDescent="0.3">
      <c r="A74">
        <v>79</v>
      </c>
      <c r="B74" t="s">
        <v>139</v>
      </c>
      <c r="C74" t="s">
        <v>151</v>
      </c>
      <c r="D74" t="s">
        <v>154</v>
      </c>
      <c r="E74" t="s">
        <v>156</v>
      </c>
      <c r="F74" t="s">
        <v>161</v>
      </c>
      <c r="G74" t="s">
        <v>225</v>
      </c>
      <c r="H74">
        <v>397.94349738661248</v>
      </c>
      <c r="I74">
        <v>57</v>
      </c>
      <c r="J74">
        <v>1489459.1933172133</v>
      </c>
      <c r="K74">
        <v>66784.844233333322</v>
      </c>
      <c r="L74">
        <v>268102654.7970984</v>
      </c>
      <c r="M74">
        <v>5780330.9216666659</v>
      </c>
      <c r="N74">
        <v>2234188789.9758201</v>
      </c>
      <c r="O74">
        <v>106248000</v>
      </c>
      <c r="P74">
        <v>23.52538676666666</v>
      </c>
      <c r="Q74">
        <v>22267.414940092342</v>
      </c>
      <c r="R74">
        <v>268169439.64133173</v>
      </c>
      <c r="S74">
        <v>2346.2171208974869</v>
      </c>
      <c r="T74">
        <v>22290.940326859007</v>
      </c>
      <c r="U74">
        <f>Pro_Economic_Table[[#This Row],[Total Energy(MJ)]]*AHP!$P$3/TOPSIS!$B$4</f>
        <v>7.4878563563625664E-3</v>
      </c>
      <c r="V74">
        <f>Pro_Economic_Table[[#This Row],[Total Cost(LKR Million)]]*AHP!$P$4/TOPSIS!$C$4</f>
        <v>2.8970594078466087E-2</v>
      </c>
      <c r="W74">
        <f>Pro_Economic_Table[[#This Row],[Total Carbon (Metric T)]]*AHP!$P$5/TOPSIS!$D$4</f>
        <v>3.2150185632575318E-3</v>
      </c>
      <c r="X74">
        <f>((Pro_Economic_Table[[#This Row],[Weighted Energy]]-TOPSIS!$B$5)^2+(Pro_Economic_Table[[#This Row],[Weighted Cost]]-TOPSIS!$C$5)^2+(Pro_Economic_Table[[#This Row],[Weighted Co2]]-TOPSIS!$D$5)^2)^0.5</f>
        <v>1.8567252215381546E-3</v>
      </c>
      <c r="Y74">
        <f>((Pro_Economic_Table[[#This Row],[Weighted Energy]]-TOPSIS!$B$6)^2+(Pro_Economic_Table[[#This Row],[Weighted Cost]]-TOPSIS!$C$6)^2+(Pro_Economic_Table[[#This Row],[Weighted Co2]]-TOPSIS!$D$6)^2)^0.5</f>
        <v>6.6514150841309331E-3</v>
      </c>
      <c r="Z74">
        <f>Pro_Economic_Table[[#This Row],[S- Worst-Euclidean Distance]]/(Pro_Economic_Table[[#This Row],[S+ Best-Euclidean Distance]]+Pro_Economic_Table[[#This Row],[S- Worst-Euclidean Distance]])</f>
        <v>0.78177073310591805</v>
      </c>
      <c r="AA74">
        <v>73</v>
      </c>
    </row>
    <row r="75" spans="1:27" x14ac:dyDescent="0.3">
      <c r="A75">
        <v>97</v>
      </c>
      <c r="B75" t="s">
        <v>139</v>
      </c>
      <c r="C75" t="s">
        <v>151</v>
      </c>
      <c r="D75" t="s">
        <v>155</v>
      </c>
      <c r="E75" t="s">
        <v>156</v>
      </c>
      <c r="F75" t="s">
        <v>161</v>
      </c>
      <c r="G75" t="s">
        <v>225</v>
      </c>
      <c r="H75">
        <v>397.9735912616124</v>
      </c>
      <c r="I75">
        <v>57</v>
      </c>
      <c r="J75">
        <v>1489488.3241882129</v>
      </c>
      <c r="K75">
        <v>66698.861733333324</v>
      </c>
      <c r="L75">
        <v>268107898.35387829</v>
      </c>
      <c r="M75">
        <v>5776031.7966666659</v>
      </c>
      <c r="N75">
        <v>2234232486.2823191</v>
      </c>
      <c r="O75">
        <v>106248000</v>
      </c>
      <c r="P75">
        <v>23.46089989166666</v>
      </c>
      <c r="Q75">
        <v>22267.850446613782</v>
      </c>
      <c r="R75">
        <v>268174597.21561164</v>
      </c>
      <c r="S75">
        <v>2346.2565180789857</v>
      </c>
      <c r="T75">
        <v>22291.311346505448</v>
      </c>
      <c r="U75">
        <f>Pro_Economic_Table[[#This Row],[Total Energy(MJ)]]*AHP!$P$3/TOPSIS!$B$4</f>
        <v>7.4880003667144052E-3</v>
      </c>
      <c r="V75">
        <f>Pro_Economic_Table[[#This Row],[Total Cost(LKR Million)]]*AHP!$P$4/TOPSIS!$C$4</f>
        <v>2.8971080546552463E-2</v>
      </c>
      <c r="W75">
        <f>Pro_Economic_Table[[#This Row],[Total Carbon (Metric T)]]*AHP!$P$5/TOPSIS!$D$4</f>
        <v>3.2150720753585538E-3</v>
      </c>
      <c r="X75">
        <f>((Pro_Economic_Table[[#This Row],[Weighted Energy]]-TOPSIS!$B$5)^2+(Pro_Economic_Table[[#This Row],[Weighted Cost]]-TOPSIS!$C$5)^2+(Pro_Economic_Table[[#This Row],[Weighted Co2]]-TOPSIS!$D$5)^2)^0.5</f>
        <v>1.8572350615155848E-3</v>
      </c>
      <c r="Y75">
        <f>((Pro_Economic_Table[[#This Row],[Weighted Energy]]-TOPSIS!$B$6)^2+(Pro_Economic_Table[[#This Row],[Weighted Cost]]-TOPSIS!$C$6)^2+(Pro_Economic_Table[[#This Row],[Weighted Co2]]-TOPSIS!$D$6)^2)^0.5</f>
        <v>6.6509053684201949E-3</v>
      </c>
      <c r="Z75">
        <f>Pro_Economic_Table[[#This Row],[S- Worst-Euclidean Distance]]/(Pro_Economic_Table[[#This Row],[S+ Best-Euclidean Distance]]+Pro_Economic_Table[[#This Row],[S- Worst-Euclidean Distance]])</f>
        <v>0.78171081250834473</v>
      </c>
      <c r="AA75">
        <v>74</v>
      </c>
    </row>
    <row r="76" spans="1:27" x14ac:dyDescent="0.3">
      <c r="A76">
        <v>109</v>
      </c>
      <c r="B76" t="s">
        <v>140</v>
      </c>
      <c r="C76" t="s">
        <v>149</v>
      </c>
      <c r="D76" t="s">
        <v>154</v>
      </c>
      <c r="E76" t="s">
        <v>156</v>
      </c>
      <c r="F76" t="s">
        <v>159</v>
      </c>
      <c r="G76" t="s">
        <v>225</v>
      </c>
      <c r="H76">
        <v>406.30913014232567</v>
      </c>
      <c r="I76">
        <v>58</v>
      </c>
      <c r="J76">
        <v>1487816.6927983295</v>
      </c>
      <c r="K76">
        <v>60432.374433333323</v>
      </c>
      <c r="L76">
        <v>267807004.70369932</v>
      </c>
      <c r="M76">
        <v>6978959.7583333319</v>
      </c>
      <c r="N76">
        <v>2231725039.1974945</v>
      </c>
      <c r="O76">
        <v>108112000</v>
      </c>
      <c r="P76">
        <v>27.421066449999991</v>
      </c>
      <c r="Q76">
        <v>22242.859557335025</v>
      </c>
      <c r="R76">
        <v>267867437.07813266</v>
      </c>
      <c r="S76">
        <v>2346.8159989558276</v>
      </c>
      <c r="T76">
        <v>22270.280623785024</v>
      </c>
      <c r="U76">
        <f>Pro_Economic_Table[[#This Row],[Total Energy(MJ)]]*AHP!$P$3/TOPSIS!$B$4</f>
        <v>7.4794238078383481E-3</v>
      </c>
      <c r="V76">
        <f>Pro_Economic_Table[[#This Row],[Total Cost(LKR Million)]]*AHP!$P$4/TOPSIS!$C$4</f>
        <v>2.8977988898398203E-2</v>
      </c>
      <c r="W76">
        <f>Pro_Economic_Table[[#This Row],[Total Carbon (Metric T)]]*AHP!$P$5/TOPSIS!$D$4</f>
        <v>3.2120388177680958E-3</v>
      </c>
      <c r="X76">
        <f>((Pro_Economic_Table[[#This Row],[Weighted Energy]]-TOPSIS!$B$5)^2+(Pro_Economic_Table[[#This Row],[Weighted Cost]]-TOPSIS!$C$5)^2+(Pro_Economic_Table[[#This Row],[Weighted Co2]]-TOPSIS!$D$5)^2)^0.5</f>
        <v>1.8614606151237157E-3</v>
      </c>
      <c r="Y76">
        <f>((Pro_Economic_Table[[#This Row],[Weighted Energy]]-TOPSIS!$B$6)^2+(Pro_Economic_Table[[#This Row],[Weighted Cost]]-TOPSIS!$C$6)^2+(Pro_Economic_Table[[#This Row],[Weighted Co2]]-TOPSIS!$D$6)^2)^0.5</f>
        <v>6.6466459851728353E-3</v>
      </c>
      <c r="Z76">
        <f>Pro_Economic_Table[[#This Row],[S- Worst-Euclidean Distance]]/(Pro_Economic_Table[[#This Row],[S+ Best-Euclidean Distance]]+Pro_Economic_Table[[#This Row],[S- Worst-Euclidean Distance]])</f>
        <v>0.78121329426469166</v>
      </c>
      <c r="AA76">
        <v>75</v>
      </c>
    </row>
    <row r="77" spans="1:27" x14ac:dyDescent="0.3">
      <c r="A77">
        <v>127</v>
      </c>
      <c r="B77" t="s">
        <v>140</v>
      </c>
      <c r="C77" t="s">
        <v>149</v>
      </c>
      <c r="D77" t="s">
        <v>155</v>
      </c>
      <c r="E77" t="s">
        <v>156</v>
      </c>
      <c r="F77" t="s">
        <v>159</v>
      </c>
      <c r="G77" t="s">
        <v>225</v>
      </c>
      <c r="H77">
        <v>406.33922401732565</v>
      </c>
      <c r="I77">
        <v>58</v>
      </c>
      <c r="J77">
        <v>1487845.82366933</v>
      </c>
      <c r="K77">
        <v>60346.391933333325</v>
      </c>
      <c r="L77">
        <v>267812248.26047939</v>
      </c>
      <c r="M77">
        <v>6974660.6333333319</v>
      </c>
      <c r="N77">
        <v>2231768735.5039949</v>
      </c>
      <c r="O77">
        <v>108112000</v>
      </c>
      <c r="P77">
        <v>27.356579574999991</v>
      </c>
      <c r="Q77">
        <v>22243.295063856483</v>
      </c>
      <c r="R77">
        <v>267872594.65241271</v>
      </c>
      <c r="S77">
        <v>2346.8553961373282</v>
      </c>
      <c r="T77">
        <v>22270.651643431484</v>
      </c>
      <c r="U77">
        <f>Pro_Economic_Table[[#This Row],[Total Energy(MJ)]]*AHP!$P$3/TOPSIS!$B$4</f>
        <v>7.4795678181901921E-3</v>
      </c>
      <c r="V77">
        <f>Pro_Economic_Table[[#This Row],[Total Cost(LKR Million)]]*AHP!$P$4/TOPSIS!$C$4</f>
        <v>2.8978475366484607E-2</v>
      </c>
      <c r="W77">
        <f>Pro_Economic_Table[[#This Row],[Total Carbon (Metric T)]]*AHP!$P$5/TOPSIS!$D$4</f>
        <v>3.2120923298691205E-3</v>
      </c>
      <c r="X77">
        <f>((Pro_Economic_Table[[#This Row],[Weighted Energy]]-TOPSIS!$B$5)^2+(Pro_Economic_Table[[#This Row],[Weighted Cost]]-TOPSIS!$C$5)^2+(Pro_Economic_Table[[#This Row],[Weighted Co2]]-TOPSIS!$D$5)^2)^0.5</f>
        <v>1.8619703526420919E-3</v>
      </c>
      <c r="Y77">
        <f>((Pro_Economic_Table[[#This Row],[Weighted Energy]]-TOPSIS!$B$6)^2+(Pro_Economic_Table[[#This Row],[Weighted Cost]]-TOPSIS!$C$6)^2+(Pro_Economic_Table[[#This Row],[Weighted Co2]]-TOPSIS!$D$6)^2)^0.5</f>
        <v>6.6461362382608611E-3</v>
      </c>
      <c r="Z77">
        <f>Pro_Economic_Table[[#This Row],[S- Worst-Euclidean Distance]]/(Pro_Economic_Table[[#This Row],[S+ Best-Euclidean Distance]]+Pro_Economic_Table[[#This Row],[S- Worst-Euclidean Distance]])</f>
        <v>0.78115338204237472</v>
      </c>
      <c r="AA77">
        <v>76</v>
      </c>
    </row>
    <row r="78" spans="1:27" x14ac:dyDescent="0.3">
      <c r="A78">
        <v>111</v>
      </c>
      <c r="B78" t="s">
        <v>140</v>
      </c>
      <c r="C78" t="s">
        <v>149</v>
      </c>
      <c r="D78" t="s">
        <v>154</v>
      </c>
      <c r="E78" t="s">
        <v>156</v>
      </c>
      <c r="F78" t="s">
        <v>159</v>
      </c>
      <c r="G78" t="s">
        <v>224</v>
      </c>
      <c r="H78">
        <v>406.30913014232567</v>
      </c>
      <c r="I78">
        <v>29</v>
      </c>
      <c r="J78">
        <v>1487816.6927983295</v>
      </c>
      <c r="K78">
        <v>60432.374433333323</v>
      </c>
      <c r="L78">
        <v>267807004.70369932</v>
      </c>
      <c r="M78">
        <v>6978959.7583333319</v>
      </c>
      <c r="N78">
        <v>2231725039.1974945</v>
      </c>
      <c r="O78">
        <v>108639800</v>
      </c>
      <c r="P78">
        <v>27.421066449999991</v>
      </c>
      <c r="Q78">
        <v>22242.859557335025</v>
      </c>
      <c r="R78">
        <v>267867437.07813266</v>
      </c>
      <c r="S78">
        <v>2347.3437989558279</v>
      </c>
      <c r="T78">
        <v>22270.280623785024</v>
      </c>
      <c r="U78">
        <f>Pro_Economic_Table[[#This Row],[Total Energy(MJ)]]*AHP!$P$3/TOPSIS!$B$4</f>
        <v>7.4794238078383481E-3</v>
      </c>
      <c r="V78">
        <f>Pro_Economic_Table[[#This Row],[Total Cost(LKR Million)]]*AHP!$P$4/TOPSIS!$C$4</f>
        <v>2.8984506061459723E-2</v>
      </c>
      <c r="W78">
        <f>Pro_Economic_Table[[#This Row],[Total Carbon (Metric T)]]*AHP!$P$5/TOPSIS!$D$4</f>
        <v>3.2120388177680958E-3</v>
      </c>
      <c r="X78">
        <f>((Pro_Economic_Table[[#This Row],[Weighted Energy]]-TOPSIS!$B$5)^2+(Pro_Economic_Table[[#This Row],[Weighted Cost]]-TOPSIS!$C$5)^2+(Pro_Economic_Table[[#This Row],[Weighted Co2]]-TOPSIS!$D$5)^2)^0.5</f>
        <v>1.8677455693812586E-3</v>
      </c>
      <c r="Y78">
        <f>((Pro_Economic_Table[[#This Row],[Weighted Energy]]-TOPSIS!$B$6)^2+(Pro_Economic_Table[[#This Row],[Weighted Cost]]-TOPSIS!$C$6)^2+(Pro_Economic_Table[[#This Row],[Weighted Co2]]-TOPSIS!$D$6)^2)^0.5</f>
        <v>6.6403628384710117E-3</v>
      </c>
      <c r="Z78">
        <f>Pro_Economic_Table[[#This Row],[S- Worst-Euclidean Distance]]/(Pro_Economic_Table[[#This Row],[S+ Best-Euclidean Distance]]+Pro_Economic_Table[[#This Row],[S- Worst-Euclidean Distance]])</f>
        <v>0.78047463903286829</v>
      </c>
      <c r="AA78">
        <v>77</v>
      </c>
    </row>
    <row r="79" spans="1:27" x14ac:dyDescent="0.3">
      <c r="A79">
        <v>129</v>
      </c>
      <c r="B79" t="s">
        <v>140</v>
      </c>
      <c r="C79" t="s">
        <v>149</v>
      </c>
      <c r="D79" t="s">
        <v>155</v>
      </c>
      <c r="E79" t="s">
        <v>156</v>
      </c>
      <c r="F79" t="s">
        <v>159</v>
      </c>
      <c r="G79" t="s">
        <v>224</v>
      </c>
      <c r="H79">
        <v>406.33922401732565</v>
      </c>
      <c r="I79">
        <v>29</v>
      </c>
      <c r="J79">
        <v>1487845.82366933</v>
      </c>
      <c r="K79">
        <v>60346.391933333325</v>
      </c>
      <c r="L79">
        <v>267812248.26047939</v>
      </c>
      <c r="M79">
        <v>6974660.6333333319</v>
      </c>
      <c r="N79">
        <v>2231768735.5039949</v>
      </c>
      <c r="O79">
        <v>108639800</v>
      </c>
      <c r="P79">
        <v>27.356579574999991</v>
      </c>
      <c r="Q79">
        <v>22243.295063856483</v>
      </c>
      <c r="R79">
        <v>267872594.65241271</v>
      </c>
      <c r="S79">
        <v>2347.383196137328</v>
      </c>
      <c r="T79">
        <v>22270.651643431484</v>
      </c>
      <c r="U79">
        <f>Pro_Economic_Table[[#This Row],[Total Energy(MJ)]]*AHP!$P$3/TOPSIS!$B$4</f>
        <v>7.4795678181901921E-3</v>
      </c>
      <c r="V79">
        <f>Pro_Economic_Table[[#This Row],[Total Cost(LKR Million)]]*AHP!$P$4/TOPSIS!$C$4</f>
        <v>2.8984992529546123E-2</v>
      </c>
      <c r="W79">
        <f>Pro_Economic_Table[[#This Row],[Total Carbon (Metric T)]]*AHP!$P$5/TOPSIS!$D$4</f>
        <v>3.2120923298691205E-3</v>
      </c>
      <c r="X79">
        <f>((Pro_Economic_Table[[#This Row],[Weighted Energy]]-TOPSIS!$B$5)^2+(Pro_Economic_Table[[#This Row],[Weighted Cost]]-TOPSIS!$C$5)^2+(Pro_Economic_Table[[#This Row],[Weighted Co2]]-TOPSIS!$D$5)^2)^0.5</f>
        <v>1.8682552890834673E-3</v>
      </c>
      <c r="Y79">
        <f>((Pro_Economic_Table[[#This Row],[Weighted Energy]]-TOPSIS!$B$6)^2+(Pro_Economic_Table[[#This Row],[Weighted Cost]]-TOPSIS!$C$6)^2+(Pro_Economic_Table[[#This Row],[Weighted Co2]]-TOPSIS!$D$6)^2)^0.5</f>
        <v>6.6398530866759826E-3</v>
      </c>
      <c r="Z79">
        <f>Pro_Economic_Table[[#This Row],[S- Worst-Euclidean Distance]]/(Pro_Economic_Table[[#This Row],[S+ Best-Euclidean Distance]]+Pro_Economic_Table[[#This Row],[S- Worst-Euclidean Distance]])</f>
        <v>0.7804147283306434</v>
      </c>
      <c r="AA79">
        <v>78</v>
      </c>
    </row>
    <row r="80" spans="1:27" x14ac:dyDescent="0.3">
      <c r="A80">
        <v>81</v>
      </c>
      <c r="B80" t="s">
        <v>139</v>
      </c>
      <c r="C80" t="s">
        <v>151</v>
      </c>
      <c r="D80" t="s">
        <v>154</v>
      </c>
      <c r="E80" t="s">
        <v>156</v>
      </c>
      <c r="F80" t="s">
        <v>161</v>
      </c>
      <c r="G80" t="s">
        <v>224</v>
      </c>
      <c r="H80">
        <v>397.94349738661248</v>
      </c>
      <c r="I80">
        <v>29</v>
      </c>
      <c r="J80">
        <v>1489459.1933172133</v>
      </c>
      <c r="K80">
        <v>66784.844233333322</v>
      </c>
      <c r="L80">
        <v>268102654.7970984</v>
      </c>
      <c r="M80">
        <v>5780330.9216666659</v>
      </c>
      <c r="N80">
        <v>2234188789.9758201</v>
      </c>
      <c r="O80">
        <v>108639800</v>
      </c>
      <c r="P80">
        <v>23.52538676666666</v>
      </c>
      <c r="Q80">
        <v>22267.414940092342</v>
      </c>
      <c r="R80">
        <v>268169439.64133173</v>
      </c>
      <c r="S80">
        <v>2348.6089208974868</v>
      </c>
      <c r="T80">
        <v>22290.940326859007</v>
      </c>
      <c r="U80">
        <f>Pro_Economic_Table[[#This Row],[Total Energy(MJ)]]*AHP!$P$3/TOPSIS!$B$4</f>
        <v>7.4878563563625664E-3</v>
      </c>
      <c r="V80">
        <f>Pro_Economic_Table[[#This Row],[Total Cost(LKR Million)]]*AHP!$P$4/TOPSIS!$C$4</f>
        <v>2.9000127520320079E-2</v>
      </c>
      <c r="W80">
        <f>Pro_Economic_Table[[#This Row],[Total Carbon (Metric T)]]*AHP!$P$5/TOPSIS!$D$4</f>
        <v>3.2150185632575318E-3</v>
      </c>
      <c r="X80">
        <f>((Pro_Economic_Table[[#This Row],[Weighted Energy]]-TOPSIS!$B$5)^2+(Pro_Economic_Table[[#This Row],[Weighted Cost]]-TOPSIS!$C$5)^2+(Pro_Economic_Table[[#This Row],[Weighted Co2]]-TOPSIS!$D$5)^2)^0.5</f>
        <v>1.885174689124181E-3</v>
      </c>
      <c r="Y80">
        <f>((Pro_Economic_Table[[#This Row],[Weighted Energy]]-TOPSIS!$B$6)^2+(Pro_Economic_Table[[#This Row],[Weighted Cost]]-TOPSIS!$C$6)^2+(Pro_Economic_Table[[#This Row],[Weighted Co2]]-TOPSIS!$D$6)^2)^0.5</f>
        <v>6.6229332671731466E-3</v>
      </c>
      <c r="Z80">
        <f>Pro_Economic_Table[[#This Row],[S- Worst-Euclidean Distance]]/(Pro_Economic_Table[[#This Row],[S+ Best-Euclidean Distance]]+Pro_Economic_Table[[#This Row],[S- Worst-Euclidean Distance]])</f>
        <v>0.77842609675293828</v>
      </c>
      <c r="AA80">
        <v>79</v>
      </c>
    </row>
    <row r="81" spans="1:27" x14ac:dyDescent="0.3">
      <c r="A81">
        <v>99</v>
      </c>
      <c r="B81" t="s">
        <v>139</v>
      </c>
      <c r="C81" t="s">
        <v>151</v>
      </c>
      <c r="D81" t="s">
        <v>155</v>
      </c>
      <c r="E81" t="s">
        <v>156</v>
      </c>
      <c r="F81" t="s">
        <v>161</v>
      </c>
      <c r="G81" t="s">
        <v>224</v>
      </c>
      <c r="H81">
        <v>397.9735912616124</v>
      </c>
      <c r="I81">
        <v>29</v>
      </c>
      <c r="J81">
        <v>1489488.3241882129</v>
      </c>
      <c r="K81">
        <v>66698.861733333324</v>
      </c>
      <c r="L81">
        <v>268107898.35387829</v>
      </c>
      <c r="M81">
        <v>5776031.7966666659</v>
      </c>
      <c r="N81">
        <v>2234232486.2823191</v>
      </c>
      <c r="O81">
        <v>108639800</v>
      </c>
      <c r="P81">
        <v>23.46089989166666</v>
      </c>
      <c r="Q81">
        <v>22267.850446613782</v>
      </c>
      <c r="R81">
        <v>268174597.21561164</v>
      </c>
      <c r="S81">
        <v>2348.6483180789855</v>
      </c>
      <c r="T81">
        <v>22291.311346505448</v>
      </c>
      <c r="U81">
        <f>Pro_Economic_Table[[#This Row],[Total Energy(MJ)]]*AHP!$P$3/TOPSIS!$B$4</f>
        <v>7.4880003667144052E-3</v>
      </c>
      <c r="V81">
        <f>Pro_Economic_Table[[#This Row],[Total Cost(LKR Million)]]*AHP!$P$4/TOPSIS!$C$4</f>
        <v>2.9000613988406459E-2</v>
      </c>
      <c r="W81">
        <f>Pro_Economic_Table[[#This Row],[Total Carbon (Metric T)]]*AHP!$P$5/TOPSIS!$D$4</f>
        <v>3.2150720753585538E-3</v>
      </c>
      <c r="X81">
        <f>((Pro_Economic_Table[[#This Row],[Weighted Energy]]-TOPSIS!$B$5)^2+(Pro_Economic_Table[[#This Row],[Weighted Cost]]-TOPSIS!$C$5)^2+(Pro_Economic_Table[[#This Row],[Weighted Co2]]-TOPSIS!$D$5)^2)^0.5</f>
        <v>1.8856844561313112E-3</v>
      </c>
      <c r="Y81">
        <f>((Pro_Economic_Table[[#This Row],[Weighted Energy]]-TOPSIS!$B$6)^2+(Pro_Economic_Table[[#This Row],[Weighted Cost]]-TOPSIS!$C$6)^2+(Pro_Economic_Table[[#This Row],[Weighted Co2]]-TOPSIS!$D$6)^2)^0.5</f>
        <v>6.6224235287286387E-3</v>
      </c>
      <c r="Z81">
        <f>Pro_Economic_Table[[#This Row],[S- Worst-Euclidean Distance]]/(Pro_Economic_Table[[#This Row],[S+ Best-Euclidean Distance]]+Pro_Economic_Table[[#This Row],[S- Worst-Euclidean Distance]])</f>
        <v>0.77836618205988239</v>
      </c>
      <c r="AA81">
        <v>80</v>
      </c>
    </row>
    <row r="82" spans="1:27" x14ac:dyDescent="0.3">
      <c r="A82">
        <v>110</v>
      </c>
      <c r="B82" t="s">
        <v>140</v>
      </c>
      <c r="C82" t="s">
        <v>149</v>
      </c>
      <c r="D82" t="s">
        <v>154</v>
      </c>
      <c r="E82" t="s">
        <v>156</v>
      </c>
      <c r="F82" t="s">
        <v>159</v>
      </c>
      <c r="G82" t="s">
        <v>226</v>
      </c>
      <c r="H82">
        <v>406.30913014232567</v>
      </c>
      <c r="I82">
        <v>29</v>
      </c>
      <c r="J82">
        <v>1487816.6927983295</v>
      </c>
      <c r="K82">
        <v>60432.374433333323</v>
      </c>
      <c r="L82">
        <v>267807004.70369932</v>
      </c>
      <c r="M82">
        <v>6978959.7583333319</v>
      </c>
      <c r="N82">
        <v>2231725039.1974945</v>
      </c>
      <c r="O82">
        <v>113100000</v>
      </c>
      <c r="P82">
        <v>27.421066449999991</v>
      </c>
      <c r="Q82">
        <v>22242.859557335025</v>
      </c>
      <c r="R82">
        <v>267867437.07813266</v>
      </c>
      <c r="S82">
        <v>2351.8039989558279</v>
      </c>
      <c r="T82">
        <v>22270.280623785024</v>
      </c>
      <c r="U82">
        <f>Pro_Economic_Table[[#This Row],[Total Energy(MJ)]]*AHP!$P$3/TOPSIS!$B$4</f>
        <v>7.4794238078383481E-3</v>
      </c>
      <c r="V82">
        <f>Pro_Economic_Table[[#This Row],[Total Cost(LKR Million)]]*AHP!$P$4/TOPSIS!$C$4</f>
        <v>2.9039579670188376E-2</v>
      </c>
      <c r="W82">
        <f>Pro_Economic_Table[[#This Row],[Total Carbon (Metric T)]]*AHP!$P$5/TOPSIS!$D$4</f>
        <v>3.2120388177680958E-3</v>
      </c>
      <c r="X82">
        <f>((Pro_Economic_Table[[#This Row],[Weighted Energy]]-TOPSIS!$B$5)^2+(Pro_Economic_Table[[#This Row],[Weighted Cost]]-TOPSIS!$C$5)^2+(Pro_Economic_Table[[#This Row],[Weighted Co2]]-TOPSIS!$D$5)^2)^0.5</f>
        <v>1.9209186835712898E-3</v>
      </c>
      <c r="Y82">
        <f>((Pro_Economic_Table[[#This Row],[Weighted Energy]]-TOPSIS!$B$6)^2+(Pro_Economic_Table[[#This Row],[Weighted Cost]]-TOPSIS!$C$6)^2+(Pro_Economic_Table[[#This Row],[Weighted Co2]]-TOPSIS!$D$6)^2)^0.5</f>
        <v>6.5872849547648086E-3</v>
      </c>
      <c r="Z82">
        <f>Pro_Economic_Table[[#This Row],[S- Worst-Euclidean Distance]]/(Pro_Economic_Table[[#This Row],[S+ Best-Euclidean Distance]]+Pro_Economic_Table[[#This Row],[S- Worst-Euclidean Distance]])</f>
        <v>0.77422746736854631</v>
      </c>
      <c r="AA82">
        <v>81</v>
      </c>
    </row>
    <row r="83" spans="1:27" x14ac:dyDescent="0.3">
      <c r="A83">
        <v>128</v>
      </c>
      <c r="B83" t="s">
        <v>140</v>
      </c>
      <c r="C83" t="s">
        <v>149</v>
      </c>
      <c r="D83" t="s">
        <v>155</v>
      </c>
      <c r="E83" t="s">
        <v>156</v>
      </c>
      <c r="F83" t="s">
        <v>159</v>
      </c>
      <c r="G83" t="s">
        <v>226</v>
      </c>
      <c r="H83">
        <v>406.33922401732565</v>
      </c>
      <c r="I83">
        <v>29</v>
      </c>
      <c r="J83">
        <v>1487845.82366933</v>
      </c>
      <c r="K83">
        <v>60346.391933333325</v>
      </c>
      <c r="L83">
        <v>267812248.26047939</v>
      </c>
      <c r="M83">
        <v>6974660.6333333319</v>
      </c>
      <c r="N83">
        <v>2231768735.5039949</v>
      </c>
      <c r="O83">
        <v>113100000</v>
      </c>
      <c r="P83">
        <v>27.356579574999991</v>
      </c>
      <c r="Q83">
        <v>22243.295063856483</v>
      </c>
      <c r="R83">
        <v>267872594.65241271</v>
      </c>
      <c r="S83">
        <v>2351.843396137328</v>
      </c>
      <c r="T83">
        <v>22270.651643431484</v>
      </c>
      <c r="U83">
        <f>Pro_Economic_Table[[#This Row],[Total Energy(MJ)]]*AHP!$P$3/TOPSIS!$B$4</f>
        <v>7.4795678181901921E-3</v>
      </c>
      <c r="V83">
        <f>Pro_Economic_Table[[#This Row],[Total Cost(LKR Million)]]*AHP!$P$4/TOPSIS!$C$4</f>
        <v>2.9040066138274773E-2</v>
      </c>
      <c r="W83">
        <f>Pro_Economic_Table[[#This Row],[Total Carbon (Metric T)]]*AHP!$P$5/TOPSIS!$D$4</f>
        <v>3.2120923298691205E-3</v>
      </c>
      <c r="X83">
        <f>((Pro_Economic_Table[[#This Row],[Weighted Energy]]-TOPSIS!$B$5)^2+(Pro_Economic_Table[[#This Row],[Weighted Cost]]-TOPSIS!$C$5)^2+(Pro_Economic_Table[[#This Row],[Weighted Co2]]-TOPSIS!$D$5)^2)^0.5</f>
        <v>1.9214282409823094E-3</v>
      </c>
      <c r="Y83">
        <f>((Pro_Economic_Table[[#This Row],[Weighted Energy]]-TOPSIS!$B$6)^2+(Pro_Economic_Table[[#This Row],[Weighted Cost]]-TOPSIS!$C$6)^2+(Pro_Economic_Table[[#This Row],[Weighted Co2]]-TOPSIS!$D$6)^2)^0.5</f>
        <v>6.5867751627386468E-3</v>
      </c>
      <c r="Z83">
        <f>Pro_Economic_Table[[#This Row],[S- Worst-Euclidean Distance]]/(Pro_Economic_Table[[#This Row],[S+ Best-Euclidean Distance]]+Pro_Economic_Table[[#This Row],[S- Worst-Euclidean Distance]])</f>
        <v>0.7741675710124658</v>
      </c>
      <c r="AA83">
        <v>82</v>
      </c>
    </row>
    <row r="84" spans="1:27" x14ac:dyDescent="0.3">
      <c r="A84">
        <v>88</v>
      </c>
      <c r="B84" t="s">
        <v>139</v>
      </c>
      <c r="C84" t="s">
        <v>151</v>
      </c>
      <c r="D84" t="s">
        <v>154</v>
      </c>
      <c r="E84" t="s">
        <v>157</v>
      </c>
      <c r="F84" t="s">
        <v>161</v>
      </c>
      <c r="G84" t="s">
        <v>225</v>
      </c>
      <c r="H84">
        <v>400.99500971994576</v>
      </c>
      <c r="I84">
        <v>58</v>
      </c>
      <c r="J84">
        <v>1492413.05725588</v>
      </c>
      <c r="K84">
        <v>69781.865274999989</v>
      </c>
      <c r="L84">
        <v>268634350.30605841</v>
      </c>
      <c r="M84">
        <v>5180926.713333332</v>
      </c>
      <c r="N84">
        <v>2238619585.8838201</v>
      </c>
      <c r="O84">
        <v>108112000</v>
      </c>
      <c r="P84">
        <v>26.522407808333327</v>
      </c>
      <c r="Q84">
        <v>22311.575205975405</v>
      </c>
      <c r="R84">
        <v>268704132.17133343</v>
      </c>
      <c r="S84">
        <v>2351.9125125971532</v>
      </c>
      <c r="T84">
        <v>22338.097613783739</v>
      </c>
      <c r="U84">
        <f>Pro_Economic_Table[[#This Row],[Total Energy(MJ)]]*AHP!$P$3/TOPSIS!$B$4</f>
        <v>7.5027860995310188E-3</v>
      </c>
      <c r="V84">
        <f>Pro_Economic_Table[[#This Row],[Total Cost(LKR Million)]]*AHP!$P$4/TOPSIS!$C$4</f>
        <v>2.9040919573740699E-2</v>
      </c>
      <c r="W84">
        <f>Pro_Economic_Table[[#This Row],[Total Carbon (Metric T)]]*AHP!$P$5/TOPSIS!$D$4</f>
        <v>3.2218200507960902E-3</v>
      </c>
      <c r="X84">
        <f>((Pro_Economic_Table[[#This Row],[Weighted Energy]]-TOPSIS!$B$5)^2+(Pro_Economic_Table[[#This Row],[Weighted Cost]]-TOPSIS!$C$5)^2+(Pro_Economic_Table[[#This Row],[Weighted Co2]]-TOPSIS!$D$5)^2)^0.5</f>
        <v>1.9288684416515021E-3</v>
      </c>
      <c r="Y84">
        <f>((Pro_Economic_Table[[#This Row],[Weighted Energy]]-TOPSIS!$B$6)^2+(Pro_Economic_Table[[#This Row],[Weighted Cost]]-TOPSIS!$C$6)^2+(Pro_Economic_Table[[#This Row],[Weighted Co2]]-TOPSIS!$D$6)^2)^0.5</f>
        <v>6.5792547095961411E-3</v>
      </c>
      <c r="Z84">
        <f>Pro_Economic_Table[[#This Row],[S- Worst-Euclidean Distance]]/(Pro_Economic_Table[[#This Row],[S+ Best-Euclidean Distance]]+Pro_Economic_Table[[#This Row],[S- Worst-Euclidean Distance]])</f>
        <v>0.77329095884458965</v>
      </c>
      <c r="AA84">
        <v>83</v>
      </c>
    </row>
    <row r="85" spans="1:27" x14ac:dyDescent="0.3">
      <c r="A85">
        <v>106</v>
      </c>
      <c r="B85" t="s">
        <v>139</v>
      </c>
      <c r="C85" t="s">
        <v>151</v>
      </c>
      <c r="D85" t="s">
        <v>155</v>
      </c>
      <c r="E85" t="s">
        <v>157</v>
      </c>
      <c r="F85" t="s">
        <v>161</v>
      </c>
      <c r="G85" t="s">
        <v>225</v>
      </c>
      <c r="H85">
        <v>401.02510359494579</v>
      </c>
      <c r="I85">
        <v>58</v>
      </c>
      <c r="J85">
        <v>1492442.1881268797</v>
      </c>
      <c r="K85">
        <v>69695.882774999991</v>
      </c>
      <c r="L85">
        <v>268639593.86283833</v>
      </c>
      <c r="M85">
        <v>5176627.588333332</v>
      </c>
      <c r="N85">
        <v>2238663282.1903195</v>
      </c>
      <c r="O85">
        <v>108112000</v>
      </c>
      <c r="P85">
        <v>26.457920933333327</v>
      </c>
      <c r="Q85">
        <v>22312.010712496849</v>
      </c>
      <c r="R85">
        <v>268709289.74561334</v>
      </c>
      <c r="S85">
        <v>2351.9519097786529</v>
      </c>
      <c r="T85">
        <v>22338.468633430184</v>
      </c>
      <c r="U85">
        <f>Pro_Economic_Table[[#This Row],[Total Energy(MJ)]]*AHP!$P$3/TOPSIS!$B$4</f>
        <v>7.5029301098828568E-3</v>
      </c>
      <c r="V85">
        <f>Pro_Economic_Table[[#This Row],[Total Cost(LKR Million)]]*AHP!$P$4/TOPSIS!$C$4</f>
        <v>2.9041406041827089E-2</v>
      </c>
      <c r="W85">
        <f>Pro_Economic_Table[[#This Row],[Total Carbon (Metric T)]]*AHP!$P$5/TOPSIS!$D$4</f>
        <v>3.2218735628971123E-3</v>
      </c>
      <c r="X85">
        <f>((Pro_Economic_Table[[#This Row],[Weighted Energy]]-TOPSIS!$B$5)^2+(Pro_Economic_Table[[#This Row],[Weighted Cost]]-TOPSIS!$C$5)^2+(Pro_Economic_Table[[#This Row],[Weighted Co2]]-TOPSIS!$D$5)^2)^0.5</f>
        <v>1.9293782524023543E-3</v>
      </c>
      <c r="Y85">
        <f>((Pro_Economic_Table[[#This Row],[Weighted Energy]]-TOPSIS!$B$6)^2+(Pro_Economic_Table[[#This Row],[Weighted Cost]]-TOPSIS!$C$6)^2+(Pro_Economic_Table[[#This Row],[Weighted Co2]]-TOPSIS!$D$6)^2)^0.5</f>
        <v>6.5787449853475875E-3</v>
      </c>
      <c r="Z85">
        <f>Pro_Economic_Table[[#This Row],[S- Worst-Euclidean Distance]]/(Pro_Economic_Table[[#This Row],[S+ Best-Euclidean Distance]]+Pro_Economic_Table[[#This Row],[S- Worst-Euclidean Distance]])</f>
        <v>0.77323104067864934</v>
      </c>
      <c r="AA85">
        <v>84</v>
      </c>
    </row>
    <row r="86" spans="1:27" x14ac:dyDescent="0.3">
      <c r="A86">
        <v>118</v>
      </c>
      <c r="B86" t="s">
        <v>140</v>
      </c>
      <c r="C86" t="s">
        <v>149</v>
      </c>
      <c r="D86" t="s">
        <v>154</v>
      </c>
      <c r="E86" t="s">
        <v>157</v>
      </c>
      <c r="F86" t="s">
        <v>159</v>
      </c>
      <c r="G86" t="s">
        <v>225</v>
      </c>
      <c r="H86">
        <v>409.36064247565895</v>
      </c>
      <c r="I86">
        <v>59</v>
      </c>
      <c r="J86">
        <v>1490770.5567369964</v>
      </c>
      <c r="K86">
        <v>63429.39547499999</v>
      </c>
      <c r="L86">
        <v>268338700.21265936</v>
      </c>
      <c r="M86">
        <v>6379555.5499999989</v>
      </c>
      <c r="N86">
        <v>2236155835.1054945</v>
      </c>
      <c r="O86">
        <v>109976000</v>
      </c>
      <c r="P86">
        <v>30.418087491666657</v>
      </c>
      <c r="Q86">
        <v>22287.019823218096</v>
      </c>
      <c r="R86">
        <v>268402129.60813436</v>
      </c>
      <c r="S86">
        <v>2352.5113906554948</v>
      </c>
      <c r="T86">
        <v>22317.437910709763</v>
      </c>
      <c r="U86">
        <f>Pro_Economic_Table[[#This Row],[Total Energy(MJ)]]*AHP!$P$3/TOPSIS!$B$4</f>
        <v>7.4943535510067997E-3</v>
      </c>
      <c r="V86">
        <f>Pro_Economic_Table[[#This Row],[Total Cost(LKR Million)]]*AHP!$P$4/TOPSIS!$C$4</f>
        <v>2.9048314393672829E-2</v>
      </c>
      <c r="W86">
        <f>Pro_Economic_Table[[#This Row],[Total Carbon (Metric T)]]*AHP!$P$5/TOPSIS!$D$4</f>
        <v>3.2188403053066551E-3</v>
      </c>
      <c r="X86">
        <f>((Pro_Economic_Table[[#This Row],[Weighted Energy]]-TOPSIS!$B$5)^2+(Pro_Economic_Table[[#This Row],[Weighted Cost]]-TOPSIS!$C$5)^2+(Pro_Economic_Table[[#This Row],[Weighted Co2]]-TOPSIS!$D$5)^2)^0.5</f>
        <v>1.9336205166312521E-3</v>
      </c>
      <c r="Y86">
        <f>((Pro_Economic_Table[[#This Row],[Weighted Energy]]-TOPSIS!$B$6)^2+(Pro_Economic_Table[[#This Row],[Weighted Cost]]-TOPSIS!$C$6)^2+(Pro_Economic_Table[[#This Row],[Weighted Co2]]-TOPSIS!$D$6)^2)^0.5</f>
        <v>6.5744901344765745E-3</v>
      </c>
      <c r="Z86">
        <f>Pro_Economic_Table[[#This Row],[S- Worst-Euclidean Distance]]/(Pro_Economic_Table[[#This Row],[S+ Best-Euclidean Distance]]+Pro_Economic_Table[[#This Row],[S- Worst-Euclidean Distance]])</f>
        <v>0.77273209106895213</v>
      </c>
      <c r="AA86">
        <v>85</v>
      </c>
    </row>
    <row r="87" spans="1:27" x14ac:dyDescent="0.3">
      <c r="A87">
        <v>136</v>
      </c>
      <c r="B87" t="s">
        <v>140</v>
      </c>
      <c r="C87" t="s">
        <v>149</v>
      </c>
      <c r="D87" t="s">
        <v>155</v>
      </c>
      <c r="E87" t="s">
        <v>157</v>
      </c>
      <c r="F87" t="s">
        <v>159</v>
      </c>
      <c r="G87" t="s">
        <v>225</v>
      </c>
      <c r="H87">
        <v>409.39073635065898</v>
      </c>
      <c r="I87">
        <v>59</v>
      </c>
      <c r="J87">
        <v>1490799.6876079964</v>
      </c>
      <c r="K87">
        <v>63343.412974999992</v>
      </c>
      <c r="L87">
        <v>268343943.76943937</v>
      </c>
      <c r="M87">
        <v>6375256.4249999989</v>
      </c>
      <c r="N87">
        <v>2236199531.4119949</v>
      </c>
      <c r="O87">
        <v>109976000</v>
      </c>
      <c r="P87">
        <v>30.353600616666661</v>
      </c>
      <c r="Q87">
        <v>22287.455329739543</v>
      </c>
      <c r="R87">
        <v>268407287.18241438</v>
      </c>
      <c r="S87">
        <v>2352.5507878369949</v>
      </c>
      <c r="T87">
        <v>22317.808930356208</v>
      </c>
      <c r="U87">
        <f>Pro_Economic_Table[[#This Row],[Total Energy(MJ)]]*AHP!$P$3/TOPSIS!$B$4</f>
        <v>7.4944975613586429E-3</v>
      </c>
      <c r="V87">
        <f>Pro_Economic_Table[[#This Row],[Total Cost(LKR Million)]]*AHP!$P$4/TOPSIS!$C$4</f>
        <v>2.9048800861759223E-2</v>
      </c>
      <c r="W87">
        <f>Pro_Economic_Table[[#This Row],[Total Carbon (Metric T)]]*AHP!$P$5/TOPSIS!$D$4</f>
        <v>3.2188938174076776E-3</v>
      </c>
      <c r="X87">
        <f>((Pro_Economic_Table[[#This Row],[Weighted Energy]]-TOPSIS!$B$5)^2+(Pro_Economic_Table[[#This Row],[Weighted Cost]]-TOPSIS!$C$5)^2+(Pro_Economic_Table[[#This Row],[Weighted Co2]]-TOPSIS!$D$5)^2)^0.5</f>
        <v>1.934130224420206E-3</v>
      </c>
      <c r="Y87">
        <f>((Pro_Economic_Table[[#This Row],[Weighted Energy]]-TOPSIS!$B$6)^2+(Pro_Economic_Table[[#This Row],[Weighted Cost]]-TOPSIS!$C$6)^2+(Pro_Economic_Table[[#This Row],[Weighted Co2]]-TOPSIS!$D$6)^2)^0.5</f>
        <v>6.5739803790289134E-3</v>
      </c>
      <c r="Z87">
        <f>Pro_Economic_Table[[#This Row],[S- Worst-Euclidean Distance]]/(Pro_Economic_Table[[#This Row],[S+ Best-Euclidean Distance]]+Pro_Economic_Table[[#This Row],[S- Worst-Euclidean Distance]])</f>
        <v>0.77267218133763738</v>
      </c>
      <c r="AA87">
        <v>86</v>
      </c>
    </row>
    <row r="88" spans="1:27" x14ac:dyDescent="0.3">
      <c r="A88">
        <v>90</v>
      </c>
      <c r="B88" t="s">
        <v>139</v>
      </c>
      <c r="C88" t="s">
        <v>151</v>
      </c>
      <c r="D88" t="s">
        <v>154</v>
      </c>
      <c r="E88" t="s">
        <v>157</v>
      </c>
      <c r="F88" t="s">
        <v>161</v>
      </c>
      <c r="G88" t="s">
        <v>224</v>
      </c>
      <c r="H88">
        <v>400.99500971994576</v>
      </c>
      <c r="I88">
        <v>29</v>
      </c>
      <c r="J88">
        <v>1492413.05725588</v>
      </c>
      <c r="K88">
        <v>69781.865274999989</v>
      </c>
      <c r="L88">
        <v>268634350.30605841</v>
      </c>
      <c r="M88">
        <v>5180926.713333332</v>
      </c>
      <c r="N88">
        <v>2238619585.8838201</v>
      </c>
      <c r="O88">
        <v>108639800</v>
      </c>
      <c r="P88">
        <v>26.522407808333327</v>
      </c>
      <c r="Q88">
        <v>22311.575205975405</v>
      </c>
      <c r="R88">
        <v>268704132.17133343</v>
      </c>
      <c r="S88">
        <v>2352.440312597153</v>
      </c>
      <c r="T88">
        <v>22338.097613783739</v>
      </c>
      <c r="U88">
        <f>Pro_Economic_Table[[#This Row],[Total Energy(MJ)]]*AHP!$P$3/TOPSIS!$B$4</f>
        <v>7.5027860995310188E-3</v>
      </c>
      <c r="V88">
        <f>Pro_Economic_Table[[#This Row],[Total Cost(LKR Million)]]*AHP!$P$4/TOPSIS!$C$4</f>
        <v>2.9047436736802216E-2</v>
      </c>
      <c r="W88">
        <f>Pro_Economic_Table[[#This Row],[Total Carbon (Metric T)]]*AHP!$P$5/TOPSIS!$D$4</f>
        <v>3.2218200507960902E-3</v>
      </c>
      <c r="X88">
        <f>((Pro_Economic_Table[[#This Row],[Weighted Energy]]-TOPSIS!$B$5)^2+(Pro_Economic_Table[[#This Row],[Weighted Cost]]-TOPSIS!$C$5)^2+(Pro_Economic_Table[[#This Row],[Weighted Co2]]-TOPSIS!$D$5)^2)^0.5</f>
        <v>1.9351464064590045E-3</v>
      </c>
      <c r="Y88">
        <f>((Pro_Economic_Table[[#This Row],[Weighted Energy]]-TOPSIS!$B$6)^2+(Pro_Economic_Table[[#This Row],[Weighted Cost]]-TOPSIS!$C$6)^2+(Pro_Economic_Table[[#This Row],[Weighted Co2]]-TOPSIS!$D$6)^2)^0.5</f>
        <v>6.5729695394867917E-3</v>
      </c>
      <c r="Z88">
        <f>Pro_Economic_Table[[#This Row],[S- Worst-Euclidean Distance]]/(Pro_Economic_Table[[#This Row],[S+ Best-Euclidean Distance]]+Pro_Economic_Table[[#This Row],[S- Worst-Euclidean Distance]])</f>
        <v>0.77255288729567428</v>
      </c>
      <c r="AA88">
        <v>87</v>
      </c>
    </row>
    <row r="89" spans="1:27" x14ac:dyDescent="0.3">
      <c r="A89">
        <v>108</v>
      </c>
      <c r="B89" t="s">
        <v>139</v>
      </c>
      <c r="C89" t="s">
        <v>151</v>
      </c>
      <c r="D89" t="s">
        <v>155</v>
      </c>
      <c r="E89" t="s">
        <v>157</v>
      </c>
      <c r="F89" t="s">
        <v>161</v>
      </c>
      <c r="G89" t="s">
        <v>224</v>
      </c>
      <c r="H89">
        <v>401.02510359494579</v>
      </c>
      <c r="I89">
        <v>29</v>
      </c>
      <c r="J89">
        <v>1492442.1881268797</v>
      </c>
      <c r="K89">
        <v>69695.882774999991</v>
      </c>
      <c r="L89">
        <v>268639593.86283833</v>
      </c>
      <c r="M89">
        <v>5176627.588333332</v>
      </c>
      <c r="N89">
        <v>2238663282.1903195</v>
      </c>
      <c r="O89">
        <v>108639800</v>
      </c>
      <c r="P89">
        <v>26.457920933333327</v>
      </c>
      <c r="Q89">
        <v>22312.010712496849</v>
      </c>
      <c r="R89">
        <v>268709289.74561334</v>
      </c>
      <c r="S89">
        <v>2352.4797097786527</v>
      </c>
      <c r="T89">
        <v>22338.468633430184</v>
      </c>
      <c r="U89">
        <f>Pro_Economic_Table[[#This Row],[Total Energy(MJ)]]*AHP!$P$3/TOPSIS!$B$4</f>
        <v>7.5029301098828568E-3</v>
      </c>
      <c r="V89">
        <f>Pro_Economic_Table[[#This Row],[Total Cost(LKR Million)]]*AHP!$P$4/TOPSIS!$C$4</f>
        <v>2.9047923204888606E-2</v>
      </c>
      <c r="W89">
        <f>Pro_Economic_Table[[#This Row],[Total Carbon (Metric T)]]*AHP!$P$5/TOPSIS!$D$4</f>
        <v>3.2218735628971123E-3</v>
      </c>
      <c r="X89">
        <f>((Pro_Economic_Table[[#This Row],[Weighted Energy]]-TOPSIS!$B$5)^2+(Pro_Economic_Table[[#This Row],[Weighted Cost]]-TOPSIS!$C$5)^2+(Pro_Economic_Table[[#This Row],[Weighted Co2]]-TOPSIS!$D$5)^2)^0.5</f>
        <v>1.9356562016171553E-3</v>
      </c>
      <c r="Y89">
        <f>((Pro_Economic_Table[[#This Row],[Weighted Energy]]-TOPSIS!$B$6)^2+(Pro_Economic_Table[[#This Row],[Weighted Cost]]-TOPSIS!$C$6)^2+(Pro_Economic_Table[[#This Row],[Weighted Co2]]-TOPSIS!$D$6)^2)^0.5</f>
        <v>6.5724598101698523E-3</v>
      </c>
      <c r="Z89">
        <f>Pro_Economic_Table[[#This Row],[S- Worst-Euclidean Distance]]/(Pro_Economic_Table[[#This Row],[S+ Best-Euclidean Distance]]+Pro_Economic_Table[[#This Row],[S- Worst-Euclidean Distance]])</f>
        <v>0.77249297036670295</v>
      </c>
      <c r="AA89">
        <v>88</v>
      </c>
    </row>
    <row r="90" spans="1:27" x14ac:dyDescent="0.3">
      <c r="A90">
        <v>80</v>
      </c>
      <c r="B90" t="s">
        <v>139</v>
      </c>
      <c r="C90" t="s">
        <v>151</v>
      </c>
      <c r="D90" t="s">
        <v>154</v>
      </c>
      <c r="E90" t="s">
        <v>156</v>
      </c>
      <c r="F90" t="s">
        <v>161</v>
      </c>
      <c r="G90" t="s">
        <v>226</v>
      </c>
      <c r="H90">
        <v>397.94349738661248</v>
      </c>
      <c r="I90">
        <v>29</v>
      </c>
      <c r="J90">
        <v>1489459.1933172133</v>
      </c>
      <c r="K90">
        <v>66784.844233333322</v>
      </c>
      <c r="L90">
        <v>268102654.7970984</v>
      </c>
      <c r="M90">
        <v>5780330.9216666659</v>
      </c>
      <c r="N90">
        <v>2234188789.9758201</v>
      </c>
      <c r="O90">
        <v>113100000</v>
      </c>
      <c r="P90">
        <v>23.52538676666666</v>
      </c>
      <c r="Q90">
        <v>22267.414940092342</v>
      </c>
      <c r="R90">
        <v>268169439.64133173</v>
      </c>
      <c r="S90">
        <v>2353.0691208974868</v>
      </c>
      <c r="T90">
        <v>22290.940326859007</v>
      </c>
      <c r="U90">
        <f>Pro_Economic_Table[[#This Row],[Total Energy(MJ)]]*AHP!$P$3/TOPSIS!$B$4</f>
        <v>7.4878563563625664E-3</v>
      </c>
      <c r="V90">
        <f>Pro_Economic_Table[[#This Row],[Total Cost(LKR Million)]]*AHP!$P$4/TOPSIS!$C$4</f>
        <v>2.9055201129048733E-2</v>
      </c>
      <c r="W90">
        <f>Pro_Economic_Table[[#This Row],[Total Carbon (Metric T)]]*AHP!$P$5/TOPSIS!$D$4</f>
        <v>3.2150185632575318E-3</v>
      </c>
      <c r="X90">
        <f>((Pro_Economic_Table[[#This Row],[Weighted Energy]]-TOPSIS!$B$5)^2+(Pro_Economic_Table[[#This Row],[Weighted Cost]]-TOPSIS!$C$5)^2+(Pro_Economic_Table[[#This Row],[Weighted Co2]]-TOPSIS!$D$5)^2)^0.5</f>
        <v>1.9383135313180062E-3</v>
      </c>
      <c r="Y90">
        <f>((Pro_Economic_Table[[#This Row],[Weighted Energy]]-TOPSIS!$B$6)^2+(Pro_Economic_Table[[#This Row],[Weighted Cost]]-TOPSIS!$C$6)^2+(Pro_Economic_Table[[#This Row],[Weighted Co2]]-TOPSIS!$D$6)^2)^0.5</f>
        <v>6.5698455210437693E-3</v>
      </c>
      <c r="Z90">
        <f>Pro_Economic_Table[[#This Row],[S- Worst-Euclidean Distance]]/(Pro_Economic_Table[[#This Row],[S+ Best-Euclidean Distance]]+Pro_Economic_Table[[#This Row],[S- Worst-Euclidean Distance]])</f>
        <v>0.77218179404157339</v>
      </c>
      <c r="AA90">
        <v>89</v>
      </c>
    </row>
    <row r="91" spans="1:27" x14ac:dyDescent="0.3">
      <c r="A91">
        <v>98</v>
      </c>
      <c r="B91" t="s">
        <v>139</v>
      </c>
      <c r="C91" t="s">
        <v>151</v>
      </c>
      <c r="D91" t="s">
        <v>155</v>
      </c>
      <c r="E91" t="s">
        <v>156</v>
      </c>
      <c r="F91" t="s">
        <v>161</v>
      </c>
      <c r="G91" t="s">
        <v>226</v>
      </c>
      <c r="H91">
        <v>397.9735912616124</v>
      </c>
      <c r="I91">
        <v>29</v>
      </c>
      <c r="J91">
        <v>1489488.3241882129</v>
      </c>
      <c r="K91">
        <v>66698.861733333324</v>
      </c>
      <c r="L91">
        <v>268107898.35387829</v>
      </c>
      <c r="M91">
        <v>5776031.7966666659</v>
      </c>
      <c r="N91">
        <v>2234232486.2823191</v>
      </c>
      <c r="O91">
        <v>113100000</v>
      </c>
      <c r="P91">
        <v>23.46089989166666</v>
      </c>
      <c r="Q91">
        <v>22267.850446613782</v>
      </c>
      <c r="R91">
        <v>268174597.21561164</v>
      </c>
      <c r="S91">
        <v>2353.1085180789855</v>
      </c>
      <c r="T91">
        <v>22291.311346505448</v>
      </c>
      <c r="U91">
        <f>Pro_Economic_Table[[#This Row],[Total Energy(MJ)]]*AHP!$P$3/TOPSIS!$B$4</f>
        <v>7.4880003667144052E-3</v>
      </c>
      <c r="V91">
        <f>Pro_Economic_Table[[#This Row],[Total Cost(LKR Million)]]*AHP!$P$4/TOPSIS!$C$4</f>
        <v>2.9055687597135109E-2</v>
      </c>
      <c r="W91">
        <f>Pro_Economic_Table[[#This Row],[Total Carbon (Metric T)]]*AHP!$P$5/TOPSIS!$D$4</f>
        <v>3.2150720753585538E-3</v>
      </c>
      <c r="X91">
        <f>((Pro_Economic_Table[[#This Row],[Weighted Energy]]-TOPSIS!$B$5)^2+(Pro_Economic_Table[[#This Row],[Weighted Cost]]-TOPSIS!$C$5)^2+(Pro_Economic_Table[[#This Row],[Weighted Co2]]-TOPSIS!$D$5)^2)^0.5</f>
        <v>1.9388231452036437E-3</v>
      </c>
      <c r="Y91">
        <f>((Pro_Economic_Table[[#This Row],[Weighted Energy]]-TOPSIS!$B$6)^2+(Pro_Economic_Table[[#This Row],[Weighted Cost]]-TOPSIS!$C$6)^2+(Pro_Economic_Table[[#This Row],[Weighted Co2]]-TOPSIS!$D$6)^2)^0.5</f>
        <v>6.5693357416039344E-3</v>
      </c>
      <c r="Z91">
        <f>Pro_Economic_Table[[#This Row],[S- Worst-Euclidean Distance]]/(Pro_Economic_Table[[#This Row],[S+ Best-Euclidean Distance]]+Pro_Economic_Table[[#This Row],[S- Worst-Euclidean Distance]])</f>
        <v>0.77212189252719432</v>
      </c>
      <c r="AA91">
        <v>90</v>
      </c>
    </row>
    <row r="92" spans="1:27" x14ac:dyDescent="0.3">
      <c r="A92">
        <v>120</v>
      </c>
      <c r="B92" t="s">
        <v>140</v>
      </c>
      <c r="C92" t="s">
        <v>149</v>
      </c>
      <c r="D92" t="s">
        <v>154</v>
      </c>
      <c r="E92" t="s">
        <v>157</v>
      </c>
      <c r="F92" t="s">
        <v>159</v>
      </c>
      <c r="G92" t="s">
        <v>224</v>
      </c>
      <c r="H92">
        <v>409.36064247565895</v>
      </c>
      <c r="I92">
        <v>30</v>
      </c>
      <c r="J92">
        <v>1490770.5567369964</v>
      </c>
      <c r="K92">
        <v>63429.39547499999</v>
      </c>
      <c r="L92">
        <v>268338700.21265936</v>
      </c>
      <c r="M92">
        <v>6379555.5499999989</v>
      </c>
      <c r="N92">
        <v>2236155835.1054945</v>
      </c>
      <c r="O92">
        <v>112386000</v>
      </c>
      <c r="P92">
        <v>30.418087491666657</v>
      </c>
      <c r="Q92">
        <v>22287.019823218096</v>
      </c>
      <c r="R92">
        <v>268402129.60813436</v>
      </c>
      <c r="S92">
        <v>2354.9213906554946</v>
      </c>
      <c r="T92">
        <v>22317.437910709763</v>
      </c>
      <c r="U92">
        <f>Pro_Economic_Table[[#This Row],[Total Energy(MJ)]]*AHP!$P$3/TOPSIS!$B$4</f>
        <v>7.4943535510067997E-3</v>
      </c>
      <c r="V92">
        <f>Pro_Economic_Table[[#This Row],[Total Cost(LKR Million)]]*AHP!$P$4/TOPSIS!$C$4</f>
        <v>2.9078072565287567E-2</v>
      </c>
      <c r="W92">
        <f>Pro_Economic_Table[[#This Row],[Total Carbon (Metric T)]]*AHP!$P$5/TOPSIS!$D$4</f>
        <v>3.2188403053066551E-3</v>
      </c>
      <c r="X92">
        <f>((Pro_Economic_Table[[#This Row],[Weighted Energy]]-TOPSIS!$B$5)^2+(Pro_Economic_Table[[#This Row],[Weighted Cost]]-TOPSIS!$C$5)^2+(Pro_Economic_Table[[#This Row],[Weighted Co2]]-TOPSIS!$D$5)^2)^0.5</f>
        <v>1.9623418996042269E-3</v>
      </c>
      <c r="Y92">
        <f>((Pro_Economic_Table[[#This Row],[Weighted Energy]]-TOPSIS!$B$6)^2+(Pro_Economic_Table[[#This Row],[Weighted Cost]]-TOPSIS!$C$6)^2+(Pro_Economic_Table[[#This Row],[Weighted Co2]]-TOPSIS!$D$6)^2)^0.5</f>
        <v>6.5458076940301908E-3</v>
      </c>
      <c r="Z92">
        <f>Pro_Economic_Table[[#This Row],[S- Worst-Euclidean Distance]]/(Pro_Economic_Table[[#This Row],[S+ Best-Euclidean Distance]]+Pro_Economic_Table[[#This Row],[S- Worst-Euclidean Distance]])</f>
        <v>0.76935738164824918</v>
      </c>
      <c r="AA92">
        <v>91</v>
      </c>
    </row>
    <row r="93" spans="1:27" x14ac:dyDescent="0.3">
      <c r="A93">
        <v>138</v>
      </c>
      <c r="B93" t="s">
        <v>140</v>
      </c>
      <c r="C93" t="s">
        <v>149</v>
      </c>
      <c r="D93" t="s">
        <v>155</v>
      </c>
      <c r="E93" t="s">
        <v>157</v>
      </c>
      <c r="F93" t="s">
        <v>159</v>
      </c>
      <c r="G93" t="s">
        <v>224</v>
      </c>
      <c r="H93">
        <v>409.39073635065898</v>
      </c>
      <c r="I93">
        <v>30</v>
      </c>
      <c r="J93">
        <v>1490799.6876079964</v>
      </c>
      <c r="K93">
        <v>63343.412974999992</v>
      </c>
      <c r="L93">
        <v>268343943.76943937</v>
      </c>
      <c r="M93">
        <v>6375256.4249999989</v>
      </c>
      <c r="N93">
        <v>2236199531.4119949</v>
      </c>
      <c r="O93">
        <v>112386000</v>
      </c>
      <c r="P93">
        <v>30.353600616666661</v>
      </c>
      <c r="Q93">
        <v>22287.455329739543</v>
      </c>
      <c r="R93">
        <v>268407287.18241438</v>
      </c>
      <c r="S93">
        <v>2354.9607878369952</v>
      </c>
      <c r="T93">
        <v>22317.808930356208</v>
      </c>
      <c r="U93">
        <f>Pro_Economic_Table[[#This Row],[Total Energy(MJ)]]*AHP!$P$3/TOPSIS!$B$4</f>
        <v>7.4944975613586429E-3</v>
      </c>
      <c r="V93">
        <f>Pro_Economic_Table[[#This Row],[Total Cost(LKR Million)]]*AHP!$P$4/TOPSIS!$C$4</f>
        <v>2.9078559033373967E-2</v>
      </c>
      <c r="W93">
        <f>Pro_Economic_Table[[#This Row],[Total Carbon (Metric T)]]*AHP!$P$5/TOPSIS!$D$4</f>
        <v>3.2188938174076776E-3</v>
      </c>
      <c r="X93">
        <f>((Pro_Economic_Table[[#This Row],[Weighted Energy]]-TOPSIS!$B$5)^2+(Pro_Economic_Table[[#This Row],[Weighted Cost]]-TOPSIS!$C$5)^2+(Pro_Economic_Table[[#This Row],[Weighted Co2]]-TOPSIS!$D$5)^2)^0.5</f>
        <v>1.9628515242937753E-3</v>
      </c>
      <c r="Y93">
        <f>((Pro_Economic_Table[[#This Row],[Weighted Energy]]-TOPSIS!$B$6)^2+(Pro_Economic_Table[[#This Row],[Weighted Cost]]-TOPSIS!$C$6)^2+(Pro_Economic_Table[[#This Row],[Weighted Co2]]-TOPSIS!$D$6)^2)^0.5</f>
        <v>6.545297916485825E-3</v>
      </c>
      <c r="Z93">
        <f>Pro_Economic_Table[[#This Row],[S- Worst-Euclidean Distance]]/(Pro_Economic_Table[[#This Row],[S+ Best-Euclidean Distance]]+Pro_Economic_Table[[#This Row],[S- Worst-Euclidean Distance]])</f>
        <v>0.76929747908683666</v>
      </c>
      <c r="AA93">
        <v>92</v>
      </c>
    </row>
    <row r="94" spans="1:27" x14ac:dyDescent="0.3">
      <c r="A94">
        <v>89</v>
      </c>
      <c r="B94" t="s">
        <v>139</v>
      </c>
      <c r="C94" t="s">
        <v>151</v>
      </c>
      <c r="D94" t="s">
        <v>154</v>
      </c>
      <c r="E94" t="s">
        <v>157</v>
      </c>
      <c r="F94" t="s">
        <v>161</v>
      </c>
      <c r="G94" t="s">
        <v>226</v>
      </c>
      <c r="H94">
        <v>400.99500971994576</v>
      </c>
      <c r="I94">
        <v>29</v>
      </c>
      <c r="J94">
        <v>1492413.05725588</v>
      </c>
      <c r="K94">
        <v>69781.865274999989</v>
      </c>
      <c r="L94">
        <v>268634350.30605841</v>
      </c>
      <c r="M94">
        <v>5180926.713333332</v>
      </c>
      <c r="N94">
        <v>2238619585.8838201</v>
      </c>
      <c r="O94">
        <v>113100000</v>
      </c>
      <c r="P94">
        <v>26.522407808333327</v>
      </c>
      <c r="Q94">
        <v>22311.575205975405</v>
      </c>
      <c r="R94">
        <v>268704132.17133343</v>
      </c>
      <c r="S94">
        <v>2356.900512597153</v>
      </c>
      <c r="T94">
        <v>22338.097613783739</v>
      </c>
      <c r="U94">
        <f>Pro_Economic_Table[[#This Row],[Total Energy(MJ)]]*AHP!$P$3/TOPSIS!$B$4</f>
        <v>7.5027860995310188E-3</v>
      </c>
      <c r="V94">
        <f>Pro_Economic_Table[[#This Row],[Total Cost(LKR Million)]]*AHP!$P$4/TOPSIS!$C$4</f>
        <v>2.9102510345530869E-2</v>
      </c>
      <c r="W94">
        <f>Pro_Economic_Table[[#This Row],[Total Carbon (Metric T)]]*AHP!$P$5/TOPSIS!$D$4</f>
        <v>3.2218200507960902E-3</v>
      </c>
      <c r="X94">
        <f>((Pro_Economic_Table[[#This Row],[Weighted Energy]]-TOPSIS!$B$5)^2+(Pro_Economic_Table[[#This Row],[Weighted Cost]]-TOPSIS!$C$5)^2+(Pro_Economic_Table[[#This Row],[Weighted Co2]]-TOPSIS!$D$5)^2)^0.5</f>
        <v>1.9882601263825662E-3</v>
      </c>
      <c r="Y94">
        <f>((Pro_Economic_Table[[#This Row],[Weighted Energy]]-TOPSIS!$B$6)^2+(Pro_Economic_Table[[#This Row],[Weighted Cost]]-TOPSIS!$C$6)^2+(Pro_Economic_Table[[#This Row],[Weighted Co2]]-TOPSIS!$D$6)^2)^0.5</f>
        <v>6.51987458886495E-3</v>
      </c>
      <c r="Z94">
        <f>Pro_Economic_Table[[#This Row],[S- Worst-Euclidean Distance]]/(Pro_Economic_Table[[#This Row],[S+ Best-Euclidean Distance]]+Pro_Economic_Table[[#This Row],[S- Worst-Euclidean Distance]])</f>
        <v>0.76631069054191336</v>
      </c>
      <c r="AA94">
        <v>93</v>
      </c>
    </row>
    <row r="95" spans="1:27" x14ac:dyDescent="0.3">
      <c r="A95">
        <v>107</v>
      </c>
      <c r="B95" t="s">
        <v>139</v>
      </c>
      <c r="C95" t="s">
        <v>151</v>
      </c>
      <c r="D95" t="s">
        <v>155</v>
      </c>
      <c r="E95" t="s">
        <v>157</v>
      </c>
      <c r="F95" t="s">
        <v>161</v>
      </c>
      <c r="G95" t="s">
        <v>226</v>
      </c>
      <c r="H95">
        <v>401.02510359494579</v>
      </c>
      <c r="I95">
        <v>29</v>
      </c>
      <c r="J95">
        <v>1492442.1881268797</v>
      </c>
      <c r="K95">
        <v>69695.882774999991</v>
      </c>
      <c r="L95">
        <v>268639593.86283833</v>
      </c>
      <c r="M95">
        <v>5176627.588333332</v>
      </c>
      <c r="N95">
        <v>2238663282.1903195</v>
      </c>
      <c r="O95">
        <v>113100000</v>
      </c>
      <c r="P95">
        <v>26.457920933333327</v>
      </c>
      <c r="Q95">
        <v>22312.010712496849</v>
      </c>
      <c r="R95">
        <v>268709289.74561334</v>
      </c>
      <c r="S95">
        <v>2356.9399097786527</v>
      </c>
      <c r="T95">
        <v>22338.468633430184</v>
      </c>
      <c r="U95">
        <f>Pro_Economic_Table[[#This Row],[Total Energy(MJ)]]*AHP!$P$3/TOPSIS!$B$4</f>
        <v>7.5029301098828568E-3</v>
      </c>
      <c r="V95">
        <f>Pro_Economic_Table[[#This Row],[Total Cost(LKR Million)]]*AHP!$P$4/TOPSIS!$C$4</f>
        <v>2.9102996813617259E-2</v>
      </c>
      <c r="W95">
        <f>Pro_Economic_Table[[#This Row],[Total Carbon (Metric T)]]*AHP!$P$5/TOPSIS!$D$4</f>
        <v>3.2218735628971123E-3</v>
      </c>
      <c r="X95">
        <f>((Pro_Economic_Table[[#This Row],[Weighted Energy]]-TOPSIS!$B$5)^2+(Pro_Economic_Table[[#This Row],[Weighted Cost]]-TOPSIS!$C$5)^2+(Pro_Economic_Table[[#This Row],[Weighted Co2]]-TOPSIS!$D$5)^2)^0.5</f>
        <v>1.988769777952358E-3</v>
      </c>
      <c r="Y95">
        <f>((Pro_Economic_Table[[#This Row],[Weighted Energy]]-TOPSIS!$B$6)^2+(Pro_Economic_Table[[#This Row],[Weighted Cost]]-TOPSIS!$C$6)^2+(Pro_Economic_Table[[#This Row],[Weighted Co2]]-TOPSIS!$D$6)^2)^0.5</f>
        <v>6.5193648177494807E-3</v>
      </c>
      <c r="Z95">
        <f>Pro_Economic_Table[[#This Row],[S- Worst-Euclidean Distance]]/(Pro_Economic_Table[[#This Row],[S+ Best-Euclidean Distance]]+Pro_Economic_Table[[#This Row],[S- Worst-Euclidean Distance]])</f>
        <v>0.76625078557677617</v>
      </c>
      <c r="AA95">
        <v>94</v>
      </c>
    </row>
    <row r="96" spans="1:27" x14ac:dyDescent="0.3">
      <c r="A96">
        <v>119</v>
      </c>
      <c r="B96" t="s">
        <v>140</v>
      </c>
      <c r="C96" t="s">
        <v>149</v>
      </c>
      <c r="D96" t="s">
        <v>154</v>
      </c>
      <c r="E96" t="s">
        <v>157</v>
      </c>
      <c r="F96" t="s">
        <v>159</v>
      </c>
      <c r="G96" t="s">
        <v>226</v>
      </c>
      <c r="H96">
        <v>409.36064247565895</v>
      </c>
      <c r="I96">
        <v>30</v>
      </c>
      <c r="J96">
        <v>1490770.5567369964</v>
      </c>
      <c r="K96">
        <v>63429.39547499999</v>
      </c>
      <c r="L96">
        <v>268338700.21265936</v>
      </c>
      <c r="M96">
        <v>6379555.5499999989</v>
      </c>
      <c r="N96">
        <v>2236155835.1054945</v>
      </c>
      <c r="O96">
        <v>117000000</v>
      </c>
      <c r="P96">
        <v>30.418087491666657</v>
      </c>
      <c r="Q96">
        <v>22287.019823218096</v>
      </c>
      <c r="R96">
        <v>268402129.60813436</v>
      </c>
      <c r="S96">
        <v>2359.5353906554947</v>
      </c>
      <c r="T96">
        <v>22317.437910709763</v>
      </c>
      <c r="U96">
        <f>Pro_Economic_Table[[#This Row],[Total Energy(MJ)]]*AHP!$P$3/TOPSIS!$B$4</f>
        <v>7.4943535510067997E-3</v>
      </c>
      <c r="V96">
        <f>Pro_Economic_Table[[#This Row],[Total Cost(LKR Million)]]*AHP!$P$4/TOPSIS!$C$4</f>
        <v>2.9135045263972377E-2</v>
      </c>
      <c r="W96">
        <f>Pro_Economic_Table[[#This Row],[Total Carbon (Metric T)]]*AHP!$P$5/TOPSIS!$D$4</f>
        <v>3.2188403053066551E-3</v>
      </c>
      <c r="X96">
        <f>((Pro_Economic_Table[[#This Row],[Weighted Energy]]-TOPSIS!$B$5)^2+(Pro_Economic_Table[[#This Row],[Weighted Cost]]-TOPSIS!$C$5)^2+(Pro_Economic_Table[[#This Row],[Weighted Co2]]-TOPSIS!$D$5)^2)^0.5</f>
        <v>2.0174134934174055E-3</v>
      </c>
      <c r="Y96">
        <f>((Pro_Economic_Table[[#This Row],[Weighted Energy]]-TOPSIS!$B$6)^2+(Pro_Economic_Table[[#This Row],[Weighted Cost]]-TOPSIS!$C$6)^2+(Pro_Economic_Table[[#This Row],[Weighted Co2]]-TOPSIS!$D$6)^2)^0.5</f>
        <v>6.4909215288173521E-3</v>
      </c>
      <c r="Z96">
        <f>Pro_Economic_Table[[#This Row],[S- Worst-Euclidean Distance]]/(Pro_Economic_Table[[#This Row],[S+ Best-Euclidean Distance]]+Pro_Economic_Table[[#This Row],[S- Worst-Euclidean Distance]])</f>
        <v>0.76288974421607558</v>
      </c>
      <c r="AA96">
        <v>95</v>
      </c>
    </row>
    <row r="97" spans="1:27" x14ac:dyDescent="0.3">
      <c r="A97">
        <v>137</v>
      </c>
      <c r="B97" t="s">
        <v>140</v>
      </c>
      <c r="C97" t="s">
        <v>149</v>
      </c>
      <c r="D97" t="s">
        <v>155</v>
      </c>
      <c r="E97" t="s">
        <v>157</v>
      </c>
      <c r="F97" t="s">
        <v>159</v>
      </c>
      <c r="G97" t="s">
        <v>226</v>
      </c>
      <c r="H97">
        <v>409.39073635065898</v>
      </c>
      <c r="I97">
        <v>30</v>
      </c>
      <c r="J97">
        <v>1490799.6876079964</v>
      </c>
      <c r="K97">
        <v>63343.412974999992</v>
      </c>
      <c r="L97">
        <v>268343943.76943937</v>
      </c>
      <c r="M97">
        <v>6375256.4249999989</v>
      </c>
      <c r="N97">
        <v>2236199531.4119949</v>
      </c>
      <c r="O97">
        <v>117000000</v>
      </c>
      <c r="P97">
        <v>30.353600616666661</v>
      </c>
      <c r="Q97">
        <v>22287.455329739543</v>
      </c>
      <c r="R97">
        <v>268407287.18241438</v>
      </c>
      <c r="S97">
        <v>2359.5747878369953</v>
      </c>
      <c r="T97">
        <v>22317.808930356208</v>
      </c>
      <c r="U97">
        <f>Pro_Economic_Table[[#This Row],[Total Energy(MJ)]]*AHP!$P$3/TOPSIS!$B$4</f>
        <v>7.4944975613586429E-3</v>
      </c>
      <c r="V97">
        <f>Pro_Economic_Table[[#This Row],[Total Cost(LKR Million)]]*AHP!$P$4/TOPSIS!$C$4</f>
        <v>2.9135531732058781E-2</v>
      </c>
      <c r="W97">
        <f>Pro_Economic_Table[[#This Row],[Total Carbon (Metric T)]]*AHP!$P$5/TOPSIS!$D$4</f>
        <v>3.2188938174076776E-3</v>
      </c>
      <c r="X97">
        <f>((Pro_Economic_Table[[#This Row],[Weighted Energy]]-TOPSIS!$B$5)^2+(Pro_Economic_Table[[#This Row],[Weighted Cost]]-TOPSIS!$C$5)^2+(Pro_Economic_Table[[#This Row],[Weighted Co2]]-TOPSIS!$D$5)^2)^0.5</f>
        <v>2.0179229444411695E-3</v>
      </c>
      <c r="Y97">
        <f>((Pro_Economic_Table[[#This Row],[Weighted Energy]]-TOPSIS!$B$6)^2+(Pro_Economic_Table[[#This Row],[Weighted Cost]]-TOPSIS!$C$6)^2+(Pro_Economic_Table[[#This Row],[Weighted Co2]]-TOPSIS!$D$6)^2)^0.5</f>
        <v>6.4904117105460107E-3</v>
      </c>
      <c r="Z97">
        <f>Pro_Economic_Table[[#This Row],[S- Worst-Euclidean Distance]]/(Pro_Economic_Table[[#This Row],[S+ Best-Euclidean Distance]]+Pro_Economic_Table[[#This Row],[S- Worst-Euclidean Distance]])</f>
        <v>0.76282985727901997</v>
      </c>
      <c r="AA97">
        <v>96</v>
      </c>
    </row>
    <row r="98" spans="1:27" x14ac:dyDescent="0.3">
      <c r="A98">
        <v>220</v>
      </c>
      <c r="B98" t="s">
        <v>141</v>
      </c>
      <c r="C98" t="s">
        <v>149</v>
      </c>
      <c r="D98" t="s">
        <v>154</v>
      </c>
      <c r="E98" t="s">
        <v>156</v>
      </c>
      <c r="F98" t="s">
        <v>160</v>
      </c>
      <c r="G98" t="s">
        <v>225</v>
      </c>
      <c r="H98">
        <v>415.95437551979506</v>
      </c>
      <c r="I98">
        <v>60</v>
      </c>
      <c r="J98">
        <v>1523721.8510122164</v>
      </c>
      <c r="K98">
        <v>54371.343808333331</v>
      </c>
      <c r="L98">
        <v>274269933.182199</v>
      </c>
      <c r="M98">
        <v>6490325.4041666649</v>
      </c>
      <c r="N98">
        <v>2285582776.5183249</v>
      </c>
      <c r="O98">
        <v>111840000</v>
      </c>
      <c r="P98">
        <v>24.397249991666659</v>
      </c>
      <c r="Q98">
        <v>22779.641672632635</v>
      </c>
      <c r="R98">
        <v>274324304.52600735</v>
      </c>
      <c r="S98">
        <v>2403.9131019224915</v>
      </c>
      <c r="T98">
        <v>22804.038922624302</v>
      </c>
      <c r="U98">
        <f>Pro_Economic_Table[[#This Row],[Total Energy(MJ)]]*AHP!$P$3/TOPSIS!$B$4</f>
        <v>7.6597131652924389E-3</v>
      </c>
      <c r="V98">
        <f>Pro_Economic_Table[[#This Row],[Total Cost(LKR Million)]]*AHP!$P$4/TOPSIS!$C$4</f>
        <v>2.9683011881297097E-2</v>
      </c>
      <c r="W98">
        <f>Pro_Economic_Table[[#This Row],[Total Carbon (Metric T)]]*AHP!$P$5/TOPSIS!$D$4</f>
        <v>3.2890226871741491E-3</v>
      </c>
      <c r="X98">
        <f>((Pro_Economic_Table[[#This Row],[Weighted Energy]]-TOPSIS!$B$5)^2+(Pro_Economic_Table[[#This Row],[Weighted Cost]]-TOPSIS!$C$5)^2+(Pro_Economic_Table[[#This Row],[Weighted Co2]]-TOPSIS!$D$5)^2)^0.5</f>
        <v>2.593228732125872E-3</v>
      </c>
      <c r="Y98">
        <f>((Pro_Economic_Table[[#This Row],[Weighted Energy]]-TOPSIS!$B$6)^2+(Pro_Economic_Table[[#This Row],[Weighted Cost]]-TOPSIS!$C$6)^2+(Pro_Economic_Table[[#This Row],[Weighted Co2]]-TOPSIS!$D$6)^2)^0.5</f>
        <v>5.9148781687074449E-3</v>
      </c>
      <c r="Z98">
        <f>Pro_Economic_Table[[#This Row],[S- Worst-Euclidean Distance]]/(Pro_Economic_Table[[#This Row],[S+ Best-Euclidean Distance]]+Pro_Economic_Table[[#This Row],[S- Worst-Euclidean Distance]])</f>
        <v>0.69520496599873682</v>
      </c>
      <c r="AA98">
        <v>97</v>
      </c>
    </row>
    <row r="99" spans="1:27" x14ac:dyDescent="0.3">
      <c r="A99">
        <v>238</v>
      </c>
      <c r="B99" t="s">
        <v>141</v>
      </c>
      <c r="C99" t="s">
        <v>149</v>
      </c>
      <c r="D99" t="s">
        <v>155</v>
      </c>
      <c r="E99" t="s">
        <v>156</v>
      </c>
      <c r="F99" t="s">
        <v>160</v>
      </c>
      <c r="G99" t="s">
        <v>225</v>
      </c>
      <c r="H99">
        <v>415.9844693947951</v>
      </c>
      <c r="I99">
        <v>60</v>
      </c>
      <c r="J99">
        <v>1523750.981883216</v>
      </c>
      <c r="K99">
        <v>54285.361308333318</v>
      </c>
      <c r="L99">
        <v>274275176.73897886</v>
      </c>
      <c r="M99">
        <v>6486026.2791666649</v>
      </c>
      <c r="N99">
        <v>2285626472.8248239</v>
      </c>
      <c r="O99">
        <v>111840000</v>
      </c>
      <c r="P99">
        <v>24.332763116666662</v>
      </c>
      <c r="Q99">
        <v>22780.077179154076</v>
      </c>
      <c r="R99">
        <v>274329462.1002872</v>
      </c>
      <c r="S99">
        <v>2403.9524991039907</v>
      </c>
      <c r="T99">
        <v>22804.40994227074</v>
      </c>
      <c r="U99">
        <f>Pro_Economic_Table[[#This Row],[Total Energy(MJ)]]*AHP!$P$3/TOPSIS!$B$4</f>
        <v>7.659857175644276E-3</v>
      </c>
      <c r="V99">
        <f>Pro_Economic_Table[[#This Row],[Total Cost(LKR Million)]]*AHP!$P$4/TOPSIS!$C$4</f>
        <v>2.9683498349383483E-2</v>
      </c>
      <c r="W99">
        <f>Pro_Economic_Table[[#This Row],[Total Carbon (Metric T)]]*AHP!$P$5/TOPSIS!$D$4</f>
        <v>3.2890761992751703E-3</v>
      </c>
      <c r="X99">
        <f>((Pro_Economic_Table[[#This Row],[Weighted Energy]]-TOPSIS!$B$5)^2+(Pro_Economic_Table[[#This Row],[Weighted Cost]]-TOPSIS!$C$5)^2+(Pro_Economic_Table[[#This Row],[Weighted Co2]]-TOPSIS!$D$5)^2)^0.5</f>
        <v>2.5937384868471094E-3</v>
      </c>
      <c r="Y99">
        <f>((Pro_Economic_Table[[#This Row],[Weighted Energy]]-TOPSIS!$B$6)^2+(Pro_Economic_Table[[#This Row],[Weighted Cost]]-TOPSIS!$C$6)^2+(Pro_Economic_Table[[#This Row],[Weighted Co2]]-TOPSIS!$D$6)^2)^0.5</f>
        <v>5.9143684282034472E-3</v>
      </c>
      <c r="Z99">
        <f>Pro_Economic_Table[[#This Row],[S- Worst-Euclidean Distance]]/(Pro_Economic_Table[[#This Row],[S+ Best-Euclidean Distance]]+Pro_Economic_Table[[#This Row],[S- Worst-Euclidean Distance]])</f>
        <v>0.69514505250764147</v>
      </c>
      <c r="AA99">
        <v>98</v>
      </c>
    </row>
    <row r="100" spans="1:27" x14ac:dyDescent="0.3">
      <c r="A100">
        <v>222</v>
      </c>
      <c r="B100" t="s">
        <v>141</v>
      </c>
      <c r="C100" t="s">
        <v>149</v>
      </c>
      <c r="D100" t="s">
        <v>154</v>
      </c>
      <c r="E100" t="s">
        <v>156</v>
      </c>
      <c r="F100" t="s">
        <v>160</v>
      </c>
      <c r="G100" t="s">
        <v>224</v>
      </c>
      <c r="H100">
        <v>415.95437551979506</v>
      </c>
      <c r="I100">
        <v>30</v>
      </c>
      <c r="J100">
        <v>1523721.8510122164</v>
      </c>
      <c r="K100">
        <v>54371.343808333331</v>
      </c>
      <c r="L100">
        <v>274269933.182199</v>
      </c>
      <c r="M100">
        <v>6490325.4041666649</v>
      </c>
      <c r="N100">
        <v>2285582776.5183249</v>
      </c>
      <c r="O100">
        <v>112386000</v>
      </c>
      <c r="P100">
        <v>24.397249991666659</v>
      </c>
      <c r="Q100">
        <v>22779.641672632635</v>
      </c>
      <c r="R100">
        <v>274324304.52600735</v>
      </c>
      <c r="S100">
        <v>2404.4591019224918</v>
      </c>
      <c r="T100">
        <v>22804.038922624302</v>
      </c>
      <c r="U100">
        <f>Pro_Economic_Table[[#This Row],[Total Energy(MJ)]]*AHP!$P$3/TOPSIS!$B$4</f>
        <v>7.6597131652924389E-3</v>
      </c>
      <c r="V100">
        <f>Pro_Economic_Table[[#This Row],[Total Cost(LKR Million)]]*AHP!$P$4/TOPSIS!$C$4</f>
        <v>2.9689753774119358E-2</v>
      </c>
      <c r="W100">
        <f>Pro_Economic_Table[[#This Row],[Total Carbon (Metric T)]]*AHP!$P$5/TOPSIS!$D$4</f>
        <v>3.2890226871741491E-3</v>
      </c>
      <c r="X100">
        <f>((Pro_Economic_Table[[#This Row],[Weighted Energy]]-TOPSIS!$B$5)^2+(Pro_Economic_Table[[#This Row],[Weighted Cost]]-TOPSIS!$C$5)^2+(Pro_Economic_Table[[#This Row],[Weighted Co2]]-TOPSIS!$D$5)^2)^0.5</f>
        <v>2.5997286866907623E-3</v>
      </c>
      <c r="Y100">
        <f>((Pro_Economic_Table[[#This Row],[Weighted Energy]]-TOPSIS!$B$6)^2+(Pro_Economic_Table[[#This Row],[Weighted Cost]]-TOPSIS!$C$6)^2+(Pro_Economic_Table[[#This Row],[Weighted Co2]]-TOPSIS!$D$6)^2)^0.5</f>
        <v>5.9083778359598892E-3</v>
      </c>
      <c r="Z100">
        <f>Pro_Economic_Table[[#This Row],[S- Worst-Euclidean Distance]]/(Pro_Economic_Table[[#This Row],[S+ Best-Euclidean Distance]]+Pro_Economic_Table[[#This Row],[S- Worst-Euclidean Distance]])</f>
        <v>0.6944409805202072</v>
      </c>
      <c r="AA100">
        <v>99</v>
      </c>
    </row>
    <row r="101" spans="1:27" x14ac:dyDescent="0.3">
      <c r="A101">
        <v>240</v>
      </c>
      <c r="B101" t="s">
        <v>141</v>
      </c>
      <c r="C101" t="s">
        <v>149</v>
      </c>
      <c r="D101" t="s">
        <v>155</v>
      </c>
      <c r="E101" t="s">
        <v>156</v>
      </c>
      <c r="F101" t="s">
        <v>160</v>
      </c>
      <c r="G101" t="s">
        <v>224</v>
      </c>
      <c r="H101">
        <v>415.9844693947951</v>
      </c>
      <c r="I101">
        <v>30</v>
      </c>
      <c r="J101">
        <v>1523750.981883216</v>
      </c>
      <c r="K101">
        <v>54285.361308333318</v>
      </c>
      <c r="L101">
        <v>274275176.73897886</v>
      </c>
      <c r="M101">
        <v>6486026.2791666649</v>
      </c>
      <c r="N101">
        <v>2285626472.8248239</v>
      </c>
      <c r="O101">
        <v>112386000</v>
      </c>
      <c r="P101">
        <v>24.332763116666662</v>
      </c>
      <c r="Q101">
        <v>22780.077179154076</v>
      </c>
      <c r="R101">
        <v>274329462.1002872</v>
      </c>
      <c r="S101">
        <v>2404.4984991039905</v>
      </c>
      <c r="T101">
        <v>22804.40994227074</v>
      </c>
      <c r="U101">
        <f>Pro_Economic_Table[[#This Row],[Total Energy(MJ)]]*AHP!$P$3/TOPSIS!$B$4</f>
        <v>7.659857175644276E-3</v>
      </c>
      <c r="V101">
        <f>Pro_Economic_Table[[#This Row],[Total Cost(LKR Million)]]*AHP!$P$4/TOPSIS!$C$4</f>
        <v>2.9690240242205741E-2</v>
      </c>
      <c r="W101">
        <f>Pro_Economic_Table[[#This Row],[Total Carbon (Metric T)]]*AHP!$P$5/TOPSIS!$D$4</f>
        <v>3.2890761992751703E-3</v>
      </c>
      <c r="X101">
        <f>((Pro_Economic_Table[[#This Row],[Weighted Energy]]-TOPSIS!$B$5)^2+(Pro_Economic_Table[[#This Row],[Weighted Cost]]-TOPSIS!$C$5)^2+(Pro_Economic_Table[[#This Row],[Weighted Co2]]-TOPSIS!$D$5)^2)^0.5</f>
        <v>2.6002384284644041E-3</v>
      </c>
      <c r="Y101">
        <f>((Pro_Economic_Table[[#This Row],[Weighted Energy]]-TOPSIS!$B$6)^2+(Pro_Economic_Table[[#This Row],[Weighted Cost]]-TOPSIS!$C$6)^2+(Pro_Economic_Table[[#This Row],[Weighted Co2]]-TOPSIS!$D$6)^2)^0.5</f>
        <v>5.9078680897402648E-3</v>
      </c>
      <c r="Z101">
        <f>Pro_Economic_Table[[#This Row],[S- Worst-Euclidean Distance]]/(Pro_Economic_Table[[#This Row],[S+ Best-Euclidean Distance]]+Pro_Economic_Table[[#This Row],[S- Worst-Euclidean Distance]])</f>
        <v>0.69438106787912068</v>
      </c>
      <c r="AA101">
        <v>100</v>
      </c>
    </row>
    <row r="102" spans="1:27" x14ac:dyDescent="0.3">
      <c r="A102">
        <v>187</v>
      </c>
      <c r="B102" t="s">
        <v>140</v>
      </c>
      <c r="C102" t="s">
        <v>151</v>
      </c>
      <c r="D102" t="s">
        <v>154</v>
      </c>
      <c r="E102" t="s">
        <v>156</v>
      </c>
      <c r="F102" t="s">
        <v>161</v>
      </c>
      <c r="G102" t="s">
        <v>225</v>
      </c>
      <c r="H102">
        <v>409.26073332036071</v>
      </c>
      <c r="I102">
        <v>59</v>
      </c>
      <c r="J102">
        <v>1525443.4810125954</v>
      </c>
      <c r="K102">
        <v>59906.444233333321</v>
      </c>
      <c r="L102">
        <v>274579826.58226717</v>
      </c>
      <c r="M102">
        <v>6468170.9216666659</v>
      </c>
      <c r="N102">
        <v>2288165221.5188928</v>
      </c>
      <c r="O102">
        <v>109976000</v>
      </c>
      <c r="P102">
        <v>24.213226766666658</v>
      </c>
      <c r="Q102">
        <v>22805.380041138298</v>
      </c>
      <c r="R102">
        <v>274639733.02650052</v>
      </c>
      <c r="S102">
        <v>2404.6093924405595</v>
      </c>
      <c r="T102">
        <v>22829.593267904966</v>
      </c>
      <c r="U102">
        <f>Pro_Economic_Table[[#This Row],[Total Energy(MJ)]]*AHP!$P$3/TOPSIS!$B$4</f>
        <v>7.6685205943028229E-3</v>
      </c>
      <c r="V102">
        <f>Pro_Economic_Table[[#This Row],[Total Cost(LKR Million)]]*AHP!$P$4/TOPSIS!$C$4</f>
        <v>2.9691609529732942E-2</v>
      </c>
      <c r="W102">
        <f>Pro_Economic_Table[[#This Row],[Total Carbon (Metric T)]]*AHP!$P$5/TOPSIS!$D$4</f>
        <v>3.2927083860834153E-3</v>
      </c>
      <c r="X102">
        <f>((Pro_Economic_Table[[#This Row],[Weighted Energy]]-TOPSIS!$B$5)^2+(Pro_Economic_Table[[#This Row],[Weighted Cost]]-TOPSIS!$C$5)^2+(Pro_Economic_Table[[#This Row],[Weighted Co2]]-TOPSIS!$D$5)^2)^0.5</f>
        <v>2.6040640769980331E-3</v>
      </c>
      <c r="Y102">
        <f>((Pro_Economic_Table[[#This Row],[Weighted Energy]]-TOPSIS!$B$6)^2+(Pro_Economic_Table[[#This Row],[Weighted Cost]]-TOPSIS!$C$6)^2+(Pro_Economic_Table[[#This Row],[Weighted Co2]]-TOPSIS!$D$6)^2)^0.5</f>
        <v>5.9040609844997864E-3</v>
      </c>
      <c r="Z102">
        <f>Pro_Economic_Table[[#This Row],[S- Worst-Euclidean Distance]]/(Pro_Economic_Table[[#This Row],[S+ Best-Euclidean Distance]]+Pro_Economic_Table[[#This Row],[S- Worst-Euclidean Distance]])</f>
        <v>0.69393208748396107</v>
      </c>
      <c r="AA102">
        <v>101</v>
      </c>
    </row>
    <row r="103" spans="1:27" x14ac:dyDescent="0.3">
      <c r="A103">
        <v>205</v>
      </c>
      <c r="B103" t="s">
        <v>140</v>
      </c>
      <c r="C103" t="s">
        <v>151</v>
      </c>
      <c r="D103" t="s">
        <v>155</v>
      </c>
      <c r="E103" t="s">
        <v>156</v>
      </c>
      <c r="F103" t="s">
        <v>161</v>
      </c>
      <c r="G103" t="s">
        <v>225</v>
      </c>
      <c r="H103">
        <v>409.29082719536075</v>
      </c>
      <c r="I103">
        <v>59</v>
      </c>
      <c r="J103">
        <v>1525472.6118835954</v>
      </c>
      <c r="K103">
        <v>59820.461733333323</v>
      </c>
      <c r="L103">
        <v>274585070.13904715</v>
      </c>
      <c r="M103">
        <v>6463871.7966666659</v>
      </c>
      <c r="N103">
        <v>2288208917.8253927</v>
      </c>
      <c r="O103">
        <v>109976000</v>
      </c>
      <c r="P103">
        <v>24.148739891666661</v>
      </c>
      <c r="Q103">
        <v>22805.815547659746</v>
      </c>
      <c r="R103">
        <v>274644890.60078049</v>
      </c>
      <c r="S103">
        <v>2404.6487896220592</v>
      </c>
      <c r="T103">
        <v>22829.964287551411</v>
      </c>
      <c r="U103">
        <f>Pro_Economic_Table[[#This Row],[Total Energy(MJ)]]*AHP!$P$3/TOPSIS!$B$4</f>
        <v>7.6686646046546635E-3</v>
      </c>
      <c r="V103">
        <f>Pro_Economic_Table[[#This Row],[Total Cost(LKR Million)]]*AHP!$P$4/TOPSIS!$C$4</f>
        <v>2.9692095997819332E-2</v>
      </c>
      <c r="W103">
        <f>Pro_Economic_Table[[#This Row],[Total Carbon (Metric T)]]*AHP!$P$5/TOPSIS!$D$4</f>
        <v>3.2927618981844378E-3</v>
      </c>
      <c r="X103">
        <f>((Pro_Economic_Table[[#This Row],[Weighted Energy]]-TOPSIS!$B$5)^2+(Pro_Economic_Table[[#This Row],[Weighted Cost]]-TOPSIS!$C$5)^2+(Pro_Economic_Table[[#This Row],[Weighted Co2]]-TOPSIS!$D$5)^2)^0.5</f>
        <v>2.6045738795980556E-3</v>
      </c>
      <c r="Y103">
        <f>((Pro_Economic_Table[[#This Row],[Weighted Energy]]-TOPSIS!$B$6)^2+(Pro_Economic_Table[[#This Row],[Weighted Cost]]-TOPSIS!$C$6)^2+(Pro_Economic_Table[[#This Row],[Weighted Co2]]-TOPSIS!$D$6)^2)^0.5</f>
        <v>5.9035512667134837E-3</v>
      </c>
      <c r="Z103">
        <f>Pro_Economic_Table[[#This Row],[S- Worst-Euclidean Distance]]/(Pro_Economic_Table[[#This Row],[S+ Best-Euclidean Distance]]+Pro_Economic_Table[[#This Row],[S- Worst-Euclidean Distance]])</f>
        <v>0.69387217103556642</v>
      </c>
      <c r="AA103">
        <v>102</v>
      </c>
    </row>
    <row r="104" spans="1:27" x14ac:dyDescent="0.3">
      <c r="A104">
        <v>189</v>
      </c>
      <c r="B104" t="s">
        <v>140</v>
      </c>
      <c r="C104" t="s">
        <v>151</v>
      </c>
      <c r="D104" t="s">
        <v>154</v>
      </c>
      <c r="E104" t="s">
        <v>156</v>
      </c>
      <c r="F104" t="s">
        <v>161</v>
      </c>
      <c r="G104" t="s">
        <v>224</v>
      </c>
      <c r="H104">
        <v>409.26073332036071</v>
      </c>
      <c r="I104">
        <v>30</v>
      </c>
      <c r="J104">
        <v>1525443.4810125954</v>
      </c>
      <c r="K104">
        <v>59906.444233333321</v>
      </c>
      <c r="L104">
        <v>274579826.58226717</v>
      </c>
      <c r="M104">
        <v>6468170.9216666659</v>
      </c>
      <c r="N104">
        <v>2288165221.5188928</v>
      </c>
      <c r="O104">
        <v>112386000</v>
      </c>
      <c r="P104">
        <v>24.213226766666658</v>
      </c>
      <c r="Q104">
        <v>22805.380041138298</v>
      </c>
      <c r="R104">
        <v>274639733.02650052</v>
      </c>
      <c r="S104">
        <v>2407.0193924405594</v>
      </c>
      <c r="T104">
        <v>22829.593267904966</v>
      </c>
      <c r="U104">
        <f>Pro_Economic_Table[[#This Row],[Total Energy(MJ)]]*AHP!$P$3/TOPSIS!$B$4</f>
        <v>7.6685205943028229E-3</v>
      </c>
      <c r="V104">
        <f>Pro_Economic_Table[[#This Row],[Total Cost(LKR Million)]]*AHP!$P$4/TOPSIS!$C$4</f>
        <v>2.9721367701347676E-2</v>
      </c>
      <c r="W104">
        <f>Pro_Economic_Table[[#This Row],[Total Carbon (Metric T)]]*AHP!$P$5/TOPSIS!$D$4</f>
        <v>3.2927083860834153E-3</v>
      </c>
      <c r="X104">
        <f>((Pro_Economic_Table[[#This Row],[Weighted Energy]]-TOPSIS!$B$5)^2+(Pro_Economic_Table[[#This Row],[Weighted Cost]]-TOPSIS!$C$5)^2+(Pro_Economic_Table[[#This Row],[Weighted Co2]]-TOPSIS!$D$5)^2)^0.5</f>
        <v>2.6327426231654741E-3</v>
      </c>
      <c r="Y104">
        <f>((Pro_Economic_Table[[#This Row],[Weighted Energy]]-TOPSIS!$B$6)^2+(Pro_Economic_Table[[#This Row],[Weighted Cost]]-TOPSIS!$C$6)^2+(Pro_Economic_Table[[#This Row],[Weighted Co2]]-TOPSIS!$D$6)^2)^0.5</f>
        <v>5.8753638629197484E-3</v>
      </c>
      <c r="Z104">
        <f>Pro_Economic_Table[[#This Row],[S- Worst-Euclidean Distance]]/(Pro_Economic_Table[[#This Row],[S+ Best-Euclidean Distance]]+Pro_Economic_Table[[#This Row],[S- Worst-Euclidean Distance]])</f>
        <v>0.69056068733139941</v>
      </c>
      <c r="AA104">
        <v>103</v>
      </c>
    </row>
    <row r="105" spans="1:27" x14ac:dyDescent="0.3">
      <c r="A105">
        <v>207</v>
      </c>
      <c r="B105" t="s">
        <v>140</v>
      </c>
      <c r="C105" t="s">
        <v>151</v>
      </c>
      <c r="D105" t="s">
        <v>155</v>
      </c>
      <c r="E105" t="s">
        <v>156</v>
      </c>
      <c r="F105" t="s">
        <v>161</v>
      </c>
      <c r="G105" t="s">
        <v>224</v>
      </c>
      <c r="H105">
        <v>409.29082719536075</v>
      </c>
      <c r="I105">
        <v>30</v>
      </c>
      <c r="J105">
        <v>1525472.6118835954</v>
      </c>
      <c r="K105">
        <v>59820.461733333323</v>
      </c>
      <c r="L105">
        <v>274585070.13904715</v>
      </c>
      <c r="M105">
        <v>6463871.7966666659</v>
      </c>
      <c r="N105">
        <v>2288208917.8253927</v>
      </c>
      <c r="O105">
        <v>112386000</v>
      </c>
      <c r="P105">
        <v>24.148739891666661</v>
      </c>
      <c r="Q105">
        <v>22805.815547659746</v>
      </c>
      <c r="R105">
        <v>274644890.60078049</v>
      </c>
      <c r="S105">
        <v>2407.0587896220595</v>
      </c>
      <c r="T105">
        <v>22829.964287551411</v>
      </c>
      <c r="U105">
        <f>Pro_Economic_Table[[#This Row],[Total Energy(MJ)]]*AHP!$P$3/TOPSIS!$B$4</f>
        <v>7.6686646046546635E-3</v>
      </c>
      <c r="V105">
        <f>Pro_Economic_Table[[#This Row],[Total Cost(LKR Million)]]*AHP!$P$4/TOPSIS!$C$4</f>
        <v>2.9721854169434077E-2</v>
      </c>
      <c r="W105">
        <f>Pro_Economic_Table[[#This Row],[Total Carbon (Metric T)]]*AHP!$P$5/TOPSIS!$D$4</f>
        <v>3.2927618981844378E-3</v>
      </c>
      <c r="X105">
        <f>((Pro_Economic_Table[[#This Row],[Weighted Energy]]-TOPSIS!$B$5)^2+(Pro_Economic_Table[[#This Row],[Weighted Cost]]-TOPSIS!$C$5)^2+(Pro_Economic_Table[[#This Row],[Weighted Co2]]-TOPSIS!$D$5)^2)^0.5</f>
        <v>2.6332523710815726E-3</v>
      </c>
      <c r="Y105">
        <f>((Pro_Economic_Table[[#This Row],[Weighted Energy]]-TOPSIS!$B$6)^2+(Pro_Economic_Table[[#This Row],[Weighted Cost]]-TOPSIS!$C$6)^2+(Pro_Economic_Table[[#This Row],[Weighted Co2]]-TOPSIS!$D$6)^2)^0.5</f>
        <v>5.8748541194251396E-3</v>
      </c>
      <c r="Z105">
        <f>Pro_Economic_Table[[#This Row],[S- Worst-Euclidean Distance]]/(Pro_Economic_Table[[#This Row],[S+ Best-Euclidean Distance]]+Pro_Economic_Table[[#This Row],[S- Worst-Euclidean Distance]])</f>
        <v>0.69050077428864598</v>
      </c>
      <c r="AA105">
        <v>104</v>
      </c>
    </row>
    <row r="106" spans="1:27" x14ac:dyDescent="0.3">
      <c r="A106">
        <v>229</v>
      </c>
      <c r="B106" t="s">
        <v>141</v>
      </c>
      <c r="C106" t="s">
        <v>149</v>
      </c>
      <c r="D106" t="s">
        <v>154</v>
      </c>
      <c r="E106" t="s">
        <v>157</v>
      </c>
      <c r="F106" t="s">
        <v>160</v>
      </c>
      <c r="G106" t="s">
        <v>225</v>
      </c>
      <c r="H106">
        <v>419.00588785312834</v>
      </c>
      <c r="I106">
        <v>60</v>
      </c>
      <c r="J106">
        <v>1526675.7149508828</v>
      </c>
      <c r="K106">
        <v>57368.364849999998</v>
      </c>
      <c r="L106">
        <v>274801628.69115889</v>
      </c>
      <c r="M106">
        <v>5890921.1958333319</v>
      </c>
      <c r="N106">
        <v>2290013572.4263244</v>
      </c>
      <c r="O106">
        <v>111840000</v>
      </c>
      <c r="P106">
        <v>27.394271033333329</v>
      </c>
      <c r="Q106">
        <v>22823.801938515695</v>
      </c>
      <c r="R106">
        <v>274858997.05600888</v>
      </c>
      <c r="S106">
        <v>2407.7444936221577</v>
      </c>
      <c r="T106">
        <v>22851.196209549027</v>
      </c>
      <c r="U106">
        <f>Pro_Economic_Table[[#This Row],[Total Energy(MJ)]]*AHP!$P$3/TOPSIS!$B$4</f>
        <v>7.6746429084608861E-3</v>
      </c>
      <c r="V106">
        <f>Pro_Economic_Table[[#This Row],[Total Cost(LKR Million)]]*AHP!$P$4/TOPSIS!$C$4</f>
        <v>2.9730321097779233E-2</v>
      </c>
      <c r="W106">
        <f>Pro_Economic_Table[[#This Row],[Total Carbon (Metric T)]]*AHP!$P$5/TOPSIS!$D$4</f>
        <v>3.2958241747127063E-3</v>
      </c>
      <c r="X106">
        <f>((Pro_Economic_Table[[#This Row],[Weighted Energy]]-TOPSIS!$B$5)^2+(Pro_Economic_Table[[#This Row],[Weighted Cost]]-TOPSIS!$C$5)^2+(Pro_Economic_Table[[#This Row],[Weighted Co2]]-TOPSIS!$D$5)^2)^0.5</f>
        <v>2.6431978630936312E-3</v>
      </c>
      <c r="Y106">
        <f>((Pro_Economic_Table[[#This Row],[Weighted Energy]]-TOPSIS!$B$6)^2+(Pro_Economic_Table[[#This Row],[Weighted Cost]]-TOPSIS!$C$6)^2+(Pro_Economic_Table[[#This Row],[Weighted Co2]]-TOPSIS!$D$6)^2)^0.5</f>
        <v>5.864914230972797E-3</v>
      </c>
      <c r="Z106">
        <f>Pro_Economic_Table[[#This Row],[S- Worst-Euclidean Distance]]/(Pro_Economic_Table[[#This Row],[S+ Best-Euclidean Distance]]+Pro_Economic_Table[[#This Row],[S- Worst-Euclidean Distance]])</f>
        <v>0.68933203584177016</v>
      </c>
      <c r="AA106">
        <v>105</v>
      </c>
    </row>
    <row r="107" spans="1:27" x14ac:dyDescent="0.3">
      <c r="A107">
        <v>247</v>
      </c>
      <c r="B107" t="s">
        <v>141</v>
      </c>
      <c r="C107" t="s">
        <v>149</v>
      </c>
      <c r="D107" t="s">
        <v>155</v>
      </c>
      <c r="E107" t="s">
        <v>157</v>
      </c>
      <c r="F107" t="s">
        <v>160</v>
      </c>
      <c r="G107" t="s">
        <v>225</v>
      </c>
      <c r="H107">
        <v>419.03598172812838</v>
      </c>
      <c r="I107">
        <v>60</v>
      </c>
      <c r="J107">
        <v>1526704.8458218831</v>
      </c>
      <c r="K107">
        <v>57282.382349999985</v>
      </c>
      <c r="L107">
        <v>274806872.24793899</v>
      </c>
      <c r="M107">
        <v>5886622.0708333319</v>
      </c>
      <c r="N107">
        <v>2290057268.7328248</v>
      </c>
      <c r="O107">
        <v>111840000</v>
      </c>
      <c r="P107">
        <v>27.329784158333329</v>
      </c>
      <c r="Q107">
        <v>22824.237445037154</v>
      </c>
      <c r="R107">
        <v>274864154.63028902</v>
      </c>
      <c r="S107">
        <v>2407.7838908036579</v>
      </c>
      <c r="T107">
        <v>22851.567229195487</v>
      </c>
      <c r="U107">
        <f>Pro_Economic_Table[[#This Row],[Total Energy(MJ)]]*AHP!$P$3/TOPSIS!$B$4</f>
        <v>7.674786918812731E-3</v>
      </c>
      <c r="V107">
        <f>Pro_Economic_Table[[#This Row],[Total Cost(LKR Million)]]*AHP!$P$4/TOPSIS!$C$4</f>
        <v>2.973080756586563E-2</v>
      </c>
      <c r="W107">
        <f>Pro_Economic_Table[[#This Row],[Total Carbon (Metric T)]]*AHP!$P$5/TOPSIS!$D$4</f>
        <v>3.2958776868137305E-3</v>
      </c>
      <c r="X107">
        <f>((Pro_Economic_Table[[#This Row],[Weighted Energy]]-TOPSIS!$B$5)^2+(Pro_Economic_Table[[#This Row],[Weighted Cost]]-TOPSIS!$C$5)^2+(Pro_Economic_Table[[#This Row],[Weighted Co2]]-TOPSIS!$D$5)^2)^0.5</f>
        <v>2.6437076391572704E-3</v>
      </c>
      <c r="Y107">
        <f>((Pro_Economic_Table[[#This Row],[Weighted Energy]]-TOPSIS!$B$6)^2+(Pro_Economic_Table[[#This Row],[Weighted Cost]]-TOPSIS!$C$6)^2+(Pro_Economic_Table[[#This Row],[Weighted Co2]]-TOPSIS!$D$6)^2)^0.5</f>
        <v>5.8644045006626053E-3</v>
      </c>
      <c r="Z107">
        <f>Pro_Economic_Table[[#This Row],[S- Worst-Euclidean Distance]]/(Pro_Economic_Table[[#This Row],[S+ Best-Euclidean Distance]]+Pro_Economic_Table[[#This Row],[S- Worst-Euclidean Distance]])</f>
        <v>0.68927212104032742</v>
      </c>
      <c r="AA107">
        <v>106</v>
      </c>
    </row>
    <row r="108" spans="1:27" x14ac:dyDescent="0.3">
      <c r="A108">
        <v>231</v>
      </c>
      <c r="B108" t="s">
        <v>141</v>
      </c>
      <c r="C108" t="s">
        <v>149</v>
      </c>
      <c r="D108" t="s">
        <v>154</v>
      </c>
      <c r="E108" t="s">
        <v>157</v>
      </c>
      <c r="F108" t="s">
        <v>160</v>
      </c>
      <c r="G108" t="s">
        <v>224</v>
      </c>
      <c r="H108">
        <v>419.00588785312834</v>
      </c>
      <c r="I108">
        <v>30</v>
      </c>
      <c r="J108">
        <v>1526675.7149508828</v>
      </c>
      <c r="K108">
        <v>57368.364849999998</v>
      </c>
      <c r="L108">
        <v>274801628.69115889</v>
      </c>
      <c r="M108">
        <v>5890921.1958333319</v>
      </c>
      <c r="N108">
        <v>2290013572.4263244</v>
      </c>
      <c r="O108">
        <v>112386000</v>
      </c>
      <c r="P108">
        <v>27.394271033333329</v>
      </c>
      <c r="Q108">
        <v>22823.801938515695</v>
      </c>
      <c r="R108">
        <v>274858997.05600888</v>
      </c>
      <c r="S108">
        <v>2408.2904936221576</v>
      </c>
      <c r="T108">
        <v>22851.196209549027</v>
      </c>
      <c r="U108">
        <f>Pro_Economic_Table[[#This Row],[Total Energy(MJ)]]*AHP!$P$3/TOPSIS!$B$4</f>
        <v>7.6746429084608861E-3</v>
      </c>
      <c r="V108">
        <f>Pro_Economic_Table[[#This Row],[Total Cost(LKR Million)]]*AHP!$P$4/TOPSIS!$C$4</f>
        <v>2.9737062990601491E-2</v>
      </c>
      <c r="W108">
        <f>Pro_Economic_Table[[#This Row],[Total Carbon (Metric T)]]*AHP!$P$5/TOPSIS!$D$4</f>
        <v>3.2958241747127063E-3</v>
      </c>
      <c r="X108">
        <f>((Pro_Economic_Table[[#This Row],[Weighted Energy]]-TOPSIS!$B$5)^2+(Pro_Economic_Table[[#This Row],[Weighted Cost]]-TOPSIS!$C$5)^2+(Pro_Economic_Table[[#This Row],[Weighted Co2]]-TOPSIS!$D$5)^2)^0.5</f>
        <v>2.6496956123442735E-3</v>
      </c>
      <c r="Y108">
        <f>((Pro_Economic_Table[[#This Row],[Weighted Energy]]-TOPSIS!$B$6)^2+(Pro_Economic_Table[[#This Row],[Weighted Cost]]-TOPSIS!$C$6)^2+(Pro_Economic_Table[[#This Row],[Weighted Co2]]-TOPSIS!$D$6)^2)^0.5</f>
        <v>5.8584129033221501E-3</v>
      </c>
      <c r="Z108">
        <f>Pro_Economic_Table[[#This Row],[S- Worst-Euclidean Distance]]/(Pro_Economic_Table[[#This Row],[S+ Best-Euclidean Distance]]+Pro_Economic_Table[[#This Row],[S- Worst-Euclidean Distance]])</f>
        <v>0.6885681926288022</v>
      </c>
      <c r="AA108">
        <v>107</v>
      </c>
    </row>
    <row r="109" spans="1:27" x14ac:dyDescent="0.3">
      <c r="A109">
        <v>249</v>
      </c>
      <c r="B109" t="s">
        <v>141</v>
      </c>
      <c r="C109" t="s">
        <v>149</v>
      </c>
      <c r="D109" t="s">
        <v>155</v>
      </c>
      <c r="E109" t="s">
        <v>157</v>
      </c>
      <c r="F109" t="s">
        <v>160</v>
      </c>
      <c r="G109" t="s">
        <v>224</v>
      </c>
      <c r="H109">
        <v>419.03598172812838</v>
      </c>
      <c r="I109">
        <v>30</v>
      </c>
      <c r="J109">
        <v>1526704.8458218831</v>
      </c>
      <c r="K109">
        <v>57282.382349999985</v>
      </c>
      <c r="L109">
        <v>274806872.24793899</v>
      </c>
      <c r="M109">
        <v>5886622.0708333319</v>
      </c>
      <c r="N109">
        <v>2290057268.7328248</v>
      </c>
      <c r="O109">
        <v>112386000</v>
      </c>
      <c r="P109">
        <v>27.329784158333329</v>
      </c>
      <c r="Q109">
        <v>22824.237445037154</v>
      </c>
      <c r="R109">
        <v>274864154.63028902</v>
      </c>
      <c r="S109">
        <v>2408.3298908036581</v>
      </c>
      <c r="T109">
        <v>22851.567229195487</v>
      </c>
      <c r="U109">
        <f>Pro_Economic_Table[[#This Row],[Total Energy(MJ)]]*AHP!$P$3/TOPSIS!$B$4</f>
        <v>7.674786918812731E-3</v>
      </c>
      <c r="V109">
        <f>Pro_Economic_Table[[#This Row],[Total Cost(LKR Million)]]*AHP!$P$4/TOPSIS!$C$4</f>
        <v>2.9737549458687892E-2</v>
      </c>
      <c r="W109">
        <f>Pro_Economic_Table[[#This Row],[Total Carbon (Metric T)]]*AHP!$P$5/TOPSIS!$D$4</f>
        <v>3.2958776868137305E-3</v>
      </c>
      <c r="X109">
        <f>((Pro_Economic_Table[[#This Row],[Weighted Energy]]-TOPSIS!$B$5)^2+(Pro_Economic_Table[[#This Row],[Weighted Cost]]-TOPSIS!$C$5)^2+(Pro_Economic_Table[[#This Row],[Weighted Co2]]-TOPSIS!$D$5)^2)^0.5</f>
        <v>2.6502053760762926E-3</v>
      </c>
      <c r="Y109">
        <f>((Pro_Economic_Table[[#This Row],[Weighted Energy]]-TOPSIS!$B$6)^2+(Pro_Economic_Table[[#This Row],[Weighted Cost]]-TOPSIS!$C$6)^2+(Pro_Economic_Table[[#This Row],[Weighted Co2]]-TOPSIS!$D$6)^2)^0.5</f>
        <v>5.8579031671723127E-3</v>
      </c>
      <c r="Z109">
        <f>Pro_Economic_Table[[#This Row],[S- Worst-Euclidean Distance]]/(Pro_Economic_Table[[#This Row],[S+ Best-Euclidean Distance]]+Pro_Economic_Table[[#This Row],[S- Worst-Euclidean Distance]])</f>
        <v>0.68850827859039287</v>
      </c>
      <c r="AA109">
        <v>108</v>
      </c>
    </row>
    <row r="110" spans="1:27" x14ac:dyDescent="0.3">
      <c r="A110">
        <v>196</v>
      </c>
      <c r="B110" t="s">
        <v>140</v>
      </c>
      <c r="C110" t="s">
        <v>151</v>
      </c>
      <c r="D110" t="s">
        <v>154</v>
      </c>
      <c r="E110" t="s">
        <v>157</v>
      </c>
      <c r="F110" t="s">
        <v>161</v>
      </c>
      <c r="G110" t="s">
        <v>225</v>
      </c>
      <c r="H110">
        <v>412.31224565369405</v>
      </c>
      <c r="I110">
        <v>59</v>
      </c>
      <c r="J110">
        <v>1528397.3449512622</v>
      </c>
      <c r="K110">
        <v>62903.465274999988</v>
      </c>
      <c r="L110">
        <v>275111522.09122717</v>
      </c>
      <c r="M110">
        <v>5868766.713333332</v>
      </c>
      <c r="N110">
        <v>2292596017.4268932</v>
      </c>
      <c r="O110">
        <v>109976000</v>
      </c>
      <c r="P110">
        <v>27.210247808333325</v>
      </c>
      <c r="Q110">
        <v>22849.540307021369</v>
      </c>
      <c r="R110">
        <v>275174425.55650216</v>
      </c>
      <c r="S110">
        <v>2408.4407841402262</v>
      </c>
      <c r="T110">
        <v>22876.750554829701</v>
      </c>
      <c r="U110">
        <f>Pro_Economic_Table[[#This Row],[Total Energy(MJ)]]*AHP!$P$3/TOPSIS!$B$4</f>
        <v>7.6834503374712737E-3</v>
      </c>
      <c r="V110">
        <f>Pro_Economic_Table[[#This Row],[Total Cost(LKR Million)]]*AHP!$P$4/TOPSIS!$C$4</f>
        <v>2.9738918746215082E-2</v>
      </c>
      <c r="W110">
        <f>Pro_Economic_Table[[#This Row],[Total Carbon (Metric T)]]*AHP!$P$5/TOPSIS!$D$4</f>
        <v>3.2995098736219742E-3</v>
      </c>
      <c r="X110">
        <f>((Pro_Economic_Table[[#This Row],[Weighted Energy]]-TOPSIS!$B$5)^2+(Pro_Economic_Table[[#This Row],[Weighted Cost]]-TOPSIS!$C$5)^2+(Pro_Economic_Table[[#This Row],[Weighted Co2]]-TOPSIS!$D$5)^2)^0.5</f>
        <v>2.6540414505523465E-3</v>
      </c>
      <c r="Y110">
        <f>((Pro_Economic_Table[[#This Row],[Weighted Energy]]-TOPSIS!$B$6)^2+(Pro_Economic_Table[[#This Row],[Weighted Cost]]-TOPSIS!$C$6)^2+(Pro_Economic_Table[[#This Row],[Weighted Co2]]-TOPSIS!$D$6)^2)^0.5</f>
        <v>5.854100948267515E-3</v>
      </c>
      <c r="Z110">
        <f>Pro_Economic_Table[[#This Row],[S- Worst-Euclidean Distance]]/(Pro_Economic_Table[[#This Row],[S+ Best-Euclidean Distance]]+Pro_Economic_Table[[#This Row],[S- Worst-Euclidean Distance]])</f>
        <v>0.68805864710016129</v>
      </c>
      <c r="AA110">
        <v>109</v>
      </c>
    </row>
    <row r="111" spans="1:27" x14ac:dyDescent="0.3">
      <c r="A111">
        <v>214</v>
      </c>
      <c r="B111" t="s">
        <v>140</v>
      </c>
      <c r="C111" t="s">
        <v>151</v>
      </c>
      <c r="D111" t="s">
        <v>155</v>
      </c>
      <c r="E111" t="s">
        <v>157</v>
      </c>
      <c r="F111" t="s">
        <v>161</v>
      </c>
      <c r="G111" t="s">
        <v>225</v>
      </c>
      <c r="H111">
        <v>412.34233952869403</v>
      </c>
      <c r="I111">
        <v>59</v>
      </c>
      <c r="J111">
        <v>1528426.4758222622</v>
      </c>
      <c r="K111">
        <v>62817.482774999989</v>
      </c>
      <c r="L111">
        <v>275116765.64800721</v>
      </c>
      <c r="M111">
        <v>5864467.588333332</v>
      </c>
      <c r="N111">
        <v>2292639713.7333932</v>
      </c>
      <c r="O111">
        <v>109976000</v>
      </c>
      <c r="P111">
        <v>27.145760933333328</v>
      </c>
      <c r="Q111">
        <v>22849.975813542816</v>
      </c>
      <c r="R111">
        <v>275179583.13078219</v>
      </c>
      <c r="S111">
        <v>2408.4801813217264</v>
      </c>
      <c r="T111">
        <v>22877.12157447615</v>
      </c>
      <c r="U111">
        <f>Pro_Economic_Table[[#This Row],[Total Energy(MJ)]]*AHP!$P$3/TOPSIS!$B$4</f>
        <v>7.683594347823116E-3</v>
      </c>
      <c r="V111">
        <f>Pro_Economic_Table[[#This Row],[Total Cost(LKR Million)]]*AHP!$P$4/TOPSIS!$C$4</f>
        <v>2.9739405214301479E-2</v>
      </c>
      <c r="W111">
        <f>Pro_Economic_Table[[#This Row],[Total Carbon (Metric T)]]*AHP!$P$5/TOPSIS!$D$4</f>
        <v>3.2995633857229975E-3</v>
      </c>
      <c r="X111">
        <f>((Pro_Economic_Table[[#This Row],[Weighted Energy]]-TOPSIS!$B$5)^2+(Pro_Economic_Table[[#This Row],[Weighted Cost]]-TOPSIS!$C$5)^2+(Pro_Economic_Table[[#This Row],[Weighted Co2]]-TOPSIS!$D$5)^2)^0.5</f>
        <v>2.6545512719233395E-3</v>
      </c>
      <c r="Y111">
        <f>((Pro_Economic_Table[[#This Row],[Weighted Energy]]-TOPSIS!$B$6)^2+(Pro_Economic_Table[[#This Row],[Weighted Cost]]-TOPSIS!$C$6)^2+(Pro_Economic_Table[[#This Row],[Weighted Co2]]-TOPSIS!$D$6)^2)^0.5</f>
        <v>5.8535912412274954E-3</v>
      </c>
      <c r="Z111">
        <f>Pro_Economic_Table[[#This Row],[S- Worst-Euclidean Distance]]/(Pro_Economic_Table[[#This Row],[S+ Best-Euclidean Distance]]+Pro_Economic_Table[[#This Row],[S- Worst-Euclidean Distance]])</f>
        <v>0.68799872970859832</v>
      </c>
      <c r="AA111">
        <v>110</v>
      </c>
    </row>
    <row r="112" spans="1:27" x14ac:dyDescent="0.3">
      <c r="A112">
        <v>221</v>
      </c>
      <c r="B112" t="s">
        <v>141</v>
      </c>
      <c r="C112" t="s">
        <v>149</v>
      </c>
      <c r="D112" t="s">
        <v>154</v>
      </c>
      <c r="E112" t="s">
        <v>156</v>
      </c>
      <c r="F112" t="s">
        <v>160</v>
      </c>
      <c r="G112" t="s">
        <v>226</v>
      </c>
      <c r="H112">
        <v>415.95437551979506</v>
      </c>
      <c r="I112">
        <v>30</v>
      </c>
      <c r="J112">
        <v>1523721.8510122164</v>
      </c>
      <c r="K112">
        <v>54371.343808333331</v>
      </c>
      <c r="L112">
        <v>274269933.182199</v>
      </c>
      <c r="M112">
        <v>6490325.4041666649</v>
      </c>
      <c r="N112">
        <v>2285582776.5183249</v>
      </c>
      <c r="O112">
        <v>117000000</v>
      </c>
      <c r="P112">
        <v>24.397249991666659</v>
      </c>
      <c r="Q112">
        <v>22779.641672632635</v>
      </c>
      <c r="R112">
        <v>274324304.52600735</v>
      </c>
      <c r="S112">
        <v>2409.0731019224913</v>
      </c>
      <c r="T112">
        <v>22804.038922624302</v>
      </c>
      <c r="U112">
        <f>Pro_Economic_Table[[#This Row],[Total Energy(MJ)]]*AHP!$P$3/TOPSIS!$B$4</f>
        <v>7.6597131652924389E-3</v>
      </c>
      <c r="V112">
        <f>Pro_Economic_Table[[#This Row],[Total Cost(LKR Million)]]*AHP!$P$4/TOPSIS!$C$4</f>
        <v>2.9746726472804165E-2</v>
      </c>
      <c r="W112">
        <f>Pro_Economic_Table[[#This Row],[Total Carbon (Metric T)]]*AHP!$P$5/TOPSIS!$D$4</f>
        <v>3.2890226871741491E-3</v>
      </c>
      <c r="X112">
        <f>((Pro_Economic_Table[[#This Row],[Weighted Energy]]-TOPSIS!$B$5)^2+(Pro_Economic_Table[[#This Row],[Weighted Cost]]-TOPSIS!$C$5)^2+(Pro_Economic_Table[[#This Row],[Weighted Co2]]-TOPSIS!$D$5)^2)^0.5</f>
        <v>2.6547050637099074E-3</v>
      </c>
      <c r="Y112">
        <f>((Pro_Economic_Table[[#This Row],[Weighted Energy]]-TOPSIS!$B$6)^2+(Pro_Economic_Table[[#This Row],[Weighted Cost]]-TOPSIS!$C$6)^2+(Pro_Economic_Table[[#This Row],[Weighted Co2]]-TOPSIS!$D$6)^2)^0.5</f>
        <v>5.8534682741863148E-3</v>
      </c>
      <c r="Z112">
        <f>Pro_Economic_Table[[#This Row],[S- Worst-Euclidean Distance]]/(Pro_Economic_Table[[#This Row],[S+ Best-Euclidean Distance]]+Pro_Economic_Table[[#This Row],[S- Worst-Euclidean Distance]])</f>
        <v>0.68798178430549883</v>
      </c>
      <c r="AA112">
        <v>111</v>
      </c>
    </row>
    <row r="113" spans="1:27" x14ac:dyDescent="0.3">
      <c r="A113">
        <v>239</v>
      </c>
      <c r="B113" t="s">
        <v>141</v>
      </c>
      <c r="C113" t="s">
        <v>149</v>
      </c>
      <c r="D113" t="s">
        <v>155</v>
      </c>
      <c r="E113" t="s">
        <v>156</v>
      </c>
      <c r="F113" t="s">
        <v>160</v>
      </c>
      <c r="G113" t="s">
        <v>226</v>
      </c>
      <c r="H113">
        <v>415.9844693947951</v>
      </c>
      <c r="I113">
        <v>30</v>
      </c>
      <c r="J113">
        <v>1523750.981883216</v>
      </c>
      <c r="K113">
        <v>54285.361308333318</v>
      </c>
      <c r="L113">
        <v>274275176.73897886</v>
      </c>
      <c r="M113">
        <v>6486026.2791666649</v>
      </c>
      <c r="N113">
        <v>2285626472.8248239</v>
      </c>
      <c r="O113">
        <v>117000000</v>
      </c>
      <c r="P113">
        <v>24.332763116666662</v>
      </c>
      <c r="Q113">
        <v>22780.077179154076</v>
      </c>
      <c r="R113">
        <v>274329462.1002872</v>
      </c>
      <c r="S113">
        <v>2409.1124991039906</v>
      </c>
      <c r="T113">
        <v>22804.40994227074</v>
      </c>
      <c r="U113">
        <f>Pro_Economic_Table[[#This Row],[Total Energy(MJ)]]*AHP!$P$3/TOPSIS!$B$4</f>
        <v>7.659857175644276E-3</v>
      </c>
      <c r="V113">
        <f>Pro_Economic_Table[[#This Row],[Total Cost(LKR Million)]]*AHP!$P$4/TOPSIS!$C$4</f>
        <v>2.9747212940890552E-2</v>
      </c>
      <c r="W113">
        <f>Pro_Economic_Table[[#This Row],[Total Carbon (Metric T)]]*AHP!$P$5/TOPSIS!$D$4</f>
        <v>3.2890761992751703E-3</v>
      </c>
      <c r="X113">
        <f>((Pro_Economic_Table[[#This Row],[Weighted Energy]]-TOPSIS!$B$5)^2+(Pro_Economic_Table[[#This Row],[Weighted Cost]]-TOPSIS!$C$5)^2+(Pro_Economic_Table[[#This Row],[Weighted Co2]]-TOPSIS!$D$5)^2)^0.5</f>
        <v>2.6552146893512414E-3</v>
      </c>
      <c r="Y113">
        <f>((Pro_Economic_Table[[#This Row],[Weighted Energy]]-TOPSIS!$B$6)^2+(Pro_Economic_Table[[#This Row],[Weighted Cost]]-TOPSIS!$C$6)^2+(Pro_Economic_Table[[#This Row],[Weighted Co2]]-TOPSIS!$D$6)^2)^0.5</f>
        <v>5.8529584810601814E-3</v>
      </c>
      <c r="Z113">
        <f>Pro_Economic_Table[[#This Row],[S- Worst-Euclidean Distance]]/(Pro_Economic_Table[[#This Row],[S+ Best-Euclidean Distance]]+Pro_Economic_Table[[#This Row],[S- Worst-Euclidean Distance]])</f>
        <v>0.68792187980080277</v>
      </c>
      <c r="AA113">
        <v>112</v>
      </c>
    </row>
    <row r="114" spans="1:27" x14ac:dyDescent="0.3">
      <c r="A114">
        <v>198</v>
      </c>
      <c r="B114" t="s">
        <v>140</v>
      </c>
      <c r="C114" t="s">
        <v>151</v>
      </c>
      <c r="D114" t="s">
        <v>154</v>
      </c>
      <c r="E114" t="s">
        <v>157</v>
      </c>
      <c r="F114" t="s">
        <v>161</v>
      </c>
      <c r="G114" t="s">
        <v>224</v>
      </c>
      <c r="H114">
        <v>412.31224565369405</v>
      </c>
      <c r="I114">
        <v>30</v>
      </c>
      <c r="J114">
        <v>1528397.3449512622</v>
      </c>
      <c r="K114">
        <v>62903.465274999988</v>
      </c>
      <c r="L114">
        <v>275111522.09122717</v>
      </c>
      <c r="M114">
        <v>5868766.713333332</v>
      </c>
      <c r="N114">
        <v>2292596017.4268932</v>
      </c>
      <c r="O114">
        <v>112386000</v>
      </c>
      <c r="P114">
        <v>27.210247808333325</v>
      </c>
      <c r="Q114">
        <v>22849.540307021369</v>
      </c>
      <c r="R114">
        <v>275174425.55650216</v>
      </c>
      <c r="S114">
        <v>2410.8507841402266</v>
      </c>
      <c r="T114">
        <v>22876.750554829701</v>
      </c>
      <c r="U114">
        <f>Pro_Economic_Table[[#This Row],[Total Energy(MJ)]]*AHP!$P$3/TOPSIS!$B$4</f>
        <v>7.6834503374712737E-3</v>
      </c>
      <c r="V114">
        <f>Pro_Economic_Table[[#This Row],[Total Cost(LKR Million)]]*AHP!$P$4/TOPSIS!$C$4</f>
        <v>2.9768676917829827E-2</v>
      </c>
      <c r="W114">
        <f>Pro_Economic_Table[[#This Row],[Total Carbon (Metric T)]]*AHP!$P$5/TOPSIS!$D$4</f>
        <v>3.2995098736219742E-3</v>
      </c>
      <c r="X114">
        <f>((Pro_Economic_Table[[#This Row],[Weighted Energy]]-TOPSIS!$B$5)^2+(Pro_Economic_Table[[#This Row],[Weighted Cost]]-TOPSIS!$C$5)^2+(Pro_Economic_Table[[#This Row],[Weighted Co2]]-TOPSIS!$D$5)^2)^0.5</f>
        <v>2.6827105128091494E-3</v>
      </c>
      <c r="Y114">
        <f>((Pro_Economic_Table[[#This Row],[Weighted Energy]]-TOPSIS!$B$6)^2+(Pro_Economic_Table[[#This Row],[Weighted Cost]]-TOPSIS!$C$6)^2+(Pro_Economic_Table[[#This Row],[Weighted Co2]]-TOPSIS!$D$6)^2)^0.5</f>
        <v>5.8253993851995461E-3</v>
      </c>
      <c r="Z114">
        <f>Pro_Economic_Table[[#This Row],[S- Worst-Euclidean Distance]]/(Pro_Economic_Table[[#This Row],[S+ Best-Euclidean Distance]]+Pro_Economic_Table[[#This Row],[S- Worst-Euclidean Distance]])</f>
        <v>0.68468783960618196</v>
      </c>
      <c r="AA114">
        <v>113</v>
      </c>
    </row>
    <row r="115" spans="1:27" x14ac:dyDescent="0.3">
      <c r="A115">
        <v>216</v>
      </c>
      <c r="B115" t="s">
        <v>140</v>
      </c>
      <c r="C115" t="s">
        <v>151</v>
      </c>
      <c r="D115" t="s">
        <v>155</v>
      </c>
      <c r="E115" t="s">
        <v>157</v>
      </c>
      <c r="F115" t="s">
        <v>161</v>
      </c>
      <c r="G115" t="s">
        <v>224</v>
      </c>
      <c r="H115">
        <v>412.34233952869403</v>
      </c>
      <c r="I115">
        <v>30</v>
      </c>
      <c r="J115">
        <v>1528426.4758222622</v>
      </c>
      <c r="K115">
        <v>62817.482774999989</v>
      </c>
      <c r="L115">
        <v>275116765.64800721</v>
      </c>
      <c r="M115">
        <v>5864467.588333332</v>
      </c>
      <c r="N115">
        <v>2292639713.7333932</v>
      </c>
      <c r="O115">
        <v>112386000</v>
      </c>
      <c r="P115">
        <v>27.145760933333328</v>
      </c>
      <c r="Q115">
        <v>22849.975813542816</v>
      </c>
      <c r="R115">
        <v>275179583.13078219</v>
      </c>
      <c r="S115">
        <v>2410.8901813217262</v>
      </c>
      <c r="T115">
        <v>22877.12157447615</v>
      </c>
      <c r="U115">
        <f>Pro_Economic_Table[[#This Row],[Total Energy(MJ)]]*AHP!$P$3/TOPSIS!$B$4</f>
        <v>7.683594347823116E-3</v>
      </c>
      <c r="V115">
        <f>Pro_Economic_Table[[#This Row],[Total Cost(LKR Million)]]*AHP!$P$4/TOPSIS!$C$4</f>
        <v>2.9769163385916217E-2</v>
      </c>
      <c r="W115">
        <f>Pro_Economic_Table[[#This Row],[Total Carbon (Metric T)]]*AHP!$P$5/TOPSIS!$D$4</f>
        <v>3.2995633857229975E-3</v>
      </c>
      <c r="X115">
        <f>((Pro_Economic_Table[[#This Row],[Weighted Energy]]-TOPSIS!$B$5)^2+(Pro_Economic_Table[[#This Row],[Weighted Cost]]-TOPSIS!$C$5)^2+(Pro_Economic_Table[[#This Row],[Weighted Co2]]-TOPSIS!$D$5)^2)^0.5</f>
        <v>2.6832202821158962E-3</v>
      </c>
      <c r="Y115">
        <f>((Pro_Economic_Table[[#This Row],[Weighted Energy]]-TOPSIS!$B$6)^2+(Pro_Economic_Table[[#This Row],[Weighted Cost]]-TOPSIS!$C$6)^2+(Pro_Economic_Table[[#This Row],[Weighted Co2]]-TOPSIS!$D$6)^2)^0.5</f>
        <v>5.82488965189501E-3</v>
      </c>
      <c r="Z115">
        <f>Pro_Economic_Table[[#This Row],[S- Worst-Euclidean Distance]]/(Pro_Economic_Table[[#This Row],[S+ Best-Euclidean Distance]]+Pro_Economic_Table[[#This Row],[S- Worst-Euclidean Distance]])</f>
        <v>0.68462792524696858</v>
      </c>
      <c r="AA115">
        <v>114</v>
      </c>
    </row>
    <row r="116" spans="1:27" x14ac:dyDescent="0.3">
      <c r="A116">
        <v>188</v>
      </c>
      <c r="B116" t="s">
        <v>140</v>
      </c>
      <c r="C116" t="s">
        <v>151</v>
      </c>
      <c r="D116" t="s">
        <v>154</v>
      </c>
      <c r="E116" t="s">
        <v>156</v>
      </c>
      <c r="F116" t="s">
        <v>161</v>
      </c>
      <c r="G116" t="s">
        <v>226</v>
      </c>
      <c r="H116">
        <v>409.26073332036071</v>
      </c>
      <c r="I116">
        <v>30</v>
      </c>
      <c r="J116">
        <v>1525443.4810125954</v>
      </c>
      <c r="K116">
        <v>59906.444233333321</v>
      </c>
      <c r="L116">
        <v>274579826.58226717</v>
      </c>
      <c r="M116">
        <v>6468170.9216666659</v>
      </c>
      <c r="N116">
        <v>2288165221.5188928</v>
      </c>
      <c r="O116">
        <v>117000000</v>
      </c>
      <c r="P116">
        <v>24.213226766666658</v>
      </c>
      <c r="Q116">
        <v>22805.380041138298</v>
      </c>
      <c r="R116">
        <v>274639733.02650052</v>
      </c>
      <c r="S116">
        <v>2411.6333924405594</v>
      </c>
      <c r="T116">
        <v>22829.593267904966</v>
      </c>
      <c r="U116">
        <f>Pro_Economic_Table[[#This Row],[Total Energy(MJ)]]*AHP!$P$3/TOPSIS!$B$4</f>
        <v>7.6685205943028229E-3</v>
      </c>
      <c r="V116">
        <f>Pro_Economic_Table[[#This Row],[Total Cost(LKR Million)]]*AHP!$P$4/TOPSIS!$C$4</f>
        <v>2.977834040003249E-2</v>
      </c>
      <c r="W116">
        <f>Pro_Economic_Table[[#This Row],[Total Carbon (Metric T)]]*AHP!$P$5/TOPSIS!$D$4</f>
        <v>3.2927083860834153E-3</v>
      </c>
      <c r="X116">
        <f>((Pro_Economic_Table[[#This Row],[Weighted Energy]]-TOPSIS!$B$5)^2+(Pro_Economic_Table[[#This Row],[Weighted Cost]]-TOPSIS!$C$5)^2+(Pro_Economic_Table[[#This Row],[Weighted Co2]]-TOPSIS!$D$5)^2)^0.5</f>
        <v>2.6877138449278503E-3</v>
      </c>
      <c r="Y116">
        <f>((Pro_Economic_Table[[#This Row],[Weighted Energy]]-TOPSIS!$B$6)^2+(Pro_Economic_Table[[#This Row],[Weighted Cost]]-TOPSIS!$C$6)^2+(Pro_Economic_Table[[#This Row],[Weighted Co2]]-TOPSIS!$D$6)^2)^0.5</f>
        <v>5.8204522992330492E-3</v>
      </c>
      <c r="Z116">
        <f>Pro_Economic_Table[[#This Row],[S- Worst-Euclidean Distance]]/(Pro_Economic_Table[[#This Row],[S+ Best-Euclidean Distance]]+Pro_Economic_Table[[#This Row],[S- Worst-Euclidean Distance]])</f>
        <v>0.68410186174227317</v>
      </c>
      <c r="AA116">
        <v>115</v>
      </c>
    </row>
    <row r="117" spans="1:27" x14ac:dyDescent="0.3">
      <c r="A117">
        <v>206</v>
      </c>
      <c r="B117" t="s">
        <v>140</v>
      </c>
      <c r="C117" t="s">
        <v>151</v>
      </c>
      <c r="D117" t="s">
        <v>155</v>
      </c>
      <c r="E117" t="s">
        <v>156</v>
      </c>
      <c r="F117" t="s">
        <v>161</v>
      </c>
      <c r="G117" t="s">
        <v>226</v>
      </c>
      <c r="H117">
        <v>409.29082719536075</v>
      </c>
      <c r="I117">
        <v>30</v>
      </c>
      <c r="J117">
        <v>1525472.6118835954</v>
      </c>
      <c r="K117">
        <v>59820.461733333323</v>
      </c>
      <c r="L117">
        <v>274585070.13904715</v>
      </c>
      <c r="M117">
        <v>6463871.7966666659</v>
      </c>
      <c r="N117">
        <v>2288208917.8253927</v>
      </c>
      <c r="O117">
        <v>117000000</v>
      </c>
      <c r="P117">
        <v>24.148739891666661</v>
      </c>
      <c r="Q117">
        <v>22805.815547659746</v>
      </c>
      <c r="R117">
        <v>274644890.60078049</v>
      </c>
      <c r="S117">
        <v>2411.6727896220596</v>
      </c>
      <c r="T117">
        <v>22829.964287551411</v>
      </c>
      <c r="U117">
        <f>Pro_Economic_Table[[#This Row],[Total Energy(MJ)]]*AHP!$P$3/TOPSIS!$B$4</f>
        <v>7.6686646046546635E-3</v>
      </c>
      <c r="V117">
        <f>Pro_Economic_Table[[#This Row],[Total Cost(LKR Million)]]*AHP!$P$4/TOPSIS!$C$4</f>
        <v>2.9778826868118887E-2</v>
      </c>
      <c r="W117">
        <f>Pro_Economic_Table[[#This Row],[Total Carbon (Metric T)]]*AHP!$P$5/TOPSIS!$D$4</f>
        <v>3.2927618981844378E-3</v>
      </c>
      <c r="X117">
        <f>((Pro_Economic_Table[[#This Row],[Weighted Energy]]-TOPSIS!$B$5)^2+(Pro_Economic_Table[[#This Row],[Weighted Cost]]-TOPSIS!$C$5)^2+(Pro_Economic_Table[[#This Row],[Weighted Co2]]-TOPSIS!$D$5)^2)^0.5</f>
        <v>2.688223478989562E-3</v>
      </c>
      <c r="Y117">
        <f>((Pro_Economic_Table[[#This Row],[Weighted Energy]]-TOPSIS!$B$6)^2+(Pro_Economic_Table[[#This Row],[Weighted Cost]]-TOPSIS!$C$6)^2+(Pro_Economic_Table[[#This Row],[Weighted Co2]]-TOPSIS!$D$6)^2)^0.5</f>
        <v>5.8199425084162135E-3</v>
      </c>
      <c r="Z117">
        <f>Pro_Economic_Table[[#This Row],[S- Worst-Euclidean Distance]]/(Pro_Economic_Table[[#This Row],[S+ Best-Euclidean Distance]]+Pro_Economic_Table[[#This Row],[S- Worst-Euclidean Distance]])</f>
        <v>0.68404195651932409</v>
      </c>
      <c r="AA117">
        <v>116</v>
      </c>
    </row>
    <row r="118" spans="1:27" x14ac:dyDescent="0.3">
      <c r="A118">
        <v>230</v>
      </c>
      <c r="B118" t="s">
        <v>141</v>
      </c>
      <c r="C118" t="s">
        <v>149</v>
      </c>
      <c r="D118" t="s">
        <v>154</v>
      </c>
      <c r="E118" t="s">
        <v>157</v>
      </c>
      <c r="F118" t="s">
        <v>160</v>
      </c>
      <c r="G118" t="s">
        <v>226</v>
      </c>
      <c r="H118">
        <v>419.00588785312834</v>
      </c>
      <c r="I118">
        <v>30</v>
      </c>
      <c r="J118">
        <v>1526675.7149508828</v>
      </c>
      <c r="K118">
        <v>57368.364849999998</v>
      </c>
      <c r="L118">
        <v>274801628.69115889</v>
      </c>
      <c r="M118">
        <v>5890921.1958333319</v>
      </c>
      <c r="N118">
        <v>2290013572.4263244</v>
      </c>
      <c r="O118">
        <v>117000000</v>
      </c>
      <c r="P118">
        <v>27.394271033333329</v>
      </c>
      <c r="Q118">
        <v>22823.801938515695</v>
      </c>
      <c r="R118">
        <v>274858997.05600888</v>
      </c>
      <c r="S118">
        <v>2412.9044936221576</v>
      </c>
      <c r="T118">
        <v>22851.196209549027</v>
      </c>
      <c r="U118">
        <f>Pro_Economic_Table[[#This Row],[Total Energy(MJ)]]*AHP!$P$3/TOPSIS!$B$4</f>
        <v>7.6746429084608861E-3</v>
      </c>
      <c r="V118">
        <f>Pro_Economic_Table[[#This Row],[Total Cost(LKR Million)]]*AHP!$P$4/TOPSIS!$C$4</f>
        <v>2.9794035689286305E-2</v>
      </c>
      <c r="W118">
        <f>Pro_Economic_Table[[#This Row],[Total Carbon (Metric T)]]*AHP!$P$5/TOPSIS!$D$4</f>
        <v>3.2958241747127063E-3</v>
      </c>
      <c r="X118">
        <f>((Pro_Economic_Table[[#This Row],[Weighted Energy]]-TOPSIS!$B$5)^2+(Pro_Economic_Table[[#This Row],[Weighted Cost]]-TOPSIS!$C$5)^2+(Pro_Economic_Table[[#This Row],[Weighted Co2]]-TOPSIS!$D$5)^2)^0.5</f>
        <v>2.7046528864961544E-3</v>
      </c>
      <c r="Y118">
        <f>((Pro_Economic_Table[[#This Row],[Weighted Energy]]-TOPSIS!$B$6)^2+(Pro_Economic_Table[[#This Row],[Weighted Cost]]-TOPSIS!$C$6)^2+(Pro_Economic_Table[[#This Row],[Weighted Co2]]-TOPSIS!$D$6)^2)^0.5</f>
        <v>5.803495032971626E-3</v>
      </c>
      <c r="Z118">
        <f>Pro_Economic_Table[[#This Row],[S- Worst-Euclidean Distance]]/(Pro_Economic_Table[[#This Row],[S+ Best-Euclidean Distance]]+Pro_Economic_Table[[#This Row],[S- Worst-Euclidean Distance]])</f>
        <v>0.68211026511333372</v>
      </c>
      <c r="AA118">
        <v>117</v>
      </c>
    </row>
    <row r="119" spans="1:27" x14ac:dyDescent="0.3">
      <c r="A119">
        <v>248</v>
      </c>
      <c r="B119" t="s">
        <v>141</v>
      </c>
      <c r="C119" t="s">
        <v>149</v>
      </c>
      <c r="D119" t="s">
        <v>155</v>
      </c>
      <c r="E119" t="s">
        <v>157</v>
      </c>
      <c r="F119" t="s">
        <v>160</v>
      </c>
      <c r="G119" t="s">
        <v>226</v>
      </c>
      <c r="H119">
        <v>419.03598172812838</v>
      </c>
      <c r="I119">
        <v>30</v>
      </c>
      <c r="J119">
        <v>1526704.8458218831</v>
      </c>
      <c r="K119">
        <v>57282.382349999985</v>
      </c>
      <c r="L119">
        <v>274806872.24793899</v>
      </c>
      <c r="M119">
        <v>5886622.0708333319</v>
      </c>
      <c r="N119">
        <v>2290057268.7328248</v>
      </c>
      <c r="O119">
        <v>117000000</v>
      </c>
      <c r="P119">
        <v>27.329784158333329</v>
      </c>
      <c r="Q119">
        <v>22824.237445037154</v>
      </c>
      <c r="R119">
        <v>274864154.63028902</v>
      </c>
      <c r="S119">
        <v>2412.9438908036582</v>
      </c>
      <c r="T119">
        <v>22851.567229195487</v>
      </c>
      <c r="U119">
        <f>Pro_Economic_Table[[#This Row],[Total Energy(MJ)]]*AHP!$P$3/TOPSIS!$B$4</f>
        <v>7.674786918812731E-3</v>
      </c>
      <c r="V119">
        <f>Pro_Economic_Table[[#This Row],[Total Cost(LKR Million)]]*AHP!$P$4/TOPSIS!$C$4</f>
        <v>2.9794522157372706E-2</v>
      </c>
      <c r="W119">
        <f>Pro_Economic_Table[[#This Row],[Total Carbon (Metric T)]]*AHP!$P$5/TOPSIS!$D$4</f>
        <v>3.2958776868137305E-3</v>
      </c>
      <c r="X119">
        <f>((Pro_Economic_Table[[#This Row],[Weighted Energy]]-TOPSIS!$B$5)^2+(Pro_Economic_Table[[#This Row],[Weighted Cost]]-TOPSIS!$C$5)^2+(Pro_Economic_Table[[#This Row],[Weighted Co2]]-TOPSIS!$D$5)^2)^0.5</f>
        <v>2.7051625393936275E-3</v>
      </c>
      <c r="Y119">
        <f>((Pro_Economic_Table[[#This Row],[Weighted Energy]]-TOPSIS!$B$6)^2+(Pro_Economic_Table[[#This Row],[Weighted Cost]]-TOPSIS!$C$6)^2+(Pro_Economic_Table[[#This Row],[Weighted Co2]]-TOPSIS!$D$6)^2)^0.5</f>
        <v>5.802985248876796E-3</v>
      </c>
      <c r="Z119">
        <f>Pro_Economic_Table[[#This Row],[S- Worst-Euclidean Distance]]/(Pro_Economic_Table[[#This Row],[S+ Best-Euclidean Distance]]+Pro_Economic_Table[[#This Row],[S- Worst-Euclidean Distance]])</f>
        <v>0.68205035846661688</v>
      </c>
      <c r="AA119">
        <v>118</v>
      </c>
    </row>
    <row r="120" spans="1:27" x14ac:dyDescent="0.3">
      <c r="A120">
        <v>197</v>
      </c>
      <c r="B120" t="s">
        <v>140</v>
      </c>
      <c r="C120" t="s">
        <v>151</v>
      </c>
      <c r="D120" t="s">
        <v>154</v>
      </c>
      <c r="E120" t="s">
        <v>157</v>
      </c>
      <c r="F120" t="s">
        <v>161</v>
      </c>
      <c r="G120" t="s">
        <v>226</v>
      </c>
      <c r="H120">
        <v>412.31224565369405</v>
      </c>
      <c r="I120">
        <v>30</v>
      </c>
      <c r="J120">
        <v>1528397.3449512622</v>
      </c>
      <c r="K120">
        <v>62903.465274999988</v>
      </c>
      <c r="L120">
        <v>275111522.09122717</v>
      </c>
      <c r="M120">
        <v>5868766.713333332</v>
      </c>
      <c r="N120">
        <v>2292596017.4268932</v>
      </c>
      <c r="O120">
        <v>117000000</v>
      </c>
      <c r="P120">
        <v>27.210247808333325</v>
      </c>
      <c r="Q120">
        <v>22849.540307021369</v>
      </c>
      <c r="R120">
        <v>275174425.55650216</v>
      </c>
      <c r="S120">
        <v>2415.4647841402266</v>
      </c>
      <c r="T120">
        <v>22876.750554829701</v>
      </c>
      <c r="U120">
        <f>Pro_Economic_Table[[#This Row],[Total Energy(MJ)]]*AHP!$P$3/TOPSIS!$B$4</f>
        <v>7.6834503374712737E-3</v>
      </c>
      <c r="V120">
        <f>Pro_Economic_Table[[#This Row],[Total Cost(LKR Million)]]*AHP!$P$4/TOPSIS!$C$4</f>
        <v>2.9825649616514637E-2</v>
      </c>
      <c r="W120">
        <f>Pro_Economic_Table[[#This Row],[Total Carbon (Metric T)]]*AHP!$P$5/TOPSIS!$D$4</f>
        <v>3.2995098736219742E-3</v>
      </c>
      <c r="X120">
        <f>((Pro_Economic_Table[[#This Row],[Weighted Energy]]-TOPSIS!$B$5)^2+(Pro_Economic_Table[[#This Row],[Weighted Cost]]-TOPSIS!$C$5)^2+(Pro_Economic_Table[[#This Row],[Weighted Co2]]-TOPSIS!$D$5)^2)^0.5</f>
        <v>2.7376629367752052E-3</v>
      </c>
      <c r="Y120">
        <f>((Pro_Economic_Table[[#This Row],[Weighted Energy]]-TOPSIS!$B$6)^2+(Pro_Economic_Table[[#This Row],[Weighted Cost]]-TOPSIS!$C$6)^2+(Pro_Economic_Table[[#This Row],[Weighted Co2]]-TOPSIS!$D$6)^2)^0.5</f>
        <v>5.7704794523937616E-3</v>
      </c>
      <c r="Z120">
        <f>Pro_Economic_Table[[#This Row],[S- Worst-Euclidean Distance]]/(Pro_Economic_Table[[#This Row],[S+ Best-Euclidean Distance]]+Pro_Economic_Table[[#This Row],[S- Worst-Euclidean Distance]])</f>
        <v>0.67823023974536378</v>
      </c>
      <c r="AA120">
        <v>119</v>
      </c>
    </row>
    <row r="121" spans="1:27" x14ac:dyDescent="0.3">
      <c r="A121">
        <v>215</v>
      </c>
      <c r="B121" t="s">
        <v>140</v>
      </c>
      <c r="C121" t="s">
        <v>151</v>
      </c>
      <c r="D121" t="s">
        <v>155</v>
      </c>
      <c r="E121" t="s">
        <v>157</v>
      </c>
      <c r="F121" t="s">
        <v>161</v>
      </c>
      <c r="G121" t="s">
        <v>226</v>
      </c>
      <c r="H121">
        <v>412.34233952869403</v>
      </c>
      <c r="I121">
        <v>30</v>
      </c>
      <c r="J121">
        <v>1528426.4758222622</v>
      </c>
      <c r="K121">
        <v>62817.482774999989</v>
      </c>
      <c r="L121">
        <v>275116765.64800721</v>
      </c>
      <c r="M121">
        <v>5864467.588333332</v>
      </c>
      <c r="N121">
        <v>2292639713.7333932</v>
      </c>
      <c r="O121">
        <v>117000000</v>
      </c>
      <c r="P121">
        <v>27.145760933333328</v>
      </c>
      <c r="Q121">
        <v>22849.975813542816</v>
      </c>
      <c r="R121">
        <v>275179583.13078219</v>
      </c>
      <c r="S121">
        <v>2415.5041813217263</v>
      </c>
      <c r="T121">
        <v>22877.12157447615</v>
      </c>
      <c r="U121">
        <f>Pro_Economic_Table[[#This Row],[Total Energy(MJ)]]*AHP!$P$3/TOPSIS!$B$4</f>
        <v>7.683594347823116E-3</v>
      </c>
      <c r="V121">
        <f>Pro_Economic_Table[[#This Row],[Total Cost(LKR Million)]]*AHP!$P$4/TOPSIS!$C$4</f>
        <v>2.9826136084601027E-2</v>
      </c>
      <c r="W121">
        <f>Pro_Economic_Table[[#This Row],[Total Carbon (Metric T)]]*AHP!$P$5/TOPSIS!$D$4</f>
        <v>3.2995633857229975E-3</v>
      </c>
      <c r="X121">
        <f>((Pro_Economic_Table[[#This Row],[Weighted Energy]]-TOPSIS!$B$5)^2+(Pro_Economic_Table[[#This Row],[Weighted Cost]]-TOPSIS!$C$5)^2+(Pro_Economic_Table[[#This Row],[Weighted Co2]]-TOPSIS!$D$5)^2)^0.5</f>
        <v>2.7381725973746494E-3</v>
      </c>
      <c r="Y121">
        <f>((Pro_Economic_Table[[#This Row],[Weighted Energy]]-TOPSIS!$B$6)^2+(Pro_Economic_Table[[#This Row],[Weighted Cost]]-TOPSIS!$C$6)^2+(Pro_Economic_Table[[#This Row],[Weighted Co2]]-TOPSIS!$D$6)^2)^0.5</f>
        <v>5.7699696707147726E-3</v>
      </c>
      <c r="Z121">
        <f>Pro_Economic_Table[[#This Row],[S- Worst-Euclidean Distance]]/(Pro_Economic_Table[[#This Row],[S+ Best-Euclidean Distance]]+Pro_Economic_Table[[#This Row],[S- Worst-Euclidean Distance]])</f>
        <v>0.67817033247734704</v>
      </c>
      <c r="AA121">
        <v>120</v>
      </c>
    </row>
    <row r="122" spans="1:27" x14ac:dyDescent="0.3">
      <c r="A122">
        <v>76</v>
      </c>
      <c r="B122" t="s">
        <v>139</v>
      </c>
      <c r="C122" t="s">
        <v>151</v>
      </c>
      <c r="D122" t="s">
        <v>154</v>
      </c>
      <c r="E122" t="s">
        <v>156</v>
      </c>
      <c r="F122" t="s">
        <v>160</v>
      </c>
      <c r="G122" t="s">
        <v>225</v>
      </c>
      <c r="H122">
        <v>416.63511943001117</v>
      </c>
      <c r="I122">
        <v>60</v>
      </c>
      <c r="J122">
        <v>1532734.8241075508</v>
      </c>
      <c r="K122">
        <v>66294.42260833332</v>
      </c>
      <c r="L122">
        <v>275892268.3393591</v>
      </c>
      <c r="M122">
        <v>5829373.0841666656</v>
      </c>
      <c r="N122">
        <v>2299102236.1613259</v>
      </c>
      <c r="O122">
        <v>111840000</v>
      </c>
      <c r="P122">
        <v>24.015808391666663</v>
      </c>
      <c r="Q122">
        <v>22914.385620407884</v>
      </c>
      <c r="R122">
        <v>275958562.76196742</v>
      </c>
      <c r="S122">
        <v>2416.7716092454925</v>
      </c>
      <c r="T122">
        <v>22938.401428799549</v>
      </c>
      <c r="U122">
        <f>Pro_Economic_Table[[#This Row],[Total Energy(MJ)]]*AHP!$P$3/TOPSIS!$B$4</f>
        <v>7.7053451020874667E-3</v>
      </c>
      <c r="V122">
        <f>Pro_Economic_Table[[#This Row],[Total Cost(LKR Million)]]*AHP!$P$4/TOPSIS!$C$4</f>
        <v>2.9841786017242002E-2</v>
      </c>
      <c r="W122">
        <f>Pro_Economic_Table[[#This Row],[Total Carbon (Metric T)]]*AHP!$P$5/TOPSIS!$D$4</f>
        <v>3.3084017687752387E-3</v>
      </c>
      <c r="X122">
        <f>((Pro_Economic_Table[[#This Row],[Weighted Energy]]-TOPSIS!$B$5)^2+(Pro_Economic_Table[[#This Row],[Weighted Cost]]-TOPSIS!$C$5)^2+(Pro_Economic_Table[[#This Row],[Weighted Co2]]-TOPSIS!$D$5)^2)^0.5</f>
        <v>2.75947458598027E-3</v>
      </c>
      <c r="Y122">
        <f>((Pro_Economic_Table[[#This Row],[Weighted Energy]]-TOPSIS!$B$6)^2+(Pro_Economic_Table[[#This Row],[Weighted Cost]]-TOPSIS!$C$6)^2+(Pro_Economic_Table[[#This Row],[Weighted Co2]]-TOPSIS!$D$6)^2)^0.5</f>
        <v>5.7486448249636614E-3</v>
      </c>
      <c r="Z122">
        <f>Pro_Economic_Table[[#This Row],[S- Worst-Euclidean Distance]]/(Pro_Economic_Table[[#This Row],[S+ Best-Euclidean Distance]]+Pro_Economic_Table[[#This Row],[S- Worst-Euclidean Distance]])</f>
        <v>0.67566574319222905</v>
      </c>
      <c r="AA122">
        <v>121</v>
      </c>
    </row>
    <row r="123" spans="1:27" x14ac:dyDescent="0.3">
      <c r="A123">
        <v>94</v>
      </c>
      <c r="B123" t="s">
        <v>139</v>
      </c>
      <c r="C123" t="s">
        <v>151</v>
      </c>
      <c r="D123" t="s">
        <v>155</v>
      </c>
      <c r="E123" t="s">
        <v>156</v>
      </c>
      <c r="F123" t="s">
        <v>160</v>
      </c>
      <c r="G123" t="s">
        <v>225</v>
      </c>
      <c r="H123">
        <v>416.66521330501121</v>
      </c>
      <c r="I123">
        <v>60</v>
      </c>
      <c r="J123">
        <v>1532763.954978551</v>
      </c>
      <c r="K123">
        <v>66208.440108333321</v>
      </c>
      <c r="L123">
        <v>275897511.8961392</v>
      </c>
      <c r="M123">
        <v>5825073.9591666656</v>
      </c>
      <c r="N123">
        <v>2299145932.4678264</v>
      </c>
      <c r="O123">
        <v>111840000</v>
      </c>
      <c r="P123">
        <v>23.951321516666663</v>
      </c>
      <c r="Q123">
        <v>22914.821126929335</v>
      </c>
      <c r="R123">
        <v>275963720.33624756</v>
      </c>
      <c r="S123">
        <v>2416.8110064269931</v>
      </c>
      <c r="T123">
        <v>22938.772448446001</v>
      </c>
      <c r="U123">
        <f>Pro_Economic_Table[[#This Row],[Total Energy(MJ)]]*AHP!$P$3/TOPSIS!$B$4</f>
        <v>7.7054891124393125E-3</v>
      </c>
      <c r="V123">
        <f>Pro_Economic_Table[[#This Row],[Total Cost(LKR Million)]]*AHP!$P$4/TOPSIS!$C$4</f>
        <v>2.9842272485328405E-2</v>
      </c>
      <c r="W123">
        <f>Pro_Economic_Table[[#This Row],[Total Carbon (Metric T)]]*AHP!$P$5/TOPSIS!$D$4</f>
        <v>3.308455280876262E-3</v>
      </c>
      <c r="X123">
        <f>((Pro_Economic_Table[[#This Row],[Weighted Energy]]-TOPSIS!$B$5)^2+(Pro_Economic_Table[[#This Row],[Weighted Cost]]-TOPSIS!$C$5)^2+(Pro_Economic_Table[[#This Row],[Weighted Co2]]-TOPSIS!$D$5)^2)^0.5</f>
        <v>2.7599843778132725E-3</v>
      </c>
      <c r="Y123">
        <f>((Pro_Economic_Table[[#This Row],[Weighted Energy]]-TOPSIS!$B$6)^2+(Pro_Economic_Table[[#This Row],[Weighted Cost]]-TOPSIS!$C$6)^2+(Pro_Economic_Table[[#This Row],[Weighted Co2]]-TOPSIS!$D$6)^2)^0.5</f>
        <v>5.7481351037995364E-3</v>
      </c>
      <c r="Z123">
        <f>Pro_Economic_Table[[#This Row],[S- Worst-Euclidean Distance]]/(Pro_Economic_Table[[#This Row],[S+ Best-Euclidean Distance]]+Pro_Economic_Table[[#This Row],[S- Worst-Euclidean Distance]])</f>
        <v>0.67560582761232135</v>
      </c>
      <c r="AA123">
        <v>122</v>
      </c>
    </row>
    <row r="124" spans="1:27" x14ac:dyDescent="0.3">
      <c r="A124">
        <v>78</v>
      </c>
      <c r="B124" t="s">
        <v>139</v>
      </c>
      <c r="C124" t="s">
        <v>151</v>
      </c>
      <c r="D124" t="s">
        <v>154</v>
      </c>
      <c r="E124" t="s">
        <v>156</v>
      </c>
      <c r="F124" t="s">
        <v>160</v>
      </c>
      <c r="G124" t="s">
        <v>224</v>
      </c>
      <c r="H124">
        <v>416.63511943001117</v>
      </c>
      <c r="I124">
        <v>30</v>
      </c>
      <c r="J124">
        <v>1532734.8241075508</v>
      </c>
      <c r="K124">
        <v>66294.42260833332</v>
      </c>
      <c r="L124">
        <v>275892268.3393591</v>
      </c>
      <c r="M124">
        <v>5829373.0841666656</v>
      </c>
      <c r="N124">
        <v>2299102236.1613259</v>
      </c>
      <c r="O124">
        <v>112386000</v>
      </c>
      <c r="P124">
        <v>24.015808391666663</v>
      </c>
      <c r="Q124">
        <v>22914.385620407884</v>
      </c>
      <c r="R124">
        <v>275958562.76196742</v>
      </c>
      <c r="S124">
        <v>2417.3176092454923</v>
      </c>
      <c r="T124">
        <v>22938.401428799549</v>
      </c>
      <c r="U124">
        <f>Pro_Economic_Table[[#This Row],[Total Energy(MJ)]]*AHP!$P$3/TOPSIS!$B$4</f>
        <v>7.7053451020874667E-3</v>
      </c>
      <c r="V124">
        <f>Pro_Economic_Table[[#This Row],[Total Cost(LKR Million)]]*AHP!$P$4/TOPSIS!$C$4</f>
        <v>2.9848527910064263E-2</v>
      </c>
      <c r="W124">
        <f>Pro_Economic_Table[[#This Row],[Total Carbon (Metric T)]]*AHP!$P$5/TOPSIS!$D$4</f>
        <v>3.3084017687752387E-3</v>
      </c>
      <c r="X124">
        <f>((Pro_Economic_Table[[#This Row],[Weighted Energy]]-TOPSIS!$B$5)^2+(Pro_Economic_Table[[#This Row],[Weighted Cost]]-TOPSIS!$C$5)^2+(Pro_Economic_Table[[#This Row],[Weighted Co2]]-TOPSIS!$D$5)^2)^0.5</f>
        <v>2.7659708701224021E-3</v>
      </c>
      <c r="Y124">
        <f>((Pro_Economic_Table[[#This Row],[Weighted Energy]]-TOPSIS!$B$6)^2+(Pro_Economic_Table[[#This Row],[Weighted Cost]]-TOPSIS!$C$6)^2+(Pro_Economic_Table[[#This Row],[Weighted Co2]]-TOPSIS!$D$6)^2)^0.5</f>
        <v>5.7421427273977249E-3</v>
      </c>
      <c r="Z124">
        <f>Pro_Economic_Table[[#This Row],[S- Worst-Euclidean Distance]]/(Pro_Economic_Table[[#This Row],[S+ Best-Euclidean Distance]]+Pro_Economic_Table[[#This Row],[S- Worst-Euclidean Distance]])</f>
        <v>0.67490198168856097</v>
      </c>
      <c r="AA124">
        <v>123</v>
      </c>
    </row>
    <row r="125" spans="1:27" x14ac:dyDescent="0.3">
      <c r="A125">
        <v>96</v>
      </c>
      <c r="B125" t="s">
        <v>139</v>
      </c>
      <c r="C125" t="s">
        <v>151</v>
      </c>
      <c r="D125" t="s">
        <v>155</v>
      </c>
      <c r="E125" t="s">
        <v>156</v>
      </c>
      <c r="F125" t="s">
        <v>160</v>
      </c>
      <c r="G125" t="s">
        <v>224</v>
      </c>
      <c r="H125">
        <v>416.66521330501121</v>
      </c>
      <c r="I125">
        <v>30</v>
      </c>
      <c r="J125">
        <v>1532763.954978551</v>
      </c>
      <c r="K125">
        <v>66208.440108333321</v>
      </c>
      <c r="L125">
        <v>275897511.8961392</v>
      </c>
      <c r="M125">
        <v>5825073.9591666656</v>
      </c>
      <c r="N125">
        <v>2299145932.4678264</v>
      </c>
      <c r="O125">
        <v>112386000</v>
      </c>
      <c r="P125">
        <v>23.951321516666663</v>
      </c>
      <c r="Q125">
        <v>22914.821126929335</v>
      </c>
      <c r="R125">
        <v>275963720.33624756</v>
      </c>
      <c r="S125">
        <v>2417.3570064269929</v>
      </c>
      <c r="T125">
        <v>22938.772448446001</v>
      </c>
      <c r="U125">
        <f>Pro_Economic_Table[[#This Row],[Total Energy(MJ)]]*AHP!$P$3/TOPSIS!$B$4</f>
        <v>7.7054891124393125E-3</v>
      </c>
      <c r="V125">
        <f>Pro_Economic_Table[[#This Row],[Total Cost(LKR Million)]]*AHP!$P$4/TOPSIS!$C$4</f>
        <v>2.9849014378150664E-2</v>
      </c>
      <c r="W125">
        <f>Pro_Economic_Table[[#This Row],[Total Carbon (Metric T)]]*AHP!$P$5/TOPSIS!$D$4</f>
        <v>3.308455280876262E-3</v>
      </c>
      <c r="X125">
        <f>((Pro_Economic_Table[[#This Row],[Weighted Energy]]-TOPSIS!$B$5)^2+(Pro_Economic_Table[[#This Row],[Weighted Cost]]-TOPSIS!$C$5)^2+(Pro_Economic_Table[[#This Row],[Weighted Co2]]-TOPSIS!$D$5)^2)^0.5</f>
        <v>2.7664806503750199E-3</v>
      </c>
      <c r="Y125">
        <f>((Pro_Economic_Table[[#This Row],[Weighted Energy]]-TOPSIS!$B$6)^2+(Pro_Economic_Table[[#This Row],[Weighted Cost]]-TOPSIS!$C$6)^2+(Pro_Economic_Table[[#This Row],[Weighted Co2]]-TOPSIS!$D$6)^2)^0.5</f>
        <v>5.7416330002177125E-3</v>
      </c>
      <c r="Z125">
        <f>Pro_Economic_Table[[#This Row],[S- Worst-Euclidean Distance]]/(Pro_Economic_Table[[#This Row],[S+ Best-Euclidean Distance]]+Pro_Economic_Table[[#This Row],[S- Worst-Euclidean Distance]])</f>
        <v>0.67484206676267333</v>
      </c>
      <c r="AA125">
        <v>124</v>
      </c>
    </row>
    <row r="126" spans="1:27" x14ac:dyDescent="0.3">
      <c r="A126">
        <v>217</v>
      </c>
      <c r="B126" t="s">
        <v>141</v>
      </c>
      <c r="C126" t="s">
        <v>149</v>
      </c>
      <c r="D126" t="s">
        <v>154</v>
      </c>
      <c r="E126" t="s">
        <v>156</v>
      </c>
      <c r="F126" t="s">
        <v>159</v>
      </c>
      <c r="G126" t="s">
        <v>225</v>
      </c>
      <c r="H126">
        <v>421.07421872665009</v>
      </c>
      <c r="I126">
        <v>60</v>
      </c>
      <c r="J126">
        <v>1534683.9798944856</v>
      </c>
      <c r="K126">
        <v>53553.974433333329</v>
      </c>
      <c r="L126">
        <v>276243116.38100737</v>
      </c>
      <c r="M126">
        <v>6463079.7583333319</v>
      </c>
      <c r="N126">
        <v>2302025969.8417282</v>
      </c>
      <c r="O126">
        <v>111840000</v>
      </c>
      <c r="P126">
        <v>24.669706449999989</v>
      </c>
      <c r="Q126">
        <v>22943.525499422558</v>
      </c>
      <c r="R126">
        <v>276296670.35544074</v>
      </c>
      <c r="S126">
        <v>2420.3290496000614</v>
      </c>
      <c r="T126">
        <v>22968.195205872558</v>
      </c>
      <c r="U126">
        <f>Pro_Economic_Table[[#This Row],[Total Energy(MJ)]]*AHP!$P$3/TOPSIS!$B$4</f>
        <v>7.7147857792067894E-3</v>
      </c>
      <c r="V126">
        <f>Pro_Economic_Table[[#This Row],[Total Cost(LKR Million)]]*AHP!$P$4/TOPSIS!$C$4</f>
        <v>2.9885712540304435E-2</v>
      </c>
      <c r="W126">
        <f>Pro_Economic_Table[[#This Row],[Total Carbon (Metric T)]]*AHP!$P$5/TOPSIS!$D$4</f>
        <v>3.3126989202167988E-3</v>
      </c>
      <c r="X126">
        <f>((Pro_Economic_Table[[#This Row],[Weighted Energy]]-TOPSIS!$B$5)^2+(Pro_Economic_Table[[#This Row],[Weighted Cost]]-TOPSIS!$C$5)^2+(Pro_Economic_Table[[#This Row],[Weighted Co2]]-TOPSIS!$D$5)^2)^0.5</f>
        <v>2.8045744043103406E-3</v>
      </c>
      <c r="Y126">
        <f>((Pro_Economic_Table[[#This Row],[Weighted Energy]]-TOPSIS!$B$6)^2+(Pro_Economic_Table[[#This Row],[Weighted Cost]]-TOPSIS!$C$6)^2+(Pro_Economic_Table[[#This Row],[Weighted Co2]]-TOPSIS!$D$6)^2)^0.5</f>
        <v>5.7035394756735315E-3</v>
      </c>
      <c r="Z126">
        <f>Pro_Economic_Table[[#This Row],[S- Worst-Euclidean Distance]]/(Pro_Economic_Table[[#This Row],[S+ Best-Euclidean Distance]]+Pro_Economic_Table[[#This Row],[S- Worst-Euclidean Distance]])</f>
        <v>0.67036473137620289</v>
      </c>
      <c r="AA126">
        <v>125</v>
      </c>
    </row>
    <row r="127" spans="1:27" x14ac:dyDescent="0.3">
      <c r="A127">
        <v>235</v>
      </c>
      <c r="B127" t="s">
        <v>141</v>
      </c>
      <c r="C127" t="s">
        <v>149</v>
      </c>
      <c r="D127" t="s">
        <v>155</v>
      </c>
      <c r="E127" t="s">
        <v>156</v>
      </c>
      <c r="F127" t="s">
        <v>159</v>
      </c>
      <c r="G127" t="s">
        <v>225</v>
      </c>
      <c r="H127">
        <v>421.10431260165007</v>
      </c>
      <c r="I127">
        <v>60</v>
      </c>
      <c r="J127">
        <v>1534713.1107654858</v>
      </c>
      <c r="K127">
        <v>53467.991933333324</v>
      </c>
      <c r="L127">
        <v>276248359.93778747</v>
      </c>
      <c r="M127">
        <v>6458780.6333333319</v>
      </c>
      <c r="N127">
        <v>2302069666.1482286</v>
      </c>
      <c r="O127">
        <v>111840000</v>
      </c>
      <c r="P127">
        <v>24.605219574999992</v>
      </c>
      <c r="Q127">
        <v>22943.961005944009</v>
      </c>
      <c r="R127">
        <v>276301827.92972082</v>
      </c>
      <c r="S127">
        <v>2420.3684467815619</v>
      </c>
      <c r="T127">
        <v>22968.566225519011</v>
      </c>
      <c r="U127">
        <f>Pro_Economic_Table[[#This Row],[Total Energy(MJ)]]*AHP!$P$3/TOPSIS!$B$4</f>
        <v>7.7149297895586343E-3</v>
      </c>
      <c r="V127">
        <f>Pro_Economic_Table[[#This Row],[Total Cost(LKR Million)]]*AHP!$P$4/TOPSIS!$C$4</f>
        <v>2.9886199008390835E-2</v>
      </c>
      <c r="W127">
        <f>Pro_Economic_Table[[#This Row],[Total Carbon (Metric T)]]*AHP!$P$5/TOPSIS!$D$4</f>
        <v>3.3127524323178221E-3</v>
      </c>
      <c r="X127">
        <f>((Pro_Economic_Table[[#This Row],[Weighted Energy]]-TOPSIS!$B$5)^2+(Pro_Economic_Table[[#This Row],[Weighted Cost]]-TOPSIS!$C$5)^2+(Pro_Economic_Table[[#This Row],[Weighted Co2]]-TOPSIS!$D$5)^2)^0.5</f>
        <v>2.8050841843210196E-3</v>
      </c>
      <c r="Y127">
        <f>((Pro_Economic_Table[[#This Row],[Weighted Energy]]-TOPSIS!$B$6)^2+(Pro_Economic_Table[[#This Row],[Weighted Cost]]-TOPSIS!$C$6)^2+(Pro_Economic_Table[[#This Row],[Weighted Co2]]-TOPSIS!$D$6)^2)^0.5</f>
        <v>5.7030297487590115E-3</v>
      </c>
      <c r="Z127">
        <f>Pro_Economic_Table[[#This Row],[S- Worst-Euclidean Distance]]/(Pro_Economic_Table[[#This Row],[S+ Best-Euclidean Distance]]+Pro_Economic_Table[[#This Row],[S- Worst-Euclidean Distance]])</f>
        <v>0.6703048165099561</v>
      </c>
      <c r="AA127">
        <v>126</v>
      </c>
    </row>
    <row r="128" spans="1:27" x14ac:dyDescent="0.3">
      <c r="A128">
        <v>85</v>
      </c>
      <c r="B128" t="s">
        <v>139</v>
      </c>
      <c r="C128" t="s">
        <v>151</v>
      </c>
      <c r="D128" t="s">
        <v>154</v>
      </c>
      <c r="E128" t="s">
        <v>157</v>
      </c>
      <c r="F128" t="s">
        <v>160</v>
      </c>
      <c r="G128" t="s">
        <v>225</v>
      </c>
      <c r="H128">
        <v>419.68663176334456</v>
      </c>
      <c r="I128">
        <v>60</v>
      </c>
      <c r="J128">
        <v>1535688.6880462172</v>
      </c>
      <c r="K128">
        <v>69291.443649999987</v>
      </c>
      <c r="L128">
        <v>276423963.84831911</v>
      </c>
      <c r="M128">
        <v>5229968.8758333316</v>
      </c>
      <c r="N128">
        <v>2303533032.0693259</v>
      </c>
      <c r="O128">
        <v>111840000</v>
      </c>
      <c r="P128">
        <v>27.01282943333333</v>
      </c>
      <c r="Q128">
        <v>22958.545886290947</v>
      </c>
      <c r="R128">
        <v>276493255.29196912</v>
      </c>
      <c r="S128">
        <v>2420.6030009451592</v>
      </c>
      <c r="T128">
        <v>22985.558715724281</v>
      </c>
      <c r="U128">
        <f>Pro_Economic_Table[[#This Row],[Total Energy(MJ)]]*AHP!$P$3/TOPSIS!$B$4</f>
        <v>7.7202748452559191E-3</v>
      </c>
      <c r="V128">
        <f>Pro_Economic_Table[[#This Row],[Total Cost(LKR Million)]]*AHP!$P$4/TOPSIS!$C$4</f>
        <v>2.9889095233724145E-2</v>
      </c>
      <c r="W128">
        <f>Pro_Economic_Table[[#This Row],[Total Carbon (Metric T)]]*AHP!$P$5/TOPSIS!$D$4</f>
        <v>3.3152032563137975E-3</v>
      </c>
      <c r="X128">
        <f>((Pro_Economic_Table[[#This Row],[Weighted Energy]]-TOPSIS!$B$5)^2+(Pro_Economic_Table[[#This Row],[Weighted Cost]]-TOPSIS!$C$5)^2+(Pro_Economic_Table[[#This Row],[Weighted Co2]]-TOPSIS!$D$5)^2)^0.5</f>
        <v>2.8094499099123064E-3</v>
      </c>
      <c r="Y128">
        <f>((Pro_Economic_Table[[#This Row],[Weighted Energy]]-TOPSIS!$B$6)^2+(Pro_Economic_Table[[#This Row],[Weighted Cost]]-TOPSIS!$C$6)^2+(Pro_Economic_Table[[#This Row],[Weighted Co2]]-TOPSIS!$D$6)^2)^0.5</f>
        <v>5.6986842015409444E-3</v>
      </c>
      <c r="Z128">
        <f>Pro_Economic_Table[[#This Row],[S- Worst-Euclidean Distance]]/(Pro_Economic_Table[[#This Row],[S+ Best-Euclidean Distance]]+Pro_Economic_Table[[#This Row],[S- Worst-Euclidean Distance]])</f>
        <v>0.66979247469426273</v>
      </c>
      <c r="AA128">
        <v>127</v>
      </c>
    </row>
    <row r="129" spans="1:27" x14ac:dyDescent="0.3">
      <c r="A129">
        <v>103</v>
      </c>
      <c r="B129" t="s">
        <v>139</v>
      </c>
      <c r="C129" t="s">
        <v>151</v>
      </c>
      <c r="D129" t="s">
        <v>155</v>
      </c>
      <c r="E129" t="s">
        <v>157</v>
      </c>
      <c r="F129" t="s">
        <v>160</v>
      </c>
      <c r="G129" t="s">
        <v>225</v>
      </c>
      <c r="H129">
        <v>419.71672563834454</v>
      </c>
      <c r="I129">
        <v>60</v>
      </c>
      <c r="J129">
        <v>1535717.8189172172</v>
      </c>
      <c r="K129">
        <v>69205.461149999988</v>
      </c>
      <c r="L129">
        <v>276429207.40509909</v>
      </c>
      <c r="M129">
        <v>5225669.7508333316</v>
      </c>
      <c r="N129">
        <v>2303576728.3758259</v>
      </c>
      <c r="O129">
        <v>111840000</v>
      </c>
      <c r="P129">
        <v>26.94834255833333</v>
      </c>
      <c r="Q129">
        <v>22958.981392812399</v>
      </c>
      <c r="R129">
        <v>276498412.86624908</v>
      </c>
      <c r="S129">
        <v>2420.6423981266594</v>
      </c>
      <c r="T129">
        <v>22985.929735370733</v>
      </c>
      <c r="U129">
        <f>Pro_Economic_Table[[#This Row],[Total Energy(MJ)]]*AHP!$P$3/TOPSIS!$B$4</f>
        <v>7.7204188556077597E-3</v>
      </c>
      <c r="V129">
        <f>Pro_Economic_Table[[#This Row],[Total Cost(LKR Million)]]*AHP!$P$4/TOPSIS!$C$4</f>
        <v>2.9889581701810542E-2</v>
      </c>
      <c r="W129">
        <f>Pro_Economic_Table[[#This Row],[Total Carbon (Metric T)]]*AHP!$P$5/TOPSIS!$D$4</f>
        <v>3.3152567684148209E-3</v>
      </c>
      <c r="X129">
        <f>((Pro_Economic_Table[[#This Row],[Weighted Energy]]-TOPSIS!$B$5)^2+(Pro_Economic_Table[[#This Row],[Weighted Cost]]-TOPSIS!$C$5)^2+(Pro_Economic_Table[[#This Row],[Weighted Co2]]-TOPSIS!$D$5)^2)^0.5</f>
        <v>2.8099597200414617E-3</v>
      </c>
      <c r="Y129">
        <f>((Pro_Economic_Table[[#This Row],[Weighted Energy]]-TOPSIS!$B$6)^2+(Pro_Economic_Table[[#This Row],[Weighted Cost]]-TOPSIS!$C$6)^2+(Pro_Economic_Table[[#This Row],[Weighted Co2]]-TOPSIS!$D$6)^2)^0.5</f>
        <v>5.6981744913340796E-3</v>
      </c>
      <c r="Z129">
        <f>Pro_Economic_Table[[#This Row],[S- Worst-Euclidean Distance]]/(Pro_Economic_Table[[#This Row],[S+ Best-Euclidean Distance]]+Pro_Economic_Table[[#This Row],[S- Worst-Euclidean Distance]])</f>
        <v>0.66973255825178568</v>
      </c>
      <c r="AA129">
        <v>128</v>
      </c>
    </row>
    <row r="130" spans="1:27" x14ac:dyDescent="0.3">
      <c r="A130">
        <v>219</v>
      </c>
      <c r="B130" t="s">
        <v>141</v>
      </c>
      <c r="C130" t="s">
        <v>149</v>
      </c>
      <c r="D130" t="s">
        <v>154</v>
      </c>
      <c r="E130" t="s">
        <v>156</v>
      </c>
      <c r="F130" t="s">
        <v>159</v>
      </c>
      <c r="G130" t="s">
        <v>224</v>
      </c>
      <c r="H130">
        <v>421.07421872665009</v>
      </c>
      <c r="I130">
        <v>30</v>
      </c>
      <c r="J130">
        <v>1534683.9798944856</v>
      </c>
      <c r="K130">
        <v>53553.974433333329</v>
      </c>
      <c r="L130">
        <v>276243116.38100737</v>
      </c>
      <c r="M130">
        <v>6463079.7583333319</v>
      </c>
      <c r="N130">
        <v>2302025969.8417282</v>
      </c>
      <c r="O130">
        <v>112386000</v>
      </c>
      <c r="P130">
        <v>24.669706449999989</v>
      </c>
      <c r="Q130">
        <v>22943.525499422558</v>
      </c>
      <c r="R130">
        <v>276296670.35544074</v>
      </c>
      <c r="S130">
        <v>2420.8750496000616</v>
      </c>
      <c r="T130">
        <v>22968.195205872558</v>
      </c>
      <c r="U130">
        <f>Pro_Economic_Table[[#This Row],[Total Energy(MJ)]]*AHP!$P$3/TOPSIS!$B$4</f>
        <v>7.7147857792067894E-3</v>
      </c>
      <c r="V130">
        <f>Pro_Economic_Table[[#This Row],[Total Cost(LKR Million)]]*AHP!$P$4/TOPSIS!$C$4</f>
        <v>2.9892454433126697E-2</v>
      </c>
      <c r="W130">
        <f>Pro_Economic_Table[[#This Row],[Total Carbon (Metric T)]]*AHP!$P$5/TOPSIS!$D$4</f>
        <v>3.3126989202167988E-3</v>
      </c>
      <c r="X130">
        <f>((Pro_Economic_Table[[#This Row],[Weighted Energy]]-TOPSIS!$B$5)^2+(Pro_Economic_Table[[#This Row],[Weighted Cost]]-TOPSIS!$C$5)^2+(Pro_Economic_Table[[#This Row],[Weighted Co2]]-TOPSIS!$D$5)^2)^0.5</f>
        <v>2.8110718149539477E-3</v>
      </c>
      <c r="Y130">
        <f>((Pro_Economic_Table[[#This Row],[Weighted Energy]]-TOPSIS!$B$6)^2+(Pro_Economic_Table[[#This Row],[Weighted Cost]]-TOPSIS!$C$6)^2+(Pro_Economic_Table[[#This Row],[Weighted Co2]]-TOPSIS!$D$6)^2)^0.5</f>
        <v>5.6970378816199293E-3</v>
      </c>
      <c r="Z130">
        <f>Pro_Economic_Table[[#This Row],[S- Worst-Euclidean Distance]]/(Pro_Economic_Table[[#This Row],[S+ Best-Euclidean Distance]]+Pro_Economic_Table[[#This Row],[S- Worst-Euclidean Distance]])</f>
        <v>0.66960089664970646</v>
      </c>
      <c r="AA130">
        <v>129</v>
      </c>
    </row>
    <row r="131" spans="1:27" x14ac:dyDescent="0.3">
      <c r="A131">
        <v>237</v>
      </c>
      <c r="B131" t="s">
        <v>141</v>
      </c>
      <c r="C131" t="s">
        <v>149</v>
      </c>
      <c r="D131" t="s">
        <v>155</v>
      </c>
      <c r="E131" t="s">
        <v>156</v>
      </c>
      <c r="F131" t="s">
        <v>159</v>
      </c>
      <c r="G131" t="s">
        <v>224</v>
      </c>
      <c r="H131">
        <v>421.10431260165007</v>
      </c>
      <c r="I131">
        <v>30</v>
      </c>
      <c r="J131">
        <v>1534713.1107654858</v>
      </c>
      <c r="K131">
        <v>53467.991933333324</v>
      </c>
      <c r="L131">
        <v>276248359.93778747</v>
      </c>
      <c r="M131">
        <v>6458780.6333333319</v>
      </c>
      <c r="N131">
        <v>2302069666.1482286</v>
      </c>
      <c r="O131">
        <v>112386000</v>
      </c>
      <c r="P131">
        <v>24.605219574999992</v>
      </c>
      <c r="Q131">
        <v>22943.961005944009</v>
      </c>
      <c r="R131">
        <v>276301827.92972082</v>
      </c>
      <c r="S131">
        <v>2420.9144467815618</v>
      </c>
      <c r="T131">
        <v>22968.566225519011</v>
      </c>
      <c r="U131">
        <f>Pro_Economic_Table[[#This Row],[Total Energy(MJ)]]*AHP!$P$3/TOPSIS!$B$4</f>
        <v>7.7149297895586343E-3</v>
      </c>
      <c r="V131">
        <f>Pro_Economic_Table[[#This Row],[Total Cost(LKR Million)]]*AHP!$P$4/TOPSIS!$C$4</f>
        <v>2.9892940901213094E-2</v>
      </c>
      <c r="W131">
        <f>Pro_Economic_Table[[#This Row],[Total Carbon (Metric T)]]*AHP!$P$5/TOPSIS!$D$4</f>
        <v>3.3127524323178221E-3</v>
      </c>
      <c r="X131">
        <f>((Pro_Economic_Table[[#This Row],[Weighted Energy]]-TOPSIS!$B$5)^2+(Pro_Economic_Table[[#This Row],[Weighted Cost]]-TOPSIS!$C$5)^2+(Pro_Economic_Table[[#This Row],[Weighted Co2]]-TOPSIS!$D$5)^2)^0.5</f>
        <v>2.8115815833930696E-3</v>
      </c>
      <c r="Y131">
        <f>((Pro_Economic_Table[[#This Row],[Weighted Energy]]-TOPSIS!$B$6)^2+(Pro_Economic_Table[[#This Row],[Weighted Cost]]-TOPSIS!$C$6)^2+(Pro_Economic_Table[[#This Row],[Weighted Co2]]-TOPSIS!$D$6)^2)^0.5</f>
        <v>5.6965281486803781E-3</v>
      </c>
      <c r="Z131">
        <f>Pro_Economic_Table[[#This Row],[S- Worst-Euclidean Distance]]/(Pro_Economic_Table[[#This Row],[S+ Best-Euclidean Distance]]+Pro_Economic_Table[[#This Row],[S- Worst-Euclidean Distance]])</f>
        <v>0.66954098243536886</v>
      </c>
      <c r="AA131">
        <v>130</v>
      </c>
    </row>
    <row r="132" spans="1:27" x14ac:dyDescent="0.3">
      <c r="A132">
        <v>87</v>
      </c>
      <c r="B132" t="s">
        <v>139</v>
      </c>
      <c r="C132" t="s">
        <v>151</v>
      </c>
      <c r="D132" t="s">
        <v>154</v>
      </c>
      <c r="E132" t="s">
        <v>157</v>
      </c>
      <c r="F132" t="s">
        <v>160</v>
      </c>
      <c r="G132" t="s">
        <v>224</v>
      </c>
      <c r="H132">
        <v>419.68663176334456</v>
      </c>
      <c r="I132">
        <v>30</v>
      </c>
      <c r="J132">
        <v>1535688.6880462172</v>
      </c>
      <c r="K132">
        <v>69291.443649999987</v>
      </c>
      <c r="L132">
        <v>276423963.84831911</v>
      </c>
      <c r="M132">
        <v>5229968.8758333316</v>
      </c>
      <c r="N132">
        <v>2303533032.0693259</v>
      </c>
      <c r="O132">
        <v>112386000</v>
      </c>
      <c r="P132">
        <v>27.01282943333333</v>
      </c>
      <c r="Q132">
        <v>22958.545886290947</v>
      </c>
      <c r="R132">
        <v>276493255.29196912</v>
      </c>
      <c r="S132">
        <v>2421.1490009451595</v>
      </c>
      <c r="T132">
        <v>22985.558715724281</v>
      </c>
      <c r="U132">
        <f>Pro_Economic_Table[[#This Row],[Total Energy(MJ)]]*AHP!$P$3/TOPSIS!$B$4</f>
        <v>7.7202748452559191E-3</v>
      </c>
      <c r="V132">
        <f>Pro_Economic_Table[[#This Row],[Total Cost(LKR Million)]]*AHP!$P$4/TOPSIS!$C$4</f>
        <v>2.989583712654641E-2</v>
      </c>
      <c r="W132">
        <f>Pro_Economic_Table[[#This Row],[Total Carbon (Metric T)]]*AHP!$P$5/TOPSIS!$D$4</f>
        <v>3.3152032563137975E-3</v>
      </c>
      <c r="X132">
        <f>((Pro_Economic_Table[[#This Row],[Weighted Energy]]-TOPSIS!$B$5)^2+(Pro_Economic_Table[[#This Row],[Weighted Cost]]-TOPSIS!$C$5)^2+(Pro_Economic_Table[[#This Row],[Weighted Co2]]-TOPSIS!$D$5)^2)^0.5</f>
        <v>2.8159441697830291E-3</v>
      </c>
      <c r="Y132">
        <f>((Pro_Economic_Table[[#This Row],[Weighted Energy]]-TOPSIS!$B$6)^2+(Pro_Economic_Table[[#This Row],[Weighted Cost]]-TOPSIS!$C$6)^2+(Pro_Economic_Table[[#This Row],[Weighted Co2]]-TOPSIS!$D$6)^2)^0.5</f>
        <v>5.6921810683121694E-3</v>
      </c>
      <c r="Z132">
        <f>Pro_Economic_Table[[#This Row],[S- Worst-Euclidean Distance]]/(Pro_Economic_Table[[#This Row],[S+ Best-Euclidean Distance]]+Pro_Economic_Table[[#This Row],[S- Worst-Euclidean Distance]])</f>
        <v>0.66902882938598318</v>
      </c>
      <c r="AA132">
        <v>131</v>
      </c>
    </row>
    <row r="133" spans="1:27" x14ac:dyDescent="0.3">
      <c r="A133">
        <v>105</v>
      </c>
      <c r="B133" t="s">
        <v>139</v>
      </c>
      <c r="C133" t="s">
        <v>151</v>
      </c>
      <c r="D133" t="s">
        <v>155</v>
      </c>
      <c r="E133" t="s">
        <v>157</v>
      </c>
      <c r="F133" t="s">
        <v>160</v>
      </c>
      <c r="G133" t="s">
        <v>224</v>
      </c>
      <c r="H133">
        <v>419.71672563834454</v>
      </c>
      <c r="I133">
        <v>30</v>
      </c>
      <c r="J133">
        <v>1535717.8189172172</v>
      </c>
      <c r="K133">
        <v>69205.461149999988</v>
      </c>
      <c r="L133">
        <v>276429207.40509909</v>
      </c>
      <c r="M133">
        <v>5225669.7508333316</v>
      </c>
      <c r="N133">
        <v>2303576728.3758259</v>
      </c>
      <c r="O133">
        <v>112386000</v>
      </c>
      <c r="P133">
        <v>26.94834255833333</v>
      </c>
      <c r="Q133">
        <v>22958.981392812399</v>
      </c>
      <c r="R133">
        <v>276498412.86624908</v>
      </c>
      <c r="S133">
        <v>2421.1883981266592</v>
      </c>
      <c r="T133">
        <v>22985.929735370733</v>
      </c>
      <c r="U133">
        <f>Pro_Economic_Table[[#This Row],[Total Energy(MJ)]]*AHP!$P$3/TOPSIS!$B$4</f>
        <v>7.7204188556077597E-3</v>
      </c>
      <c r="V133">
        <f>Pro_Economic_Table[[#This Row],[Total Cost(LKR Million)]]*AHP!$P$4/TOPSIS!$C$4</f>
        <v>2.98963235946328E-2</v>
      </c>
      <c r="W133">
        <f>Pro_Economic_Table[[#This Row],[Total Carbon (Metric T)]]*AHP!$P$5/TOPSIS!$D$4</f>
        <v>3.3152567684148209E-3</v>
      </c>
      <c r="X133">
        <f>((Pro_Economic_Table[[#This Row],[Weighted Energy]]-TOPSIS!$B$5)^2+(Pro_Economic_Table[[#This Row],[Weighted Cost]]-TOPSIS!$C$5)^2+(Pro_Economic_Table[[#This Row],[Weighted Co2]]-TOPSIS!$D$5)^2)^0.5</f>
        <v>2.8164539688614867E-3</v>
      </c>
      <c r="Y133">
        <f>((Pro_Economic_Table[[#This Row],[Weighted Energy]]-TOPSIS!$B$6)^2+(Pro_Economic_Table[[#This Row],[Weighted Cost]]-TOPSIS!$C$6)^2+(Pro_Economic_Table[[#This Row],[Weighted Co2]]-TOPSIS!$D$6)^2)^0.5</f>
        <v>5.6916713519563822E-3</v>
      </c>
      <c r="Z133">
        <f>Pro_Economic_Table[[#This Row],[S- Worst-Euclidean Distance]]/(Pro_Economic_Table[[#This Row],[S+ Best-Euclidean Distance]]+Pro_Economic_Table[[#This Row],[S- Worst-Euclidean Distance]])</f>
        <v>0.66896891351962984</v>
      </c>
      <c r="AA133">
        <v>132</v>
      </c>
    </row>
    <row r="134" spans="1:27" x14ac:dyDescent="0.3">
      <c r="A134">
        <v>77</v>
      </c>
      <c r="B134" t="s">
        <v>139</v>
      </c>
      <c r="C134" t="s">
        <v>151</v>
      </c>
      <c r="D134" t="s">
        <v>154</v>
      </c>
      <c r="E134" t="s">
        <v>156</v>
      </c>
      <c r="F134" t="s">
        <v>160</v>
      </c>
      <c r="G134" t="s">
        <v>226</v>
      </c>
      <c r="H134">
        <v>416.63511943001117</v>
      </c>
      <c r="I134">
        <v>30</v>
      </c>
      <c r="J134">
        <v>1532734.8241075508</v>
      </c>
      <c r="K134">
        <v>66294.42260833332</v>
      </c>
      <c r="L134">
        <v>275892268.3393591</v>
      </c>
      <c r="M134">
        <v>5829373.0841666656</v>
      </c>
      <c r="N134">
        <v>2299102236.1613259</v>
      </c>
      <c r="O134">
        <v>117000000</v>
      </c>
      <c r="P134">
        <v>24.015808391666663</v>
      </c>
      <c r="Q134">
        <v>22914.385620407884</v>
      </c>
      <c r="R134">
        <v>275958562.76196742</v>
      </c>
      <c r="S134">
        <v>2421.9316092454924</v>
      </c>
      <c r="T134">
        <v>22938.401428799549</v>
      </c>
      <c r="U134">
        <f>Pro_Economic_Table[[#This Row],[Total Energy(MJ)]]*AHP!$P$3/TOPSIS!$B$4</f>
        <v>7.7053451020874667E-3</v>
      </c>
      <c r="V134">
        <f>Pro_Economic_Table[[#This Row],[Total Cost(LKR Million)]]*AHP!$P$4/TOPSIS!$C$4</f>
        <v>2.9905500608749074E-2</v>
      </c>
      <c r="W134">
        <f>Pro_Economic_Table[[#This Row],[Total Carbon (Metric T)]]*AHP!$P$5/TOPSIS!$D$4</f>
        <v>3.3084017687752387E-3</v>
      </c>
      <c r="X134">
        <f>((Pro_Economic_Table[[#This Row],[Weighted Energy]]-TOPSIS!$B$5)^2+(Pro_Economic_Table[[#This Row],[Weighted Cost]]-TOPSIS!$C$5)^2+(Pro_Economic_Table[[#This Row],[Weighted Co2]]-TOPSIS!$D$5)^2)^0.5</f>
        <v>2.8209140659123419E-3</v>
      </c>
      <c r="Y134">
        <f>((Pro_Economic_Table[[#This Row],[Weighted Energy]]-TOPSIS!$B$6)^2+(Pro_Economic_Table[[#This Row],[Weighted Cost]]-TOPSIS!$C$6)^2+(Pro_Economic_Table[[#This Row],[Weighted Co2]]-TOPSIS!$D$6)^2)^0.5</f>
        <v>5.6872187287163893E-3</v>
      </c>
      <c r="Z134">
        <f>Pro_Economic_Table[[#This Row],[S- Worst-Euclidean Distance]]/(Pro_Economic_Table[[#This Row],[S+ Best-Euclidean Distance]]+Pro_Economic_Table[[#This Row],[S- Worst-Euclidean Distance]])</f>
        <v>0.6684449885769046</v>
      </c>
      <c r="AA134">
        <v>133</v>
      </c>
    </row>
    <row r="135" spans="1:27" x14ac:dyDescent="0.3">
      <c r="A135">
        <v>95</v>
      </c>
      <c r="B135" t="s">
        <v>139</v>
      </c>
      <c r="C135" t="s">
        <v>151</v>
      </c>
      <c r="D135" t="s">
        <v>155</v>
      </c>
      <c r="E135" t="s">
        <v>156</v>
      </c>
      <c r="F135" t="s">
        <v>160</v>
      </c>
      <c r="G135" t="s">
        <v>226</v>
      </c>
      <c r="H135">
        <v>416.66521330501121</v>
      </c>
      <c r="I135">
        <v>30</v>
      </c>
      <c r="J135">
        <v>1532763.954978551</v>
      </c>
      <c r="K135">
        <v>66208.440108333321</v>
      </c>
      <c r="L135">
        <v>275897511.8961392</v>
      </c>
      <c r="M135">
        <v>5825073.9591666656</v>
      </c>
      <c r="N135">
        <v>2299145932.4678264</v>
      </c>
      <c r="O135">
        <v>117000000</v>
      </c>
      <c r="P135">
        <v>23.951321516666663</v>
      </c>
      <c r="Q135">
        <v>22914.821126929335</v>
      </c>
      <c r="R135">
        <v>275963720.33624756</v>
      </c>
      <c r="S135">
        <v>2421.971006426993</v>
      </c>
      <c r="T135">
        <v>22938.772448446001</v>
      </c>
      <c r="U135">
        <f>Pro_Economic_Table[[#This Row],[Total Energy(MJ)]]*AHP!$P$3/TOPSIS!$B$4</f>
        <v>7.7054891124393125E-3</v>
      </c>
      <c r="V135">
        <f>Pro_Economic_Table[[#This Row],[Total Cost(LKR Million)]]*AHP!$P$4/TOPSIS!$C$4</f>
        <v>2.9905987076835477E-2</v>
      </c>
      <c r="W135">
        <f>Pro_Economic_Table[[#This Row],[Total Carbon (Metric T)]]*AHP!$P$5/TOPSIS!$D$4</f>
        <v>3.308455280876262E-3</v>
      </c>
      <c r="X135">
        <f>((Pro_Economic_Table[[#This Row],[Weighted Energy]]-TOPSIS!$B$5)^2+(Pro_Economic_Table[[#This Row],[Weighted Cost]]-TOPSIS!$C$5)^2+(Pro_Economic_Table[[#This Row],[Weighted Co2]]-TOPSIS!$D$5)^2)^0.5</f>
        <v>2.8214237421194371E-3</v>
      </c>
      <c r="Y135">
        <f>((Pro_Economic_Table[[#This Row],[Weighted Energy]]-TOPSIS!$B$6)^2+(Pro_Economic_Table[[#This Row],[Weighted Cost]]-TOPSIS!$C$6)^2+(Pro_Economic_Table[[#This Row],[Weighted Co2]]-TOPSIS!$D$6)^2)^0.5</f>
        <v>5.6867089521483597E-3</v>
      </c>
      <c r="Z135">
        <f>Pro_Economic_Table[[#This Row],[S- Worst-Euclidean Distance]]/(Pro_Economic_Table[[#This Row],[S+ Best-Euclidean Distance]]+Pro_Economic_Table[[#This Row],[S- Worst-Euclidean Distance]])</f>
        <v>0.66838508007517072</v>
      </c>
      <c r="AA135">
        <v>134</v>
      </c>
    </row>
    <row r="136" spans="1:27" x14ac:dyDescent="0.3">
      <c r="A136">
        <v>218</v>
      </c>
      <c r="B136" t="s">
        <v>141</v>
      </c>
      <c r="C136" t="s">
        <v>149</v>
      </c>
      <c r="D136" t="s">
        <v>154</v>
      </c>
      <c r="E136" t="s">
        <v>156</v>
      </c>
      <c r="F136" t="s">
        <v>159</v>
      </c>
      <c r="G136" t="s">
        <v>226</v>
      </c>
      <c r="H136">
        <v>421.07421872665009</v>
      </c>
      <c r="I136">
        <v>30</v>
      </c>
      <c r="J136">
        <v>1534683.9798944856</v>
      </c>
      <c r="K136">
        <v>53553.974433333329</v>
      </c>
      <c r="L136">
        <v>276243116.38100737</v>
      </c>
      <c r="M136">
        <v>6463079.7583333319</v>
      </c>
      <c r="N136">
        <v>2302025969.8417282</v>
      </c>
      <c r="O136">
        <v>117000000</v>
      </c>
      <c r="P136">
        <v>24.669706449999989</v>
      </c>
      <c r="Q136">
        <v>22943.525499422558</v>
      </c>
      <c r="R136">
        <v>276296670.35544074</v>
      </c>
      <c r="S136">
        <v>2425.4890496000612</v>
      </c>
      <c r="T136">
        <v>22968.195205872558</v>
      </c>
      <c r="U136">
        <f>Pro_Economic_Table[[#This Row],[Total Energy(MJ)]]*AHP!$P$3/TOPSIS!$B$4</f>
        <v>7.7147857792067894E-3</v>
      </c>
      <c r="V136">
        <f>Pro_Economic_Table[[#This Row],[Total Cost(LKR Million)]]*AHP!$P$4/TOPSIS!$C$4</f>
        <v>2.9949427131811503E-2</v>
      </c>
      <c r="W136">
        <f>Pro_Economic_Table[[#This Row],[Total Carbon (Metric T)]]*AHP!$P$5/TOPSIS!$D$4</f>
        <v>3.3126989202167988E-3</v>
      </c>
      <c r="X136">
        <f>((Pro_Economic_Table[[#This Row],[Weighted Energy]]-TOPSIS!$B$5)^2+(Pro_Economic_Table[[#This Row],[Weighted Cost]]-TOPSIS!$C$5)^2+(Pro_Economic_Table[[#This Row],[Weighted Co2]]-TOPSIS!$D$5)^2)^0.5</f>
        <v>2.866023601935319E-3</v>
      </c>
      <c r="Y136">
        <f>((Pro_Economic_Table[[#This Row],[Weighted Energy]]-TOPSIS!$B$6)^2+(Pro_Economic_Table[[#This Row],[Weighted Cost]]-TOPSIS!$C$6)^2+(Pro_Economic_Table[[#This Row],[Weighted Co2]]-TOPSIS!$D$6)^2)^0.5</f>
        <v>5.6421183624764393E-3</v>
      </c>
      <c r="Z136">
        <f>Pro_Economic_Table[[#This Row],[S- Worst-Euclidean Distance]]/(Pro_Economic_Table[[#This Row],[S+ Best-Euclidean Distance]]+Pro_Economic_Table[[#This Row],[S- Worst-Euclidean Distance]])</f>
        <v>0.66314342027631268</v>
      </c>
      <c r="AA136">
        <v>135</v>
      </c>
    </row>
    <row r="137" spans="1:27" x14ac:dyDescent="0.3">
      <c r="A137">
        <v>236</v>
      </c>
      <c r="B137" t="s">
        <v>141</v>
      </c>
      <c r="C137" t="s">
        <v>149</v>
      </c>
      <c r="D137" t="s">
        <v>155</v>
      </c>
      <c r="E137" t="s">
        <v>156</v>
      </c>
      <c r="F137" t="s">
        <v>159</v>
      </c>
      <c r="G137" t="s">
        <v>226</v>
      </c>
      <c r="H137">
        <v>421.10431260165007</v>
      </c>
      <c r="I137">
        <v>30</v>
      </c>
      <c r="J137">
        <v>1534713.1107654858</v>
      </c>
      <c r="K137">
        <v>53467.991933333324</v>
      </c>
      <c r="L137">
        <v>276248359.93778747</v>
      </c>
      <c r="M137">
        <v>6458780.6333333319</v>
      </c>
      <c r="N137">
        <v>2302069666.1482286</v>
      </c>
      <c r="O137">
        <v>117000000</v>
      </c>
      <c r="P137">
        <v>24.605219574999992</v>
      </c>
      <c r="Q137">
        <v>22943.961005944009</v>
      </c>
      <c r="R137">
        <v>276301827.92972082</v>
      </c>
      <c r="S137">
        <v>2425.5284467815618</v>
      </c>
      <c r="T137">
        <v>22968.566225519011</v>
      </c>
      <c r="U137">
        <f>Pro_Economic_Table[[#This Row],[Total Energy(MJ)]]*AHP!$P$3/TOPSIS!$B$4</f>
        <v>7.7149297895586343E-3</v>
      </c>
      <c r="V137">
        <f>Pro_Economic_Table[[#This Row],[Total Cost(LKR Million)]]*AHP!$P$4/TOPSIS!$C$4</f>
        <v>2.9949913599897907E-2</v>
      </c>
      <c r="W137">
        <f>Pro_Economic_Table[[#This Row],[Total Carbon (Metric T)]]*AHP!$P$5/TOPSIS!$D$4</f>
        <v>3.3127524323178221E-3</v>
      </c>
      <c r="X137">
        <f>((Pro_Economic_Table[[#This Row],[Weighted Energy]]-TOPSIS!$B$5)^2+(Pro_Economic_Table[[#This Row],[Weighted Cost]]-TOPSIS!$C$5)^2+(Pro_Economic_Table[[#This Row],[Weighted Co2]]-TOPSIS!$D$5)^2)^0.5</f>
        <v>2.8665332666648665E-3</v>
      </c>
      <c r="Y137">
        <f>((Pro_Economic_Table[[#This Row],[Weighted Energy]]-TOPSIS!$B$6)^2+(Pro_Economic_Table[[#This Row],[Weighted Cost]]-TOPSIS!$C$6)^2+(Pro_Economic_Table[[#This Row],[Weighted Co2]]-TOPSIS!$D$6)^2)^0.5</f>
        <v>5.6416085801027135E-3</v>
      </c>
      <c r="Z137">
        <f>Pro_Economic_Table[[#This Row],[S- Worst-Euclidean Distance]]/(Pro_Economic_Table[[#This Row],[S+ Best-Euclidean Distance]]+Pro_Economic_Table[[#This Row],[S- Worst-Euclidean Distance]])</f>
        <v>0.66308351244121277</v>
      </c>
      <c r="AA137">
        <v>136</v>
      </c>
    </row>
    <row r="138" spans="1:27" x14ac:dyDescent="0.3">
      <c r="A138">
        <v>86</v>
      </c>
      <c r="B138" t="s">
        <v>139</v>
      </c>
      <c r="C138" t="s">
        <v>151</v>
      </c>
      <c r="D138" t="s">
        <v>154</v>
      </c>
      <c r="E138" t="s">
        <v>157</v>
      </c>
      <c r="F138" t="s">
        <v>160</v>
      </c>
      <c r="G138" t="s">
        <v>226</v>
      </c>
      <c r="H138">
        <v>419.68663176334456</v>
      </c>
      <c r="I138">
        <v>30</v>
      </c>
      <c r="J138">
        <v>1535688.6880462172</v>
      </c>
      <c r="K138">
        <v>69291.443649999987</v>
      </c>
      <c r="L138">
        <v>276423963.84831911</v>
      </c>
      <c r="M138">
        <v>5229968.8758333316</v>
      </c>
      <c r="N138">
        <v>2303533032.0693259</v>
      </c>
      <c r="O138">
        <v>117000000</v>
      </c>
      <c r="P138">
        <v>27.01282943333333</v>
      </c>
      <c r="Q138">
        <v>22958.545886290947</v>
      </c>
      <c r="R138">
        <v>276493255.29196912</v>
      </c>
      <c r="S138">
        <v>2425.7630009451595</v>
      </c>
      <c r="T138">
        <v>22985.558715724281</v>
      </c>
      <c r="U138">
        <f>Pro_Economic_Table[[#This Row],[Total Energy(MJ)]]*AHP!$P$3/TOPSIS!$B$4</f>
        <v>7.7202748452559191E-3</v>
      </c>
      <c r="V138">
        <f>Pro_Economic_Table[[#This Row],[Total Cost(LKR Million)]]*AHP!$P$4/TOPSIS!$C$4</f>
        <v>2.9952809825231224E-2</v>
      </c>
      <c r="W138">
        <f>Pro_Economic_Table[[#This Row],[Total Carbon (Metric T)]]*AHP!$P$5/TOPSIS!$D$4</f>
        <v>3.3152032563137975E-3</v>
      </c>
      <c r="X138">
        <f>((Pro_Economic_Table[[#This Row],[Weighted Energy]]-TOPSIS!$B$5)^2+(Pro_Economic_Table[[#This Row],[Weighted Cost]]-TOPSIS!$C$5)^2+(Pro_Economic_Table[[#This Row],[Weighted Co2]]-TOPSIS!$D$5)^2)^0.5</f>
        <v>2.8708698242349449E-3</v>
      </c>
      <c r="Y138">
        <f>((Pro_Economic_Table[[#This Row],[Weighted Energy]]-TOPSIS!$B$6)^2+(Pro_Economic_Table[[#This Row],[Weighted Cost]]-TOPSIS!$C$6)^2+(Pro_Economic_Table[[#This Row],[Weighted Co2]]-TOPSIS!$D$6)^2)^0.5</f>
        <v>5.6372484199632899E-3</v>
      </c>
      <c r="Z138">
        <f>Pro_Economic_Table[[#This Row],[S- Worst-Euclidean Distance]]/(Pro_Economic_Table[[#This Row],[S+ Best-Euclidean Distance]]+Pro_Economic_Table[[#This Row],[S- Worst-Euclidean Distance]])</f>
        <v>0.66257288135450898</v>
      </c>
      <c r="AA138">
        <v>137</v>
      </c>
    </row>
    <row r="139" spans="1:27" x14ac:dyDescent="0.3">
      <c r="A139">
        <v>104</v>
      </c>
      <c r="B139" t="s">
        <v>139</v>
      </c>
      <c r="C139" t="s">
        <v>151</v>
      </c>
      <c r="D139" t="s">
        <v>155</v>
      </c>
      <c r="E139" t="s">
        <v>157</v>
      </c>
      <c r="F139" t="s">
        <v>160</v>
      </c>
      <c r="G139" t="s">
        <v>226</v>
      </c>
      <c r="H139">
        <v>419.71672563834454</v>
      </c>
      <c r="I139">
        <v>30</v>
      </c>
      <c r="J139">
        <v>1535717.8189172172</v>
      </c>
      <c r="K139">
        <v>69205.461149999988</v>
      </c>
      <c r="L139">
        <v>276429207.40509909</v>
      </c>
      <c r="M139">
        <v>5225669.7508333316</v>
      </c>
      <c r="N139">
        <v>2303576728.3758259</v>
      </c>
      <c r="O139">
        <v>117000000</v>
      </c>
      <c r="P139">
        <v>26.94834255833333</v>
      </c>
      <c r="Q139">
        <v>22958.981392812399</v>
      </c>
      <c r="R139">
        <v>276498412.86624908</v>
      </c>
      <c r="S139">
        <v>2425.8023981266592</v>
      </c>
      <c r="T139">
        <v>22985.929735370733</v>
      </c>
      <c r="U139">
        <f>Pro_Economic_Table[[#This Row],[Total Energy(MJ)]]*AHP!$P$3/TOPSIS!$B$4</f>
        <v>7.7204188556077597E-3</v>
      </c>
      <c r="V139">
        <f>Pro_Economic_Table[[#This Row],[Total Cost(LKR Million)]]*AHP!$P$4/TOPSIS!$C$4</f>
        <v>2.9953296293317614E-2</v>
      </c>
      <c r="W139">
        <f>Pro_Economic_Table[[#This Row],[Total Carbon (Metric T)]]*AHP!$P$5/TOPSIS!$D$4</f>
        <v>3.3152567684148209E-3</v>
      </c>
      <c r="X139">
        <f>((Pro_Economic_Table[[#This Row],[Weighted Energy]]-TOPSIS!$B$5)^2+(Pro_Economic_Table[[#This Row],[Weighted Cost]]-TOPSIS!$C$5)^2+(Pro_Economic_Table[[#This Row],[Weighted Co2]]-TOPSIS!$D$5)^2)^0.5</f>
        <v>2.8713795238321906E-3</v>
      </c>
      <c r="Y139">
        <f>((Pro_Economic_Table[[#This Row],[Weighted Energy]]-TOPSIS!$B$6)^2+(Pro_Economic_Table[[#This Row],[Weighted Cost]]-TOPSIS!$C$6)^2+(Pro_Economic_Table[[#This Row],[Weighted Co2]]-TOPSIS!$D$6)^2)^0.5</f>
        <v>5.6367386531049621E-3</v>
      </c>
      <c r="Z139">
        <f>Pro_Economic_Table[[#This Row],[S- Worst-Euclidean Distance]]/(Pro_Economic_Table[[#This Row],[S+ Best-Euclidean Distance]]+Pro_Economic_Table[[#This Row],[S- Worst-Euclidean Distance]])</f>
        <v>0.66251297124485153</v>
      </c>
      <c r="AA139">
        <v>138</v>
      </c>
    </row>
    <row r="140" spans="1:27" x14ac:dyDescent="0.3">
      <c r="A140">
        <v>226</v>
      </c>
      <c r="B140" t="s">
        <v>141</v>
      </c>
      <c r="C140" t="s">
        <v>149</v>
      </c>
      <c r="D140" t="s">
        <v>154</v>
      </c>
      <c r="E140" t="s">
        <v>157</v>
      </c>
      <c r="F140" t="s">
        <v>159</v>
      </c>
      <c r="G140" t="s">
        <v>225</v>
      </c>
      <c r="H140">
        <v>424.12573105998342</v>
      </c>
      <c r="I140">
        <v>61</v>
      </c>
      <c r="J140">
        <v>1537637.8438331522</v>
      </c>
      <c r="K140">
        <v>56550.995474999996</v>
      </c>
      <c r="L140">
        <v>276774811.88996738</v>
      </c>
      <c r="M140">
        <v>5863675.5499999989</v>
      </c>
      <c r="N140">
        <v>2306456765.7497282</v>
      </c>
      <c r="O140">
        <v>113704000</v>
      </c>
      <c r="P140">
        <v>27.666727491666656</v>
      </c>
      <c r="Q140">
        <v>22987.685765305625</v>
      </c>
      <c r="R140">
        <v>276831362.88544238</v>
      </c>
      <c r="S140">
        <v>2426.0244412997286</v>
      </c>
      <c r="T140">
        <v>23015.35249279729</v>
      </c>
      <c r="U140">
        <f>Pro_Economic_Table[[#This Row],[Total Energy(MJ)]]*AHP!$P$3/TOPSIS!$B$4</f>
        <v>7.7297155223752401E-3</v>
      </c>
      <c r="V140">
        <f>Pro_Economic_Table[[#This Row],[Total Cost(LKR Million)]]*AHP!$P$4/TOPSIS!$C$4</f>
        <v>2.9956038035579061E-2</v>
      </c>
      <c r="W140">
        <f>Pro_Economic_Table[[#This Row],[Total Carbon (Metric T)]]*AHP!$P$5/TOPSIS!$D$4</f>
        <v>3.3195004077553568E-3</v>
      </c>
      <c r="X140">
        <f>((Pro_Economic_Table[[#This Row],[Weighted Energy]]-TOPSIS!$B$5)^2+(Pro_Economic_Table[[#This Row],[Weighted Cost]]-TOPSIS!$C$5)^2+(Pro_Economic_Table[[#This Row],[Weighted Co2]]-TOPSIS!$D$5)^2)^0.5</f>
        <v>2.8767272313873467E-3</v>
      </c>
      <c r="Y140">
        <f>((Pro_Economic_Table[[#This Row],[Weighted Energy]]-TOPSIS!$B$6)^2+(Pro_Economic_Table[[#This Row],[Weighted Cost]]-TOPSIS!$C$6)^2+(Pro_Economic_Table[[#This Row],[Weighted Co2]]-TOPSIS!$D$6)^2)^0.5</f>
        <v>5.6313807827649328E-3</v>
      </c>
      <c r="Z140">
        <f>Pro_Economic_Table[[#This Row],[S- Worst-Euclidean Distance]]/(Pro_Economic_Table[[#This Row],[S+ Best-Euclidean Distance]]+Pro_Economic_Table[[#This Row],[S- Worst-Euclidean Distance]])</f>
        <v>0.66188402561389259</v>
      </c>
      <c r="AA140">
        <v>139</v>
      </c>
    </row>
    <row r="141" spans="1:27" x14ac:dyDescent="0.3">
      <c r="A141">
        <v>244</v>
      </c>
      <c r="B141" t="s">
        <v>141</v>
      </c>
      <c r="C141" t="s">
        <v>149</v>
      </c>
      <c r="D141" t="s">
        <v>155</v>
      </c>
      <c r="E141" t="s">
        <v>157</v>
      </c>
      <c r="F141" t="s">
        <v>159</v>
      </c>
      <c r="G141" t="s">
        <v>225</v>
      </c>
      <c r="H141">
        <v>424.15582493498346</v>
      </c>
      <c r="I141">
        <v>61</v>
      </c>
      <c r="J141">
        <v>1537666.9747041522</v>
      </c>
      <c r="K141">
        <v>56465.012974999991</v>
      </c>
      <c r="L141">
        <v>276780055.44674742</v>
      </c>
      <c r="M141">
        <v>5859376.4249999989</v>
      </c>
      <c r="N141">
        <v>2306500462.0562286</v>
      </c>
      <c r="O141">
        <v>113704000</v>
      </c>
      <c r="P141">
        <v>27.602240616666659</v>
      </c>
      <c r="Q141">
        <v>22988.121271827076</v>
      </c>
      <c r="R141">
        <v>276836520.4597224</v>
      </c>
      <c r="S141">
        <v>2426.0638384812287</v>
      </c>
      <c r="T141">
        <v>23015.723512443743</v>
      </c>
      <c r="U141">
        <f>Pro_Economic_Table[[#This Row],[Total Energy(MJ)]]*AHP!$P$3/TOPSIS!$B$4</f>
        <v>7.7298595327270824E-3</v>
      </c>
      <c r="V141">
        <f>Pro_Economic_Table[[#This Row],[Total Cost(LKR Million)]]*AHP!$P$4/TOPSIS!$C$4</f>
        <v>2.9956524503665455E-2</v>
      </c>
      <c r="W141">
        <f>Pro_Economic_Table[[#This Row],[Total Carbon (Metric T)]]*AHP!$P$5/TOPSIS!$D$4</f>
        <v>3.3195539198563801E-3</v>
      </c>
      <c r="X141">
        <f>((Pro_Economic_Table[[#This Row],[Weighted Energy]]-TOPSIS!$B$5)^2+(Pro_Economic_Table[[#This Row],[Weighted Cost]]-TOPSIS!$C$5)^2+(Pro_Economic_Table[[#This Row],[Weighted Co2]]-TOPSIS!$D$5)^2)^0.5</f>
        <v>2.8772369916011116E-3</v>
      </c>
      <c r="Y141">
        <f>((Pro_Economic_Table[[#This Row],[Weighted Energy]]-TOPSIS!$B$6)^2+(Pro_Economic_Table[[#This Row],[Weighted Cost]]-TOPSIS!$C$6)^2+(Pro_Economic_Table[[#This Row],[Weighted Co2]]-TOPSIS!$D$6)^2)^0.5</f>
        <v>5.6308710458840535E-3</v>
      </c>
      <c r="Z141">
        <f>Pro_Economic_Table[[#This Row],[S- Worst-Euclidean Distance]]/(Pro_Economic_Table[[#This Row],[S+ Best-Euclidean Distance]]+Pro_Economic_Table[[#This Row],[S- Worst-Euclidean Distance]])</f>
        <v>0.66182411190307733</v>
      </c>
      <c r="AA141">
        <v>140</v>
      </c>
    </row>
    <row r="142" spans="1:27" x14ac:dyDescent="0.3">
      <c r="A142">
        <v>228</v>
      </c>
      <c r="B142" t="s">
        <v>141</v>
      </c>
      <c r="C142" t="s">
        <v>149</v>
      </c>
      <c r="D142" t="s">
        <v>154</v>
      </c>
      <c r="E142" t="s">
        <v>157</v>
      </c>
      <c r="F142" t="s">
        <v>159</v>
      </c>
      <c r="G142" t="s">
        <v>224</v>
      </c>
      <c r="H142">
        <v>424.12573105998342</v>
      </c>
      <c r="I142">
        <v>31</v>
      </c>
      <c r="J142">
        <v>1537637.8438331522</v>
      </c>
      <c r="K142">
        <v>56550.995474999996</v>
      </c>
      <c r="L142">
        <v>276774811.88996738</v>
      </c>
      <c r="M142">
        <v>5863675.5499999989</v>
      </c>
      <c r="N142">
        <v>2306456765.7497282</v>
      </c>
      <c r="O142">
        <v>116132200</v>
      </c>
      <c r="P142">
        <v>27.666727491666656</v>
      </c>
      <c r="Q142">
        <v>22987.685765305625</v>
      </c>
      <c r="R142">
        <v>276831362.88544238</v>
      </c>
      <c r="S142">
        <v>2428.4526412997284</v>
      </c>
      <c r="T142">
        <v>23015.35249279729</v>
      </c>
      <c r="U142">
        <f>Pro_Economic_Table[[#This Row],[Total Energy(MJ)]]*AHP!$P$3/TOPSIS!$B$4</f>
        <v>7.7297155223752401E-3</v>
      </c>
      <c r="V142">
        <f>Pro_Economic_Table[[#This Row],[Total Cost(LKR Million)]]*AHP!$P$4/TOPSIS!$C$4</f>
        <v>2.9986020936954537E-2</v>
      </c>
      <c r="W142">
        <f>Pro_Economic_Table[[#This Row],[Total Carbon (Metric T)]]*AHP!$P$5/TOPSIS!$D$4</f>
        <v>3.3195004077553568E-3</v>
      </c>
      <c r="X142">
        <f>((Pro_Economic_Table[[#This Row],[Weighted Energy]]-TOPSIS!$B$5)^2+(Pro_Economic_Table[[#This Row],[Weighted Cost]]-TOPSIS!$C$5)^2+(Pro_Economic_Table[[#This Row],[Weighted Co2]]-TOPSIS!$D$5)^2)^0.5</f>
        <v>2.9056395409353102E-3</v>
      </c>
      <c r="Y142">
        <f>((Pro_Economic_Table[[#This Row],[Weighted Energy]]-TOPSIS!$B$6)^2+(Pro_Economic_Table[[#This Row],[Weighted Cost]]-TOPSIS!$C$6)^2+(Pro_Economic_Table[[#This Row],[Weighted Co2]]-TOPSIS!$D$6)^2)^0.5</f>
        <v>5.6024748584272898E-3</v>
      </c>
      <c r="Z142">
        <f>Pro_Economic_Table[[#This Row],[S- Worst-Euclidean Distance]]/(Pro_Economic_Table[[#This Row],[S+ Best-Euclidean Distance]]+Pro_Economic_Table[[#This Row],[S- Worst-Euclidean Distance]])</f>
        <v>0.65848607522802105</v>
      </c>
      <c r="AA142">
        <v>141</v>
      </c>
    </row>
    <row r="143" spans="1:27" x14ac:dyDescent="0.3">
      <c r="A143">
        <v>246</v>
      </c>
      <c r="B143" t="s">
        <v>141</v>
      </c>
      <c r="C143" t="s">
        <v>149</v>
      </c>
      <c r="D143" t="s">
        <v>155</v>
      </c>
      <c r="E143" t="s">
        <v>157</v>
      </c>
      <c r="F143" t="s">
        <v>159</v>
      </c>
      <c r="G143" t="s">
        <v>224</v>
      </c>
      <c r="H143">
        <v>424.15582493498346</v>
      </c>
      <c r="I143">
        <v>31</v>
      </c>
      <c r="J143">
        <v>1537666.9747041522</v>
      </c>
      <c r="K143">
        <v>56465.012974999991</v>
      </c>
      <c r="L143">
        <v>276780055.44674742</v>
      </c>
      <c r="M143">
        <v>5859376.4249999989</v>
      </c>
      <c r="N143">
        <v>2306500462.0562286</v>
      </c>
      <c r="O143">
        <v>116132200</v>
      </c>
      <c r="P143">
        <v>27.602240616666659</v>
      </c>
      <c r="Q143">
        <v>22988.121271827076</v>
      </c>
      <c r="R143">
        <v>276836520.4597224</v>
      </c>
      <c r="S143">
        <v>2428.492038481229</v>
      </c>
      <c r="T143">
        <v>23015.723512443743</v>
      </c>
      <c r="U143">
        <f>Pro_Economic_Table[[#This Row],[Total Energy(MJ)]]*AHP!$P$3/TOPSIS!$B$4</f>
        <v>7.7298595327270824E-3</v>
      </c>
      <c r="V143">
        <f>Pro_Economic_Table[[#This Row],[Total Cost(LKR Million)]]*AHP!$P$4/TOPSIS!$C$4</f>
        <v>2.9986507405040941E-2</v>
      </c>
      <c r="W143">
        <f>Pro_Economic_Table[[#This Row],[Total Carbon (Metric T)]]*AHP!$P$5/TOPSIS!$D$4</f>
        <v>3.3195539198563801E-3</v>
      </c>
      <c r="X143">
        <f>((Pro_Economic_Table[[#This Row],[Weighted Energy]]-TOPSIS!$B$5)^2+(Pro_Economic_Table[[#This Row],[Weighted Cost]]-TOPSIS!$C$5)^2+(Pro_Economic_Table[[#This Row],[Weighted Co2]]-TOPSIS!$D$5)^2)^0.5</f>
        <v>2.9061492486327054E-3</v>
      </c>
      <c r="Y143">
        <f>((Pro_Economic_Table[[#This Row],[Weighted Energy]]-TOPSIS!$B$6)^2+(Pro_Economic_Table[[#This Row],[Weighted Cost]]-TOPSIS!$C$6)^2+(Pro_Economic_Table[[#This Row],[Weighted Co2]]-TOPSIS!$D$6)^2)^0.5</f>
        <v>5.6019650950037414E-3</v>
      </c>
      <c r="Z143">
        <f>Pro_Economic_Table[[#This Row],[S- Worst-Euclidean Distance]]/(Pro_Economic_Table[[#This Row],[S+ Best-Euclidean Distance]]+Pro_Economic_Table[[#This Row],[S- Worst-Euclidean Distance]])</f>
        <v>0.65842616457002268</v>
      </c>
      <c r="AA143">
        <v>142</v>
      </c>
    </row>
    <row r="144" spans="1:27" x14ac:dyDescent="0.3">
      <c r="A144">
        <v>439</v>
      </c>
      <c r="B144" t="s">
        <v>143</v>
      </c>
      <c r="C144" t="s">
        <v>149</v>
      </c>
      <c r="D144" t="s">
        <v>154</v>
      </c>
      <c r="E144" t="s">
        <v>156</v>
      </c>
      <c r="F144" t="s">
        <v>161</v>
      </c>
      <c r="G144" t="s">
        <v>225</v>
      </c>
      <c r="H144">
        <v>426.91962949725286</v>
      </c>
      <c r="I144">
        <v>61</v>
      </c>
      <c r="J144">
        <v>1541122.3595579024</v>
      </c>
      <c r="K144">
        <v>41104.965433333324</v>
      </c>
      <c r="L144">
        <v>277402024.72042245</v>
      </c>
      <c r="M144">
        <v>6338107.2416666653</v>
      </c>
      <c r="N144">
        <v>2311683539.336854</v>
      </c>
      <c r="O144">
        <v>113704000</v>
      </c>
      <c r="P144">
        <v>26.658188366666657</v>
      </c>
      <c r="Q144">
        <v>23039.77927539064</v>
      </c>
      <c r="R144">
        <v>277443129.68585581</v>
      </c>
      <c r="S144">
        <v>2431.7256465785208</v>
      </c>
      <c r="T144">
        <v>23066.437463757306</v>
      </c>
      <c r="U144">
        <f>Pro_Economic_Table[[#This Row],[Total Energy(MJ)]]*AHP!$P$3/TOPSIS!$B$4</f>
        <v>7.7467973417324866E-3</v>
      </c>
      <c r="V144">
        <f>Pro_Economic_Table[[#This Row],[Total Cost(LKR Million)]]*AHP!$P$4/TOPSIS!$C$4</f>
        <v>3.0026435315702357E-2</v>
      </c>
      <c r="W144">
        <f>Pro_Economic_Table[[#This Row],[Total Carbon (Metric T)]]*AHP!$P$5/TOPSIS!$D$4</f>
        <v>3.3268683844997933E-3</v>
      </c>
      <c r="X144">
        <f>((Pro_Economic_Table[[#This Row],[Weighted Energy]]-TOPSIS!$B$5)^2+(Pro_Economic_Table[[#This Row],[Weighted Cost]]-TOPSIS!$C$5)^2+(Pro_Economic_Table[[#This Row],[Weighted Co2]]-TOPSIS!$D$5)^2)^0.5</f>
        <v>2.949536706066964E-3</v>
      </c>
      <c r="Y144">
        <f>((Pro_Economic_Table[[#This Row],[Weighted Energy]]-TOPSIS!$B$6)^2+(Pro_Economic_Table[[#This Row],[Weighted Cost]]-TOPSIS!$C$6)^2+(Pro_Economic_Table[[#This Row],[Weighted Co2]]-TOPSIS!$D$6)^2)^0.5</f>
        <v>5.5585704948914877E-3</v>
      </c>
      <c r="Z144">
        <f>Pro_Economic_Table[[#This Row],[S- Worst-Euclidean Distance]]/(Pro_Economic_Table[[#This Row],[S+ Best-Euclidean Distance]]+Pro_Economic_Table[[#This Row],[S- Worst-Euclidean Distance]])</f>
        <v>0.65332633494149039</v>
      </c>
      <c r="AA144">
        <v>143</v>
      </c>
    </row>
    <row r="145" spans="1:27" x14ac:dyDescent="0.3">
      <c r="A145">
        <v>457</v>
      </c>
      <c r="B145" t="s">
        <v>143</v>
      </c>
      <c r="C145" t="s">
        <v>149</v>
      </c>
      <c r="D145" t="s">
        <v>155</v>
      </c>
      <c r="E145" t="s">
        <v>156</v>
      </c>
      <c r="F145" t="s">
        <v>161</v>
      </c>
      <c r="G145" t="s">
        <v>225</v>
      </c>
      <c r="H145">
        <v>426.94972337225289</v>
      </c>
      <c r="I145">
        <v>61</v>
      </c>
      <c r="J145">
        <v>1541151.4904289024</v>
      </c>
      <c r="K145">
        <v>41018.982933333325</v>
      </c>
      <c r="L145">
        <v>277407268.27720249</v>
      </c>
      <c r="M145">
        <v>6333808.1166666653</v>
      </c>
      <c r="N145">
        <v>2311727235.6433539</v>
      </c>
      <c r="O145">
        <v>113704000</v>
      </c>
      <c r="P145">
        <v>26.593701491666661</v>
      </c>
      <c r="Q145">
        <v>23040.214781912091</v>
      </c>
      <c r="R145">
        <v>277448287.26013583</v>
      </c>
      <c r="S145">
        <v>2431.7650437600209</v>
      </c>
      <c r="T145">
        <v>23066.808483403758</v>
      </c>
      <c r="U145">
        <f>Pro_Economic_Table[[#This Row],[Total Energy(MJ)]]*AHP!$P$3/TOPSIS!$B$4</f>
        <v>7.7469413520843289E-3</v>
      </c>
      <c r="V145">
        <f>Pro_Economic_Table[[#This Row],[Total Cost(LKR Million)]]*AHP!$P$4/TOPSIS!$C$4</f>
        <v>3.0026921783788754E-2</v>
      </c>
      <c r="W145">
        <f>Pro_Economic_Table[[#This Row],[Total Carbon (Metric T)]]*AHP!$P$5/TOPSIS!$D$4</f>
        <v>3.3269218966008166E-3</v>
      </c>
      <c r="X145">
        <f>((Pro_Economic_Table[[#This Row],[Weighted Energy]]-TOPSIS!$B$5)^2+(Pro_Economic_Table[[#This Row],[Weighted Cost]]-TOPSIS!$C$5)^2+(Pro_Economic_Table[[#This Row],[Weighted Co2]]-TOPSIS!$D$5)^2)^0.5</f>
        <v>2.9500464611592887E-3</v>
      </c>
      <c r="Y145">
        <f>((Pro_Economic_Table[[#This Row],[Weighted Energy]]-TOPSIS!$B$6)^2+(Pro_Economic_Table[[#This Row],[Weighted Cost]]-TOPSIS!$C$6)^2+(Pro_Economic_Table[[#This Row],[Weighted Co2]]-TOPSIS!$D$6)^2)^0.5</f>
        <v>5.5580607555233783E-3</v>
      </c>
      <c r="Z145">
        <f>Pro_Economic_Table[[#This Row],[S- Worst-Euclidean Distance]]/(Pro_Economic_Table[[#This Row],[S+ Best-Euclidean Distance]]+Pro_Economic_Table[[#This Row],[S- Worst-Euclidean Distance]])</f>
        <v>0.65326642154028713</v>
      </c>
      <c r="AA145">
        <v>144</v>
      </c>
    </row>
    <row r="146" spans="1:27" x14ac:dyDescent="0.3">
      <c r="A146">
        <v>227</v>
      </c>
      <c r="B146" t="s">
        <v>141</v>
      </c>
      <c r="C146" t="s">
        <v>149</v>
      </c>
      <c r="D146" t="s">
        <v>154</v>
      </c>
      <c r="E146" t="s">
        <v>157</v>
      </c>
      <c r="F146" t="s">
        <v>159</v>
      </c>
      <c r="G146" t="s">
        <v>226</v>
      </c>
      <c r="H146">
        <v>424.12573105998342</v>
      </c>
      <c r="I146">
        <v>31</v>
      </c>
      <c r="J146">
        <v>1537637.8438331522</v>
      </c>
      <c r="K146">
        <v>56550.995474999996</v>
      </c>
      <c r="L146">
        <v>276774811.88996738</v>
      </c>
      <c r="M146">
        <v>5863675.5499999989</v>
      </c>
      <c r="N146">
        <v>2306456765.7497282</v>
      </c>
      <c r="O146">
        <v>120900000</v>
      </c>
      <c r="P146">
        <v>27.666727491666656</v>
      </c>
      <c r="Q146">
        <v>22987.685765305625</v>
      </c>
      <c r="R146">
        <v>276831362.88544238</v>
      </c>
      <c r="S146">
        <v>2433.2204412997285</v>
      </c>
      <c r="T146">
        <v>23015.35249279729</v>
      </c>
      <c r="U146">
        <f>Pro_Economic_Table[[#This Row],[Total Energy(MJ)]]*AHP!$P$3/TOPSIS!$B$4</f>
        <v>7.7297155223752401E-3</v>
      </c>
      <c r="V146">
        <f>Pro_Economic_Table[[#This Row],[Total Cost(LKR Million)]]*AHP!$P$4/TOPSIS!$C$4</f>
        <v>3.0044892725595511E-2</v>
      </c>
      <c r="W146">
        <f>Pro_Economic_Table[[#This Row],[Total Carbon (Metric T)]]*AHP!$P$5/TOPSIS!$D$4</f>
        <v>3.3195004077553568E-3</v>
      </c>
      <c r="X146">
        <f>((Pro_Economic_Table[[#This Row],[Weighted Energy]]-TOPSIS!$B$5)^2+(Pro_Economic_Table[[#This Row],[Weighted Cost]]-TOPSIS!$C$5)^2+(Pro_Economic_Table[[#This Row],[Weighted Co2]]-TOPSIS!$D$5)^2)^0.5</f>
        <v>2.9624711344022089E-3</v>
      </c>
      <c r="Y146">
        <f>((Pro_Economic_Table[[#This Row],[Weighted Energy]]-TOPSIS!$B$6)^2+(Pro_Economic_Table[[#This Row],[Weighted Cost]]-TOPSIS!$C$6)^2+(Pro_Economic_Table[[#This Row],[Weighted Co2]]-TOPSIS!$D$6)^2)^0.5</f>
        <v>5.5457510000877378E-3</v>
      </c>
      <c r="Z146">
        <f>Pro_Economic_Table[[#This Row],[S- Worst-Euclidean Distance]]/(Pro_Economic_Table[[#This Row],[S+ Best-Euclidean Distance]]+Pro_Economic_Table[[#This Row],[S- Worst-Euclidean Distance]])</f>
        <v>0.65181079107077122</v>
      </c>
      <c r="AA146">
        <v>145</v>
      </c>
    </row>
    <row r="147" spans="1:27" x14ac:dyDescent="0.3">
      <c r="A147">
        <v>245</v>
      </c>
      <c r="B147" t="s">
        <v>141</v>
      </c>
      <c r="C147" t="s">
        <v>149</v>
      </c>
      <c r="D147" t="s">
        <v>155</v>
      </c>
      <c r="E147" t="s">
        <v>157</v>
      </c>
      <c r="F147" t="s">
        <v>159</v>
      </c>
      <c r="G147" t="s">
        <v>226</v>
      </c>
      <c r="H147">
        <v>424.15582493498346</v>
      </c>
      <c r="I147">
        <v>31</v>
      </c>
      <c r="J147">
        <v>1537666.9747041522</v>
      </c>
      <c r="K147">
        <v>56465.012974999991</v>
      </c>
      <c r="L147">
        <v>276780055.44674742</v>
      </c>
      <c r="M147">
        <v>5859376.4249999989</v>
      </c>
      <c r="N147">
        <v>2306500462.0562286</v>
      </c>
      <c r="O147">
        <v>120900000</v>
      </c>
      <c r="P147">
        <v>27.602240616666659</v>
      </c>
      <c r="Q147">
        <v>22988.121271827076</v>
      </c>
      <c r="R147">
        <v>276836520.4597224</v>
      </c>
      <c r="S147">
        <v>2433.2598384812291</v>
      </c>
      <c r="T147">
        <v>23015.723512443743</v>
      </c>
      <c r="U147">
        <f>Pro_Economic_Table[[#This Row],[Total Energy(MJ)]]*AHP!$P$3/TOPSIS!$B$4</f>
        <v>7.7298595327270824E-3</v>
      </c>
      <c r="V147">
        <f>Pro_Economic_Table[[#This Row],[Total Cost(LKR Million)]]*AHP!$P$4/TOPSIS!$C$4</f>
        <v>3.0045379193681911E-2</v>
      </c>
      <c r="W147">
        <f>Pro_Economic_Table[[#This Row],[Total Carbon (Metric T)]]*AHP!$P$5/TOPSIS!$D$4</f>
        <v>3.3195539198563801E-3</v>
      </c>
      <c r="X147">
        <f>((Pro_Economic_Table[[#This Row],[Weighted Energy]]-TOPSIS!$B$5)^2+(Pro_Economic_Table[[#This Row],[Weighted Cost]]-TOPSIS!$C$5)^2+(Pro_Economic_Table[[#This Row],[Weighted Co2]]-TOPSIS!$D$5)^2)^0.5</f>
        <v>2.962980731314447E-3</v>
      </c>
      <c r="Y147">
        <f>((Pro_Economic_Table[[#This Row],[Weighted Energy]]-TOPSIS!$B$6)^2+(Pro_Economic_Table[[#This Row],[Weighted Cost]]-TOPSIS!$C$6)^2+(Pro_Economic_Table[[#This Row],[Weighted Co2]]-TOPSIS!$D$6)^2)^0.5</f>
        <v>5.5452411868012821E-3</v>
      </c>
      <c r="Z147">
        <f>Pro_Economic_Table[[#This Row],[S- Worst-Euclidean Distance]]/(Pro_Economic_Table[[#This Row],[S+ Best-Euclidean Distance]]+Pro_Economic_Table[[#This Row],[S- Worst-Euclidean Distance]])</f>
        <v>0.65175088757315314</v>
      </c>
      <c r="AA147">
        <v>146</v>
      </c>
    </row>
    <row r="148" spans="1:27" x14ac:dyDescent="0.3">
      <c r="A148">
        <v>73</v>
      </c>
      <c r="B148" t="s">
        <v>139</v>
      </c>
      <c r="C148" t="s">
        <v>151</v>
      </c>
      <c r="D148" t="s">
        <v>154</v>
      </c>
      <c r="E148" t="s">
        <v>156</v>
      </c>
      <c r="F148" t="s">
        <v>159</v>
      </c>
      <c r="G148" t="s">
        <v>225</v>
      </c>
      <c r="H148">
        <v>421.75496263686625</v>
      </c>
      <c r="I148">
        <v>60</v>
      </c>
      <c r="J148">
        <v>1543696.9529898199</v>
      </c>
      <c r="K148">
        <v>65477.053233333318</v>
      </c>
      <c r="L148">
        <v>277865451.5381676</v>
      </c>
      <c r="M148">
        <v>5802127.4383333325</v>
      </c>
      <c r="N148">
        <v>2315545429.4847298</v>
      </c>
      <c r="O148">
        <v>111840000</v>
      </c>
      <c r="P148">
        <v>24.288264849999994</v>
      </c>
      <c r="Q148">
        <v>23078.269447197807</v>
      </c>
      <c r="R148">
        <v>277930928.59140092</v>
      </c>
      <c r="S148">
        <v>2433.1875569230633</v>
      </c>
      <c r="T148">
        <v>23102.557712047808</v>
      </c>
      <c r="U148">
        <f>Pro_Economic_Table[[#This Row],[Total Energy(MJ)]]*AHP!$P$3/TOPSIS!$B$4</f>
        <v>7.7604177160018216E-3</v>
      </c>
      <c r="V148">
        <f>Pro_Economic_Table[[#This Row],[Total Cost(LKR Million)]]*AHP!$P$4/TOPSIS!$C$4</f>
        <v>3.004448667624935E-2</v>
      </c>
      <c r="W148">
        <f>Pro_Economic_Table[[#This Row],[Total Carbon (Metric T)]]*AHP!$P$5/TOPSIS!$D$4</f>
        <v>3.3320780018178888E-3</v>
      </c>
      <c r="X148">
        <f>((Pro_Economic_Table[[#This Row],[Weighted Energy]]-TOPSIS!$B$5)^2+(Pro_Economic_Table[[#This Row],[Weighted Cost]]-TOPSIS!$C$5)^2+(Pro_Economic_Table[[#This Row],[Weighted Co2]]-TOPSIS!$D$5)^2)^0.5</f>
        <v>2.9708270488566202E-3</v>
      </c>
      <c r="Y148">
        <f>((Pro_Economic_Table[[#This Row],[Weighted Energy]]-TOPSIS!$B$6)^2+(Pro_Economic_Table[[#This Row],[Weighted Cost]]-TOPSIS!$C$6)^2+(Pro_Economic_Table[[#This Row],[Weighted Co2]]-TOPSIS!$D$6)^2)^0.5</f>
        <v>5.5373104622057513E-3</v>
      </c>
      <c r="Z148">
        <f>Pro_Economic_Table[[#This Row],[S- Worst-Euclidean Distance]]/(Pro_Economic_Table[[#This Row],[S+ Best-Euclidean Distance]]+Pro_Economic_Table[[#This Row],[S- Worst-Euclidean Distance]])</f>
        <v>0.65082521938627347</v>
      </c>
      <c r="AA148">
        <v>147</v>
      </c>
    </row>
    <row r="149" spans="1:27" x14ac:dyDescent="0.3">
      <c r="A149">
        <v>91</v>
      </c>
      <c r="B149" t="s">
        <v>139</v>
      </c>
      <c r="C149" t="s">
        <v>151</v>
      </c>
      <c r="D149" t="s">
        <v>155</v>
      </c>
      <c r="E149" t="s">
        <v>156</v>
      </c>
      <c r="F149" t="s">
        <v>159</v>
      </c>
      <c r="G149" t="s">
        <v>225</v>
      </c>
      <c r="H149">
        <v>421.78505651186629</v>
      </c>
      <c r="I149">
        <v>60</v>
      </c>
      <c r="J149">
        <v>1543726.0838608202</v>
      </c>
      <c r="K149">
        <v>65391.070733333319</v>
      </c>
      <c r="L149">
        <v>277870695.09494764</v>
      </c>
      <c r="M149">
        <v>5797828.3133333325</v>
      </c>
      <c r="N149">
        <v>2315589125.7912302</v>
      </c>
      <c r="O149">
        <v>111840000</v>
      </c>
      <c r="P149">
        <v>24.223777974999994</v>
      </c>
      <c r="Q149">
        <v>23078.704953719262</v>
      </c>
      <c r="R149">
        <v>277936086.16568094</v>
      </c>
      <c r="S149">
        <v>2433.2269541045639</v>
      </c>
      <c r="T149">
        <v>23102.928731694261</v>
      </c>
      <c r="U149">
        <f>Pro_Economic_Table[[#This Row],[Total Energy(MJ)]]*AHP!$P$3/TOPSIS!$B$4</f>
        <v>7.7605617263536639E-3</v>
      </c>
      <c r="V149">
        <f>Pro_Economic_Table[[#This Row],[Total Cost(LKR Million)]]*AHP!$P$4/TOPSIS!$C$4</f>
        <v>3.0044973144335754E-2</v>
      </c>
      <c r="W149">
        <f>Pro_Economic_Table[[#This Row],[Total Carbon (Metric T)]]*AHP!$P$5/TOPSIS!$D$4</f>
        <v>3.3321315139189121E-3</v>
      </c>
      <c r="X149">
        <f>((Pro_Economic_Table[[#This Row],[Weighted Energy]]-TOPSIS!$B$5)^2+(Pro_Economic_Table[[#This Row],[Weighted Cost]]-TOPSIS!$C$5)^2+(Pro_Economic_Table[[#This Row],[Weighted Co2]]-TOPSIS!$D$5)^2)^0.5</f>
        <v>2.9713368607592818E-3</v>
      </c>
      <c r="Y149">
        <f>((Pro_Economic_Table[[#This Row],[Weighted Energy]]-TOPSIS!$B$6)^2+(Pro_Economic_Table[[#This Row],[Weighted Cost]]-TOPSIS!$C$6)^2+(Pro_Economic_Table[[#This Row],[Weighted Co2]]-TOPSIS!$D$6)^2)^0.5</f>
        <v>5.5368007561759584E-3</v>
      </c>
      <c r="Z149">
        <f>Pro_Economic_Table[[#This Row],[S- Worst-Euclidean Distance]]/(Pro_Economic_Table[[#This Row],[S+ Best-Euclidean Distance]]+Pro_Economic_Table[[#This Row],[S- Worst-Euclidean Distance]])</f>
        <v>0.65076530322630088</v>
      </c>
      <c r="AA149">
        <v>148</v>
      </c>
    </row>
    <row r="150" spans="1:27" x14ac:dyDescent="0.3">
      <c r="A150">
        <v>75</v>
      </c>
      <c r="B150" t="s">
        <v>139</v>
      </c>
      <c r="C150" t="s">
        <v>151</v>
      </c>
      <c r="D150" t="s">
        <v>154</v>
      </c>
      <c r="E150" t="s">
        <v>156</v>
      </c>
      <c r="F150" t="s">
        <v>159</v>
      </c>
      <c r="G150" t="s">
        <v>224</v>
      </c>
      <c r="H150">
        <v>421.75496263686625</v>
      </c>
      <c r="I150">
        <v>30</v>
      </c>
      <c r="J150">
        <v>1543696.9529898199</v>
      </c>
      <c r="K150">
        <v>65477.053233333318</v>
      </c>
      <c r="L150">
        <v>277865451.5381676</v>
      </c>
      <c r="M150">
        <v>5802127.4383333325</v>
      </c>
      <c r="N150">
        <v>2315545429.4847298</v>
      </c>
      <c r="O150">
        <v>112386000</v>
      </c>
      <c r="P150">
        <v>24.288264849999994</v>
      </c>
      <c r="Q150">
        <v>23078.269447197807</v>
      </c>
      <c r="R150">
        <v>277930928.59140092</v>
      </c>
      <c r="S150">
        <v>2433.7335569230631</v>
      </c>
      <c r="T150">
        <v>23102.557712047808</v>
      </c>
      <c r="U150">
        <f>Pro_Economic_Table[[#This Row],[Total Energy(MJ)]]*AHP!$P$3/TOPSIS!$B$4</f>
        <v>7.7604177160018216E-3</v>
      </c>
      <c r="V150">
        <f>Pro_Economic_Table[[#This Row],[Total Cost(LKR Million)]]*AHP!$P$4/TOPSIS!$C$4</f>
        <v>3.0051228569071609E-2</v>
      </c>
      <c r="W150">
        <f>Pro_Economic_Table[[#This Row],[Total Carbon (Metric T)]]*AHP!$P$5/TOPSIS!$D$4</f>
        <v>3.3320780018178888E-3</v>
      </c>
      <c r="X150">
        <f>((Pro_Economic_Table[[#This Row],[Weighted Energy]]-TOPSIS!$B$5)^2+(Pro_Economic_Table[[#This Row],[Weighted Cost]]-TOPSIS!$C$5)^2+(Pro_Economic_Table[[#This Row],[Weighted Co2]]-TOPSIS!$D$5)^2)^0.5</f>
        <v>2.9773211768549372E-3</v>
      </c>
      <c r="Y150">
        <f>((Pro_Economic_Table[[#This Row],[Weighted Energy]]-TOPSIS!$B$6)^2+(Pro_Economic_Table[[#This Row],[Weighted Cost]]-TOPSIS!$C$6)^2+(Pro_Economic_Table[[#This Row],[Weighted Co2]]-TOPSIS!$D$6)^2)^0.5</f>
        <v>5.5308070030796108E-3</v>
      </c>
      <c r="Z150">
        <f>Pro_Economic_Table[[#This Row],[S- Worst-Euclidean Distance]]/(Pro_Economic_Table[[#This Row],[S+ Best-Euclidean Distance]]+Pro_Economic_Table[[#This Row],[S- Worst-Euclidean Distance]])</f>
        <v>0.6500615512732153</v>
      </c>
      <c r="AA150">
        <v>149</v>
      </c>
    </row>
    <row r="151" spans="1:27" x14ac:dyDescent="0.3">
      <c r="A151">
        <v>93</v>
      </c>
      <c r="B151" t="s">
        <v>139</v>
      </c>
      <c r="C151" t="s">
        <v>151</v>
      </c>
      <c r="D151" t="s">
        <v>155</v>
      </c>
      <c r="E151" t="s">
        <v>156</v>
      </c>
      <c r="F151" t="s">
        <v>159</v>
      </c>
      <c r="G151" t="s">
        <v>224</v>
      </c>
      <c r="H151">
        <v>421.78505651186629</v>
      </c>
      <c r="I151">
        <v>30</v>
      </c>
      <c r="J151">
        <v>1543726.0838608202</v>
      </c>
      <c r="K151">
        <v>65391.070733333319</v>
      </c>
      <c r="L151">
        <v>277870695.09494764</v>
      </c>
      <c r="M151">
        <v>5797828.3133333325</v>
      </c>
      <c r="N151">
        <v>2315589125.7912302</v>
      </c>
      <c r="O151">
        <v>112386000</v>
      </c>
      <c r="P151">
        <v>24.223777974999994</v>
      </c>
      <c r="Q151">
        <v>23078.704953719262</v>
      </c>
      <c r="R151">
        <v>277936086.16568094</v>
      </c>
      <c r="S151">
        <v>2433.7729541045637</v>
      </c>
      <c r="T151">
        <v>23102.928731694261</v>
      </c>
      <c r="U151">
        <f>Pro_Economic_Table[[#This Row],[Total Energy(MJ)]]*AHP!$P$3/TOPSIS!$B$4</f>
        <v>7.7605617263536639E-3</v>
      </c>
      <c r="V151">
        <f>Pro_Economic_Table[[#This Row],[Total Cost(LKR Million)]]*AHP!$P$4/TOPSIS!$C$4</f>
        <v>3.0051715037158009E-2</v>
      </c>
      <c r="W151">
        <f>Pro_Economic_Table[[#This Row],[Total Carbon (Metric T)]]*AHP!$P$5/TOPSIS!$D$4</f>
        <v>3.3321315139189121E-3</v>
      </c>
      <c r="X151">
        <f>((Pro_Economic_Table[[#This Row],[Weighted Energy]]-TOPSIS!$B$5)^2+(Pro_Economic_Table[[#This Row],[Weighted Cost]]-TOPSIS!$C$5)^2+(Pro_Economic_Table[[#This Row],[Weighted Co2]]-TOPSIS!$D$5)^2)^0.5</f>
        <v>2.9778309783244816E-3</v>
      </c>
      <c r="Y151">
        <f>((Pro_Economic_Table[[#This Row],[Weighted Energy]]-TOPSIS!$B$6)^2+(Pro_Economic_Table[[#This Row],[Weighted Cost]]-TOPSIS!$C$6)^2+(Pro_Economic_Table[[#This Row],[Weighted Co2]]-TOPSIS!$D$6)^2)^0.5</f>
        <v>5.530297290696342E-3</v>
      </c>
      <c r="Z151">
        <f>Pro_Economic_Table[[#This Row],[S- Worst-Euclidean Distance]]/(Pro_Economic_Table[[#This Row],[S+ Best-Euclidean Distance]]+Pro_Economic_Table[[#This Row],[S- Worst-Euclidean Distance]])</f>
        <v>0.65000163559273749</v>
      </c>
      <c r="AA151">
        <v>150</v>
      </c>
    </row>
    <row r="152" spans="1:27" x14ac:dyDescent="0.3">
      <c r="A152">
        <v>441</v>
      </c>
      <c r="B152" t="s">
        <v>143</v>
      </c>
      <c r="C152" t="s">
        <v>149</v>
      </c>
      <c r="D152" t="s">
        <v>154</v>
      </c>
      <c r="E152" t="s">
        <v>156</v>
      </c>
      <c r="F152" t="s">
        <v>161</v>
      </c>
      <c r="G152" t="s">
        <v>224</v>
      </c>
      <c r="H152">
        <v>426.91962949725286</v>
      </c>
      <c r="I152">
        <v>31</v>
      </c>
      <c r="J152">
        <v>1541122.3595579024</v>
      </c>
      <c r="K152">
        <v>41104.965433333324</v>
      </c>
      <c r="L152">
        <v>277402024.72042245</v>
      </c>
      <c r="M152">
        <v>6338107.2416666653</v>
      </c>
      <c r="N152">
        <v>2311683539.336854</v>
      </c>
      <c r="O152">
        <v>116132200</v>
      </c>
      <c r="P152">
        <v>26.658188366666657</v>
      </c>
      <c r="Q152">
        <v>23039.77927539064</v>
      </c>
      <c r="R152">
        <v>277443129.68585581</v>
      </c>
      <c r="S152">
        <v>2434.1538465785206</v>
      </c>
      <c r="T152">
        <v>23066.437463757306</v>
      </c>
      <c r="U152">
        <f>Pro_Economic_Table[[#This Row],[Total Energy(MJ)]]*AHP!$P$3/TOPSIS!$B$4</f>
        <v>7.7467973417324866E-3</v>
      </c>
      <c r="V152">
        <f>Pro_Economic_Table[[#This Row],[Total Cost(LKR Million)]]*AHP!$P$4/TOPSIS!$C$4</f>
        <v>3.0056418217077836E-2</v>
      </c>
      <c r="W152">
        <f>Pro_Economic_Table[[#This Row],[Total Carbon (Metric T)]]*AHP!$P$5/TOPSIS!$D$4</f>
        <v>3.3268683844997933E-3</v>
      </c>
      <c r="X152">
        <f>((Pro_Economic_Table[[#This Row],[Weighted Energy]]-TOPSIS!$B$5)^2+(Pro_Economic_Table[[#This Row],[Weighted Cost]]-TOPSIS!$C$5)^2+(Pro_Economic_Table[[#This Row],[Weighted Co2]]-TOPSIS!$D$5)^2)^0.5</f>
        <v>2.9784509040593071E-3</v>
      </c>
      <c r="Y152">
        <f>((Pro_Economic_Table[[#This Row],[Weighted Energy]]-TOPSIS!$B$6)^2+(Pro_Economic_Table[[#This Row],[Weighted Cost]]-TOPSIS!$C$6)^2+(Pro_Economic_Table[[#This Row],[Weighted Co2]]-TOPSIS!$D$6)^2)^0.5</f>
        <v>5.5296656675524183E-3</v>
      </c>
      <c r="Z152">
        <f>Pro_Economic_Table[[#This Row],[S- Worst-Euclidean Distance]]/(Pro_Economic_Table[[#This Row],[S+ Best-Euclidean Distance]]+Pro_Economic_Table[[#This Row],[S- Worst-Euclidean Distance]])</f>
        <v>0.64992829153314147</v>
      </c>
      <c r="AA152">
        <v>151</v>
      </c>
    </row>
    <row r="153" spans="1:27" x14ac:dyDescent="0.3">
      <c r="A153">
        <v>459</v>
      </c>
      <c r="B153" t="s">
        <v>143</v>
      </c>
      <c r="C153" t="s">
        <v>149</v>
      </c>
      <c r="D153" t="s">
        <v>155</v>
      </c>
      <c r="E153" t="s">
        <v>156</v>
      </c>
      <c r="F153" t="s">
        <v>161</v>
      </c>
      <c r="G153" t="s">
        <v>224</v>
      </c>
      <c r="H153">
        <v>426.94972337225289</v>
      </c>
      <c r="I153">
        <v>31</v>
      </c>
      <c r="J153">
        <v>1541151.4904289024</v>
      </c>
      <c r="K153">
        <v>41018.982933333325</v>
      </c>
      <c r="L153">
        <v>277407268.27720249</v>
      </c>
      <c r="M153">
        <v>6333808.1166666653</v>
      </c>
      <c r="N153">
        <v>2311727235.6433539</v>
      </c>
      <c r="O153">
        <v>116132200</v>
      </c>
      <c r="P153">
        <v>26.593701491666661</v>
      </c>
      <c r="Q153">
        <v>23040.214781912091</v>
      </c>
      <c r="R153">
        <v>277448287.26013583</v>
      </c>
      <c r="S153">
        <v>2434.1932437600208</v>
      </c>
      <c r="T153">
        <v>23066.808483403758</v>
      </c>
      <c r="U153">
        <f>Pro_Economic_Table[[#This Row],[Total Energy(MJ)]]*AHP!$P$3/TOPSIS!$B$4</f>
        <v>7.7469413520843289E-3</v>
      </c>
      <c r="V153">
        <f>Pro_Economic_Table[[#This Row],[Total Cost(LKR Million)]]*AHP!$P$4/TOPSIS!$C$4</f>
        <v>3.0056904685164233E-2</v>
      </c>
      <c r="W153">
        <f>Pro_Economic_Table[[#This Row],[Total Carbon (Metric T)]]*AHP!$P$5/TOPSIS!$D$4</f>
        <v>3.3269218966008166E-3</v>
      </c>
      <c r="X153">
        <f>((Pro_Economic_Table[[#This Row],[Weighted Energy]]-TOPSIS!$B$5)^2+(Pro_Economic_Table[[#This Row],[Weighted Cost]]-TOPSIS!$C$5)^2+(Pro_Economic_Table[[#This Row],[Weighted Co2]]-TOPSIS!$D$5)^2)^0.5</f>
        <v>2.9789606076454089E-3</v>
      </c>
      <c r="Y153">
        <f>((Pro_Economic_Table[[#This Row],[Weighted Energy]]-TOPSIS!$B$6)^2+(Pro_Economic_Table[[#This Row],[Weighted Cost]]-TOPSIS!$C$6)^2+(Pro_Economic_Table[[#This Row],[Weighted Co2]]-TOPSIS!$D$6)^2)^0.5</f>
        <v>5.5291559013802595E-3</v>
      </c>
      <c r="Z153">
        <f>Pro_Economic_Table[[#This Row],[S- Worst-Euclidean Distance]]/(Pro_Economic_Table[[#This Row],[S+ Best-Euclidean Distance]]+Pro_Economic_Table[[#This Row],[S- Worst-Euclidean Distance]])</f>
        <v>0.64986838103530464</v>
      </c>
      <c r="AA153">
        <v>152</v>
      </c>
    </row>
    <row r="154" spans="1:27" x14ac:dyDescent="0.3">
      <c r="A154">
        <v>448</v>
      </c>
      <c r="B154" t="s">
        <v>143</v>
      </c>
      <c r="C154" t="s">
        <v>149</v>
      </c>
      <c r="D154" t="s">
        <v>154</v>
      </c>
      <c r="E154" t="s">
        <v>157</v>
      </c>
      <c r="F154" t="s">
        <v>161</v>
      </c>
      <c r="G154" t="s">
        <v>225</v>
      </c>
      <c r="H154">
        <v>429.97114183058619</v>
      </c>
      <c r="I154">
        <v>62</v>
      </c>
      <c r="J154">
        <v>1544076.2234965689</v>
      </c>
      <c r="K154">
        <v>44101.986474999991</v>
      </c>
      <c r="L154">
        <v>277933720.2293824</v>
      </c>
      <c r="M154">
        <v>5738703.0333333323</v>
      </c>
      <c r="N154">
        <v>2316114335.244853</v>
      </c>
      <c r="O154">
        <v>115568000</v>
      </c>
      <c r="P154">
        <v>29.655209408333324</v>
      </c>
      <c r="Q154">
        <v>23083.939541273703</v>
      </c>
      <c r="R154">
        <v>277977822.21585739</v>
      </c>
      <c r="S154">
        <v>2437.4210382781862</v>
      </c>
      <c r="T154">
        <v>23113.594750682038</v>
      </c>
      <c r="U154">
        <f>Pro_Economic_Table[[#This Row],[Total Energy(MJ)]]*AHP!$P$3/TOPSIS!$B$4</f>
        <v>7.7617270849009365E-3</v>
      </c>
      <c r="V154">
        <f>Pro_Economic_Table[[#This Row],[Total Cost(LKR Million)]]*AHP!$P$4/TOPSIS!$C$4</f>
        <v>3.0096760810976959E-2</v>
      </c>
      <c r="W154">
        <f>Pro_Economic_Table[[#This Row],[Total Carbon (Metric T)]]*AHP!$P$5/TOPSIS!$D$4</f>
        <v>3.3336698720383513E-3</v>
      </c>
      <c r="X154">
        <f>((Pro_Economic_Table[[#This Row],[Weighted Energy]]-TOPSIS!$B$5)^2+(Pro_Economic_Table[[#This Row],[Weighted Cost]]-TOPSIS!$C$5)^2+(Pro_Economic_Table[[#This Row],[Weighted Co2]]-TOPSIS!$D$5)^2)^0.5</f>
        <v>3.0216932584835494E-3</v>
      </c>
      <c r="Y154">
        <f>((Pro_Economic_Table[[#This Row],[Weighted Energy]]-TOPSIS!$B$6)^2+(Pro_Economic_Table[[#This Row],[Weighted Cost]]-TOPSIS!$C$6)^2+(Pro_Economic_Table[[#This Row],[Weighted Co2]]-TOPSIS!$D$6)^2)^0.5</f>
        <v>5.4864136109158117E-3</v>
      </c>
      <c r="Z154">
        <f>Pro_Economic_Table[[#This Row],[S- Worst-Euclidean Distance]]/(Pro_Economic_Table[[#This Row],[S+ Best-Euclidean Distance]]+Pro_Economic_Table[[#This Row],[S- Worst-Euclidean Distance]])</f>
        <v>0.64484540393451018</v>
      </c>
      <c r="AA154">
        <v>153</v>
      </c>
    </row>
    <row r="155" spans="1:27" x14ac:dyDescent="0.3">
      <c r="A155">
        <v>466</v>
      </c>
      <c r="B155" t="s">
        <v>143</v>
      </c>
      <c r="C155" t="s">
        <v>149</v>
      </c>
      <c r="D155" t="s">
        <v>155</v>
      </c>
      <c r="E155" t="s">
        <v>157</v>
      </c>
      <c r="F155" t="s">
        <v>161</v>
      </c>
      <c r="G155" t="s">
        <v>225</v>
      </c>
      <c r="H155">
        <v>430.00123570558623</v>
      </c>
      <c r="I155">
        <v>62</v>
      </c>
      <c r="J155">
        <v>1544105.3543675686</v>
      </c>
      <c r="K155">
        <v>44016.003974999992</v>
      </c>
      <c r="L155">
        <v>277938963.78616232</v>
      </c>
      <c r="M155">
        <v>5734403.9083333323</v>
      </c>
      <c r="N155">
        <v>2316158031.5513525</v>
      </c>
      <c r="O155">
        <v>115568000</v>
      </c>
      <c r="P155">
        <v>29.590722533333327</v>
      </c>
      <c r="Q155">
        <v>23084.375047795147</v>
      </c>
      <c r="R155">
        <v>277982979.79013729</v>
      </c>
      <c r="S155">
        <v>2437.4604354596859</v>
      </c>
      <c r="T155">
        <v>23113.965770328479</v>
      </c>
      <c r="U155">
        <f>Pro_Economic_Table[[#This Row],[Total Energy(MJ)]]*AHP!$P$3/TOPSIS!$B$4</f>
        <v>7.7618710952527745E-3</v>
      </c>
      <c r="V155">
        <f>Pro_Economic_Table[[#This Row],[Total Cost(LKR Million)]]*AHP!$P$4/TOPSIS!$C$4</f>
        <v>3.0097247279063349E-2</v>
      </c>
      <c r="W155">
        <f>Pro_Economic_Table[[#This Row],[Total Carbon (Metric T)]]*AHP!$P$5/TOPSIS!$D$4</f>
        <v>3.3337233841393733E-3</v>
      </c>
      <c r="X155">
        <f>((Pro_Economic_Table[[#This Row],[Weighted Energy]]-TOPSIS!$B$5)^2+(Pro_Economic_Table[[#This Row],[Weighted Cost]]-TOPSIS!$C$5)^2+(Pro_Economic_Table[[#This Row],[Weighted Co2]]-TOPSIS!$D$5)^2)^0.5</f>
        <v>3.0222029946951122E-3</v>
      </c>
      <c r="Y155">
        <f>((Pro_Economic_Table[[#This Row],[Weighted Energy]]-TOPSIS!$B$6)^2+(Pro_Economic_Table[[#This Row],[Weighted Cost]]-TOPSIS!$C$6)^2+(Pro_Economic_Table[[#This Row],[Weighted Co2]]-TOPSIS!$D$6)^2)^0.5</f>
        <v>5.4859038613222525E-3</v>
      </c>
      <c r="Z155">
        <f>Pro_Economic_Table[[#This Row],[S- Worst-Euclidean Distance]]/(Pro_Economic_Table[[#This Row],[S+ Best-Euclidean Distance]]+Pro_Economic_Table[[#This Row],[S- Worst-Euclidean Distance]])</f>
        <v>0.64478549155060783</v>
      </c>
      <c r="AA155">
        <v>154</v>
      </c>
    </row>
    <row r="156" spans="1:27" x14ac:dyDescent="0.3">
      <c r="A156">
        <v>450</v>
      </c>
      <c r="B156" t="s">
        <v>143</v>
      </c>
      <c r="C156" t="s">
        <v>149</v>
      </c>
      <c r="D156" t="s">
        <v>154</v>
      </c>
      <c r="E156" t="s">
        <v>157</v>
      </c>
      <c r="F156" t="s">
        <v>161</v>
      </c>
      <c r="G156" t="s">
        <v>224</v>
      </c>
      <c r="H156">
        <v>429.97114183058619</v>
      </c>
      <c r="I156">
        <v>31</v>
      </c>
      <c r="J156">
        <v>1544076.2234965689</v>
      </c>
      <c r="K156">
        <v>44101.986474999991</v>
      </c>
      <c r="L156">
        <v>277933720.2293824</v>
      </c>
      <c r="M156">
        <v>5738703.0333333323</v>
      </c>
      <c r="N156">
        <v>2316114335.244853</v>
      </c>
      <c r="O156">
        <v>116132200</v>
      </c>
      <c r="P156">
        <v>29.655209408333324</v>
      </c>
      <c r="Q156">
        <v>23083.939541273703</v>
      </c>
      <c r="R156">
        <v>277977822.21585739</v>
      </c>
      <c r="S156">
        <v>2437.9852382781864</v>
      </c>
      <c r="T156">
        <v>23113.594750682038</v>
      </c>
      <c r="U156">
        <f>Pro_Economic_Table[[#This Row],[Total Energy(MJ)]]*AHP!$P$3/TOPSIS!$B$4</f>
        <v>7.7617270849009365E-3</v>
      </c>
      <c r="V156">
        <f>Pro_Economic_Table[[#This Row],[Total Cost(LKR Million)]]*AHP!$P$4/TOPSIS!$C$4</f>
        <v>3.0103727433559966E-2</v>
      </c>
      <c r="W156">
        <f>Pro_Economic_Table[[#This Row],[Total Carbon (Metric T)]]*AHP!$P$5/TOPSIS!$D$4</f>
        <v>3.3336698720383513E-3</v>
      </c>
      <c r="X156">
        <f>((Pro_Economic_Table[[#This Row],[Weighted Energy]]-TOPSIS!$B$5)^2+(Pro_Economic_Table[[#This Row],[Weighted Cost]]-TOPSIS!$C$5)^2+(Pro_Economic_Table[[#This Row],[Weighted Co2]]-TOPSIS!$D$5)^2)^0.5</f>
        <v>3.0284114151541267E-3</v>
      </c>
      <c r="Y156">
        <f>((Pro_Economic_Table[[#This Row],[Weighted Energy]]-TOPSIS!$B$6)^2+(Pro_Economic_Table[[#This Row],[Weighted Cost]]-TOPSIS!$C$6)^2+(Pro_Economic_Table[[#This Row],[Weighted Co2]]-TOPSIS!$D$6)^2)^0.5</f>
        <v>5.479697419212841E-3</v>
      </c>
      <c r="Z156">
        <f>Pro_Economic_Table[[#This Row],[S- Worst-Euclidean Distance]]/(Pro_Economic_Table[[#This Row],[S+ Best-Euclidean Distance]]+Pro_Economic_Table[[#This Row],[S- Worst-Euclidean Distance]])</f>
        <v>0.64405586786555824</v>
      </c>
      <c r="AA156">
        <v>155</v>
      </c>
    </row>
    <row r="157" spans="1:27" x14ac:dyDescent="0.3">
      <c r="A157">
        <v>468</v>
      </c>
      <c r="B157" t="s">
        <v>143</v>
      </c>
      <c r="C157" t="s">
        <v>149</v>
      </c>
      <c r="D157" t="s">
        <v>155</v>
      </c>
      <c r="E157" t="s">
        <v>157</v>
      </c>
      <c r="F157" t="s">
        <v>161</v>
      </c>
      <c r="G157" t="s">
        <v>224</v>
      </c>
      <c r="H157">
        <v>430.00123570558623</v>
      </c>
      <c r="I157">
        <v>31</v>
      </c>
      <c r="J157">
        <v>1544105.3543675686</v>
      </c>
      <c r="K157">
        <v>44016.003974999992</v>
      </c>
      <c r="L157">
        <v>277938963.78616232</v>
      </c>
      <c r="M157">
        <v>5734403.9083333323</v>
      </c>
      <c r="N157">
        <v>2316158031.5513525</v>
      </c>
      <c r="O157">
        <v>116132200</v>
      </c>
      <c r="P157">
        <v>29.590722533333327</v>
      </c>
      <c r="Q157">
        <v>23084.375047795147</v>
      </c>
      <c r="R157">
        <v>277982979.79013729</v>
      </c>
      <c r="S157">
        <v>2438.0246354596857</v>
      </c>
      <c r="T157">
        <v>23113.965770328479</v>
      </c>
      <c r="U157">
        <f>Pro_Economic_Table[[#This Row],[Total Energy(MJ)]]*AHP!$P$3/TOPSIS!$B$4</f>
        <v>7.7618710952527745E-3</v>
      </c>
      <c r="V157">
        <f>Pro_Economic_Table[[#This Row],[Total Cost(LKR Million)]]*AHP!$P$4/TOPSIS!$C$4</f>
        <v>3.0104213901646353E-2</v>
      </c>
      <c r="W157">
        <f>Pro_Economic_Table[[#This Row],[Total Carbon (Metric T)]]*AHP!$P$5/TOPSIS!$D$4</f>
        <v>3.3337233841393733E-3</v>
      </c>
      <c r="X157">
        <f>((Pro_Economic_Table[[#This Row],[Weighted Energy]]-TOPSIS!$B$5)^2+(Pro_Economic_Table[[#This Row],[Weighted Cost]]-TOPSIS!$C$5)^2+(Pro_Economic_Table[[#This Row],[Weighted Co2]]-TOPSIS!$D$5)^2)^0.5</f>
        <v>3.0289211396624521E-3</v>
      </c>
      <c r="Y157">
        <f>((Pro_Economic_Table[[#This Row],[Weighted Energy]]-TOPSIS!$B$6)^2+(Pro_Economic_Table[[#This Row],[Weighted Cost]]-TOPSIS!$C$6)^2+(Pro_Economic_Table[[#This Row],[Weighted Co2]]-TOPSIS!$D$6)^2)^0.5</f>
        <v>5.4791876633160826E-3</v>
      </c>
      <c r="Z157">
        <f>Pro_Economic_Table[[#This Row],[S- Worst-Euclidean Distance]]/(Pro_Economic_Table[[#This Row],[S+ Best-Euclidean Distance]]+Pro_Economic_Table[[#This Row],[S- Worst-Euclidean Distance]])</f>
        <v>0.64399595611634852</v>
      </c>
      <c r="AA157">
        <v>156</v>
      </c>
    </row>
    <row r="158" spans="1:27" x14ac:dyDescent="0.3">
      <c r="A158">
        <v>74</v>
      </c>
      <c r="B158" t="s">
        <v>139</v>
      </c>
      <c r="C158" t="s">
        <v>151</v>
      </c>
      <c r="D158" t="s">
        <v>154</v>
      </c>
      <c r="E158" t="s">
        <v>156</v>
      </c>
      <c r="F158" t="s">
        <v>159</v>
      </c>
      <c r="G158" t="s">
        <v>226</v>
      </c>
      <c r="H158">
        <v>421.75496263686625</v>
      </c>
      <c r="I158">
        <v>30</v>
      </c>
      <c r="J158">
        <v>1543696.9529898199</v>
      </c>
      <c r="K158">
        <v>65477.053233333318</v>
      </c>
      <c r="L158">
        <v>277865451.5381676</v>
      </c>
      <c r="M158">
        <v>5802127.4383333325</v>
      </c>
      <c r="N158">
        <v>2315545429.4847298</v>
      </c>
      <c r="O158">
        <v>117000000</v>
      </c>
      <c r="P158">
        <v>24.288264849999994</v>
      </c>
      <c r="Q158">
        <v>23078.269447197807</v>
      </c>
      <c r="R158">
        <v>277930928.59140092</v>
      </c>
      <c r="S158">
        <v>2438.3475569230632</v>
      </c>
      <c r="T158">
        <v>23102.557712047808</v>
      </c>
      <c r="U158">
        <f>Pro_Economic_Table[[#This Row],[Total Energy(MJ)]]*AHP!$P$3/TOPSIS!$B$4</f>
        <v>7.7604177160018216E-3</v>
      </c>
      <c r="V158">
        <f>Pro_Economic_Table[[#This Row],[Total Cost(LKR Million)]]*AHP!$P$4/TOPSIS!$C$4</f>
        <v>3.0108201267756419E-2</v>
      </c>
      <c r="W158">
        <f>Pro_Economic_Table[[#This Row],[Total Carbon (Metric T)]]*AHP!$P$5/TOPSIS!$D$4</f>
        <v>3.3320780018178888E-3</v>
      </c>
      <c r="X158">
        <f>((Pro_Economic_Table[[#This Row],[Weighted Energy]]-TOPSIS!$B$5)^2+(Pro_Economic_Table[[#This Row],[Weighted Cost]]-TOPSIS!$C$5)^2+(Pro_Economic_Table[[#This Row],[Weighted Co2]]-TOPSIS!$D$5)^2)^0.5</f>
        <v>3.0322433131566092E-3</v>
      </c>
      <c r="Y158">
        <f>((Pro_Economic_Table[[#This Row],[Weighted Energy]]-TOPSIS!$B$6)^2+(Pro_Economic_Table[[#This Row],[Weighted Cost]]-TOPSIS!$C$6)^2+(Pro_Economic_Table[[#This Row],[Weighted Co2]]-TOPSIS!$D$6)^2)^0.5</f>
        <v>5.4758722299655619E-3</v>
      </c>
      <c r="Z158">
        <f>Pro_Economic_Table[[#This Row],[S- Worst-Euclidean Distance]]/(Pro_Economic_Table[[#This Row],[S+ Best-Euclidean Distance]]+Pro_Economic_Table[[#This Row],[S- Worst-Euclidean Distance]])</f>
        <v>0.64360576701290484</v>
      </c>
      <c r="AA158">
        <v>157</v>
      </c>
    </row>
    <row r="159" spans="1:27" x14ac:dyDescent="0.3">
      <c r="A159">
        <v>92</v>
      </c>
      <c r="B159" t="s">
        <v>139</v>
      </c>
      <c r="C159" t="s">
        <v>151</v>
      </c>
      <c r="D159" t="s">
        <v>155</v>
      </c>
      <c r="E159" t="s">
        <v>156</v>
      </c>
      <c r="F159" t="s">
        <v>159</v>
      </c>
      <c r="G159" t="s">
        <v>226</v>
      </c>
      <c r="H159">
        <v>421.78505651186629</v>
      </c>
      <c r="I159">
        <v>30</v>
      </c>
      <c r="J159">
        <v>1543726.0838608202</v>
      </c>
      <c r="K159">
        <v>65391.070733333319</v>
      </c>
      <c r="L159">
        <v>277870695.09494764</v>
      </c>
      <c r="M159">
        <v>5797828.3133333325</v>
      </c>
      <c r="N159">
        <v>2315589125.7912302</v>
      </c>
      <c r="O159">
        <v>117000000</v>
      </c>
      <c r="P159">
        <v>24.223777974999994</v>
      </c>
      <c r="Q159">
        <v>23078.704953719262</v>
      </c>
      <c r="R159">
        <v>277936086.16568094</v>
      </c>
      <c r="S159">
        <v>2438.3869541045638</v>
      </c>
      <c r="T159">
        <v>23102.928731694261</v>
      </c>
      <c r="U159">
        <f>Pro_Economic_Table[[#This Row],[Total Energy(MJ)]]*AHP!$P$3/TOPSIS!$B$4</f>
        <v>7.7605617263536639E-3</v>
      </c>
      <c r="V159">
        <f>Pro_Economic_Table[[#This Row],[Total Cost(LKR Million)]]*AHP!$P$4/TOPSIS!$C$4</f>
        <v>3.0108687735842826E-2</v>
      </c>
      <c r="W159">
        <f>Pro_Economic_Table[[#This Row],[Total Carbon (Metric T)]]*AHP!$P$5/TOPSIS!$D$4</f>
        <v>3.3321315139189121E-3</v>
      </c>
      <c r="X159">
        <f>((Pro_Economic_Table[[#This Row],[Weighted Energy]]-TOPSIS!$B$5)^2+(Pro_Economic_Table[[#This Row],[Weighted Cost]]-TOPSIS!$C$5)^2+(Pro_Economic_Table[[#This Row],[Weighted Co2]]-TOPSIS!$D$5)^2)^0.5</f>
        <v>3.0327530209864587E-3</v>
      </c>
      <c r="Y159">
        <f>((Pro_Economic_Table[[#This Row],[Weighted Energy]]-TOPSIS!$B$6)^2+(Pro_Economic_Table[[#This Row],[Weighted Cost]]-TOPSIS!$C$6)^2+(Pro_Economic_Table[[#This Row],[Weighted Co2]]-TOPSIS!$D$6)^2)^0.5</f>
        <v>5.4753624654333335E-3</v>
      </c>
      <c r="Z159">
        <f>Pro_Economic_Table[[#This Row],[S- Worst-Euclidean Distance]]/(Pro_Economic_Table[[#This Row],[S+ Best-Euclidean Distance]]+Pro_Economic_Table[[#This Row],[S- Worst-Euclidean Distance]])</f>
        <v>0.64354585620903015</v>
      </c>
      <c r="AA159">
        <v>158</v>
      </c>
    </row>
    <row r="160" spans="1:27" x14ac:dyDescent="0.3">
      <c r="A160">
        <v>440</v>
      </c>
      <c r="B160" t="s">
        <v>143</v>
      </c>
      <c r="C160" t="s">
        <v>149</v>
      </c>
      <c r="D160" t="s">
        <v>154</v>
      </c>
      <c r="E160" t="s">
        <v>156</v>
      </c>
      <c r="F160" t="s">
        <v>161</v>
      </c>
      <c r="G160" t="s">
        <v>226</v>
      </c>
      <c r="H160">
        <v>426.91962949725286</v>
      </c>
      <c r="I160">
        <v>31</v>
      </c>
      <c r="J160">
        <v>1541122.3595579024</v>
      </c>
      <c r="K160">
        <v>41104.965433333324</v>
      </c>
      <c r="L160">
        <v>277402024.72042245</v>
      </c>
      <c r="M160">
        <v>6338107.2416666653</v>
      </c>
      <c r="N160">
        <v>2311683539.336854</v>
      </c>
      <c r="O160">
        <v>120900000</v>
      </c>
      <c r="P160">
        <v>26.658188366666657</v>
      </c>
      <c r="Q160">
        <v>23039.77927539064</v>
      </c>
      <c r="R160">
        <v>277443129.68585581</v>
      </c>
      <c r="S160">
        <v>2438.9216465785207</v>
      </c>
      <c r="T160">
        <v>23066.437463757306</v>
      </c>
      <c r="U160">
        <f>Pro_Economic_Table[[#This Row],[Total Energy(MJ)]]*AHP!$P$3/TOPSIS!$B$4</f>
        <v>7.7467973417324866E-3</v>
      </c>
      <c r="V160">
        <f>Pro_Economic_Table[[#This Row],[Total Cost(LKR Million)]]*AHP!$P$4/TOPSIS!$C$4</f>
        <v>3.0115290005718807E-2</v>
      </c>
      <c r="W160">
        <f>Pro_Economic_Table[[#This Row],[Total Carbon (Metric T)]]*AHP!$P$5/TOPSIS!$D$4</f>
        <v>3.3268683844997933E-3</v>
      </c>
      <c r="X160">
        <f>((Pro_Economic_Table[[#This Row],[Weighted Energy]]-TOPSIS!$B$5)^2+(Pro_Economic_Table[[#This Row],[Weighted Cost]]-TOPSIS!$C$5)^2+(Pro_Economic_Table[[#This Row],[Weighted Co2]]-TOPSIS!$D$5)^2)^0.5</f>
        <v>3.0352846152879747E-3</v>
      </c>
      <c r="Y160">
        <f>((Pro_Economic_Table[[#This Row],[Weighted Energy]]-TOPSIS!$B$6)^2+(Pro_Economic_Table[[#This Row],[Weighted Cost]]-TOPSIS!$C$6)^2+(Pro_Economic_Table[[#This Row],[Weighted Co2]]-TOPSIS!$D$6)^2)^0.5</f>
        <v>5.4729444395284028E-3</v>
      </c>
      <c r="Z160">
        <f>Pro_Economic_Table[[#This Row],[S- Worst-Euclidean Distance]]/(Pro_Economic_Table[[#This Row],[S+ Best-Euclidean Distance]]+Pro_Economic_Table[[#This Row],[S- Worst-Euclidean Distance]])</f>
        <v>0.64325306762048828</v>
      </c>
      <c r="AA160">
        <v>159</v>
      </c>
    </row>
    <row r="161" spans="1:27" x14ac:dyDescent="0.3">
      <c r="A161">
        <v>458</v>
      </c>
      <c r="B161" t="s">
        <v>143</v>
      </c>
      <c r="C161" t="s">
        <v>149</v>
      </c>
      <c r="D161" t="s">
        <v>155</v>
      </c>
      <c r="E161" t="s">
        <v>156</v>
      </c>
      <c r="F161" t="s">
        <v>161</v>
      </c>
      <c r="G161" t="s">
        <v>226</v>
      </c>
      <c r="H161">
        <v>426.94972337225289</v>
      </c>
      <c r="I161">
        <v>31</v>
      </c>
      <c r="J161">
        <v>1541151.4904289024</v>
      </c>
      <c r="K161">
        <v>41018.982933333325</v>
      </c>
      <c r="L161">
        <v>277407268.27720249</v>
      </c>
      <c r="M161">
        <v>6333808.1166666653</v>
      </c>
      <c r="N161">
        <v>2311727235.6433539</v>
      </c>
      <c r="O161">
        <v>120900000</v>
      </c>
      <c r="P161">
        <v>26.593701491666661</v>
      </c>
      <c r="Q161">
        <v>23040.214781912091</v>
      </c>
      <c r="R161">
        <v>277448287.26013583</v>
      </c>
      <c r="S161">
        <v>2438.9610437600209</v>
      </c>
      <c r="T161">
        <v>23066.808483403758</v>
      </c>
      <c r="U161">
        <f>Pro_Economic_Table[[#This Row],[Total Energy(MJ)]]*AHP!$P$3/TOPSIS!$B$4</f>
        <v>7.7469413520843289E-3</v>
      </c>
      <c r="V161">
        <f>Pro_Economic_Table[[#This Row],[Total Cost(LKR Million)]]*AHP!$P$4/TOPSIS!$C$4</f>
        <v>3.0115776473805204E-2</v>
      </c>
      <c r="W161">
        <f>Pro_Economic_Table[[#This Row],[Total Carbon (Metric T)]]*AHP!$P$5/TOPSIS!$D$4</f>
        <v>3.3269218966008166E-3</v>
      </c>
      <c r="X161">
        <f>((Pro_Economic_Table[[#This Row],[Weighted Energy]]-TOPSIS!$B$5)^2+(Pro_Economic_Table[[#This Row],[Weighted Cost]]-TOPSIS!$C$5)^2+(Pro_Economic_Table[[#This Row],[Weighted Co2]]-TOPSIS!$D$5)^2)^0.5</f>
        <v>3.0357942104675011E-3</v>
      </c>
      <c r="Y161">
        <f>((Pro_Economic_Table[[#This Row],[Weighted Energy]]-TOPSIS!$B$6)^2+(Pro_Economic_Table[[#This Row],[Weighted Cost]]-TOPSIS!$C$6)^2+(Pro_Economic_Table[[#This Row],[Weighted Co2]]-TOPSIS!$D$6)^2)^0.5</f>
        <v>5.4724346230464746E-3</v>
      </c>
      <c r="Z161">
        <f>Pro_Economic_Table[[#This Row],[S- Worst-Euclidean Distance]]/(Pro_Economic_Table[[#This Row],[S+ Best-Euclidean Distance]]+Pro_Economic_Table[[#This Row],[S- Worst-Euclidean Distance]])</f>
        <v>0.64319316395094051</v>
      </c>
      <c r="AA161">
        <v>160</v>
      </c>
    </row>
    <row r="162" spans="1:27" x14ac:dyDescent="0.3">
      <c r="A162">
        <v>82</v>
      </c>
      <c r="B162" t="s">
        <v>139</v>
      </c>
      <c r="C162" t="s">
        <v>151</v>
      </c>
      <c r="D162" t="s">
        <v>154</v>
      </c>
      <c r="E162" t="s">
        <v>157</v>
      </c>
      <c r="F162" t="s">
        <v>159</v>
      </c>
      <c r="G162" t="s">
        <v>225</v>
      </c>
      <c r="H162">
        <v>424.80647497019959</v>
      </c>
      <c r="I162">
        <v>61</v>
      </c>
      <c r="J162">
        <v>1546650.8169284866</v>
      </c>
      <c r="K162">
        <v>68474.074274999977</v>
      </c>
      <c r="L162">
        <v>278397147.0471276</v>
      </c>
      <c r="M162">
        <v>5202723.2299999986</v>
      </c>
      <c r="N162">
        <v>2319976225.3927298</v>
      </c>
      <c r="O162">
        <v>113704000</v>
      </c>
      <c r="P162">
        <v>27.285285891666661</v>
      </c>
      <c r="Q162">
        <v>23122.429713080874</v>
      </c>
      <c r="R162">
        <v>278465621.12140262</v>
      </c>
      <c r="S162">
        <v>2438.8829486227296</v>
      </c>
      <c r="T162">
        <v>23149.71499897254</v>
      </c>
      <c r="U162">
        <f>Pro_Economic_Table[[#This Row],[Total Energy(MJ)]]*AHP!$P$3/TOPSIS!$B$4</f>
        <v>7.775347459170274E-3</v>
      </c>
      <c r="V162">
        <f>Pro_Economic_Table[[#This Row],[Total Cost(LKR Million)]]*AHP!$P$4/TOPSIS!$C$4</f>
        <v>3.0114812171523963E-2</v>
      </c>
      <c r="W162">
        <f>Pro_Economic_Table[[#This Row],[Total Carbon (Metric T)]]*AHP!$P$5/TOPSIS!$D$4</f>
        <v>3.3388794893564467E-3</v>
      </c>
      <c r="X162">
        <f>((Pro_Economic_Table[[#This Row],[Weighted Energy]]-TOPSIS!$B$5)^2+(Pro_Economic_Table[[#This Row],[Weighted Cost]]-TOPSIS!$C$5)^2+(Pro_Economic_Table[[#This Row],[Weighted Co2]]-TOPSIS!$D$5)^2)^0.5</f>
        <v>3.0429744046840766E-3</v>
      </c>
      <c r="Y162">
        <f>((Pro_Economic_Table[[#This Row],[Weighted Energy]]-TOPSIS!$B$6)^2+(Pro_Economic_Table[[#This Row],[Weighted Cost]]-TOPSIS!$C$6)^2+(Pro_Economic_Table[[#This Row],[Weighted Co2]]-TOPSIS!$D$6)^2)^0.5</f>
        <v>5.4651488564935588E-3</v>
      </c>
      <c r="Z162">
        <f>Pro_Economic_Table[[#This Row],[S- Worst-Euclidean Distance]]/(Pro_Economic_Table[[#This Row],[S+ Best-Euclidean Distance]]+Pro_Economic_Table[[#This Row],[S- Worst-Euclidean Distance]])</f>
        <v>0.64234481432948953</v>
      </c>
      <c r="AA162">
        <v>161</v>
      </c>
    </row>
    <row r="163" spans="1:27" x14ac:dyDescent="0.3">
      <c r="A163">
        <v>100</v>
      </c>
      <c r="B163" t="s">
        <v>139</v>
      </c>
      <c r="C163" t="s">
        <v>151</v>
      </c>
      <c r="D163" t="s">
        <v>155</v>
      </c>
      <c r="E163" t="s">
        <v>157</v>
      </c>
      <c r="F163" t="s">
        <v>159</v>
      </c>
      <c r="G163" t="s">
        <v>225</v>
      </c>
      <c r="H163">
        <v>424.83656884519962</v>
      </c>
      <c r="I163">
        <v>61</v>
      </c>
      <c r="J163">
        <v>1546679.9477994866</v>
      </c>
      <c r="K163">
        <v>68388.091774999979</v>
      </c>
      <c r="L163">
        <v>278402390.60390759</v>
      </c>
      <c r="M163">
        <v>5198424.1049999986</v>
      </c>
      <c r="N163">
        <v>2320019921.6992297</v>
      </c>
      <c r="O163">
        <v>113704000</v>
      </c>
      <c r="P163">
        <v>27.22079901666666</v>
      </c>
      <c r="Q163">
        <v>23122.865219602325</v>
      </c>
      <c r="R163">
        <v>278470778.69568259</v>
      </c>
      <c r="S163">
        <v>2438.9223458042297</v>
      </c>
      <c r="T163">
        <v>23150.086018618993</v>
      </c>
      <c r="U163">
        <f>Pro_Economic_Table[[#This Row],[Total Energy(MJ)]]*AHP!$P$3/TOPSIS!$B$4</f>
        <v>7.7754914695221146E-3</v>
      </c>
      <c r="V163">
        <f>Pro_Economic_Table[[#This Row],[Total Cost(LKR Million)]]*AHP!$P$4/TOPSIS!$C$4</f>
        <v>3.0115298639610363E-2</v>
      </c>
      <c r="W163">
        <f>Pro_Economic_Table[[#This Row],[Total Carbon (Metric T)]]*AHP!$P$5/TOPSIS!$D$4</f>
        <v>3.3389330014574701E-3</v>
      </c>
      <c r="X163">
        <f>((Pro_Economic_Table[[#This Row],[Weighted Energy]]-TOPSIS!$B$5)^2+(Pro_Economic_Table[[#This Row],[Weighted Cost]]-TOPSIS!$C$5)^2+(Pro_Economic_Table[[#This Row],[Weighted Co2]]-TOPSIS!$D$5)^2)^0.5</f>
        <v>3.0434841980316262E-3</v>
      </c>
      <c r="Y163">
        <f>((Pro_Economic_Table[[#This Row],[Weighted Energy]]-TOPSIS!$B$6)^2+(Pro_Economic_Table[[#This Row],[Weighted Cost]]-TOPSIS!$C$6)^2+(Pro_Economic_Table[[#This Row],[Weighted Co2]]-TOPSIS!$D$6)^2)^0.5</f>
        <v>5.4646391401983185E-3</v>
      </c>
      <c r="Z163">
        <f>Pro_Economic_Table[[#This Row],[S- Worst-Euclidean Distance]]/(Pro_Economic_Table[[#This Row],[S+ Best-Euclidean Distance]]+Pro_Economic_Table[[#This Row],[S- Worst-Euclidean Distance]])</f>
        <v>0.6422848991438338</v>
      </c>
      <c r="AA163">
        <v>162</v>
      </c>
    </row>
    <row r="164" spans="1:27" x14ac:dyDescent="0.3">
      <c r="A164">
        <v>84</v>
      </c>
      <c r="B164" t="s">
        <v>139</v>
      </c>
      <c r="C164" t="s">
        <v>151</v>
      </c>
      <c r="D164" t="s">
        <v>154</v>
      </c>
      <c r="E164" t="s">
        <v>157</v>
      </c>
      <c r="F164" t="s">
        <v>159</v>
      </c>
      <c r="G164" t="s">
        <v>224</v>
      </c>
      <c r="H164">
        <v>424.80647497019959</v>
      </c>
      <c r="I164">
        <v>31</v>
      </c>
      <c r="J164">
        <v>1546650.8169284866</v>
      </c>
      <c r="K164">
        <v>68474.074274999977</v>
      </c>
      <c r="L164">
        <v>278397147.0471276</v>
      </c>
      <c r="M164">
        <v>5202723.2299999986</v>
      </c>
      <c r="N164">
        <v>2319976225.3927298</v>
      </c>
      <c r="O164">
        <v>116132200</v>
      </c>
      <c r="P164">
        <v>27.285285891666661</v>
      </c>
      <c r="Q164">
        <v>23122.429713080874</v>
      </c>
      <c r="R164">
        <v>278465621.12140262</v>
      </c>
      <c r="S164">
        <v>2441.3111486227299</v>
      </c>
      <c r="T164">
        <v>23149.71499897254</v>
      </c>
      <c r="U164">
        <f>Pro_Economic_Table[[#This Row],[Total Energy(MJ)]]*AHP!$P$3/TOPSIS!$B$4</f>
        <v>7.775347459170274E-3</v>
      </c>
      <c r="V164">
        <f>Pro_Economic_Table[[#This Row],[Total Cost(LKR Million)]]*AHP!$P$4/TOPSIS!$C$4</f>
        <v>3.0144795072899449E-2</v>
      </c>
      <c r="W164">
        <f>Pro_Economic_Table[[#This Row],[Total Carbon (Metric T)]]*AHP!$P$5/TOPSIS!$D$4</f>
        <v>3.3388794893564467E-3</v>
      </c>
      <c r="X164">
        <f>((Pro_Economic_Table[[#This Row],[Weighted Energy]]-TOPSIS!$B$5)^2+(Pro_Economic_Table[[#This Row],[Weighted Cost]]-TOPSIS!$C$5)^2+(Pro_Economic_Table[[#This Row],[Weighted Co2]]-TOPSIS!$D$5)^2)^0.5</f>
        <v>3.0718717134870311E-3</v>
      </c>
      <c r="Y164">
        <f>((Pro_Economic_Table[[#This Row],[Weighted Energy]]-TOPSIS!$B$6)^2+(Pro_Economic_Table[[#This Row],[Weighted Cost]]-TOPSIS!$C$6)^2+(Pro_Economic_Table[[#This Row],[Weighted Co2]]-TOPSIS!$D$6)^2)^0.5</f>
        <v>5.4362347319598381E-3</v>
      </c>
      <c r="Z164">
        <f>Pro_Economic_Table[[#This Row],[S- Worst-Euclidean Distance]]/(Pro_Economic_Table[[#This Row],[S+ Best-Euclidean Distance]]+Pro_Economic_Table[[#This Row],[S- Worst-Euclidean Distance]])</f>
        <v>0.63894766324521612</v>
      </c>
      <c r="AA164">
        <v>163</v>
      </c>
    </row>
    <row r="165" spans="1:27" x14ac:dyDescent="0.3">
      <c r="A165">
        <v>102</v>
      </c>
      <c r="B165" t="s">
        <v>139</v>
      </c>
      <c r="C165" t="s">
        <v>151</v>
      </c>
      <c r="D165" t="s">
        <v>155</v>
      </c>
      <c r="E165" t="s">
        <v>157</v>
      </c>
      <c r="F165" t="s">
        <v>159</v>
      </c>
      <c r="G165" t="s">
        <v>224</v>
      </c>
      <c r="H165">
        <v>424.83656884519962</v>
      </c>
      <c r="I165">
        <v>31</v>
      </c>
      <c r="J165">
        <v>1546679.9477994866</v>
      </c>
      <c r="K165">
        <v>68388.091774999979</v>
      </c>
      <c r="L165">
        <v>278402390.60390759</v>
      </c>
      <c r="M165">
        <v>5198424.1049999986</v>
      </c>
      <c r="N165">
        <v>2320019921.6992297</v>
      </c>
      <c r="O165">
        <v>116132200</v>
      </c>
      <c r="P165">
        <v>27.22079901666666</v>
      </c>
      <c r="Q165">
        <v>23122.865219602325</v>
      </c>
      <c r="R165">
        <v>278470778.69568259</v>
      </c>
      <c r="S165">
        <v>2441.3505458042296</v>
      </c>
      <c r="T165">
        <v>23150.086018618993</v>
      </c>
      <c r="U165">
        <f>Pro_Economic_Table[[#This Row],[Total Energy(MJ)]]*AHP!$P$3/TOPSIS!$B$4</f>
        <v>7.7754914695221146E-3</v>
      </c>
      <c r="V165">
        <f>Pro_Economic_Table[[#This Row],[Total Cost(LKR Million)]]*AHP!$P$4/TOPSIS!$C$4</f>
        <v>3.0145281540985839E-2</v>
      </c>
      <c r="W165">
        <f>Pro_Economic_Table[[#This Row],[Total Carbon (Metric T)]]*AHP!$P$5/TOPSIS!$D$4</f>
        <v>3.3389330014574701E-3</v>
      </c>
      <c r="X165">
        <f>((Pro_Economic_Table[[#This Row],[Weighted Energy]]-TOPSIS!$B$5)^2+(Pro_Economic_Table[[#This Row],[Weighted Cost]]-TOPSIS!$C$5)^2+(Pro_Economic_Table[[#This Row],[Weighted Co2]]-TOPSIS!$D$5)^2)^0.5</f>
        <v>3.0723814593368445E-3</v>
      </c>
      <c r="Y165">
        <f>((Pro_Economic_Table[[#This Row],[Weighted Energy]]-TOPSIS!$B$6)^2+(Pro_Economic_Table[[#This Row],[Weighted Cost]]-TOPSIS!$C$6)^2+(Pro_Economic_Table[[#This Row],[Weighted Co2]]-TOPSIS!$D$6)^2)^0.5</f>
        <v>5.4357249876507228E-3</v>
      </c>
      <c r="Z165">
        <f>Pro_Economic_Table[[#This Row],[S- Worst-Euclidean Distance]]/(Pro_Economic_Table[[#This Row],[S+ Best-Euclidean Distance]]+Pro_Economic_Table[[#This Row],[S- Worst-Euclidean Distance]])</f>
        <v>0.63888775034958922</v>
      </c>
      <c r="AA165">
        <v>164</v>
      </c>
    </row>
    <row r="166" spans="1:27" x14ac:dyDescent="0.3">
      <c r="A166">
        <v>449</v>
      </c>
      <c r="B166" t="s">
        <v>143</v>
      </c>
      <c r="C166" t="s">
        <v>149</v>
      </c>
      <c r="D166" t="s">
        <v>154</v>
      </c>
      <c r="E166" t="s">
        <v>157</v>
      </c>
      <c r="F166" t="s">
        <v>161</v>
      </c>
      <c r="G166" t="s">
        <v>226</v>
      </c>
      <c r="H166">
        <v>429.97114183058619</v>
      </c>
      <c r="I166">
        <v>31</v>
      </c>
      <c r="J166">
        <v>1544076.2234965689</v>
      </c>
      <c r="K166">
        <v>44101.986474999991</v>
      </c>
      <c r="L166">
        <v>277933720.2293824</v>
      </c>
      <c r="M166">
        <v>5738703.0333333323</v>
      </c>
      <c r="N166">
        <v>2316114335.244853</v>
      </c>
      <c r="O166">
        <v>120900000</v>
      </c>
      <c r="P166">
        <v>29.655209408333324</v>
      </c>
      <c r="Q166">
        <v>23083.939541273703</v>
      </c>
      <c r="R166">
        <v>277977822.21585739</v>
      </c>
      <c r="S166">
        <v>2442.7530382781865</v>
      </c>
      <c r="T166">
        <v>23113.594750682038</v>
      </c>
      <c r="U166">
        <f>Pro_Economic_Table[[#This Row],[Total Energy(MJ)]]*AHP!$P$3/TOPSIS!$B$4</f>
        <v>7.7617270849009365E-3</v>
      </c>
      <c r="V166">
        <f>Pro_Economic_Table[[#This Row],[Total Cost(LKR Million)]]*AHP!$P$4/TOPSIS!$C$4</f>
        <v>3.016259922220094E-2</v>
      </c>
      <c r="W166">
        <f>Pro_Economic_Table[[#This Row],[Total Carbon (Metric T)]]*AHP!$P$5/TOPSIS!$D$4</f>
        <v>3.3336698720383513E-3</v>
      </c>
      <c r="X166">
        <f>((Pro_Economic_Table[[#This Row],[Weighted Energy]]-TOPSIS!$B$5)^2+(Pro_Economic_Table[[#This Row],[Weighted Cost]]-TOPSIS!$C$5)^2+(Pro_Economic_Table[[#This Row],[Weighted Co2]]-TOPSIS!$D$5)^2)^0.5</f>
        <v>3.0852275384053961E-3</v>
      </c>
      <c r="Y166">
        <f>((Pro_Economic_Table[[#This Row],[Weighted Energy]]-TOPSIS!$B$6)^2+(Pro_Economic_Table[[#This Row],[Weighted Cost]]-TOPSIS!$C$6)^2+(Pro_Economic_Table[[#This Row],[Weighted Co2]]-TOPSIS!$D$6)^2)^0.5</f>
        <v>5.4229671403920364E-3</v>
      </c>
      <c r="Z166">
        <f>Pro_Economic_Table[[#This Row],[S- Worst-Euclidean Distance]]/(Pro_Economic_Table[[#This Row],[S+ Best-Euclidean Distance]]+Pro_Economic_Table[[#This Row],[S- Worst-Euclidean Distance]])</f>
        <v>0.63738164735536251</v>
      </c>
      <c r="AA166">
        <v>165</v>
      </c>
    </row>
    <row r="167" spans="1:27" x14ac:dyDescent="0.3">
      <c r="A167">
        <v>467</v>
      </c>
      <c r="B167" t="s">
        <v>143</v>
      </c>
      <c r="C167" t="s">
        <v>149</v>
      </c>
      <c r="D167" t="s">
        <v>155</v>
      </c>
      <c r="E167" t="s">
        <v>157</v>
      </c>
      <c r="F167" t="s">
        <v>161</v>
      </c>
      <c r="G167" t="s">
        <v>226</v>
      </c>
      <c r="H167">
        <v>430.00123570558623</v>
      </c>
      <c r="I167">
        <v>31</v>
      </c>
      <c r="J167">
        <v>1544105.3543675686</v>
      </c>
      <c r="K167">
        <v>44016.003974999992</v>
      </c>
      <c r="L167">
        <v>277938963.78616232</v>
      </c>
      <c r="M167">
        <v>5734403.9083333323</v>
      </c>
      <c r="N167">
        <v>2316158031.5513525</v>
      </c>
      <c r="O167">
        <v>120900000</v>
      </c>
      <c r="P167">
        <v>29.590722533333327</v>
      </c>
      <c r="Q167">
        <v>23084.375047795147</v>
      </c>
      <c r="R167">
        <v>277982979.79013729</v>
      </c>
      <c r="S167">
        <v>2442.7924354596857</v>
      </c>
      <c r="T167">
        <v>23113.965770328479</v>
      </c>
      <c r="U167">
        <f>Pro_Economic_Table[[#This Row],[Total Energy(MJ)]]*AHP!$P$3/TOPSIS!$B$4</f>
        <v>7.7618710952527745E-3</v>
      </c>
      <c r="V167">
        <f>Pro_Economic_Table[[#This Row],[Total Cost(LKR Million)]]*AHP!$P$4/TOPSIS!$C$4</f>
        <v>3.0163085690287327E-2</v>
      </c>
      <c r="W167">
        <f>Pro_Economic_Table[[#This Row],[Total Carbon (Metric T)]]*AHP!$P$5/TOPSIS!$D$4</f>
        <v>3.3337233841393733E-3</v>
      </c>
      <c r="X167">
        <f>((Pro_Economic_Table[[#This Row],[Weighted Energy]]-TOPSIS!$B$5)^2+(Pro_Economic_Table[[#This Row],[Weighted Cost]]-TOPSIS!$C$5)^2+(Pro_Economic_Table[[#This Row],[Weighted Co2]]-TOPSIS!$D$5)^2)^0.5</f>
        <v>3.085737158781676E-3</v>
      </c>
      <c r="Y167">
        <f>((Pro_Economic_Table[[#This Row],[Weighted Energy]]-TOPSIS!$B$6)^2+(Pro_Economic_Table[[#This Row],[Weighted Cost]]-TOPSIS!$C$6)^2+(Pro_Economic_Table[[#This Row],[Weighted Co2]]-TOPSIS!$D$6)^2)^0.5</f>
        <v>5.4224573329784516E-3</v>
      </c>
      <c r="Z167">
        <f>Pro_Economic_Table[[#This Row],[S- Worst-Euclidean Distance]]/(Pro_Economic_Table[[#This Row],[S+ Best-Euclidean Distance]]+Pro_Economic_Table[[#This Row],[S- Worst-Euclidean Distance]])</f>
        <v>0.63732174179021195</v>
      </c>
      <c r="AA167">
        <v>166</v>
      </c>
    </row>
    <row r="168" spans="1:27" x14ac:dyDescent="0.3">
      <c r="A168">
        <v>83</v>
      </c>
      <c r="B168" t="s">
        <v>139</v>
      </c>
      <c r="C168" t="s">
        <v>151</v>
      </c>
      <c r="D168" t="s">
        <v>154</v>
      </c>
      <c r="E168" t="s">
        <v>157</v>
      </c>
      <c r="F168" t="s">
        <v>159</v>
      </c>
      <c r="G168" t="s">
        <v>226</v>
      </c>
      <c r="H168">
        <v>424.80647497019959</v>
      </c>
      <c r="I168">
        <v>31</v>
      </c>
      <c r="J168">
        <v>1546650.8169284866</v>
      </c>
      <c r="K168">
        <v>68474.074274999977</v>
      </c>
      <c r="L168">
        <v>278397147.0471276</v>
      </c>
      <c r="M168">
        <v>5202723.2299999986</v>
      </c>
      <c r="N168">
        <v>2319976225.3927298</v>
      </c>
      <c r="O168">
        <v>120900000</v>
      </c>
      <c r="P168">
        <v>27.285285891666661</v>
      </c>
      <c r="Q168">
        <v>23122.429713080874</v>
      </c>
      <c r="R168">
        <v>278465621.12140262</v>
      </c>
      <c r="S168">
        <v>2446.07894862273</v>
      </c>
      <c r="T168">
        <v>23149.71499897254</v>
      </c>
      <c r="U168">
        <f>Pro_Economic_Table[[#This Row],[Total Energy(MJ)]]*AHP!$P$3/TOPSIS!$B$4</f>
        <v>7.775347459170274E-3</v>
      </c>
      <c r="V168">
        <f>Pro_Economic_Table[[#This Row],[Total Cost(LKR Million)]]*AHP!$P$4/TOPSIS!$C$4</f>
        <v>3.0203666861540426E-2</v>
      </c>
      <c r="W168">
        <f>Pro_Economic_Table[[#This Row],[Total Carbon (Metric T)]]*AHP!$P$5/TOPSIS!$D$4</f>
        <v>3.3388794893564467E-3</v>
      </c>
      <c r="X168">
        <f>((Pro_Economic_Table[[#This Row],[Weighted Energy]]-TOPSIS!$B$5)^2+(Pro_Economic_Table[[#This Row],[Weighted Cost]]-TOPSIS!$C$5)^2+(Pro_Economic_Table[[#This Row],[Weighted Co2]]-TOPSIS!$D$5)^2)^0.5</f>
        <v>3.1286713696371698E-3</v>
      </c>
      <c r="Y168">
        <f>((Pro_Economic_Table[[#This Row],[Weighted Energy]]-TOPSIS!$B$6)^2+(Pro_Economic_Table[[#This Row],[Weighted Cost]]-TOPSIS!$C$6)^2+(Pro_Economic_Table[[#This Row],[Weighted Co2]]-TOPSIS!$D$6)^2)^0.5</f>
        <v>5.3794955443216682E-3</v>
      </c>
      <c r="Z168">
        <f>Pro_Economic_Table[[#This Row],[S- Worst-Euclidean Distance]]/(Pro_Economic_Table[[#This Row],[S+ Best-Euclidean Distance]]+Pro_Economic_Table[[#This Row],[S- Worst-Euclidean Distance]])</f>
        <v>0.6322743310895621</v>
      </c>
      <c r="AA168">
        <v>167</v>
      </c>
    </row>
    <row r="169" spans="1:27" x14ac:dyDescent="0.3">
      <c r="A169">
        <v>101</v>
      </c>
      <c r="B169" t="s">
        <v>139</v>
      </c>
      <c r="C169" t="s">
        <v>151</v>
      </c>
      <c r="D169" t="s">
        <v>155</v>
      </c>
      <c r="E169" t="s">
        <v>157</v>
      </c>
      <c r="F169" t="s">
        <v>159</v>
      </c>
      <c r="G169" t="s">
        <v>226</v>
      </c>
      <c r="H169">
        <v>424.83656884519962</v>
      </c>
      <c r="I169">
        <v>31</v>
      </c>
      <c r="J169">
        <v>1546679.9477994866</v>
      </c>
      <c r="K169">
        <v>68388.091774999979</v>
      </c>
      <c r="L169">
        <v>278402390.60390759</v>
      </c>
      <c r="M169">
        <v>5198424.1049999986</v>
      </c>
      <c r="N169">
        <v>2320019921.6992297</v>
      </c>
      <c r="O169">
        <v>120900000</v>
      </c>
      <c r="P169">
        <v>27.22079901666666</v>
      </c>
      <c r="Q169">
        <v>23122.865219602325</v>
      </c>
      <c r="R169">
        <v>278470778.69568259</v>
      </c>
      <c r="S169">
        <v>2446.1183458042296</v>
      </c>
      <c r="T169">
        <v>23150.086018618993</v>
      </c>
      <c r="U169">
        <f>Pro_Economic_Table[[#This Row],[Total Energy(MJ)]]*AHP!$P$3/TOPSIS!$B$4</f>
        <v>7.7754914695221146E-3</v>
      </c>
      <c r="V169">
        <f>Pro_Economic_Table[[#This Row],[Total Cost(LKR Million)]]*AHP!$P$4/TOPSIS!$C$4</f>
        <v>3.0204153329626816E-2</v>
      </c>
      <c r="W169">
        <f>Pro_Economic_Table[[#This Row],[Total Carbon (Metric T)]]*AHP!$P$5/TOPSIS!$D$4</f>
        <v>3.3389330014574701E-3</v>
      </c>
      <c r="X169">
        <f>((Pro_Economic_Table[[#This Row],[Weighted Energy]]-TOPSIS!$B$5)^2+(Pro_Economic_Table[[#This Row],[Weighted Cost]]-TOPSIS!$C$5)^2+(Pro_Economic_Table[[#This Row],[Weighted Co2]]-TOPSIS!$D$5)^2)^0.5</f>
        <v>3.1291810150956595E-3</v>
      </c>
      <c r="Y169">
        <f>((Pro_Economic_Table[[#This Row],[Weighted Energy]]-TOPSIS!$B$6)^2+(Pro_Economic_Table[[#This Row],[Weighted Cost]]-TOPSIS!$C$6)^2+(Pro_Economic_Table[[#This Row],[Weighted Co2]]-TOPSIS!$D$6)^2)^0.5</f>
        <v>5.3789857473573394E-3</v>
      </c>
      <c r="Z169">
        <f>Pro_Economic_Table[[#This Row],[S- Worst-Euclidean Distance]]/(Pro_Economic_Table[[#This Row],[S+ Best-Euclidean Distance]]+Pro_Economic_Table[[#This Row],[S- Worst-Euclidean Distance]])</f>
        <v>0.63221442380456094</v>
      </c>
      <c r="AA169">
        <v>168</v>
      </c>
    </row>
    <row r="170" spans="1:27" x14ac:dyDescent="0.3">
      <c r="A170">
        <v>184</v>
      </c>
      <c r="B170" t="s">
        <v>140</v>
      </c>
      <c r="C170" t="s">
        <v>151</v>
      </c>
      <c r="D170" t="s">
        <v>154</v>
      </c>
      <c r="E170" t="s">
        <v>156</v>
      </c>
      <c r="F170" t="s">
        <v>160</v>
      </c>
      <c r="G170" t="s">
        <v>225</v>
      </c>
      <c r="H170">
        <v>427.95235536375952</v>
      </c>
      <c r="I170">
        <v>61</v>
      </c>
      <c r="J170">
        <v>1568719.1118029328</v>
      </c>
      <c r="K170">
        <v>59416.022608333325</v>
      </c>
      <c r="L170">
        <v>282369440.12452793</v>
      </c>
      <c r="M170">
        <v>6517213.0841666656</v>
      </c>
      <c r="N170">
        <v>2353078667.7043996</v>
      </c>
      <c r="O170">
        <v>113704000</v>
      </c>
      <c r="P170">
        <v>24.703648391666661</v>
      </c>
      <c r="Q170">
        <v>23452.350721453844</v>
      </c>
      <c r="R170">
        <v>282428856.14713627</v>
      </c>
      <c r="S170">
        <v>2473.299880788566</v>
      </c>
      <c r="T170">
        <v>23477.054369845511</v>
      </c>
      <c r="U170">
        <f>Pro_Economic_Table[[#This Row],[Total Energy(MJ)]]*AHP!$P$3/TOPSIS!$B$4</f>
        <v>7.8860093400277258E-3</v>
      </c>
      <c r="V170">
        <f>Pro_Economic_Table[[#This Row],[Total Cost(LKR Million)]]*AHP!$P$4/TOPSIS!$C$4</f>
        <v>3.0539785189716395E-2</v>
      </c>
      <c r="W170">
        <f>Pro_Economic_Table[[#This Row],[Total Carbon (Metric T)]]*AHP!$P$5/TOPSIS!$D$4</f>
        <v>3.3860915916011235E-3</v>
      </c>
      <c r="X170">
        <f>((Pro_Economic_Table[[#This Row],[Weighted Energy]]-TOPSIS!$B$5)^2+(Pro_Economic_Table[[#This Row],[Weighted Cost]]-TOPSIS!$C$5)^2+(Pro_Economic_Table[[#This Row],[Weighted Co2]]-TOPSIS!$D$5)^2)^0.5</f>
        <v>3.484645483934329E-3</v>
      </c>
      <c r="Y170">
        <f>((Pro_Economic_Table[[#This Row],[Weighted Energy]]-TOPSIS!$B$6)^2+(Pro_Economic_Table[[#This Row],[Weighted Cost]]-TOPSIS!$C$6)^2+(Pro_Economic_Table[[#This Row],[Weighted Co2]]-TOPSIS!$D$6)^2)^0.5</f>
        <v>5.0234922418897921E-3</v>
      </c>
      <c r="Z170">
        <f>Pro_Economic_Table[[#This Row],[S- Worst-Euclidean Distance]]/(Pro_Economic_Table[[#This Row],[S+ Best-Euclidean Distance]]+Pro_Economic_Table[[#This Row],[S- Worst-Euclidean Distance]])</f>
        <v>0.59043381804250272</v>
      </c>
      <c r="AA170">
        <v>169</v>
      </c>
    </row>
    <row r="171" spans="1:27" x14ac:dyDescent="0.3">
      <c r="A171">
        <v>202</v>
      </c>
      <c r="B171" t="s">
        <v>140</v>
      </c>
      <c r="C171" t="s">
        <v>151</v>
      </c>
      <c r="D171" t="s">
        <v>155</v>
      </c>
      <c r="E171" t="s">
        <v>156</v>
      </c>
      <c r="F171" t="s">
        <v>160</v>
      </c>
      <c r="G171" t="s">
        <v>225</v>
      </c>
      <c r="H171">
        <v>427.9824492387595</v>
      </c>
      <c r="I171">
        <v>61</v>
      </c>
      <c r="J171">
        <v>1568748.2426739326</v>
      </c>
      <c r="K171">
        <v>59330.040108333327</v>
      </c>
      <c r="L171">
        <v>282374683.68130785</v>
      </c>
      <c r="M171">
        <v>6512913.9591666656</v>
      </c>
      <c r="N171">
        <v>2353122364.0108991</v>
      </c>
      <c r="O171">
        <v>113704000</v>
      </c>
      <c r="P171">
        <v>24.639161516666665</v>
      </c>
      <c r="Q171">
        <v>23452.786227975292</v>
      </c>
      <c r="R171">
        <v>282434013.72141618</v>
      </c>
      <c r="S171">
        <v>2473.3392779700657</v>
      </c>
      <c r="T171">
        <v>23477.425389491957</v>
      </c>
      <c r="U171">
        <f>Pro_Economic_Table[[#This Row],[Total Energy(MJ)]]*AHP!$P$3/TOPSIS!$B$4</f>
        <v>7.8861533503795638E-3</v>
      </c>
      <c r="V171">
        <f>Pro_Economic_Table[[#This Row],[Total Cost(LKR Million)]]*AHP!$P$4/TOPSIS!$C$4</f>
        <v>3.0540271657802785E-2</v>
      </c>
      <c r="W171">
        <f>Pro_Economic_Table[[#This Row],[Total Carbon (Metric T)]]*AHP!$P$5/TOPSIS!$D$4</f>
        <v>3.3861451037021455E-3</v>
      </c>
      <c r="X171">
        <f>((Pro_Economic_Table[[#This Row],[Weighted Energy]]-TOPSIS!$B$5)^2+(Pro_Economic_Table[[#This Row],[Weighted Cost]]-TOPSIS!$C$5)^2+(Pro_Economic_Table[[#This Row],[Weighted Co2]]-TOPSIS!$D$5)^2)^0.5</f>
        <v>3.4851552881015025E-3</v>
      </c>
      <c r="Y171">
        <f>((Pro_Economic_Table[[#This Row],[Weighted Energy]]-TOPSIS!$B$6)^2+(Pro_Economic_Table[[#This Row],[Weighted Cost]]-TOPSIS!$C$6)^2+(Pro_Economic_Table[[#This Row],[Weighted Co2]]-TOPSIS!$D$6)^2)^0.5</f>
        <v>5.0229825413447178E-3</v>
      </c>
      <c r="Z171">
        <f>Pro_Economic_Table[[#This Row],[S- Worst-Euclidean Distance]]/(Pro_Economic_Table[[#This Row],[S+ Best-Euclidean Distance]]+Pro_Economic_Table[[#This Row],[S- Worst-Euclidean Distance]])</f>
        <v>0.5903739034363592</v>
      </c>
      <c r="AA171">
        <v>170</v>
      </c>
    </row>
    <row r="172" spans="1:27" x14ac:dyDescent="0.3">
      <c r="A172">
        <v>186</v>
      </c>
      <c r="B172" t="s">
        <v>140</v>
      </c>
      <c r="C172" t="s">
        <v>151</v>
      </c>
      <c r="D172" t="s">
        <v>154</v>
      </c>
      <c r="E172" t="s">
        <v>156</v>
      </c>
      <c r="F172" t="s">
        <v>160</v>
      </c>
      <c r="G172" t="s">
        <v>224</v>
      </c>
      <c r="H172">
        <v>427.95235536375952</v>
      </c>
      <c r="I172">
        <v>31</v>
      </c>
      <c r="J172">
        <v>1568719.1118029328</v>
      </c>
      <c r="K172">
        <v>59416.022608333325</v>
      </c>
      <c r="L172">
        <v>282369440.12452793</v>
      </c>
      <c r="M172">
        <v>6517213.0841666656</v>
      </c>
      <c r="N172">
        <v>2353078667.7043996</v>
      </c>
      <c r="O172">
        <v>116132200</v>
      </c>
      <c r="P172">
        <v>24.703648391666661</v>
      </c>
      <c r="Q172">
        <v>23452.350721453844</v>
      </c>
      <c r="R172">
        <v>282428856.14713627</v>
      </c>
      <c r="S172">
        <v>2475.7280807885663</v>
      </c>
      <c r="T172">
        <v>23477.054369845511</v>
      </c>
      <c r="U172">
        <f>Pro_Economic_Table[[#This Row],[Total Energy(MJ)]]*AHP!$P$3/TOPSIS!$B$4</f>
        <v>7.8860093400277258E-3</v>
      </c>
      <c r="V172">
        <f>Pro_Economic_Table[[#This Row],[Total Cost(LKR Million)]]*AHP!$P$4/TOPSIS!$C$4</f>
        <v>3.0569768091091874E-2</v>
      </c>
      <c r="W172">
        <f>Pro_Economic_Table[[#This Row],[Total Carbon (Metric T)]]*AHP!$P$5/TOPSIS!$D$4</f>
        <v>3.3860915916011235E-3</v>
      </c>
      <c r="X172">
        <f>((Pro_Economic_Table[[#This Row],[Weighted Energy]]-TOPSIS!$B$5)^2+(Pro_Economic_Table[[#This Row],[Weighted Cost]]-TOPSIS!$C$5)^2+(Pro_Economic_Table[[#This Row],[Weighted Co2]]-TOPSIS!$D$5)^2)^0.5</f>
        <v>3.5135367642087677E-3</v>
      </c>
      <c r="Y172">
        <f>((Pro_Economic_Table[[#This Row],[Weighted Energy]]-TOPSIS!$B$6)^2+(Pro_Economic_Table[[#This Row],[Weighted Cost]]-TOPSIS!$C$6)^2+(Pro_Economic_Table[[#This Row],[Weighted Co2]]-TOPSIS!$D$6)^2)^0.5</f>
        <v>4.9945724731796631E-3</v>
      </c>
      <c r="Z172">
        <f>Pro_Economic_Table[[#This Row],[S- Worst-Euclidean Distance]]/(Pro_Economic_Table[[#This Row],[S+ Best-Euclidean Distance]]+Pro_Economic_Table[[#This Row],[S- Worst-Euclidean Distance]])</f>
        <v>0.58703671213238318</v>
      </c>
      <c r="AA172">
        <v>171</v>
      </c>
    </row>
    <row r="173" spans="1:27" x14ac:dyDescent="0.3">
      <c r="A173">
        <v>204</v>
      </c>
      <c r="B173" t="s">
        <v>140</v>
      </c>
      <c r="C173" t="s">
        <v>151</v>
      </c>
      <c r="D173" t="s">
        <v>155</v>
      </c>
      <c r="E173" t="s">
        <v>156</v>
      </c>
      <c r="F173" t="s">
        <v>160</v>
      </c>
      <c r="G173" t="s">
        <v>224</v>
      </c>
      <c r="H173">
        <v>427.9824492387595</v>
      </c>
      <c r="I173">
        <v>31</v>
      </c>
      <c r="J173">
        <v>1568748.2426739326</v>
      </c>
      <c r="K173">
        <v>59330.040108333327</v>
      </c>
      <c r="L173">
        <v>282374683.68130785</v>
      </c>
      <c r="M173">
        <v>6512913.9591666656</v>
      </c>
      <c r="N173">
        <v>2353122364.0108991</v>
      </c>
      <c r="O173">
        <v>116132200</v>
      </c>
      <c r="P173">
        <v>24.639161516666665</v>
      </c>
      <c r="Q173">
        <v>23452.786227975292</v>
      </c>
      <c r="R173">
        <v>282434013.72141618</v>
      </c>
      <c r="S173">
        <v>2475.7674779700656</v>
      </c>
      <c r="T173">
        <v>23477.425389491957</v>
      </c>
      <c r="U173">
        <f>Pro_Economic_Table[[#This Row],[Total Energy(MJ)]]*AHP!$P$3/TOPSIS!$B$4</f>
        <v>7.8861533503795638E-3</v>
      </c>
      <c r="V173">
        <f>Pro_Economic_Table[[#This Row],[Total Cost(LKR Million)]]*AHP!$P$4/TOPSIS!$C$4</f>
        <v>3.0570254559178261E-2</v>
      </c>
      <c r="W173">
        <f>Pro_Economic_Table[[#This Row],[Total Carbon (Metric T)]]*AHP!$P$5/TOPSIS!$D$4</f>
        <v>3.3861451037021455E-3</v>
      </c>
      <c r="X173">
        <f>((Pro_Economic_Table[[#This Row],[Weighted Energy]]-TOPSIS!$B$5)^2+(Pro_Economic_Table[[#This Row],[Weighted Cost]]-TOPSIS!$C$5)^2+(Pro_Economic_Table[[#This Row],[Weighted Co2]]-TOPSIS!$D$5)^2)^0.5</f>
        <v>3.5140465276336142E-3</v>
      </c>
      <c r="Y173">
        <f>((Pro_Economic_Table[[#This Row],[Weighted Energy]]-TOPSIS!$B$6)^2+(Pro_Economic_Table[[#This Row],[Weighted Cost]]-TOPSIS!$C$6)^2+(Pro_Economic_Table[[#This Row],[Weighted Co2]]-TOPSIS!$D$6)^2)^0.5</f>
        <v>4.9940627416583654E-3</v>
      </c>
      <c r="Z173">
        <f>Pro_Economic_Table[[#This Row],[S- Worst-Euclidean Distance]]/(Pro_Economic_Table[[#This Row],[S+ Best-Euclidean Distance]]+Pro_Economic_Table[[#This Row],[S- Worst-Euclidean Distance]])</f>
        <v>0.58697679867409103</v>
      </c>
      <c r="AA173">
        <v>172</v>
      </c>
    </row>
    <row r="174" spans="1:27" x14ac:dyDescent="0.3">
      <c r="A174">
        <v>295</v>
      </c>
      <c r="B174" t="s">
        <v>141</v>
      </c>
      <c r="C174" t="s">
        <v>151</v>
      </c>
      <c r="D174" t="s">
        <v>154</v>
      </c>
      <c r="E174" t="s">
        <v>156</v>
      </c>
      <c r="F174" t="s">
        <v>161</v>
      </c>
      <c r="G174" t="s">
        <v>225</v>
      </c>
      <c r="H174">
        <v>424.02582190468513</v>
      </c>
      <c r="I174">
        <v>61</v>
      </c>
      <c r="J174">
        <v>1572310.7681087512</v>
      </c>
      <c r="K174">
        <v>53028.044233333327</v>
      </c>
      <c r="L174">
        <v>283015938.25957525</v>
      </c>
      <c r="M174">
        <v>5952290.9216666659</v>
      </c>
      <c r="N174">
        <v>2358466152.1631269</v>
      </c>
      <c r="O174">
        <v>113704000</v>
      </c>
      <c r="P174">
        <v>21.461866766666663</v>
      </c>
      <c r="Q174">
        <v>23506.045983225831</v>
      </c>
      <c r="R174">
        <v>283068966.30380857</v>
      </c>
      <c r="S174">
        <v>2478.1224430847938</v>
      </c>
      <c r="T174">
        <v>23527.507849992497</v>
      </c>
      <c r="U174">
        <f>Pro_Economic_Table[[#This Row],[Total Energy(MJ)]]*AHP!$P$3/TOPSIS!$B$4</f>
        <v>7.9038825656712643E-3</v>
      </c>
      <c r="V174">
        <f>Pro_Economic_Table[[#This Row],[Total Cost(LKR Million)]]*AHP!$P$4/TOPSIS!$C$4</f>
        <v>3.0599333171639174E-2</v>
      </c>
      <c r="W174">
        <f>Pro_Economic_Table[[#This Row],[Total Carbon (Metric T)]]*AHP!$P$5/TOPSIS!$D$4</f>
        <v>3.3933684885321179E-3</v>
      </c>
      <c r="X174">
        <f>((Pro_Economic_Table[[#This Row],[Weighted Energy]]-TOPSIS!$B$5)^2+(Pro_Economic_Table[[#This Row],[Weighted Cost]]-TOPSIS!$C$5)^2+(Pro_Economic_Table[[#This Row],[Weighted Co2]]-TOPSIS!$D$5)^2)^0.5</f>
        <v>3.5471883401508872E-3</v>
      </c>
      <c r="Y174">
        <f>((Pro_Economic_Table[[#This Row],[Weighted Energy]]-TOPSIS!$B$6)^2+(Pro_Economic_Table[[#This Row],[Weighted Cost]]-TOPSIS!$C$6)^2+(Pro_Economic_Table[[#This Row],[Weighted Co2]]-TOPSIS!$D$6)^2)^0.5</f>
        <v>4.9609665633603651E-3</v>
      </c>
      <c r="Z174">
        <f>Pro_Economic_Table[[#This Row],[S- Worst-Euclidean Distance]]/(Pro_Economic_Table[[#This Row],[S+ Best-Euclidean Distance]]+Pro_Economic_Table[[#This Row],[S- Worst-Euclidean Distance]])</f>
        <v>0.58308371434481188</v>
      </c>
      <c r="AA174">
        <v>173</v>
      </c>
    </row>
    <row r="175" spans="1:27" x14ac:dyDescent="0.3">
      <c r="A175">
        <v>313</v>
      </c>
      <c r="B175" t="s">
        <v>141</v>
      </c>
      <c r="C175" t="s">
        <v>151</v>
      </c>
      <c r="D175" t="s">
        <v>155</v>
      </c>
      <c r="E175" t="s">
        <v>156</v>
      </c>
      <c r="F175" t="s">
        <v>161</v>
      </c>
      <c r="G175" t="s">
        <v>225</v>
      </c>
      <c r="H175">
        <v>424.05591577968511</v>
      </c>
      <c r="I175">
        <v>61</v>
      </c>
      <c r="J175">
        <v>1572339.8989797514</v>
      </c>
      <c r="K175">
        <v>52942.061733333321</v>
      </c>
      <c r="L175">
        <v>283021181.81635529</v>
      </c>
      <c r="M175">
        <v>5947991.7966666659</v>
      </c>
      <c r="N175">
        <v>2358509848.4696274</v>
      </c>
      <c r="O175">
        <v>113704000</v>
      </c>
      <c r="P175">
        <v>21.39737989166666</v>
      </c>
      <c r="Q175">
        <v>23506.481489747282</v>
      </c>
      <c r="R175">
        <v>283074123.87808859</v>
      </c>
      <c r="S175">
        <v>2478.1618402662939</v>
      </c>
      <c r="T175">
        <v>23527.878869638949</v>
      </c>
      <c r="U175">
        <f>Pro_Economic_Table[[#This Row],[Total Energy(MJ)]]*AHP!$P$3/TOPSIS!$B$4</f>
        <v>7.9040265760231057E-3</v>
      </c>
      <c r="V175">
        <f>Pro_Economic_Table[[#This Row],[Total Cost(LKR Million)]]*AHP!$P$4/TOPSIS!$C$4</f>
        <v>3.0599819639725575E-2</v>
      </c>
      <c r="W175">
        <f>Pro_Economic_Table[[#This Row],[Total Carbon (Metric T)]]*AHP!$P$5/TOPSIS!$D$4</f>
        <v>3.3934220006331412E-3</v>
      </c>
      <c r="X175">
        <f>((Pro_Economic_Table[[#This Row],[Weighted Energy]]-TOPSIS!$B$5)^2+(Pro_Economic_Table[[#This Row],[Weighted Cost]]-TOPSIS!$C$5)^2+(Pro_Economic_Table[[#This Row],[Weighted Co2]]-TOPSIS!$D$5)^2)^0.5</f>
        <v>3.5476981575423214E-3</v>
      </c>
      <c r="Y175">
        <f>((Pro_Economic_Table[[#This Row],[Weighted Energy]]-TOPSIS!$B$6)^2+(Pro_Economic_Table[[#This Row],[Weighted Cost]]-TOPSIS!$C$6)^2+(Pro_Economic_Table[[#This Row],[Weighted Co2]]-TOPSIS!$D$6)^2)^0.5</f>
        <v>4.9604568753447596E-3</v>
      </c>
      <c r="Z175">
        <f>Pro_Economic_Table[[#This Row],[S- Worst-Euclidean Distance]]/(Pro_Economic_Table[[#This Row],[S+ Best-Euclidean Distance]]+Pro_Economic_Table[[#This Row],[S- Worst-Euclidean Distance]])</f>
        <v>0.58302379965701234</v>
      </c>
      <c r="AA175">
        <v>174</v>
      </c>
    </row>
    <row r="176" spans="1:27" x14ac:dyDescent="0.3">
      <c r="A176">
        <v>193</v>
      </c>
      <c r="B176" t="s">
        <v>140</v>
      </c>
      <c r="C176" t="s">
        <v>151</v>
      </c>
      <c r="D176" t="s">
        <v>154</v>
      </c>
      <c r="E176" t="s">
        <v>157</v>
      </c>
      <c r="F176" t="s">
        <v>160</v>
      </c>
      <c r="G176" t="s">
        <v>225</v>
      </c>
      <c r="H176">
        <v>431.0038676970928</v>
      </c>
      <c r="I176">
        <v>62</v>
      </c>
      <c r="J176">
        <v>1571672.9757415995</v>
      </c>
      <c r="K176">
        <v>62413.043649999992</v>
      </c>
      <c r="L176">
        <v>282901135.63348794</v>
      </c>
      <c r="M176">
        <v>5917808.8758333316</v>
      </c>
      <c r="N176">
        <v>2357509463.6123991</v>
      </c>
      <c r="O176">
        <v>115568000</v>
      </c>
      <c r="P176">
        <v>27.700669433333328</v>
      </c>
      <c r="Q176">
        <v>23496.510987336911</v>
      </c>
      <c r="R176">
        <v>282963548.67713791</v>
      </c>
      <c r="S176">
        <v>2478.9952724882328</v>
      </c>
      <c r="T176">
        <v>23524.211656770243</v>
      </c>
      <c r="U176">
        <f>Pro_Economic_Table[[#This Row],[Total Energy(MJ)]]*AHP!$P$3/TOPSIS!$B$4</f>
        <v>7.9009390831961766E-3</v>
      </c>
      <c r="V176">
        <f>Pro_Economic_Table[[#This Row],[Total Cost(LKR Million)]]*AHP!$P$4/TOPSIS!$C$4</f>
        <v>3.0610110684991011E-2</v>
      </c>
      <c r="W176">
        <f>Pro_Economic_Table[[#This Row],[Total Carbon (Metric T)]]*AHP!$P$5/TOPSIS!$D$4</f>
        <v>3.3928930791396815E-3</v>
      </c>
      <c r="X176">
        <f>((Pro_Economic_Table[[#This Row],[Weighted Energy]]-TOPSIS!$B$5)^2+(Pro_Economic_Table[[#This Row],[Weighted Cost]]-TOPSIS!$C$5)^2+(Pro_Economic_Table[[#This Row],[Weighted Co2]]-TOPSIS!$D$5)^2)^0.5</f>
        <v>3.5567939349197874E-3</v>
      </c>
      <c r="Y176">
        <f>((Pro_Economic_Table[[#This Row],[Weighted Energy]]-TOPSIS!$B$6)^2+(Pro_Economic_Table[[#This Row],[Weighted Cost]]-TOPSIS!$C$6)^2+(Pro_Economic_Table[[#This Row],[Weighted Co2]]-TOPSIS!$D$6)^2)^0.5</f>
        <v>4.9513299472505835E-3</v>
      </c>
      <c r="Z176">
        <f>Pro_Economic_Table[[#This Row],[S- Worst-Euclidean Distance]]/(Pro_Economic_Table[[#This Row],[S+ Best-Euclidean Distance]]+Pro_Economic_Table[[#This Row],[S- Worst-Euclidean Distance]])</f>
        <v>0.58195320329392397</v>
      </c>
      <c r="AA176">
        <v>175</v>
      </c>
    </row>
    <row r="177" spans="1:27" x14ac:dyDescent="0.3">
      <c r="A177">
        <v>211</v>
      </c>
      <c r="B177" t="s">
        <v>140</v>
      </c>
      <c r="C177" t="s">
        <v>151</v>
      </c>
      <c r="D177" t="s">
        <v>155</v>
      </c>
      <c r="E177" t="s">
        <v>157</v>
      </c>
      <c r="F177" t="s">
        <v>160</v>
      </c>
      <c r="G177" t="s">
        <v>225</v>
      </c>
      <c r="H177">
        <v>431.03396157209284</v>
      </c>
      <c r="I177">
        <v>62</v>
      </c>
      <c r="J177">
        <v>1571702.1066125997</v>
      </c>
      <c r="K177">
        <v>62327.061149999994</v>
      </c>
      <c r="L177">
        <v>282906379.19026798</v>
      </c>
      <c r="M177">
        <v>5913509.7508333316</v>
      </c>
      <c r="N177">
        <v>2357553159.9188995</v>
      </c>
      <c r="O177">
        <v>115568000</v>
      </c>
      <c r="P177">
        <v>27.636182558333331</v>
      </c>
      <c r="Q177">
        <v>23496.946493858366</v>
      </c>
      <c r="R177">
        <v>282968706.25141799</v>
      </c>
      <c r="S177">
        <v>2479.0346696697329</v>
      </c>
      <c r="T177">
        <v>23524.5826764167</v>
      </c>
      <c r="U177">
        <f>Pro_Economic_Table[[#This Row],[Total Energy(MJ)]]*AHP!$P$3/TOPSIS!$B$4</f>
        <v>7.9010830935480197E-3</v>
      </c>
      <c r="V177">
        <f>Pro_Economic_Table[[#This Row],[Total Cost(LKR Million)]]*AHP!$P$4/TOPSIS!$C$4</f>
        <v>3.0610597153077412E-2</v>
      </c>
      <c r="W177">
        <f>Pro_Economic_Table[[#This Row],[Total Carbon (Metric T)]]*AHP!$P$5/TOPSIS!$D$4</f>
        <v>3.3929465912407052E-3</v>
      </c>
      <c r="X177">
        <f>((Pro_Economic_Table[[#This Row],[Weighted Energy]]-TOPSIS!$B$5)^2+(Pro_Economic_Table[[#This Row],[Weighted Cost]]-TOPSIS!$C$5)^2+(Pro_Economic_Table[[#This Row],[Weighted Co2]]-TOPSIS!$D$5)^2)^0.5</f>
        <v>3.5573037232119148E-3</v>
      </c>
      <c r="Y177">
        <f>((Pro_Economic_Table[[#This Row],[Weighted Energy]]-TOPSIS!$B$6)^2+(Pro_Economic_Table[[#This Row],[Weighted Cost]]-TOPSIS!$C$6)^2+(Pro_Economic_Table[[#This Row],[Weighted Co2]]-TOPSIS!$D$6)^2)^0.5</f>
        <v>4.9508202353836673E-3</v>
      </c>
      <c r="Z177">
        <f>Pro_Economic_Table[[#This Row],[S- Worst-Euclidean Distance]]/(Pro_Economic_Table[[#This Row],[S+ Best-Euclidean Distance]]+Pro_Economic_Table[[#This Row],[S- Worst-Euclidean Distance]])</f>
        <v>0.58189328922293793</v>
      </c>
      <c r="AA177">
        <v>176</v>
      </c>
    </row>
    <row r="178" spans="1:27" x14ac:dyDescent="0.3">
      <c r="A178">
        <v>195</v>
      </c>
      <c r="B178" t="s">
        <v>140</v>
      </c>
      <c r="C178" t="s">
        <v>151</v>
      </c>
      <c r="D178" t="s">
        <v>154</v>
      </c>
      <c r="E178" t="s">
        <v>157</v>
      </c>
      <c r="F178" t="s">
        <v>160</v>
      </c>
      <c r="G178" t="s">
        <v>224</v>
      </c>
      <c r="H178">
        <v>431.0038676970928</v>
      </c>
      <c r="I178">
        <v>31</v>
      </c>
      <c r="J178">
        <v>1571672.9757415995</v>
      </c>
      <c r="K178">
        <v>62413.043649999992</v>
      </c>
      <c r="L178">
        <v>282901135.63348794</v>
      </c>
      <c r="M178">
        <v>5917808.8758333316</v>
      </c>
      <c r="N178">
        <v>2357509463.6123991</v>
      </c>
      <c r="O178">
        <v>116132200</v>
      </c>
      <c r="P178">
        <v>27.700669433333328</v>
      </c>
      <c r="Q178">
        <v>23496.510987336911</v>
      </c>
      <c r="R178">
        <v>282963548.67713791</v>
      </c>
      <c r="S178">
        <v>2479.5594724882326</v>
      </c>
      <c r="T178">
        <v>23524.211656770243</v>
      </c>
      <c r="U178">
        <f>Pro_Economic_Table[[#This Row],[Total Energy(MJ)]]*AHP!$P$3/TOPSIS!$B$4</f>
        <v>7.9009390831961766E-3</v>
      </c>
      <c r="V178">
        <f>Pro_Economic_Table[[#This Row],[Total Cost(LKR Million)]]*AHP!$P$4/TOPSIS!$C$4</f>
        <v>3.0617077307574011E-2</v>
      </c>
      <c r="W178">
        <f>Pro_Economic_Table[[#This Row],[Total Carbon (Metric T)]]*AHP!$P$5/TOPSIS!$D$4</f>
        <v>3.3928930791396815E-3</v>
      </c>
      <c r="X178">
        <f>((Pro_Economic_Table[[#This Row],[Weighted Energy]]-TOPSIS!$B$5)^2+(Pro_Economic_Table[[#This Row],[Weighted Cost]]-TOPSIS!$C$5)^2+(Pro_Economic_Table[[#This Row],[Weighted Co2]]-TOPSIS!$D$5)^2)^0.5</f>
        <v>3.5635068789331113E-3</v>
      </c>
      <c r="Y178">
        <f>((Pro_Economic_Table[[#This Row],[Weighted Energy]]-TOPSIS!$B$6)^2+(Pro_Economic_Table[[#This Row],[Weighted Cost]]-TOPSIS!$C$6)^2+(Pro_Economic_Table[[#This Row],[Weighted Co2]]-TOPSIS!$D$6)^2)^0.5</f>
        <v>4.94461023461675E-3</v>
      </c>
      <c r="Z178">
        <f>Pro_Economic_Table[[#This Row],[S- Worst-Euclidean Distance]]/(Pro_Economic_Table[[#This Row],[S+ Best-Euclidean Distance]]+Pro_Economic_Table[[#This Row],[S- Worst-Euclidean Distance]])</f>
        <v>0.58116386606174708</v>
      </c>
      <c r="AA178">
        <v>177</v>
      </c>
    </row>
    <row r="179" spans="1:27" x14ac:dyDescent="0.3">
      <c r="A179">
        <v>213</v>
      </c>
      <c r="B179" t="s">
        <v>140</v>
      </c>
      <c r="C179" t="s">
        <v>151</v>
      </c>
      <c r="D179" t="s">
        <v>155</v>
      </c>
      <c r="E179" t="s">
        <v>157</v>
      </c>
      <c r="F179" t="s">
        <v>160</v>
      </c>
      <c r="G179" t="s">
        <v>224</v>
      </c>
      <c r="H179">
        <v>431.03396157209284</v>
      </c>
      <c r="I179">
        <v>31</v>
      </c>
      <c r="J179">
        <v>1571702.1066125997</v>
      </c>
      <c r="K179">
        <v>62327.061149999994</v>
      </c>
      <c r="L179">
        <v>282906379.19026798</v>
      </c>
      <c r="M179">
        <v>5913509.7508333316</v>
      </c>
      <c r="N179">
        <v>2357553159.9188995</v>
      </c>
      <c r="O179">
        <v>116132200</v>
      </c>
      <c r="P179">
        <v>27.636182558333331</v>
      </c>
      <c r="Q179">
        <v>23496.946493858366</v>
      </c>
      <c r="R179">
        <v>282968706.25141799</v>
      </c>
      <c r="S179">
        <v>2479.5988696697332</v>
      </c>
      <c r="T179">
        <v>23524.5826764167</v>
      </c>
      <c r="U179">
        <f>Pro_Economic_Table[[#This Row],[Total Energy(MJ)]]*AHP!$P$3/TOPSIS!$B$4</f>
        <v>7.9010830935480197E-3</v>
      </c>
      <c r="V179">
        <f>Pro_Economic_Table[[#This Row],[Total Cost(LKR Million)]]*AHP!$P$4/TOPSIS!$C$4</f>
        <v>3.0617563775660415E-2</v>
      </c>
      <c r="W179">
        <f>Pro_Economic_Table[[#This Row],[Total Carbon (Metric T)]]*AHP!$P$5/TOPSIS!$D$4</f>
        <v>3.3929465912407052E-3</v>
      </c>
      <c r="X179">
        <f>((Pro_Economic_Table[[#This Row],[Weighted Energy]]-TOPSIS!$B$5)^2+(Pro_Economic_Table[[#This Row],[Weighted Cost]]-TOPSIS!$C$5)^2+(Pro_Economic_Table[[#This Row],[Weighted Co2]]-TOPSIS!$D$5)^2)^0.5</f>
        <v>3.5640166579265467E-3</v>
      </c>
      <c r="Y179">
        <f>((Pro_Economic_Table[[#This Row],[Weighted Energy]]-TOPSIS!$B$6)^2+(Pro_Economic_Table[[#This Row],[Weighted Cost]]-TOPSIS!$C$6)^2+(Pro_Economic_Table[[#This Row],[Weighted Co2]]-TOPSIS!$D$6)^2)^0.5</f>
        <v>4.9441005154527064E-3</v>
      </c>
      <c r="Z179">
        <f>Pro_Economic_Table[[#This Row],[S- Worst-Euclidean Distance]]/(Pro_Economic_Table[[#This Row],[S+ Best-Euclidean Distance]]+Pro_Economic_Table[[#This Row],[S- Worst-Euclidean Distance]])</f>
        <v>0.58110395222601396</v>
      </c>
      <c r="AA179">
        <v>178</v>
      </c>
    </row>
    <row r="180" spans="1:27" x14ac:dyDescent="0.3">
      <c r="A180">
        <v>185</v>
      </c>
      <c r="B180" t="s">
        <v>140</v>
      </c>
      <c r="C180" t="s">
        <v>151</v>
      </c>
      <c r="D180" t="s">
        <v>154</v>
      </c>
      <c r="E180" t="s">
        <v>156</v>
      </c>
      <c r="F180" t="s">
        <v>160</v>
      </c>
      <c r="G180" t="s">
        <v>226</v>
      </c>
      <c r="H180">
        <v>427.95235536375952</v>
      </c>
      <c r="I180">
        <v>31</v>
      </c>
      <c r="J180">
        <v>1568719.1118029328</v>
      </c>
      <c r="K180">
        <v>59416.022608333325</v>
      </c>
      <c r="L180">
        <v>282369440.12452793</v>
      </c>
      <c r="M180">
        <v>6517213.0841666656</v>
      </c>
      <c r="N180">
        <v>2353078667.7043996</v>
      </c>
      <c r="O180">
        <v>120900000</v>
      </c>
      <c r="P180">
        <v>24.703648391666661</v>
      </c>
      <c r="Q180">
        <v>23452.350721453844</v>
      </c>
      <c r="R180">
        <v>282428856.14713627</v>
      </c>
      <c r="S180">
        <v>2480.495880788566</v>
      </c>
      <c r="T180">
        <v>23477.054369845511</v>
      </c>
      <c r="U180">
        <f>Pro_Economic_Table[[#This Row],[Total Energy(MJ)]]*AHP!$P$3/TOPSIS!$B$4</f>
        <v>7.8860093400277258E-3</v>
      </c>
      <c r="V180">
        <f>Pro_Economic_Table[[#This Row],[Total Cost(LKR Million)]]*AHP!$P$4/TOPSIS!$C$4</f>
        <v>3.0628639879732845E-2</v>
      </c>
      <c r="W180">
        <f>Pro_Economic_Table[[#This Row],[Total Carbon (Metric T)]]*AHP!$P$5/TOPSIS!$D$4</f>
        <v>3.3860915916011235E-3</v>
      </c>
      <c r="X180">
        <f>((Pro_Economic_Table[[#This Row],[Weighted Energy]]-TOPSIS!$B$5)^2+(Pro_Economic_Table[[#This Row],[Weighted Cost]]-TOPSIS!$C$5)^2+(Pro_Economic_Table[[#This Row],[Weighted Co2]]-TOPSIS!$D$5)^2)^0.5</f>
        <v>3.5703175141606706E-3</v>
      </c>
      <c r="Y180">
        <f>((Pro_Economic_Table[[#This Row],[Weighted Energy]]-TOPSIS!$B$6)^2+(Pro_Economic_Table[[#This Row],[Weighted Cost]]-TOPSIS!$C$6)^2+(Pro_Economic_Table[[#This Row],[Weighted Co2]]-TOPSIS!$D$6)^2)^0.5</f>
        <v>4.9378250560003232E-3</v>
      </c>
      <c r="Z180">
        <f>Pro_Economic_Table[[#This Row],[S- Worst-Euclidean Distance]]/(Pro_Economic_Table[[#This Row],[S+ Best-Euclidean Distance]]+Pro_Economic_Table[[#This Row],[S- Worst-Euclidean Distance]])</f>
        <v>0.58036463485200951</v>
      </c>
      <c r="AA180">
        <v>179</v>
      </c>
    </row>
    <row r="181" spans="1:27" x14ac:dyDescent="0.3">
      <c r="A181">
        <v>203</v>
      </c>
      <c r="B181" t="s">
        <v>140</v>
      </c>
      <c r="C181" t="s">
        <v>151</v>
      </c>
      <c r="D181" t="s">
        <v>155</v>
      </c>
      <c r="E181" t="s">
        <v>156</v>
      </c>
      <c r="F181" t="s">
        <v>160</v>
      </c>
      <c r="G181" t="s">
        <v>226</v>
      </c>
      <c r="H181">
        <v>427.9824492387595</v>
      </c>
      <c r="I181">
        <v>31</v>
      </c>
      <c r="J181">
        <v>1568748.2426739326</v>
      </c>
      <c r="K181">
        <v>59330.040108333327</v>
      </c>
      <c r="L181">
        <v>282374683.68130785</v>
      </c>
      <c r="M181">
        <v>6512913.9591666656</v>
      </c>
      <c r="N181">
        <v>2353122364.0108991</v>
      </c>
      <c r="O181">
        <v>120900000</v>
      </c>
      <c r="P181">
        <v>24.639161516666665</v>
      </c>
      <c r="Q181">
        <v>23452.786227975292</v>
      </c>
      <c r="R181">
        <v>282434013.72141618</v>
      </c>
      <c r="S181">
        <v>2480.5352779700656</v>
      </c>
      <c r="T181">
        <v>23477.425389491957</v>
      </c>
      <c r="U181">
        <f>Pro_Economic_Table[[#This Row],[Total Energy(MJ)]]*AHP!$P$3/TOPSIS!$B$4</f>
        <v>7.8861533503795638E-3</v>
      </c>
      <c r="V181">
        <f>Pro_Economic_Table[[#This Row],[Total Cost(LKR Million)]]*AHP!$P$4/TOPSIS!$C$4</f>
        <v>3.0629126347819238E-2</v>
      </c>
      <c r="W181">
        <f>Pro_Economic_Table[[#This Row],[Total Carbon (Metric T)]]*AHP!$P$5/TOPSIS!$D$4</f>
        <v>3.3861451037021455E-3</v>
      </c>
      <c r="X181">
        <f>((Pro_Economic_Table[[#This Row],[Weighted Energy]]-TOPSIS!$B$5)^2+(Pro_Economic_Table[[#This Row],[Weighted Cost]]-TOPSIS!$C$5)^2+(Pro_Economic_Table[[#This Row],[Weighted Co2]]-TOPSIS!$D$5)^2)^0.5</f>
        <v>3.5708271920302228E-3</v>
      </c>
      <c r="Y181">
        <f>((Pro_Economic_Table[[#This Row],[Weighted Energy]]-TOPSIS!$B$6)^2+(Pro_Economic_Table[[#This Row],[Weighted Cost]]-TOPSIS!$C$6)^2+(Pro_Economic_Table[[#This Row],[Weighted Co2]]-TOPSIS!$D$6)^2)^0.5</f>
        <v>4.9373152664108364E-3</v>
      </c>
      <c r="Z181">
        <f>Pro_Economic_Table[[#This Row],[S- Worst-Euclidean Distance]]/(Pro_Economic_Table[[#This Row],[S+ Best-Euclidean Distance]]+Pro_Economic_Table[[#This Row],[S- Worst-Euclidean Distance]])</f>
        <v>0.58030472462440374</v>
      </c>
      <c r="AA181">
        <v>180</v>
      </c>
    </row>
    <row r="182" spans="1:27" x14ac:dyDescent="0.3">
      <c r="A182">
        <v>297</v>
      </c>
      <c r="B182" t="s">
        <v>141</v>
      </c>
      <c r="C182" t="s">
        <v>151</v>
      </c>
      <c r="D182" t="s">
        <v>154</v>
      </c>
      <c r="E182" t="s">
        <v>156</v>
      </c>
      <c r="F182" t="s">
        <v>161</v>
      </c>
      <c r="G182" t="s">
        <v>224</v>
      </c>
      <c r="H182">
        <v>424.02582190468513</v>
      </c>
      <c r="I182">
        <v>31</v>
      </c>
      <c r="J182">
        <v>1572310.7681087512</v>
      </c>
      <c r="K182">
        <v>53028.044233333327</v>
      </c>
      <c r="L182">
        <v>283015938.25957525</v>
      </c>
      <c r="M182">
        <v>5952290.9216666659</v>
      </c>
      <c r="N182">
        <v>2358466152.1631269</v>
      </c>
      <c r="O182">
        <v>116132200</v>
      </c>
      <c r="P182">
        <v>21.461866766666663</v>
      </c>
      <c r="Q182">
        <v>23506.045983225831</v>
      </c>
      <c r="R182">
        <v>283068966.30380857</v>
      </c>
      <c r="S182">
        <v>2480.5506430847936</v>
      </c>
      <c r="T182">
        <v>23527.507849992497</v>
      </c>
      <c r="U182">
        <f>Pro_Economic_Table[[#This Row],[Total Energy(MJ)]]*AHP!$P$3/TOPSIS!$B$4</f>
        <v>7.9038825656712643E-3</v>
      </c>
      <c r="V182">
        <f>Pro_Economic_Table[[#This Row],[Total Cost(LKR Million)]]*AHP!$P$4/TOPSIS!$C$4</f>
        <v>3.0629316073014654E-2</v>
      </c>
      <c r="W182">
        <f>Pro_Economic_Table[[#This Row],[Total Carbon (Metric T)]]*AHP!$P$5/TOPSIS!$D$4</f>
        <v>3.3933684885321179E-3</v>
      </c>
      <c r="X182">
        <f>((Pro_Economic_Table[[#This Row],[Weighted Energy]]-TOPSIS!$B$5)^2+(Pro_Economic_Table[[#This Row],[Weighted Cost]]-TOPSIS!$C$5)^2+(Pro_Economic_Table[[#This Row],[Weighted Co2]]-TOPSIS!$D$5)^2)^0.5</f>
        <v>3.5760736021205313E-3</v>
      </c>
      <c r="Y182">
        <f>((Pro_Economic_Table[[#This Row],[Weighted Energy]]-TOPSIS!$B$6)^2+(Pro_Economic_Table[[#This Row],[Weighted Cost]]-TOPSIS!$C$6)^2+(Pro_Economic_Table[[#This Row],[Weighted Co2]]-TOPSIS!$D$6)^2)^0.5</f>
        <v>4.9320421704234074E-3</v>
      </c>
      <c r="Z182">
        <f>Pro_Economic_Table[[#This Row],[S- Worst-Euclidean Distance]]/(Pro_Economic_Table[[#This Row],[S+ Best-Euclidean Distance]]+Pro_Economic_Table[[#This Row],[S- Worst-Euclidean Distance]])</f>
        <v>0.57968677228621202</v>
      </c>
      <c r="AA182">
        <v>181</v>
      </c>
    </row>
    <row r="183" spans="1:27" x14ac:dyDescent="0.3">
      <c r="A183">
        <v>315</v>
      </c>
      <c r="B183" t="s">
        <v>141</v>
      </c>
      <c r="C183" t="s">
        <v>151</v>
      </c>
      <c r="D183" t="s">
        <v>155</v>
      </c>
      <c r="E183" t="s">
        <v>156</v>
      </c>
      <c r="F183" t="s">
        <v>161</v>
      </c>
      <c r="G183" t="s">
        <v>224</v>
      </c>
      <c r="H183">
        <v>424.05591577968511</v>
      </c>
      <c r="I183">
        <v>31</v>
      </c>
      <c r="J183">
        <v>1572339.8989797514</v>
      </c>
      <c r="K183">
        <v>52942.061733333321</v>
      </c>
      <c r="L183">
        <v>283021181.81635529</v>
      </c>
      <c r="M183">
        <v>5947991.7966666659</v>
      </c>
      <c r="N183">
        <v>2358509848.4696274</v>
      </c>
      <c r="O183">
        <v>116132200</v>
      </c>
      <c r="P183">
        <v>21.39737989166666</v>
      </c>
      <c r="Q183">
        <v>23506.481489747282</v>
      </c>
      <c r="R183">
        <v>283074123.87808859</v>
      </c>
      <c r="S183">
        <v>2480.5900402662942</v>
      </c>
      <c r="T183">
        <v>23527.878869638949</v>
      </c>
      <c r="U183">
        <f>Pro_Economic_Table[[#This Row],[Total Energy(MJ)]]*AHP!$P$3/TOPSIS!$B$4</f>
        <v>7.9040265760231057E-3</v>
      </c>
      <c r="V183">
        <f>Pro_Economic_Table[[#This Row],[Total Cost(LKR Million)]]*AHP!$P$4/TOPSIS!$C$4</f>
        <v>3.0629802541101054E-2</v>
      </c>
      <c r="W183">
        <f>Pro_Economic_Table[[#This Row],[Total Carbon (Metric T)]]*AHP!$P$5/TOPSIS!$D$4</f>
        <v>3.3934220006331412E-3</v>
      </c>
      <c r="X183">
        <f>((Pro_Economic_Table[[#This Row],[Weighted Energy]]-TOPSIS!$B$5)^2+(Pro_Economic_Table[[#This Row],[Weighted Cost]]-TOPSIS!$C$5)^2+(Pro_Economic_Table[[#This Row],[Weighted Co2]]-TOPSIS!$D$5)^2)^0.5</f>
        <v>3.5765833802330681E-3</v>
      </c>
      <c r="Y183">
        <f>((Pro_Economic_Table[[#This Row],[Weighted Energy]]-TOPSIS!$B$6)^2+(Pro_Economic_Table[[#This Row],[Weighted Cost]]-TOPSIS!$C$6)^2+(Pro_Economic_Table[[#This Row],[Weighted Co2]]-TOPSIS!$D$6)^2)^0.5</f>
        <v>4.931532450634356E-3</v>
      </c>
      <c r="Z183">
        <f>Pro_Economic_Table[[#This Row],[S- Worst-Euclidean Distance]]/(Pro_Economic_Table[[#This Row],[S+ Best-Euclidean Distance]]+Pro_Economic_Table[[#This Row],[S- Worst-Euclidean Distance]])</f>
        <v>0.57962685848055429</v>
      </c>
      <c r="AA183">
        <v>182</v>
      </c>
    </row>
    <row r="184" spans="1:27" x14ac:dyDescent="0.3">
      <c r="A184">
        <v>304</v>
      </c>
      <c r="B184" t="s">
        <v>141</v>
      </c>
      <c r="C184" t="s">
        <v>151</v>
      </c>
      <c r="D184" t="s">
        <v>154</v>
      </c>
      <c r="E184" t="s">
        <v>157</v>
      </c>
      <c r="F184" t="s">
        <v>161</v>
      </c>
      <c r="G184" t="s">
        <v>225</v>
      </c>
      <c r="H184">
        <v>427.07733423801847</v>
      </c>
      <c r="I184">
        <v>61</v>
      </c>
      <c r="J184">
        <v>1575264.6320474176</v>
      </c>
      <c r="K184">
        <v>56025.065274999994</v>
      </c>
      <c r="L184">
        <v>283547633.76853514</v>
      </c>
      <c r="M184">
        <v>5352886.713333332</v>
      </c>
      <c r="N184">
        <v>2362896948.071126</v>
      </c>
      <c r="O184">
        <v>113704000</v>
      </c>
      <c r="P184">
        <v>24.45888780833333</v>
      </c>
      <c r="Q184">
        <v>23550.206249108891</v>
      </c>
      <c r="R184">
        <v>283603658.83381015</v>
      </c>
      <c r="S184">
        <v>2481.9538347844591</v>
      </c>
      <c r="T184">
        <v>23574.665136917225</v>
      </c>
      <c r="U184">
        <f>Pro_Economic_Table[[#This Row],[Total Energy(MJ)]]*AHP!$P$3/TOPSIS!$B$4</f>
        <v>7.9188123088397133E-3</v>
      </c>
      <c r="V184">
        <f>Pro_Economic_Table[[#This Row],[Total Cost(LKR Million)]]*AHP!$P$4/TOPSIS!$C$4</f>
        <v>3.0646642388121301E-2</v>
      </c>
      <c r="W184">
        <f>Pro_Economic_Table[[#This Row],[Total Carbon (Metric T)]]*AHP!$P$5/TOPSIS!$D$4</f>
        <v>3.4001699760706754E-3</v>
      </c>
      <c r="X184">
        <f>((Pro_Economic_Table[[#This Row],[Weighted Energy]]-TOPSIS!$B$5)^2+(Pro_Economic_Table[[#This Row],[Weighted Cost]]-TOPSIS!$C$5)^2+(Pro_Economic_Table[[#This Row],[Weighted Co2]]-TOPSIS!$D$5)^2)^0.5</f>
        <v>3.5971677577832897E-3</v>
      </c>
      <c r="Y184">
        <f>((Pro_Economic_Table[[#This Row],[Weighted Energy]]-TOPSIS!$B$6)^2+(Pro_Economic_Table[[#This Row],[Weighted Cost]]-TOPSIS!$C$6)^2+(Pro_Economic_Table[[#This Row],[Weighted Co2]]-TOPSIS!$D$6)^2)^0.5</f>
        <v>4.9110116574478512E-3</v>
      </c>
      <c r="Z184">
        <f>Pro_Economic_Table[[#This Row],[S- Worst-Euclidean Distance]]/(Pro_Economic_Table[[#This Row],[S+ Best-Euclidean Distance]]+Pro_Economic_Table[[#This Row],[S- Worst-Euclidean Distance]])</f>
        <v>0.57721063670287376</v>
      </c>
      <c r="AA184">
        <v>183</v>
      </c>
    </row>
    <row r="185" spans="1:27" x14ac:dyDescent="0.3">
      <c r="A185">
        <v>322</v>
      </c>
      <c r="B185" t="s">
        <v>141</v>
      </c>
      <c r="C185" t="s">
        <v>151</v>
      </c>
      <c r="D185" t="s">
        <v>155</v>
      </c>
      <c r="E185" t="s">
        <v>157</v>
      </c>
      <c r="F185" t="s">
        <v>161</v>
      </c>
      <c r="G185" t="s">
        <v>225</v>
      </c>
      <c r="H185">
        <v>427.10742811301844</v>
      </c>
      <c r="I185">
        <v>61</v>
      </c>
      <c r="J185">
        <v>1575293.7629184178</v>
      </c>
      <c r="K185">
        <v>55939.082774999988</v>
      </c>
      <c r="L185">
        <v>283552877.32531518</v>
      </c>
      <c r="M185">
        <v>5348587.588333332</v>
      </c>
      <c r="N185">
        <v>2362940644.3776264</v>
      </c>
      <c r="O185">
        <v>113704000</v>
      </c>
      <c r="P185">
        <v>24.394400933333326</v>
      </c>
      <c r="Q185">
        <v>23550.641755630346</v>
      </c>
      <c r="R185">
        <v>283608816.40809017</v>
      </c>
      <c r="S185">
        <v>2481.9932319659597</v>
      </c>
      <c r="T185">
        <v>23575.036156563678</v>
      </c>
      <c r="U185">
        <f>Pro_Economic_Table[[#This Row],[Total Energy(MJ)]]*AHP!$P$3/TOPSIS!$B$4</f>
        <v>7.9189563191915547E-3</v>
      </c>
      <c r="V185">
        <f>Pro_Economic_Table[[#This Row],[Total Cost(LKR Million)]]*AHP!$P$4/TOPSIS!$C$4</f>
        <v>3.0647128856207705E-2</v>
      </c>
      <c r="W185">
        <f>Pro_Economic_Table[[#This Row],[Total Carbon (Metric T)]]*AHP!$P$5/TOPSIS!$D$4</f>
        <v>3.4002234881716988E-3</v>
      </c>
      <c r="X185">
        <f>((Pro_Economic_Table[[#This Row],[Weighted Energy]]-TOPSIS!$B$5)^2+(Pro_Economic_Table[[#This Row],[Weighted Cost]]-TOPSIS!$C$5)^2+(Pro_Economic_Table[[#This Row],[Weighted Co2]]-TOPSIS!$D$5)^2)^0.5</f>
        <v>3.5976775885297714E-3</v>
      </c>
      <c r="Y185">
        <f>((Pro_Economic_Table[[#This Row],[Weighted Energy]]-TOPSIS!$B$6)^2+(Pro_Economic_Table[[#This Row],[Weighted Cost]]-TOPSIS!$C$6)^2+(Pro_Economic_Table[[#This Row],[Weighted Co2]]-TOPSIS!$D$6)^2)^0.5</f>
        <v>4.910501983077813E-3</v>
      </c>
      <c r="Z185">
        <f>Pro_Economic_Table[[#This Row],[S- Worst-Euclidean Distance]]/(Pro_Economic_Table[[#This Row],[S+ Best-Euclidean Distance]]+Pro_Economic_Table[[#This Row],[S- Worst-Euclidean Distance]])</f>
        <v>0.57715072204922846</v>
      </c>
      <c r="AA185">
        <v>184</v>
      </c>
    </row>
    <row r="186" spans="1:27" x14ac:dyDescent="0.3">
      <c r="A186">
        <v>43</v>
      </c>
      <c r="B186" t="s">
        <v>139</v>
      </c>
      <c r="C186" t="s">
        <v>150</v>
      </c>
      <c r="D186" t="s">
        <v>154</v>
      </c>
      <c r="E186" t="s">
        <v>156</v>
      </c>
      <c r="F186" t="s">
        <v>161</v>
      </c>
      <c r="G186" t="s">
        <v>225</v>
      </c>
      <c r="H186">
        <v>419.57214645490131</v>
      </c>
      <c r="I186">
        <v>60</v>
      </c>
      <c r="J186">
        <v>1576353.6232636052</v>
      </c>
      <c r="K186">
        <v>67396.084633333317</v>
      </c>
      <c r="L186">
        <v>283743652.18744898</v>
      </c>
      <c r="M186">
        <v>6024827.0816666661</v>
      </c>
      <c r="N186">
        <v>2364530434.8954077</v>
      </c>
      <c r="O186">
        <v>111840000</v>
      </c>
      <c r="P186">
        <v>24.74786756666666</v>
      </c>
      <c r="Q186">
        <v>23566.486667790898</v>
      </c>
      <c r="R186">
        <v>283811048.27208233</v>
      </c>
      <c r="S186">
        <v>2482.3952619770744</v>
      </c>
      <c r="T186">
        <v>23591.234535357566</v>
      </c>
      <c r="U186">
        <f>Pro_Economic_Table[[#This Row],[Total Energy(MJ)]]*AHP!$P$3/TOPSIS!$B$4</f>
        <v>7.9246030593655217E-3</v>
      </c>
      <c r="V186">
        <f>Pro_Economic_Table[[#This Row],[Total Cost(LKR Million)]]*AHP!$P$4/TOPSIS!$C$4</f>
        <v>3.0652093037977422E-2</v>
      </c>
      <c r="W186">
        <f>Pro_Economic_Table[[#This Row],[Total Carbon (Metric T)]]*AHP!$P$5/TOPSIS!$D$4</f>
        <v>3.4025597776127627E-3</v>
      </c>
      <c r="X186">
        <f>((Pro_Economic_Table[[#This Row],[Weighted Energy]]-TOPSIS!$B$5)^2+(Pro_Economic_Table[[#This Row],[Weighted Cost]]-TOPSIS!$C$5)^2+(Pro_Economic_Table[[#This Row],[Weighted Co2]]-TOPSIS!$D$5)^2)^0.5</f>
        <v>3.6041101510809509E-3</v>
      </c>
      <c r="Y186">
        <f>((Pro_Economic_Table[[#This Row],[Weighted Energy]]-TOPSIS!$B$6)^2+(Pro_Economic_Table[[#This Row],[Weighted Cost]]-TOPSIS!$C$6)^2+(Pro_Economic_Table[[#This Row],[Weighted Co2]]-TOPSIS!$D$6)^2)^0.5</f>
        <v>4.9041128014934866E-3</v>
      </c>
      <c r="Z186">
        <f>Pro_Economic_Table[[#This Row],[S- Worst-Euclidean Distance]]/(Pro_Economic_Table[[#This Row],[S+ Best-Euclidean Distance]]+Pro_Economic_Table[[#This Row],[S- Worst-Euclidean Distance]])</f>
        <v>0.57639683736891134</v>
      </c>
      <c r="AA186">
        <v>185</v>
      </c>
    </row>
    <row r="187" spans="1:27" x14ac:dyDescent="0.3">
      <c r="A187">
        <v>61</v>
      </c>
      <c r="B187" t="s">
        <v>139</v>
      </c>
      <c r="C187" t="s">
        <v>150</v>
      </c>
      <c r="D187" t="s">
        <v>155</v>
      </c>
      <c r="E187" t="s">
        <v>156</v>
      </c>
      <c r="F187" t="s">
        <v>161</v>
      </c>
      <c r="G187" t="s">
        <v>225</v>
      </c>
      <c r="H187">
        <v>419.60224032990129</v>
      </c>
      <c r="I187">
        <v>60</v>
      </c>
      <c r="J187">
        <v>1576382.7541346052</v>
      </c>
      <c r="K187">
        <v>67310.102133333319</v>
      </c>
      <c r="L187">
        <v>283748895.74422896</v>
      </c>
      <c r="M187">
        <v>6020527.9566666661</v>
      </c>
      <c r="N187">
        <v>2364574131.2019076</v>
      </c>
      <c r="O187">
        <v>111840000</v>
      </c>
      <c r="P187">
        <v>24.68338069166666</v>
      </c>
      <c r="Q187">
        <v>23566.922174312345</v>
      </c>
      <c r="R187">
        <v>283816205.84636229</v>
      </c>
      <c r="S187">
        <v>2482.434659158574</v>
      </c>
      <c r="T187">
        <v>23591.605555004011</v>
      </c>
      <c r="U187">
        <f>Pro_Economic_Table[[#This Row],[Total Energy(MJ)]]*AHP!$P$3/TOPSIS!$B$4</f>
        <v>7.9247470697173614E-3</v>
      </c>
      <c r="V187">
        <f>Pro_Economic_Table[[#This Row],[Total Cost(LKR Million)]]*AHP!$P$4/TOPSIS!$C$4</f>
        <v>3.0652579506063819E-2</v>
      </c>
      <c r="W187">
        <f>Pro_Economic_Table[[#This Row],[Total Carbon (Metric T)]]*AHP!$P$5/TOPSIS!$D$4</f>
        <v>3.4026132897137852E-3</v>
      </c>
      <c r="X187">
        <f>((Pro_Economic_Table[[#This Row],[Weighted Energy]]-TOPSIS!$B$5)^2+(Pro_Economic_Table[[#This Row],[Weighted Cost]]-TOPSIS!$C$5)^2+(Pro_Economic_Table[[#This Row],[Weighted Co2]]-TOPSIS!$D$5)^2)^0.5</f>
        <v>3.6046200023380397E-3</v>
      </c>
      <c r="Y187">
        <f>((Pro_Economic_Table[[#This Row],[Weighted Energy]]-TOPSIS!$B$6)^2+(Pro_Economic_Table[[#This Row],[Weighted Cost]]-TOPSIS!$C$6)^2+(Pro_Economic_Table[[#This Row],[Weighted Co2]]-TOPSIS!$D$6)^2)^0.5</f>
        <v>4.9036031469473409E-3</v>
      </c>
      <c r="Z187">
        <f>Pro_Economic_Table[[#This Row],[S- Worst-Euclidean Distance]]/(Pro_Economic_Table[[#This Row],[S+ Best-Euclidean Distance]]+Pro_Economic_Table[[#This Row],[S- Worst-Euclidean Distance]])</f>
        <v>0.57633692263456937</v>
      </c>
      <c r="AA187">
        <v>186</v>
      </c>
    </row>
    <row r="188" spans="1:27" x14ac:dyDescent="0.3">
      <c r="A188">
        <v>45</v>
      </c>
      <c r="B188" t="s">
        <v>139</v>
      </c>
      <c r="C188" t="s">
        <v>150</v>
      </c>
      <c r="D188" t="s">
        <v>154</v>
      </c>
      <c r="E188" t="s">
        <v>156</v>
      </c>
      <c r="F188" t="s">
        <v>161</v>
      </c>
      <c r="G188" t="s">
        <v>224</v>
      </c>
      <c r="H188">
        <v>419.57214645490131</v>
      </c>
      <c r="I188">
        <v>30</v>
      </c>
      <c r="J188">
        <v>1576353.6232636052</v>
      </c>
      <c r="K188">
        <v>67396.084633333317</v>
      </c>
      <c r="L188">
        <v>283743652.18744898</v>
      </c>
      <c r="M188">
        <v>6024827.0816666661</v>
      </c>
      <c r="N188">
        <v>2364530434.8954077</v>
      </c>
      <c r="O188">
        <v>112386000</v>
      </c>
      <c r="P188">
        <v>24.74786756666666</v>
      </c>
      <c r="Q188">
        <v>23566.486667790898</v>
      </c>
      <c r="R188">
        <v>283811048.27208233</v>
      </c>
      <c r="S188">
        <v>2482.9412619770742</v>
      </c>
      <c r="T188">
        <v>23591.234535357566</v>
      </c>
      <c r="U188">
        <f>Pro_Economic_Table[[#This Row],[Total Energy(MJ)]]*AHP!$P$3/TOPSIS!$B$4</f>
        <v>7.9246030593655217E-3</v>
      </c>
      <c r="V188">
        <f>Pro_Economic_Table[[#This Row],[Total Cost(LKR Million)]]*AHP!$P$4/TOPSIS!$C$4</f>
        <v>3.0658834930799683E-2</v>
      </c>
      <c r="W188">
        <f>Pro_Economic_Table[[#This Row],[Total Carbon (Metric T)]]*AHP!$P$5/TOPSIS!$D$4</f>
        <v>3.4025597776127627E-3</v>
      </c>
      <c r="X188">
        <f>((Pro_Economic_Table[[#This Row],[Weighted Energy]]-TOPSIS!$B$5)^2+(Pro_Economic_Table[[#This Row],[Weighted Cost]]-TOPSIS!$C$5)^2+(Pro_Economic_Table[[#This Row],[Weighted Co2]]-TOPSIS!$D$5)^2)^0.5</f>
        <v>3.6105997910310275E-3</v>
      </c>
      <c r="Y188">
        <f>((Pro_Economic_Table[[#This Row],[Weighted Energy]]-TOPSIS!$B$6)^2+(Pro_Economic_Table[[#This Row],[Weighted Cost]]-TOPSIS!$C$6)^2+(Pro_Economic_Table[[#This Row],[Weighted Co2]]-TOPSIS!$D$6)^2)^0.5</f>
        <v>4.8976049405981331E-3</v>
      </c>
      <c r="Z188">
        <f>Pro_Economic_Table[[#This Row],[S- Worst-Euclidean Distance]]/(Pro_Economic_Table[[#This Row],[S+ Best-Euclidean Distance]]+Pro_Economic_Table[[#This Row],[S- Worst-Euclidean Distance]])</f>
        <v>0.57563317939345526</v>
      </c>
      <c r="AA188">
        <v>187</v>
      </c>
    </row>
    <row r="189" spans="1:27" x14ac:dyDescent="0.3">
      <c r="A189">
        <v>63</v>
      </c>
      <c r="B189" t="s">
        <v>139</v>
      </c>
      <c r="C189" t="s">
        <v>150</v>
      </c>
      <c r="D189" t="s">
        <v>155</v>
      </c>
      <c r="E189" t="s">
        <v>156</v>
      </c>
      <c r="F189" t="s">
        <v>161</v>
      </c>
      <c r="G189" t="s">
        <v>224</v>
      </c>
      <c r="H189">
        <v>419.60224032990129</v>
      </c>
      <c r="I189">
        <v>30</v>
      </c>
      <c r="J189">
        <v>1576382.7541346052</v>
      </c>
      <c r="K189">
        <v>67310.102133333319</v>
      </c>
      <c r="L189">
        <v>283748895.74422896</v>
      </c>
      <c r="M189">
        <v>6020527.9566666661</v>
      </c>
      <c r="N189">
        <v>2364574131.2019076</v>
      </c>
      <c r="O189">
        <v>112386000</v>
      </c>
      <c r="P189">
        <v>24.68338069166666</v>
      </c>
      <c r="Q189">
        <v>23566.922174312345</v>
      </c>
      <c r="R189">
        <v>283816205.84636229</v>
      </c>
      <c r="S189">
        <v>2482.9806591585743</v>
      </c>
      <c r="T189">
        <v>23591.605555004011</v>
      </c>
      <c r="U189">
        <f>Pro_Economic_Table[[#This Row],[Total Energy(MJ)]]*AHP!$P$3/TOPSIS!$B$4</f>
        <v>7.9247470697173614E-3</v>
      </c>
      <c r="V189">
        <f>Pro_Economic_Table[[#This Row],[Total Cost(LKR Million)]]*AHP!$P$4/TOPSIS!$C$4</f>
        <v>3.065932139888608E-2</v>
      </c>
      <c r="W189">
        <f>Pro_Economic_Table[[#This Row],[Total Carbon (Metric T)]]*AHP!$P$5/TOPSIS!$D$4</f>
        <v>3.4026132897137852E-3</v>
      </c>
      <c r="X189">
        <f>((Pro_Economic_Table[[#This Row],[Weighted Energy]]-TOPSIS!$B$5)^2+(Pro_Economic_Table[[#This Row],[Weighted Cost]]-TOPSIS!$C$5)^2+(Pro_Economic_Table[[#This Row],[Weighted Co2]]-TOPSIS!$D$5)^2)^0.5</f>
        <v>3.6111096342475442E-3</v>
      </c>
      <c r="Y189">
        <f>((Pro_Economic_Table[[#This Row],[Weighted Energy]]-TOPSIS!$B$6)^2+(Pro_Economic_Table[[#This Row],[Weighted Cost]]-TOPSIS!$C$6)^2+(Pro_Economic_Table[[#This Row],[Weighted Co2]]-TOPSIS!$D$6)^2)^0.5</f>
        <v>4.8970952784872599E-3</v>
      </c>
      <c r="Z189">
        <f>Pro_Economic_Table[[#This Row],[S- Worst-Euclidean Distance]]/(Pro_Economic_Table[[#This Row],[S+ Best-Euclidean Distance]]+Pro_Economic_Table[[#This Row],[S- Worst-Euclidean Distance]])</f>
        <v>0.57557326471503367</v>
      </c>
      <c r="AA189">
        <v>188</v>
      </c>
    </row>
    <row r="190" spans="1:27" x14ac:dyDescent="0.3">
      <c r="A190">
        <v>331</v>
      </c>
      <c r="B190" t="s">
        <v>142</v>
      </c>
      <c r="C190" t="s">
        <v>149</v>
      </c>
      <c r="D190" t="s">
        <v>154</v>
      </c>
      <c r="E190" t="s">
        <v>156</v>
      </c>
      <c r="F190" t="s">
        <v>161</v>
      </c>
      <c r="G190" t="s">
        <v>225</v>
      </c>
      <c r="H190">
        <v>433.50636979069805</v>
      </c>
      <c r="I190">
        <v>62</v>
      </c>
      <c r="J190">
        <v>1574490.580531281</v>
      </c>
      <c r="K190">
        <v>47983.365433333325</v>
      </c>
      <c r="L190">
        <v>283408304.49563056</v>
      </c>
      <c r="M190">
        <v>6613243.2416666653</v>
      </c>
      <c r="N190">
        <v>2361735870.7969213</v>
      </c>
      <c r="O190">
        <v>115568000</v>
      </c>
      <c r="P190">
        <v>25.282508366666658</v>
      </c>
      <c r="Q190">
        <v>23538.634178942651</v>
      </c>
      <c r="R190">
        <v>283456287.8610639</v>
      </c>
      <c r="S190">
        <v>2483.9171140385879</v>
      </c>
      <c r="T190">
        <v>23563.916687309316</v>
      </c>
      <c r="U190">
        <f>Pro_Economic_Table[[#This Row],[Total Energy(MJ)]]*AHP!$P$3/TOPSIS!$B$4</f>
        <v>7.9146974004575439E-3</v>
      </c>
      <c r="V190">
        <f>Pro_Economic_Table[[#This Row],[Total Cost(LKR Million)]]*AHP!$P$4/TOPSIS!$C$4</f>
        <v>3.0670884546200979E-2</v>
      </c>
      <c r="W190">
        <f>Pro_Economic_Table[[#This Row],[Total Carbon (Metric T)]]*AHP!$P$5/TOPSIS!$D$4</f>
        <v>3.3986197289967994E-3</v>
      </c>
      <c r="X190">
        <f>((Pro_Economic_Table[[#This Row],[Weighted Energy]]-TOPSIS!$B$5)^2+(Pro_Economic_Table[[#This Row],[Weighted Cost]]-TOPSIS!$C$5)^2+(Pro_Economic_Table[[#This Row],[Weighted Co2]]-TOPSIS!$D$5)^2)^0.5</f>
        <v>3.6193394617403817E-3</v>
      </c>
      <c r="Y190">
        <f>((Pro_Economic_Table[[#This Row],[Weighted Energy]]-TOPSIS!$B$6)^2+(Pro_Economic_Table[[#This Row],[Weighted Cost]]-TOPSIS!$C$6)^2+(Pro_Economic_Table[[#This Row],[Weighted Co2]]-TOPSIS!$D$6)^2)^0.5</f>
        <v>4.8887778948440899E-3</v>
      </c>
      <c r="Z190">
        <f>Pro_Economic_Table[[#This Row],[S- Worst-Euclidean Distance]]/(Pro_Economic_Table[[#This Row],[S+ Best-Euclidean Distance]]+Pro_Economic_Table[[#This Row],[S- Worst-Euclidean Distance]])</f>
        <v>0.57460160573133634</v>
      </c>
      <c r="AA190">
        <v>189</v>
      </c>
    </row>
    <row r="191" spans="1:27" x14ac:dyDescent="0.3">
      <c r="A191">
        <v>349</v>
      </c>
      <c r="B191" t="s">
        <v>142</v>
      </c>
      <c r="C191" t="s">
        <v>149</v>
      </c>
      <c r="D191" t="s">
        <v>155</v>
      </c>
      <c r="E191" t="s">
        <v>156</v>
      </c>
      <c r="F191" t="s">
        <v>161</v>
      </c>
      <c r="G191" t="s">
        <v>225</v>
      </c>
      <c r="H191">
        <v>433.53646366569808</v>
      </c>
      <c r="I191">
        <v>62</v>
      </c>
      <c r="J191">
        <v>1574519.7114022812</v>
      </c>
      <c r="K191">
        <v>47897.38293333332</v>
      </c>
      <c r="L191">
        <v>283413548.0524106</v>
      </c>
      <c r="M191">
        <v>6608944.1166666653</v>
      </c>
      <c r="N191">
        <v>2361779567.1034217</v>
      </c>
      <c r="O191">
        <v>115568000</v>
      </c>
      <c r="P191">
        <v>25.218021491666658</v>
      </c>
      <c r="Q191">
        <v>23539.069685464103</v>
      </c>
      <c r="R191">
        <v>283461445.43534392</v>
      </c>
      <c r="S191">
        <v>2483.9565112200885</v>
      </c>
      <c r="T191">
        <v>23564.287706955769</v>
      </c>
      <c r="U191">
        <f>Pro_Economic_Table[[#This Row],[Total Energy(MJ)]]*AHP!$P$3/TOPSIS!$B$4</f>
        <v>7.9148414108093871E-3</v>
      </c>
      <c r="V191">
        <f>Pro_Economic_Table[[#This Row],[Total Cost(LKR Million)]]*AHP!$P$4/TOPSIS!$C$4</f>
        <v>3.067137101428738E-2</v>
      </c>
      <c r="W191">
        <f>Pro_Economic_Table[[#This Row],[Total Carbon (Metric T)]]*AHP!$P$5/TOPSIS!$D$4</f>
        <v>3.3986732410978228E-3</v>
      </c>
      <c r="X191">
        <f>((Pro_Economic_Table[[#This Row],[Weighted Energy]]-TOPSIS!$B$5)^2+(Pro_Economic_Table[[#This Row],[Weighted Cost]]-TOPSIS!$C$5)^2+(Pro_Economic_Table[[#This Row],[Weighted Co2]]-TOPSIS!$D$5)^2)^0.5</f>
        <v>3.6198492410133053E-3</v>
      </c>
      <c r="Y191">
        <f>((Pro_Economic_Table[[#This Row],[Weighted Energy]]-TOPSIS!$B$6)^2+(Pro_Economic_Table[[#This Row],[Weighted Cost]]-TOPSIS!$C$6)^2+(Pro_Economic_Table[[#This Row],[Weighted Co2]]-TOPSIS!$D$6)^2)^0.5</f>
        <v>4.8882681765957175E-3</v>
      </c>
      <c r="Z191">
        <f>Pro_Economic_Table[[#This Row],[S- Worst-Euclidean Distance]]/(Pro_Economic_Table[[#This Row],[S+ Best-Euclidean Distance]]+Pro_Economic_Table[[#This Row],[S- Worst-Euclidean Distance]])</f>
        <v>0.57454169197037641</v>
      </c>
      <c r="AA191">
        <v>190</v>
      </c>
    </row>
    <row r="192" spans="1:27" x14ac:dyDescent="0.3">
      <c r="A192">
        <v>194</v>
      </c>
      <c r="B192" t="s">
        <v>140</v>
      </c>
      <c r="C192" t="s">
        <v>151</v>
      </c>
      <c r="D192" t="s">
        <v>154</v>
      </c>
      <c r="E192" t="s">
        <v>157</v>
      </c>
      <c r="F192" t="s">
        <v>160</v>
      </c>
      <c r="G192" t="s">
        <v>226</v>
      </c>
      <c r="H192">
        <v>431.0038676970928</v>
      </c>
      <c r="I192">
        <v>31</v>
      </c>
      <c r="J192">
        <v>1571672.9757415995</v>
      </c>
      <c r="K192">
        <v>62413.043649999992</v>
      </c>
      <c r="L192">
        <v>282901135.63348794</v>
      </c>
      <c r="M192">
        <v>5917808.8758333316</v>
      </c>
      <c r="N192">
        <v>2357509463.6123991</v>
      </c>
      <c r="O192">
        <v>120900000</v>
      </c>
      <c r="P192">
        <v>27.700669433333328</v>
      </c>
      <c r="Q192">
        <v>23496.510987336911</v>
      </c>
      <c r="R192">
        <v>282963548.67713791</v>
      </c>
      <c r="S192">
        <v>2484.3272724882327</v>
      </c>
      <c r="T192">
        <v>23524.211656770243</v>
      </c>
      <c r="U192">
        <f>Pro_Economic_Table[[#This Row],[Total Energy(MJ)]]*AHP!$P$3/TOPSIS!$B$4</f>
        <v>7.9009390831961766E-3</v>
      </c>
      <c r="V192">
        <f>Pro_Economic_Table[[#This Row],[Total Cost(LKR Million)]]*AHP!$P$4/TOPSIS!$C$4</f>
        <v>3.0675949096214988E-2</v>
      </c>
      <c r="W192">
        <f>Pro_Economic_Table[[#This Row],[Total Carbon (Metric T)]]*AHP!$P$5/TOPSIS!$D$4</f>
        <v>3.3928930791396815E-3</v>
      </c>
      <c r="X192">
        <f>((Pro_Economic_Table[[#This Row],[Weighted Energy]]-TOPSIS!$B$5)^2+(Pro_Economic_Table[[#This Row],[Weighted Cost]]-TOPSIS!$C$5)^2+(Pro_Economic_Table[[#This Row],[Weighted Co2]]-TOPSIS!$D$5)^2)^0.5</f>
        <v>3.620273220499591E-3</v>
      </c>
      <c r="Y192">
        <f>((Pro_Economic_Table[[#This Row],[Weighted Energy]]-TOPSIS!$B$6)^2+(Pro_Economic_Table[[#This Row],[Weighted Cost]]-TOPSIS!$C$6)^2+(Pro_Economic_Table[[#This Row],[Weighted Co2]]-TOPSIS!$D$6)^2)^0.5</f>
        <v>4.8878525778182219E-3</v>
      </c>
      <c r="Z192">
        <f>Pro_Economic_Table[[#This Row],[S- Worst-Euclidean Distance]]/(Pro_Economic_Table[[#This Row],[S+ Best-Euclidean Distance]]+Pro_Economic_Table[[#This Row],[S- Worst-Euclidean Distance]])</f>
        <v>0.57449227875598941</v>
      </c>
      <c r="AA192">
        <v>191</v>
      </c>
    </row>
    <row r="193" spans="1:27" x14ac:dyDescent="0.3">
      <c r="A193">
        <v>212</v>
      </c>
      <c r="B193" t="s">
        <v>140</v>
      </c>
      <c r="C193" t="s">
        <v>151</v>
      </c>
      <c r="D193" t="s">
        <v>155</v>
      </c>
      <c r="E193" t="s">
        <v>157</v>
      </c>
      <c r="F193" t="s">
        <v>160</v>
      </c>
      <c r="G193" t="s">
        <v>226</v>
      </c>
      <c r="H193">
        <v>431.03396157209284</v>
      </c>
      <c r="I193">
        <v>31</v>
      </c>
      <c r="J193">
        <v>1571702.1066125997</v>
      </c>
      <c r="K193">
        <v>62327.061149999994</v>
      </c>
      <c r="L193">
        <v>282906379.19026798</v>
      </c>
      <c r="M193">
        <v>5913509.7508333316</v>
      </c>
      <c r="N193">
        <v>2357553159.9188995</v>
      </c>
      <c r="O193">
        <v>120900000</v>
      </c>
      <c r="P193">
        <v>27.636182558333331</v>
      </c>
      <c r="Q193">
        <v>23496.946493858366</v>
      </c>
      <c r="R193">
        <v>282968706.25141799</v>
      </c>
      <c r="S193">
        <v>2484.3666696697333</v>
      </c>
      <c r="T193">
        <v>23524.5826764167</v>
      </c>
      <c r="U193">
        <f>Pro_Economic_Table[[#This Row],[Total Energy(MJ)]]*AHP!$P$3/TOPSIS!$B$4</f>
        <v>7.9010830935480197E-3</v>
      </c>
      <c r="V193">
        <f>Pro_Economic_Table[[#This Row],[Total Cost(LKR Million)]]*AHP!$P$4/TOPSIS!$C$4</f>
        <v>3.0676435564301392E-2</v>
      </c>
      <c r="W193">
        <f>Pro_Economic_Table[[#This Row],[Total Carbon (Metric T)]]*AHP!$P$5/TOPSIS!$D$4</f>
        <v>3.3929465912407052E-3</v>
      </c>
      <c r="X193">
        <f>((Pro_Economic_Table[[#This Row],[Weighted Energy]]-TOPSIS!$B$5)^2+(Pro_Economic_Table[[#This Row],[Weighted Cost]]-TOPSIS!$C$5)^2+(Pro_Economic_Table[[#This Row],[Weighted Co2]]-TOPSIS!$D$5)^2)^0.5</f>
        <v>3.6207829169025737E-3</v>
      </c>
      <c r="Y193">
        <f>((Pro_Economic_Table[[#This Row],[Weighted Energy]]-TOPSIS!$B$6)^2+(Pro_Economic_Table[[#This Row],[Weighted Cost]]-TOPSIS!$C$6)^2+(Pro_Economic_Table[[#This Row],[Weighted Co2]]-TOPSIS!$D$6)^2)^0.5</f>
        <v>4.8873427990678096E-3</v>
      </c>
      <c r="Z193">
        <f>Pro_Economic_Table[[#This Row],[S- Worst-Euclidean Distance]]/(Pro_Economic_Table[[#This Row],[S+ Best-Euclidean Distance]]+Pro_Economic_Table[[#This Row],[S- Worst-Euclidean Distance]])</f>
        <v>0.57443236762403549</v>
      </c>
      <c r="AA193">
        <v>192</v>
      </c>
    </row>
    <row r="194" spans="1:27" x14ac:dyDescent="0.3">
      <c r="A194">
        <v>306</v>
      </c>
      <c r="B194" t="s">
        <v>141</v>
      </c>
      <c r="C194" t="s">
        <v>151</v>
      </c>
      <c r="D194" t="s">
        <v>154</v>
      </c>
      <c r="E194" t="s">
        <v>157</v>
      </c>
      <c r="F194" t="s">
        <v>161</v>
      </c>
      <c r="G194" t="s">
        <v>224</v>
      </c>
      <c r="H194">
        <v>427.07733423801847</v>
      </c>
      <c r="I194">
        <v>31</v>
      </c>
      <c r="J194">
        <v>1575264.6320474176</v>
      </c>
      <c r="K194">
        <v>56025.065274999994</v>
      </c>
      <c r="L194">
        <v>283547633.76853514</v>
      </c>
      <c r="M194">
        <v>5352886.713333332</v>
      </c>
      <c r="N194">
        <v>2362896948.071126</v>
      </c>
      <c r="O194">
        <v>116132200</v>
      </c>
      <c r="P194">
        <v>24.45888780833333</v>
      </c>
      <c r="Q194">
        <v>23550.206249108891</v>
      </c>
      <c r="R194">
        <v>283603658.83381015</v>
      </c>
      <c r="S194">
        <v>2484.3820347844589</v>
      </c>
      <c r="T194">
        <v>23574.665136917225</v>
      </c>
      <c r="U194">
        <f>Pro_Economic_Table[[#This Row],[Total Energy(MJ)]]*AHP!$P$3/TOPSIS!$B$4</f>
        <v>7.9188123088397133E-3</v>
      </c>
      <c r="V194">
        <f>Pro_Economic_Table[[#This Row],[Total Cost(LKR Million)]]*AHP!$P$4/TOPSIS!$C$4</f>
        <v>3.067662528949678E-2</v>
      </c>
      <c r="W194">
        <f>Pro_Economic_Table[[#This Row],[Total Carbon (Metric T)]]*AHP!$P$5/TOPSIS!$D$4</f>
        <v>3.4001699760706754E-3</v>
      </c>
      <c r="X194">
        <f>((Pro_Economic_Table[[#This Row],[Weighted Energy]]-TOPSIS!$B$5)^2+(Pro_Economic_Table[[#This Row],[Weighted Cost]]-TOPSIS!$C$5)^2+(Pro_Economic_Table[[#This Row],[Weighted Co2]]-TOPSIS!$D$5)^2)^0.5</f>
        <v>3.6260460697653072E-3</v>
      </c>
      <c r="Y194">
        <f>((Pro_Economic_Table[[#This Row],[Weighted Energy]]-TOPSIS!$B$6)^2+(Pro_Economic_Table[[#This Row],[Weighted Cost]]-TOPSIS!$C$6)^2+(Pro_Economic_Table[[#This Row],[Weighted Co2]]-TOPSIS!$D$6)^2)^0.5</f>
        <v>4.8820818472028755E-3</v>
      </c>
      <c r="Z194">
        <f>Pro_Economic_Table[[#This Row],[S- Worst-Euclidean Distance]]/(Pro_Economic_Table[[#This Row],[S+ Best-Euclidean Distance]]+Pro_Economic_Table[[#This Row],[S- Worst-Euclidean Distance]])</f>
        <v>0.57381387478510948</v>
      </c>
      <c r="AA194">
        <v>193</v>
      </c>
    </row>
    <row r="195" spans="1:27" x14ac:dyDescent="0.3">
      <c r="A195">
        <v>333</v>
      </c>
      <c r="B195" t="s">
        <v>142</v>
      </c>
      <c r="C195" t="s">
        <v>149</v>
      </c>
      <c r="D195" t="s">
        <v>154</v>
      </c>
      <c r="E195" t="s">
        <v>156</v>
      </c>
      <c r="F195" t="s">
        <v>161</v>
      </c>
      <c r="G195" t="s">
        <v>224</v>
      </c>
      <c r="H195">
        <v>433.50636979069805</v>
      </c>
      <c r="I195">
        <v>31</v>
      </c>
      <c r="J195">
        <v>1574490.580531281</v>
      </c>
      <c r="K195">
        <v>47983.365433333325</v>
      </c>
      <c r="L195">
        <v>283408304.49563056</v>
      </c>
      <c r="M195">
        <v>6613243.2416666653</v>
      </c>
      <c r="N195">
        <v>2361735870.7969213</v>
      </c>
      <c r="O195">
        <v>116132200</v>
      </c>
      <c r="P195">
        <v>25.282508366666658</v>
      </c>
      <c r="Q195">
        <v>23538.634178942651</v>
      </c>
      <c r="R195">
        <v>283456287.8610639</v>
      </c>
      <c r="S195">
        <v>2484.4813140385882</v>
      </c>
      <c r="T195">
        <v>23563.916687309316</v>
      </c>
      <c r="U195">
        <f>Pro_Economic_Table[[#This Row],[Total Energy(MJ)]]*AHP!$P$3/TOPSIS!$B$4</f>
        <v>7.9146974004575439E-3</v>
      </c>
      <c r="V195">
        <f>Pro_Economic_Table[[#This Row],[Total Cost(LKR Million)]]*AHP!$P$4/TOPSIS!$C$4</f>
        <v>3.0677851168783982E-2</v>
      </c>
      <c r="W195">
        <f>Pro_Economic_Table[[#This Row],[Total Carbon (Metric T)]]*AHP!$P$5/TOPSIS!$D$4</f>
        <v>3.3986197289967994E-3</v>
      </c>
      <c r="X195">
        <f>((Pro_Economic_Table[[#This Row],[Weighted Energy]]-TOPSIS!$B$5)^2+(Pro_Economic_Table[[#This Row],[Weighted Cost]]-TOPSIS!$C$5)^2+(Pro_Economic_Table[[#This Row],[Weighted Co2]]-TOPSIS!$D$5)^2)^0.5</f>
        <v>3.6260533775911963E-3</v>
      </c>
      <c r="Y195">
        <f>((Pro_Economic_Table[[#This Row],[Weighted Energy]]-TOPSIS!$B$6)^2+(Pro_Economic_Table[[#This Row],[Weighted Cost]]-TOPSIS!$C$6)^2+(Pro_Economic_Table[[#This Row],[Weighted Co2]]-TOPSIS!$D$6)^2)^0.5</f>
        <v>4.8820588083267023E-3</v>
      </c>
      <c r="Z195">
        <f>Pro_Economic_Table[[#This Row],[S- Worst-Euclidean Distance]]/(Pro_Economic_Table[[#This Row],[S+ Best-Euclidean Distance]]+Pro_Economic_Table[[#This Row],[S- Worst-Euclidean Distance]])</f>
        <v>0.57381222786497621</v>
      </c>
      <c r="AA195">
        <v>194</v>
      </c>
    </row>
    <row r="196" spans="1:27" x14ac:dyDescent="0.3">
      <c r="A196">
        <v>324</v>
      </c>
      <c r="B196" t="s">
        <v>141</v>
      </c>
      <c r="C196" t="s">
        <v>151</v>
      </c>
      <c r="D196" t="s">
        <v>155</v>
      </c>
      <c r="E196" t="s">
        <v>157</v>
      </c>
      <c r="F196" t="s">
        <v>161</v>
      </c>
      <c r="G196" t="s">
        <v>224</v>
      </c>
      <c r="H196">
        <v>427.10742811301844</v>
      </c>
      <c r="I196">
        <v>31</v>
      </c>
      <c r="J196">
        <v>1575293.7629184178</v>
      </c>
      <c r="K196">
        <v>55939.082774999988</v>
      </c>
      <c r="L196">
        <v>283552877.32531518</v>
      </c>
      <c r="M196">
        <v>5348587.588333332</v>
      </c>
      <c r="N196">
        <v>2362940644.3776264</v>
      </c>
      <c r="O196">
        <v>116132200</v>
      </c>
      <c r="P196">
        <v>24.394400933333326</v>
      </c>
      <c r="Q196">
        <v>23550.641755630346</v>
      </c>
      <c r="R196">
        <v>283608816.40809017</v>
      </c>
      <c r="S196">
        <v>2484.4214319659595</v>
      </c>
      <c r="T196">
        <v>23575.036156563678</v>
      </c>
      <c r="U196">
        <f>Pro_Economic_Table[[#This Row],[Total Energy(MJ)]]*AHP!$P$3/TOPSIS!$B$4</f>
        <v>7.9189563191915547E-3</v>
      </c>
      <c r="V196">
        <f>Pro_Economic_Table[[#This Row],[Total Cost(LKR Million)]]*AHP!$P$4/TOPSIS!$C$4</f>
        <v>3.067711175758318E-2</v>
      </c>
      <c r="W196">
        <f>Pro_Economic_Table[[#This Row],[Total Carbon (Metric T)]]*AHP!$P$5/TOPSIS!$D$4</f>
        <v>3.4002234881716988E-3</v>
      </c>
      <c r="X196">
        <f>((Pro_Economic_Table[[#This Row],[Weighted Energy]]-TOPSIS!$B$5)^2+(Pro_Economic_Table[[#This Row],[Weighted Cost]]-TOPSIS!$C$5)^2+(Pro_Economic_Table[[#This Row],[Weighted Co2]]-TOPSIS!$D$5)^2)^0.5</f>
        <v>3.6265558626448115E-3</v>
      </c>
      <c r="Y196">
        <f>((Pro_Economic_Table[[#This Row],[Weighted Energy]]-TOPSIS!$B$6)^2+(Pro_Economic_Table[[#This Row],[Weighted Cost]]-TOPSIS!$C$6)^2+(Pro_Economic_Table[[#This Row],[Weighted Co2]]-TOPSIS!$D$6)^2)^0.5</f>
        <v>4.8815721402494542E-3</v>
      </c>
      <c r="Z196">
        <f>Pro_Economic_Table[[#This Row],[S- Worst-Euclidean Distance]]/(Pro_Economic_Table[[#This Row],[S+ Best-Euclidean Distance]]+Pro_Economic_Table[[#This Row],[S- Worst-Euclidean Distance]])</f>
        <v>0.57375396075245444</v>
      </c>
      <c r="AA196">
        <v>195</v>
      </c>
    </row>
    <row r="197" spans="1:27" x14ac:dyDescent="0.3">
      <c r="A197">
        <v>351</v>
      </c>
      <c r="B197" t="s">
        <v>142</v>
      </c>
      <c r="C197" t="s">
        <v>149</v>
      </c>
      <c r="D197" t="s">
        <v>155</v>
      </c>
      <c r="E197" t="s">
        <v>156</v>
      </c>
      <c r="F197" t="s">
        <v>161</v>
      </c>
      <c r="G197" t="s">
        <v>224</v>
      </c>
      <c r="H197">
        <v>433.53646366569808</v>
      </c>
      <c r="I197">
        <v>31</v>
      </c>
      <c r="J197">
        <v>1574519.7114022812</v>
      </c>
      <c r="K197">
        <v>47897.38293333332</v>
      </c>
      <c r="L197">
        <v>283413548.0524106</v>
      </c>
      <c r="M197">
        <v>6608944.1166666653</v>
      </c>
      <c r="N197">
        <v>2361779567.1034217</v>
      </c>
      <c r="O197">
        <v>116132200</v>
      </c>
      <c r="P197">
        <v>25.218021491666658</v>
      </c>
      <c r="Q197">
        <v>23539.069685464103</v>
      </c>
      <c r="R197">
        <v>283461445.43534392</v>
      </c>
      <c r="S197">
        <v>2484.5207112200883</v>
      </c>
      <c r="T197">
        <v>23564.287706955769</v>
      </c>
      <c r="U197">
        <f>Pro_Economic_Table[[#This Row],[Total Energy(MJ)]]*AHP!$P$3/TOPSIS!$B$4</f>
        <v>7.9148414108093871E-3</v>
      </c>
      <c r="V197">
        <f>Pro_Economic_Table[[#This Row],[Total Cost(LKR Million)]]*AHP!$P$4/TOPSIS!$C$4</f>
        <v>3.0678337636870379E-2</v>
      </c>
      <c r="W197">
        <f>Pro_Economic_Table[[#This Row],[Total Carbon (Metric T)]]*AHP!$P$5/TOPSIS!$D$4</f>
        <v>3.3986732410978228E-3</v>
      </c>
      <c r="X197">
        <f>((Pro_Economic_Table[[#This Row],[Weighted Energy]]-TOPSIS!$B$5)^2+(Pro_Economic_Table[[#This Row],[Weighted Cost]]-TOPSIS!$C$5)^2+(Pro_Economic_Table[[#This Row],[Weighted Co2]]-TOPSIS!$D$5)^2)^0.5</f>
        <v>3.6265631476058791E-3</v>
      </c>
      <c r="Y197">
        <f>((Pro_Economic_Table[[#This Row],[Weighted Energy]]-TOPSIS!$B$6)^2+(Pro_Economic_Table[[#This Row],[Weighted Cost]]-TOPSIS!$C$6)^2+(Pro_Economic_Table[[#This Row],[Weighted Co2]]-TOPSIS!$D$6)^2)^0.5</f>
        <v>4.8815490827442982E-3</v>
      </c>
      <c r="Z197">
        <f>Pro_Economic_Table[[#This Row],[S- Worst-Euclidean Distance]]/(Pro_Economic_Table[[#This Row],[S+ Best-Euclidean Distance]]+Pro_Economic_Table[[#This Row],[S- Worst-Euclidean Distance]])</f>
        <v>0.57375231433017693</v>
      </c>
      <c r="AA197">
        <v>196</v>
      </c>
    </row>
    <row r="198" spans="1:27" x14ac:dyDescent="0.3">
      <c r="A198">
        <v>296</v>
      </c>
      <c r="B198" t="s">
        <v>141</v>
      </c>
      <c r="C198" t="s">
        <v>151</v>
      </c>
      <c r="D198" t="s">
        <v>154</v>
      </c>
      <c r="E198" t="s">
        <v>156</v>
      </c>
      <c r="F198" t="s">
        <v>161</v>
      </c>
      <c r="G198" t="s">
        <v>226</v>
      </c>
      <c r="H198">
        <v>424.02582190468513</v>
      </c>
      <c r="I198">
        <v>31</v>
      </c>
      <c r="J198">
        <v>1572310.7681087512</v>
      </c>
      <c r="K198">
        <v>53028.044233333327</v>
      </c>
      <c r="L198">
        <v>283015938.25957525</v>
      </c>
      <c r="M198">
        <v>5952290.9216666659</v>
      </c>
      <c r="N198">
        <v>2358466152.1631269</v>
      </c>
      <c r="O198">
        <v>120900000</v>
      </c>
      <c r="P198">
        <v>21.461866766666663</v>
      </c>
      <c r="Q198">
        <v>23506.045983225831</v>
      </c>
      <c r="R198">
        <v>283068966.30380857</v>
      </c>
      <c r="S198">
        <v>2485.3184430847937</v>
      </c>
      <c r="T198">
        <v>23527.507849992497</v>
      </c>
      <c r="U198">
        <f>Pro_Economic_Table[[#This Row],[Total Energy(MJ)]]*AHP!$P$3/TOPSIS!$B$4</f>
        <v>7.9038825656712643E-3</v>
      </c>
      <c r="V198">
        <f>Pro_Economic_Table[[#This Row],[Total Cost(LKR Million)]]*AHP!$P$4/TOPSIS!$C$4</f>
        <v>3.0688187861655628E-2</v>
      </c>
      <c r="W198">
        <f>Pro_Economic_Table[[#This Row],[Total Carbon (Metric T)]]*AHP!$P$5/TOPSIS!$D$4</f>
        <v>3.3933684885321179E-3</v>
      </c>
      <c r="X198">
        <f>((Pro_Economic_Table[[#This Row],[Weighted Energy]]-TOPSIS!$B$5)^2+(Pro_Economic_Table[[#This Row],[Weighted Cost]]-TOPSIS!$C$5)^2+(Pro_Economic_Table[[#This Row],[Weighted Co2]]-TOPSIS!$D$5)^2)^0.5</f>
        <v>3.6328419121495854E-3</v>
      </c>
      <c r="Y198">
        <f>((Pro_Economic_Table[[#This Row],[Weighted Energy]]-TOPSIS!$B$6)^2+(Pro_Economic_Table[[#This Row],[Weighted Cost]]-TOPSIS!$C$6)^2+(Pro_Economic_Table[[#This Row],[Weighted Co2]]-TOPSIS!$D$6)^2)^0.5</f>
        <v>4.8752859872080211E-3</v>
      </c>
      <c r="Z198">
        <f>Pro_Economic_Table[[#This Row],[S- Worst-Euclidean Distance]]/(Pro_Economic_Table[[#This Row],[S+ Best-Euclidean Distance]]+Pro_Economic_Table[[#This Row],[S- Worst-Euclidean Distance]])</f>
        <v>0.57301512681492739</v>
      </c>
      <c r="AA198">
        <v>197</v>
      </c>
    </row>
    <row r="199" spans="1:27" x14ac:dyDescent="0.3">
      <c r="A199">
        <v>314</v>
      </c>
      <c r="B199" t="s">
        <v>141</v>
      </c>
      <c r="C199" t="s">
        <v>151</v>
      </c>
      <c r="D199" t="s">
        <v>155</v>
      </c>
      <c r="E199" t="s">
        <v>156</v>
      </c>
      <c r="F199" t="s">
        <v>161</v>
      </c>
      <c r="G199" t="s">
        <v>226</v>
      </c>
      <c r="H199">
        <v>424.05591577968511</v>
      </c>
      <c r="I199">
        <v>31</v>
      </c>
      <c r="J199">
        <v>1572339.8989797514</v>
      </c>
      <c r="K199">
        <v>52942.061733333321</v>
      </c>
      <c r="L199">
        <v>283021181.81635529</v>
      </c>
      <c r="M199">
        <v>5947991.7966666659</v>
      </c>
      <c r="N199">
        <v>2358509848.4696274</v>
      </c>
      <c r="O199">
        <v>120900000</v>
      </c>
      <c r="P199">
        <v>21.39737989166666</v>
      </c>
      <c r="Q199">
        <v>23506.481489747282</v>
      </c>
      <c r="R199">
        <v>283074123.87808859</v>
      </c>
      <c r="S199">
        <v>2485.3578402662938</v>
      </c>
      <c r="T199">
        <v>23527.878869638949</v>
      </c>
      <c r="U199">
        <f>Pro_Economic_Table[[#This Row],[Total Energy(MJ)]]*AHP!$P$3/TOPSIS!$B$4</f>
        <v>7.9040265760231057E-3</v>
      </c>
      <c r="V199">
        <f>Pro_Economic_Table[[#This Row],[Total Cost(LKR Million)]]*AHP!$P$4/TOPSIS!$C$4</f>
        <v>3.0688674329742024E-2</v>
      </c>
      <c r="W199">
        <f>Pro_Economic_Table[[#This Row],[Total Carbon (Metric T)]]*AHP!$P$5/TOPSIS!$D$4</f>
        <v>3.3934220006331412E-3</v>
      </c>
      <c r="X199">
        <f>((Pro_Economic_Table[[#This Row],[Weighted Energy]]-TOPSIS!$B$5)^2+(Pro_Economic_Table[[#This Row],[Weighted Cost]]-TOPSIS!$C$5)^2+(Pro_Economic_Table[[#This Row],[Weighted Co2]]-TOPSIS!$D$5)^2)^0.5</f>
        <v>3.6333516076949455E-3</v>
      </c>
      <c r="Y199">
        <f>((Pro_Economic_Table[[#This Row],[Weighted Energy]]-TOPSIS!$B$6)^2+(Pro_Economic_Table[[#This Row],[Weighted Cost]]-TOPSIS!$C$6)^2+(Pro_Economic_Table[[#This Row],[Weighted Co2]]-TOPSIS!$D$6)^2)^0.5</f>
        <v>4.8747762078258016E-3</v>
      </c>
      <c r="Z199">
        <f>Pro_Economic_Table[[#This Row],[S- Worst-Euclidean Distance]]/(Pro_Economic_Table[[#This Row],[S+ Best-Euclidean Distance]]+Pro_Economic_Table[[#This Row],[S- Worst-Euclidean Distance]])</f>
        <v>0.57295521570951347</v>
      </c>
      <c r="AA199">
        <v>198</v>
      </c>
    </row>
    <row r="200" spans="1:27" x14ac:dyDescent="0.3">
      <c r="A200">
        <v>44</v>
      </c>
      <c r="B200" t="s">
        <v>139</v>
      </c>
      <c r="C200" t="s">
        <v>150</v>
      </c>
      <c r="D200" t="s">
        <v>154</v>
      </c>
      <c r="E200" t="s">
        <v>156</v>
      </c>
      <c r="F200" t="s">
        <v>161</v>
      </c>
      <c r="G200" t="s">
        <v>226</v>
      </c>
      <c r="H200">
        <v>419.57214645490131</v>
      </c>
      <c r="I200">
        <v>30</v>
      </c>
      <c r="J200">
        <v>1576353.6232636052</v>
      </c>
      <c r="K200">
        <v>67396.084633333317</v>
      </c>
      <c r="L200">
        <v>283743652.18744898</v>
      </c>
      <c r="M200">
        <v>6024827.0816666661</v>
      </c>
      <c r="N200">
        <v>2364530434.8954077</v>
      </c>
      <c r="O200">
        <v>117000000</v>
      </c>
      <c r="P200">
        <v>24.74786756666666</v>
      </c>
      <c r="Q200">
        <v>23566.486667790898</v>
      </c>
      <c r="R200">
        <v>283811048.27208233</v>
      </c>
      <c r="S200">
        <v>2487.5552619770742</v>
      </c>
      <c r="T200">
        <v>23591.234535357566</v>
      </c>
      <c r="U200">
        <f>Pro_Economic_Table[[#This Row],[Total Energy(MJ)]]*AHP!$P$3/TOPSIS!$B$4</f>
        <v>7.9246030593655217E-3</v>
      </c>
      <c r="V200">
        <f>Pro_Economic_Table[[#This Row],[Total Cost(LKR Million)]]*AHP!$P$4/TOPSIS!$C$4</f>
        <v>3.0715807629484494E-2</v>
      </c>
      <c r="W200">
        <f>Pro_Economic_Table[[#This Row],[Total Carbon (Metric T)]]*AHP!$P$5/TOPSIS!$D$4</f>
        <v>3.4025597776127627E-3</v>
      </c>
      <c r="X200">
        <f>((Pro_Economic_Table[[#This Row],[Weighted Energy]]-TOPSIS!$B$5)^2+(Pro_Economic_Table[[#This Row],[Weighted Cost]]-TOPSIS!$C$5)^2+(Pro_Economic_Table[[#This Row],[Weighted Co2]]-TOPSIS!$D$5)^2)^0.5</f>
        <v>3.6654771748517016E-3</v>
      </c>
      <c r="Y200">
        <f>((Pro_Economic_Table[[#This Row],[Weighted Energy]]-TOPSIS!$B$6)^2+(Pro_Economic_Table[[#This Row],[Weighted Cost]]-TOPSIS!$C$6)^2+(Pro_Economic_Table[[#This Row],[Weighted Co2]]-TOPSIS!$D$6)^2)^0.5</f>
        <v>4.8426355093168236E-3</v>
      </c>
      <c r="Z200">
        <f>Pro_Economic_Table[[#This Row],[S- Worst-Euclidean Distance]]/(Pro_Economic_Table[[#This Row],[S+ Best-Euclidean Distance]]+Pro_Economic_Table[[#This Row],[S- Worst-Euclidean Distance]])</f>
        <v>0.56917858155872336</v>
      </c>
      <c r="AA200">
        <v>199</v>
      </c>
    </row>
    <row r="201" spans="1:27" x14ac:dyDescent="0.3">
      <c r="A201">
        <v>62</v>
      </c>
      <c r="B201" t="s">
        <v>139</v>
      </c>
      <c r="C201" t="s">
        <v>150</v>
      </c>
      <c r="D201" t="s">
        <v>155</v>
      </c>
      <c r="E201" t="s">
        <v>156</v>
      </c>
      <c r="F201" t="s">
        <v>161</v>
      </c>
      <c r="G201" t="s">
        <v>226</v>
      </c>
      <c r="H201">
        <v>419.60224032990129</v>
      </c>
      <c r="I201">
        <v>30</v>
      </c>
      <c r="J201">
        <v>1576382.7541346052</v>
      </c>
      <c r="K201">
        <v>67310.102133333319</v>
      </c>
      <c r="L201">
        <v>283748895.74422896</v>
      </c>
      <c r="M201">
        <v>6020527.9566666661</v>
      </c>
      <c r="N201">
        <v>2364574131.2019076</v>
      </c>
      <c r="O201">
        <v>117000000</v>
      </c>
      <c r="P201">
        <v>24.68338069166666</v>
      </c>
      <c r="Q201">
        <v>23566.922174312345</v>
      </c>
      <c r="R201">
        <v>283816205.84636229</v>
      </c>
      <c r="S201">
        <v>2487.5946591585739</v>
      </c>
      <c r="T201">
        <v>23591.605555004011</v>
      </c>
      <c r="U201">
        <f>Pro_Economic_Table[[#This Row],[Total Energy(MJ)]]*AHP!$P$3/TOPSIS!$B$4</f>
        <v>7.9247470697173614E-3</v>
      </c>
      <c r="V201">
        <f>Pro_Economic_Table[[#This Row],[Total Cost(LKR Million)]]*AHP!$P$4/TOPSIS!$C$4</f>
        <v>3.0716294097570887E-2</v>
      </c>
      <c r="W201">
        <f>Pro_Economic_Table[[#This Row],[Total Carbon (Metric T)]]*AHP!$P$5/TOPSIS!$D$4</f>
        <v>3.4026132897137852E-3</v>
      </c>
      <c r="X201">
        <f>((Pro_Economic_Table[[#This Row],[Weighted Energy]]-TOPSIS!$B$5)^2+(Pro_Economic_Table[[#This Row],[Weighted Cost]]-TOPSIS!$C$5)^2+(Pro_Economic_Table[[#This Row],[Weighted Co2]]-TOPSIS!$D$5)^2)^0.5</f>
        <v>3.6659869462015728E-3</v>
      </c>
      <c r="Y201">
        <f>((Pro_Economic_Table[[#This Row],[Weighted Energy]]-TOPSIS!$B$6)^2+(Pro_Economic_Table[[#This Row],[Weighted Cost]]-TOPSIS!$C$6)^2+(Pro_Economic_Table[[#This Row],[Weighted Co2]]-TOPSIS!$D$6)^2)^0.5</f>
        <v>4.8421257851595121E-3</v>
      </c>
      <c r="Z201">
        <f>Pro_Economic_Table[[#This Row],[S- Worst-Euclidean Distance]]/(Pro_Economic_Table[[#This Row],[S+ Best-Euclidean Distance]]+Pro_Economic_Table[[#This Row],[S- Worst-Euclidean Distance]])</f>
        <v>0.56911866803449063</v>
      </c>
      <c r="AA201">
        <v>200</v>
      </c>
    </row>
    <row r="202" spans="1:27" x14ac:dyDescent="0.3">
      <c r="A202">
        <v>52</v>
      </c>
      <c r="B202" t="s">
        <v>139</v>
      </c>
      <c r="C202" t="s">
        <v>150</v>
      </c>
      <c r="D202" t="s">
        <v>154</v>
      </c>
      <c r="E202" t="s">
        <v>157</v>
      </c>
      <c r="F202" t="s">
        <v>161</v>
      </c>
      <c r="G202" t="s">
        <v>225</v>
      </c>
      <c r="H202">
        <v>422.62365878823465</v>
      </c>
      <c r="I202">
        <v>61</v>
      </c>
      <c r="J202">
        <v>1579307.4872022721</v>
      </c>
      <c r="K202">
        <v>70393.105674999984</v>
      </c>
      <c r="L202">
        <v>284275347.69640899</v>
      </c>
      <c r="M202">
        <v>5425422.8733333321</v>
      </c>
      <c r="N202">
        <v>2368961230.8034081</v>
      </c>
      <c r="O202">
        <v>113704000</v>
      </c>
      <c r="P202">
        <v>27.744888608333326</v>
      </c>
      <c r="Q202">
        <v>23610.646933673968</v>
      </c>
      <c r="R202">
        <v>284345740.80208397</v>
      </c>
      <c r="S202">
        <v>2488.0906536767416</v>
      </c>
      <c r="T202">
        <v>23638.391822282301</v>
      </c>
      <c r="U202">
        <f>Pro_Economic_Table[[#This Row],[Total Energy(MJ)]]*AHP!$P$3/TOPSIS!$B$4</f>
        <v>7.9395328025339724E-3</v>
      </c>
      <c r="V202">
        <f>Pro_Economic_Table[[#This Row],[Total Cost(LKR Million)]]*AHP!$P$4/TOPSIS!$C$4</f>
        <v>3.0722418533252048E-2</v>
      </c>
      <c r="W202">
        <f>Pro_Economic_Table[[#This Row],[Total Carbon (Metric T)]]*AHP!$P$5/TOPSIS!$D$4</f>
        <v>3.4093612651513215E-3</v>
      </c>
      <c r="X202">
        <f>((Pro_Economic_Table[[#This Row],[Weighted Energy]]-TOPSIS!$B$5)^2+(Pro_Economic_Table[[#This Row],[Weighted Cost]]-TOPSIS!$C$5)^2+(Pro_Economic_Table[[#This Row],[Weighted Co2]]-TOPSIS!$D$5)^2)^0.5</f>
        <v>3.6762496573228818E-3</v>
      </c>
      <c r="Y202">
        <f>((Pro_Economic_Table[[#This Row],[Weighted Energy]]-TOPSIS!$B$6)^2+(Pro_Economic_Table[[#This Row],[Weighted Cost]]-TOPSIS!$C$6)^2+(Pro_Economic_Table[[#This Row],[Weighted Co2]]-TOPSIS!$D$6)^2)^0.5</f>
        <v>4.8319446320347287E-3</v>
      </c>
      <c r="Z202">
        <f>Pro_Economic_Table[[#This Row],[S- Worst-Euclidean Distance]]/(Pro_Economic_Table[[#This Row],[S+ Best-Euclidean Distance]]+Pro_Economic_Table[[#This Row],[S- Worst-Euclidean Distance]])</f>
        <v>0.56791658343753593</v>
      </c>
      <c r="AA202">
        <v>201</v>
      </c>
    </row>
    <row r="203" spans="1:27" x14ac:dyDescent="0.3">
      <c r="A203">
        <v>70</v>
      </c>
      <c r="B203" t="s">
        <v>139</v>
      </c>
      <c r="C203" t="s">
        <v>150</v>
      </c>
      <c r="D203" t="s">
        <v>155</v>
      </c>
      <c r="E203" t="s">
        <v>157</v>
      </c>
      <c r="F203" t="s">
        <v>161</v>
      </c>
      <c r="G203" t="s">
        <v>225</v>
      </c>
      <c r="H203">
        <v>422.65375266323468</v>
      </c>
      <c r="I203">
        <v>61</v>
      </c>
      <c r="J203">
        <v>1579336.6180732718</v>
      </c>
      <c r="K203">
        <v>70307.123174999986</v>
      </c>
      <c r="L203">
        <v>284280591.25318891</v>
      </c>
      <c r="M203">
        <v>5421123.7483333321</v>
      </c>
      <c r="N203">
        <v>2369004927.1099076</v>
      </c>
      <c r="O203">
        <v>113704000</v>
      </c>
      <c r="P203">
        <v>27.680401733333326</v>
      </c>
      <c r="Q203">
        <v>23611.082440195412</v>
      </c>
      <c r="R203">
        <v>284350898.37636393</v>
      </c>
      <c r="S203">
        <v>2488.1300508582412</v>
      </c>
      <c r="T203">
        <v>23638.762841928747</v>
      </c>
      <c r="U203">
        <f>Pro_Economic_Table[[#This Row],[Total Energy(MJ)]]*AHP!$P$3/TOPSIS!$B$4</f>
        <v>7.9396768128858122E-3</v>
      </c>
      <c r="V203">
        <f>Pro_Economic_Table[[#This Row],[Total Cost(LKR Million)]]*AHP!$P$4/TOPSIS!$C$4</f>
        <v>3.0722905001338445E-2</v>
      </c>
      <c r="W203">
        <f>Pro_Economic_Table[[#This Row],[Total Carbon (Metric T)]]*AHP!$P$5/TOPSIS!$D$4</f>
        <v>3.409414777252344E-3</v>
      </c>
      <c r="X203">
        <f>((Pro_Economic_Table[[#This Row],[Weighted Energy]]-TOPSIS!$B$5)^2+(Pro_Economic_Table[[#This Row],[Weighted Cost]]-TOPSIS!$C$5)^2+(Pro_Economic_Table[[#This Row],[Weighted Co2]]-TOPSIS!$D$5)^2)^0.5</f>
        <v>3.676759493537002E-3</v>
      </c>
      <c r="Y203">
        <f>((Pro_Economic_Table[[#This Row],[Weighted Energy]]-TOPSIS!$B$6)^2+(Pro_Economic_Table[[#This Row],[Weighted Cost]]-TOPSIS!$C$6)^2+(Pro_Economic_Table[[#This Row],[Weighted Co2]]-TOPSIS!$D$6)^2)^0.5</f>
        <v>4.8314349659543104E-3</v>
      </c>
      <c r="Z203">
        <f>Pro_Economic_Table[[#This Row],[S- Worst-Euclidean Distance]]/(Pro_Economic_Table[[#This Row],[S+ Best-Euclidean Distance]]+Pro_Economic_Table[[#This Row],[S- Worst-Euclidean Distance]])</f>
        <v>0.56785666911557298</v>
      </c>
      <c r="AA203">
        <v>202</v>
      </c>
    </row>
    <row r="204" spans="1:27" x14ac:dyDescent="0.3">
      <c r="A204">
        <v>305</v>
      </c>
      <c r="B204" t="s">
        <v>141</v>
      </c>
      <c r="C204" t="s">
        <v>151</v>
      </c>
      <c r="D204" t="s">
        <v>154</v>
      </c>
      <c r="E204" t="s">
        <v>157</v>
      </c>
      <c r="F204" t="s">
        <v>161</v>
      </c>
      <c r="G204" t="s">
        <v>226</v>
      </c>
      <c r="H204">
        <v>427.07733423801847</v>
      </c>
      <c r="I204">
        <v>31</v>
      </c>
      <c r="J204">
        <v>1575264.6320474176</v>
      </c>
      <c r="K204">
        <v>56025.065274999994</v>
      </c>
      <c r="L204">
        <v>283547633.76853514</v>
      </c>
      <c r="M204">
        <v>5352886.713333332</v>
      </c>
      <c r="N204">
        <v>2362896948.071126</v>
      </c>
      <c r="O204">
        <v>120900000</v>
      </c>
      <c r="P204">
        <v>24.45888780833333</v>
      </c>
      <c r="Q204">
        <v>23550.206249108891</v>
      </c>
      <c r="R204">
        <v>283603658.83381015</v>
      </c>
      <c r="S204">
        <v>2489.149834784459</v>
      </c>
      <c r="T204">
        <v>23574.665136917225</v>
      </c>
      <c r="U204">
        <f>Pro_Economic_Table[[#This Row],[Total Energy(MJ)]]*AHP!$P$3/TOPSIS!$B$4</f>
        <v>7.9188123088397133E-3</v>
      </c>
      <c r="V204">
        <f>Pro_Economic_Table[[#This Row],[Total Cost(LKR Million)]]*AHP!$P$4/TOPSIS!$C$4</f>
        <v>3.0735497078137754E-2</v>
      </c>
      <c r="W204">
        <f>Pro_Economic_Table[[#This Row],[Total Carbon (Metric T)]]*AHP!$P$5/TOPSIS!$D$4</f>
        <v>3.4001699760706754E-3</v>
      </c>
      <c r="X204">
        <f>((Pro_Economic_Table[[#This Row],[Weighted Energy]]-TOPSIS!$B$5)^2+(Pro_Economic_Table[[#This Row],[Weighted Cost]]-TOPSIS!$C$5)^2+(Pro_Economic_Table[[#This Row],[Weighted Co2]]-TOPSIS!$D$5)^2)^0.5</f>
        <v>3.6828003485574385E-3</v>
      </c>
      <c r="Y204">
        <f>((Pro_Economic_Table[[#This Row],[Weighted Energy]]-TOPSIS!$B$6)^2+(Pro_Economic_Table[[#This Row],[Weighted Cost]]-TOPSIS!$C$6)^2+(Pro_Economic_Table[[#This Row],[Weighted Co2]]-TOPSIS!$D$6)^2)^0.5</f>
        <v>4.8253152234239488E-3</v>
      </c>
      <c r="Z204">
        <f>Pro_Economic_Table[[#This Row],[S- Worst-Euclidean Distance]]/(Pro_Economic_Table[[#This Row],[S+ Best-Euclidean Distance]]+Pro_Economic_Table[[#This Row],[S- Worst-Euclidean Distance]])</f>
        <v>0.56714265134273667</v>
      </c>
      <c r="AA204">
        <v>203</v>
      </c>
    </row>
    <row r="205" spans="1:27" x14ac:dyDescent="0.3">
      <c r="A205">
        <v>332</v>
      </c>
      <c r="B205" t="s">
        <v>142</v>
      </c>
      <c r="C205" t="s">
        <v>149</v>
      </c>
      <c r="D205" t="s">
        <v>154</v>
      </c>
      <c r="E205" t="s">
        <v>156</v>
      </c>
      <c r="F205" t="s">
        <v>161</v>
      </c>
      <c r="G205" t="s">
        <v>226</v>
      </c>
      <c r="H205">
        <v>433.50636979069805</v>
      </c>
      <c r="I205">
        <v>31</v>
      </c>
      <c r="J205">
        <v>1574490.580531281</v>
      </c>
      <c r="K205">
        <v>47983.365433333325</v>
      </c>
      <c r="L205">
        <v>283408304.49563056</v>
      </c>
      <c r="M205">
        <v>6613243.2416666653</v>
      </c>
      <c r="N205">
        <v>2361735870.7969213</v>
      </c>
      <c r="O205">
        <v>120900000</v>
      </c>
      <c r="P205">
        <v>25.282508366666658</v>
      </c>
      <c r="Q205">
        <v>23538.634178942651</v>
      </c>
      <c r="R205">
        <v>283456287.8610639</v>
      </c>
      <c r="S205">
        <v>2489.2491140385882</v>
      </c>
      <c r="T205">
        <v>23563.916687309316</v>
      </c>
      <c r="U205">
        <f>Pro_Economic_Table[[#This Row],[Total Energy(MJ)]]*AHP!$P$3/TOPSIS!$B$4</f>
        <v>7.9146974004575439E-3</v>
      </c>
      <c r="V205">
        <f>Pro_Economic_Table[[#This Row],[Total Cost(LKR Million)]]*AHP!$P$4/TOPSIS!$C$4</f>
        <v>3.0736722957424956E-2</v>
      </c>
      <c r="W205">
        <f>Pro_Economic_Table[[#This Row],[Total Carbon (Metric T)]]*AHP!$P$5/TOPSIS!$D$4</f>
        <v>3.3986197289967994E-3</v>
      </c>
      <c r="X205">
        <f>((Pro_Economic_Table[[#This Row],[Weighted Energy]]-TOPSIS!$B$5)^2+(Pro_Economic_Table[[#This Row],[Weighted Cost]]-TOPSIS!$C$5)^2+(Pro_Economic_Table[[#This Row],[Weighted Co2]]-TOPSIS!$D$5)^2)^0.5</f>
        <v>3.6828271400959713E-3</v>
      </c>
      <c r="Y205">
        <f>((Pro_Economic_Table[[#This Row],[Weighted Energy]]-TOPSIS!$B$6)^2+(Pro_Economic_Table[[#This Row],[Weighted Cost]]-TOPSIS!$C$6)^2+(Pro_Economic_Table[[#This Row],[Weighted Co2]]-TOPSIS!$D$6)^2)^0.5</f>
        <v>4.8253068700334486E-3</v>
      </c>
      <c r="Z205">
        <f>Pro_Economic_Table[[#This Row],[S- Worst-Euclidean Distance]]/(Pro_Economic_Table[[#This Row],[S+ Best-Euclidean Distance]]+Pro_Economic_Table[[#This Row],[S- Worst-Euclidean Distance]])</f>
        <v>0.56714044046422452</v>
      </c>
      <c r="AA205">
        <v>204</v>
      </c>
    </row>
    <row r="206" spans="1:27" x14ac:dyDescent="0.3">
      <c r="A206">
        <v>323</v>
      </c>
      <c r="B206" t="s">
        <v>141</v>
      </c>
      <c r="C206" t="s">
        <v>151</v>
      </c>
      <c r="D206" t="s">
        <v>155</v>
      </c>
      <c r="E206" t="s">
        <v>157</v>
      </c>
      <c r="F206" t="s">
        <v>161</v>
      </c>
      <c r="G206" t="s">
        <v>226</v>
      </c>
      <c r="H206">
        <v>427.10742811301844</v>
      </c>
      <c r="I206">
        <v>31</v>
      </c>
      <c r="J206">
        <v>1575293.7629184178</v>
      </c>
      <c r="K206">
        <v>55939.082774999988</v>
      </c>
      <c r="L206">
        <v>283552877.32531518</v>
      </c>
      <c r="M206">
        <v>5348587.588333332</v>
      </c>
      <c r="N206">
        <v>2362940644.3776264</v>
      </c>
      <c r="O206">
        <v>120900000</v>
      </c>
      <c r="P206">
        <v>24.394400933333326</v>
      </c>
      <c r="Q206">
        <v>23550.641755630346</v>
      </c>
      <c r="R206">
        <v>283608816.40809017</v>
      </c>
      <c r="S206">
        <v>2489.1892319659596</v>
      </c>
      <c r="T206">
        <v>23575.036156563678</v>
      </c>
      <c r="U206">
        <f>Pro_Economic_Table[[#This Row],[Total Energy(MJ)]]*AHP!$P$3/TOPSIS!$B$4</f>
        <v>7.9189563191915547E-3</v>
      </c>
      <c r="V206">
        <f>Pro_Economic_Table[[#This Row],[Total Cost(LKR Million)]]*AHP!$P$4/TOPSIS!$C$4</f>
        <v>3.0735983546224158E-2</v>
      </c>
      <c r="W206">
        <f>Pro_Economic_Table[[#This Row],[Total Carbon (Metric T)]]*AHP!$P$5/TOPSIS!$D$4</f>
        <v>3.4002234881716988E-3</v>
      </c>
      <c r="X206">
        <f>((Pro_Economic_Table[[#This Row],[Weighted Energy]]-TOPSIS!$B$5)^2+(Pro_Economic_Table[[#This Row],[Weighted Cost]]-TOPSIS!$C$5)^2+(Pro_Economic_Table[[#This Row],[Weighted Co2]]-TOPSIS!$D$5)^2)^0.5</f>
        <v>3.6833100617040867E-3</v>
      </c>
      <c r="Y206">
        <f>((Pro_Economic_Table[[#This Row],[Weighted Energy]]-TOPSIS!$B$6)^2+(Pro_Economic_Table[[#This Row],[Weighted Cost]]-TOPSIS!$C$6)^2+(Pro_Economic_Table[[#This Row],[Weighted Co2]]-TOPSIS!$D$6)^2)^0.5</f>
        <v>4.8248054553081616E-3</v>
      </c>
      <c r="Z206">
        <f>Pro_Economic_Table[[#This Row],[S- Worst-Euclidean Distance]]/(Pro_Economic_Table[[#This Row],[S+ Best-Euclidean Distance]]+Pro_Economic_Table[[#This Row],[S- Worst-Euclidean Distance]])</f>
        <v>0.56708273949275945</v>
      </c>
      <c r="AA206">
        <v>205</v>
      </c>
    </row>
    <row r="207" spans="1:27" x14ac:dyDescent="0.3">
      <c r="A207">
        <v>350</v>
      </c>
      <c r="B207" t="s">
        <v>142</v>
      </c>
      <c r="C207" t="s">
        <v>149</v>
      </c>
      <c r="D207" t="s">
        <v>155</v>
      </c>
      <c r="E207" t="s">
        <v>156</v>
      </c>
      <c r="F207" t="s">
        <v>161</v>
      </c>
      <c r="G207" t="s">
        <v>226</v>
      </c>
      <c r="H207">
        <v>433.53646366569808</v>
      </c>
      <c r="I207">
        <v>31</v>
      </c>
      <c r="J207">
        <v>1574519.7114022812</v>
      </c>
      <c r="K207">
        <v>47897.38293333332</v>
      </c>
      <c r="L207">
        <v>283413548.0524106</v>
      </c>
      <c r="M207">
        <v>6608944.1166666653</v>
      </c>
      <c r="N207">
        <v>2361779567.1034217</v>
      </c>
      <c r="O207">
        <v>120900000</v>
      </c>
      <c r="P207">
        <v>25.218021491666658</v>
      </c>
      <c r="Q207">
        <v>23539.069685464103</v>
      </c>
      <c r="R207">
        <v>283461445.43534392</v>
      </c>
      <c r="S207">
        <v>2489.2885112200884</v>
      </c>
      <c r="T207">
        <v>23564.287706955769</v>
      </c>
      <c r="U207">
        <f>Pro_Economic_Table[[#This Row],[Total Energy(MJ)]]*AHP!$P$3/TOPSIS!$B$4</f>
        <v>7.9148414108093871E-3</v>
      </c>
      <c r="V207">
        <f>Pro_Economic_Table[[#This Row],[Total Cost(LKR Million)]]*AHP!$P$4/TOPSIS!$C$4</f>
        <v>3.0737209425511357E-2</v>
      </c>
      <c r="W207">
        <f>Pro_Economic_Table[[#This Row],[Total Carbon (Metric T)]]*AHP!$P$5/TOPSIS!$D$4</f>
        <v>3.3986732410978228E-3</v>
      </c>
      <c r="X207">
        <f>((Pro_Economic_Table[[#This Row],[Weighted Energy]]-TOPSIS!$B$5)^2+(Pro_Economic_Table[[#This Row],[Weighted Cost]]-TOPSIS!$C$5)^2+(Pro_Economic_Table[[#This Row],[Weighted Co2]]-TOPSIS!$D$5)^2)^0.5</f>
        <v>3.6833368280341618E-3</v>
      </c>
      <c r="Y207">
        <f>((Pro_Economic_Table[[#This Row],[Weighted Energy]]-TOPSIS!$B$6)^2+(Pro_Economic_Table[[#This Row],[Weighted Cost]]-TOPSIS!$C$6)^2+(Pro_Economic_Table[[#This Row],[Weighted Co2]]-TOPSIS!$D$6)^2)^0.5</f>
        <v>4.8247970846208698E-3</v>
      </c>
      <c r="Z207">
        <f>Pro_Economic_Table[[#This Row],[S- Worst-Euclidean Distance]]/(Pro_Economic_Table[[#This Row],[S+ Best-Euclidean Distance]]+Pro_Economic_Table[[#This Row],[S- Worst-Euclidean Distance]])</f>
        <v>0.56708052954413979</v>
      </c>
      <c r="AA207">
        <v>206</v>
      </c>
    </row>
    <row r="208" spans="1:27" x14ac:dyDescent="0.3">
      <c r="A208">
        <v>340</v>
      </c>
      <c r="B208" t="s">
        <v>142</v>
      </c>
      <c r="C208" t="s">
        <v>149</v>
      </c>
      <c r="D208" t="s">
        <v>154</v>
      </c>
      <c r="E208" t="s">
        <v>157</v>
      </c>
      <c r="F208" t="s">
        <v>161</v>
      </c>
      <c r="G208" t="s">
        <v>225</v>
      </c>
      <c r="H208">
        <v>436.55788212403144</v>
      </c>
      <c r="I208">
        <v>63</v>
      </c>
      <c r="J208">
        <v>1577444.4444699476</v>
      </c>
      <c r="K208">
        <v>50980.386474999992</v>
      </c>
      <c r="L208">
        <v>283940000.00459057</v>
      </c>
      <c r="M208">
        <v>6013839.0333333323</v>
      </c>
      <c r="N208">
        <v>2366166666.7049212</v>
      </c>
      <c r="O208">
        <v>117432000</v>
      </c>
      <c r="P208">
        <v>28.279529408333325</v>
      </c>
      <c r="Q208">
        <v>23582.794444825711</v>
      </c>
      <c r="R208">
        <v>283990980.3910656</v>
      </c>
      <c r="S208">
        <v>2489.6125057382546</v>
      </c>
      <c r="T208">
        <v>23611.073974234045</v>
      </c>
      <c r="U208">
        <f>Pro_Economic_Table[[#This Row],[Total Energy(MJ)]]*AHP!$P$3/TOPSIS!$B$4</f>
        <v>7.9296271436259981E-3</v>
      </c>
      <c r="V208">
        <f>Pro_Economic_Table[[#This Row],[Total Cost(LKR Million)]]*AHP!$P$4/TOPSIS!$C$4</f>
        <v>3.0741210041475595E-2</v>
      </c>
      <c r="W208">
        <f>Pro_Economic_Table[[#This Row],[Total Carbon (Metric T)]]*AHP!$P$5/TOPSIS!$D$4</f>
        <v>3.4054212165353565E-3</v>
      </c>
      <c r="X208">
        <f>((Pro_Economic_Table[[#This Row],[Weighted Energy]]-TOPSIS!$B$5)^2+(Pro_Economic_Table[[#This Row],[Weighted Cost]]-TOPSIS!$C$5)^2+(Pro_Economic_Table[[#This Row],[Weighted Co2]]-TOPSIS!$D$5)^2)^0.5</f>
        <v>3.691492025066362E-3</v>
      </c>
      <c r="Y208">
        <f>((Pro_Economic_Table[[#This Row],[Weighted Energy]]-TOPSIS!$B$6)^2+(Pro_Economic_Table[[#This Row],[Weighted Cost]]-TOPSIS!$C$6)^2+(Pro_Economic_Table[[#This Row],[Weighted Co2]]-TOPSIS!$D$6)^2)^0.5</f>
        <v>4.8166180596315557E-3</v>
      </c>
      <c r="Z208">
        <f>Pro_Economic_Table[[#This Row],[S- Worst-Euclidean Distance]]/(Pro_Economic_Table[[#This Row],[S+ Best-Euclidean Distance]]+Pro_Economic_Table[[#This Row],[S- Worst-Euclidean Distance]])</f>
        <v>0.56612079670835269</v>
      </c>
      <c r="AA208">
        <v>207</v>
      </c>
    </row>
    <row r="209" spans="1:27" x14ac:dyDescent="0.3">
      <c r="A209">
        <v>358</v>
      </c>
      <c r="B209" t="s">
        <v>142</v>
      </c>
      <c r="C209" t="s">
        <v>149</v>
      </c>
      <c r="D209" t="s">
        <v>155</v>
      </c>
      <c r="E209" t="s">
        <v>157</v>
      </c>
      <c r="F209" t="s">
        <v>161</v>
      </c>
      <c r="G209" t="s">
        <v>225</v>
      </c>
      <c r="H209">
        <v>436.58797599903141</v>
      </c>
      <c r="I209">
        <v>63</v>
      </c>
      <c r="J209">
        <v>1577473.5753409474</v>
      </c>
      <c r="K209">
        <v>50894.403974999987</v>
      </c>
      <c r="L209">
        <v>283945243.56137055</v>
      </c>
      <c r="M209">
        <v>6009539.9083333323</v>
      </c>
      <c r="N209">
        <v>2366210363.0114212</v>
      </c>
      <c r="O209">
        <v>117432000</v>
      </c>
      <c r="P209">
        <v>28.215042533333325</v>
      </c>
      <c r="Q209">
        <v>23583.229951347166</v>
      </c>
      <c r="R209">
        <v>283996137.96534556</v>
      </c>
      <c r="S209">
        <v>2489.6519029197543</v>
      </c>
      <c r="T209">
        <v>23611.444993880501</v>
      </c>
      <c r="U209">
        <f>Pro_Economic_Table[[#This Row],[Total Energy(MJ)]]*AHP!$P$3/TOPSIS!$B$4</f>
        <v>7.9297711539778378E-3</v>
      </c>
      <c r="V209">
        <f>Pro_Economic_Table[[#This Row],[Total Cost(LKR Million)]]*AHP!$P$4/TOPSIS!$C$4</f>
        <v>3.0741696509561992E-2</v>
      </c>
      <c r="W209">
        <f>Pro_Economic_Table[[#This Row],[Total Carbon (Metric T)]]*AHP!$P$5/TOPSIS!$D$4</f>
        <v>3.4054747286363807E-3</v>
      </c>
      <c r="X209">
        <f>((Pro_Economic_Table[[#This Row],[Weighted Energy]]-TOPSIS!$B$5)^2+(Pro_Economic_Table[[#This Row],[Weighted Cost]]-TOPSIS!$C$5)^2+(Pro_Economic_Table[[#This Row],[Weighted Co2]]-TOPSIS!$D$5)^2)^0.5</f>
        <v>3.6920017889620666E-3</v>
      </c>
      <c r="Y209">
        <f>((Pro_Economic_Table[[#This Row],[Weighted Energy]]-TOPSIS!$B$6)^2+(Pro_Economic_Table[[#This Row],[Weighted Cost]]-TOPSIS!$C$6)^2+(Pro_Economic_Table[[#This Row],[Weighted Co2]]-TOPSIS!$D$6)^2)^0.5</f>
        <v>4.8161083297397116E-3</v>
      </c>
      <c r="Z209">
        <f>Pro_Economic_Table[[#This Row],[S- Worst-Euclidean Distance]]/(Pro_Economic_Table[[#This Row],[S+ Best-Euclidean Distance]]+Pro_Economic_Table[[#This Row],[S- Worst-Euclidean Distance]])</f>
        <v>0.56606088338623717</v>
      </c>
      <c r="AA209">
        <v>208</v>
      </c>
    </row>
    <row r="210" spans="1:27" x14ac:dyDescent="0.3">
      <c r="A210">
        <v>54</v>
      </c>
      <c r="B210" t="s">
        <v>139</v>
      </c>
      <c r="C210" t="s">
        <v>150</v>
      </c>
      <c r="D210" t="s">
        <v>154</v>
      </c>
      <c r="E210" t="s">
        <v>157</v>
      </c>
      <c r="F210" t="s">
        <v>161</v>
      </c>
      <c r="G210" t="s">
        <v>224</v>
      </c>
      <c r="H210">
        <v>422.62365878823465</v>
      </c>
      <c r="I210">
        <v>31</v>
      </c>
      <c r="J210">
        <v>1579307.4872022721</v>
      </c>
      <c r="K210">
        <v>70393.105674999984</v>
      </c>
      <c r="L210">
        <v>284275347.69640899</v>
      </c>
      <c r="M210">
        <v>5425422.8733333321</v>
      </c>
      <c r="N210">
        <v>2368961230.8034081</v>
      </c>
      <c r="O210">
        <v>116132200</v>
      </c>
      <c r="P210">
        <v>27.744888608333326</v>
      </c>
      <c r="Q210">
        <v>23610.646933673968</v>
      </c>
      <c r="R210">
        <v>284345740.80208397</v>
      </c>
      <c r="S210">
        <v>2490.5188536767414</v>
      </c>
      <c r="T210">
        <v>23638.391822282301</v>
      </c>
      <c r="U210">
        <f>Pro_Economic_Table[[#This Row],[Total Energy(MJ)]]*AHP!$P$3/TOPSIS!$B$4</f>
        <v>7.9395328025339724E-3</v>
      </c>
      <c r="V210">
        <f>Pro_Economic_Table[[#This Row],[Total Cost(LKR Million)]]*AHP!$P$4/TOPSIS!$C$4</f>
        <v>3.0752401434627527E-2</v>
      </c>
      <c r="W210">
        <f>Pro_Economic_Table[[#This Row],[Total Carbon (Metric T)]]*AHP!$P$5/TOPSIS!$D$4</f>
        <v>3.4093612651513215E-3</v>
      </c>
      <c r="X210">
        <f>((Pro_Economic_Table[[#This Row],[Weighted Energy]]-TOPSIS!$B$5)^2+(Pro_Economic_Table[[#This Row],[Weighted Cost]]-TOPSIS!$C$5)^2+(Pro_Economic_Table[[#This Row],[Weighted Co2]]-TOPSIS!$D$5)^2)^0.5</f>
        <v>3.7051247944925574E-3</v>
      </c>
      <c r="Y210">
        <f>((Pro_Economic_Table[[#This Row],[Weighted Energy]]-TOPSIS!$B$6)^2+(Pro_Economic_Table[[#This Row],[Weighted Cost]]-TOPSIS!$C$6)^2+(Pro_Economic_Table[[#This Row],[Weighted Co2]]-TOPSIS!$D$6)^2)^0.5</f>
        <v>4.8030116143541156E-3</v>
      </c>
      <c r="Z210">
        <f>Pro_Economic_Table[[#This Row],[S- Worst-Euclidean Distance]]/(Pro_Economic_Table[[#This Row],[S+ Best-Euclidean Distance]]+Pro_Economic_Table[[#This Row],[S- Worst-Euclidean Distance]])</f>
        <v>0.56451981768416326</v>
      </c>
      <c r="AA210">
        <v>209</v>
      </c>
    </row>
    <row r="211" spans="1:27" x14ac:dyDescent="0.3">
      <c r="A211">
        <v>72</v>
      </c>
      <c r="B211" t="s">
        <v>139</v>
      </c>
      <c r="C211" t="s">
        <v>150</v>
      </c>
      <c r="D211" t="s">
        <v>155</v>
      </c>
      <c r="E211" t="s">
        <v>157</v>
      </c>
      <c r="F211" t="s">
        <v>161</v>
      </c>
      <c r="G211" t="s">
        <v>224</v>
      </c>
      <c r="H211">
        <v>422.65375266323468</v>
      </c>
      <c r="I211">
        <v>31</v>
      </c>
      <c r="J211">
        <v>1579336.6180732718</v>
      </c>
      <c r="K211">
        <v>70307.123174999986</v>
      </c>
      <c r="L211">
        <v>284280591.25318891</v>
      </c>
      <c r="M211">
        <v>5421123.7483333321</v>
      </c>
      <c r="N211">
        <v>2369004927.1099076</v>
      </c>
      <c r="O211">
        <v>116132200</v>
      </c>
      <c r="P211">
        <v>27.680401733333326</v>
      </c>
      <c r="Q211">
        <v>23611.082440195412</v>
      </c>
      <c r="R211">
        <v>284350898.37636393</v>
      </c>
      <c r="S211">
        <v>2490.5582508582411</v>
      </c>
      <c r="T211">
        <v>23638.762841928747</v>
      </c>
      <c r="U211">
        <f>Pro_Economic_Table[[#This Row],[Total Energy(MJ)]]*AHP!$P$3/TOPSIS!$B$4</f>
        <v>7.9396768128858122E-3</v>
      </c>
      <c r="V211">
        <f>Pro_Economic_Table[[#This Row],[Total Cost(LKR Million)]]*AHP!$P$4/TOPSIS!$C$4</f>
        <v>3.0752887902713921E-2</v>
      </c>
      <c r="W211">
        <f>Pro_Economic_Table[[#This Row],[Total Carbon (Metric T)]]*AHP!$P$5/TOPSIS!$D$4</f>
        <v>3.409414777252344E-3</v>
      </c>
      <c r="X211">
        <f>((Pro_Economic_Table[[#This Row],[Weighted Energy]]-TOPSIS!$B$5)^2+(Pro_Economic_Table[[#This Row],[Weighted Cost]]-TOPSIS!$C$5)^2+(Pro_Economic_Table[[#This Row],[Weighted Co2]]-TOPSIS!$D$5)^2)^0.5</f>
        <v>3.7056345940419803E-3</v>
      </c>
      <c r="Y211">
        <f>((Pro_Economic_Table[[#This Row],[Weighted Energy]]-TOPSIS!$B$6)^2+(Pro_Economic_Table[[#This Row],[Weighted Cost]]-TOPSIS!$C$6)^2+(Pro_Economic_Table[[#This Row],[Weighted Co2]]-TOPSIS!$D$6)^2)^0.5</f>
        <v>4.8025019148633941E-3</v>
      </c>
      <c r="Z211">
        <f>Pro_Economic_Table[[#This Row],[S- Worst-Euclidean Distance]]/(Pro_Economic_Table[[#This Row],[S+ Best-Euclidean Distance]]+Pro_Economic_Table[[#This Row],[S- Worst-Euclidean Distance]])</f>
        <v>0.56445990374468813</v>
      </c>
      <c r="AA211">
        <v>210</v>
      </c>
    </row>
    <row r="212" spans="1:27" x14ac:dyDescent="0.3">
      <c r="A212">
        <v>181</v>
      </c>
      <c r="B212" t="s">
        <v>140</v>
      </c>
      <c r="C212" t="s">
        <v>151</v>
      </c>
      <c r="D212" t="s">
        <v>154</v>
      </c>
      <c r="E212" t="s">
        <v>156</v>
      </c>
      <c r="F212" t="s">
        <v>159</v>
      </c>
      <c r="G212" t="s">
        <v>225</v>
      </c>
      <c r="H212">
        <v>433.07219857061455</v>
      </c>
      <c r="I212">
        <v>62</v>
      </c>
      <c r="J212">
        <v>1579681.2406852024</v>
      </c>
      <c r="K212">
        <v>58598.653233333323</v>
      </c>
      <c r="L212">
        <v>284342623.32333648</v>
      </c>
      <c r="M212">
        <v>6489967.4383333325</v>
      </c>
      <c r="N212">
        <v>2369521861.0278039</v>
      </c>
      <c r="O212">
        <v>115568000</v>
      </c>
      <c r="P212">
        <v>24.976104849999992</v>
      </c>
      <c r="Q212">
        <v>23616.234548243778</v>
      </c>
      <c r="R212">
        <v>284401221.97656983</v>
      </c>
      <c r="S212">
        <v>2491.5798284661373</v>
      </c>
      <c r="T212">
        <v>23641.210653093778</v>
      </c>
      <c r="U212">
        <f>Pro_Economic_Table[[#This Row],[Total Energy(MJ)]]*AHP!$P$3/TOPSIS!$B$4</f>
        <v>7.9410819539420807E-3</v>
      </c>
      <c r="V212">
        <f>Pro_Economic_Table[[#This Row],[Total Cost(LKR Million)]]*AHP!$P$4/TOPSIS!$C$4</f>
        <v>3.0765502127516223E-2</v>
      </c>
      <c r="W212">
        <f>Pro_Economic_Table[[#This Row],[Total Carbon (Metric T)]]*AHP!$P$5/TOPSIS!$D$4</f>
        <v>3.409767824643774E-3</v>
      </c>
      <c r="X212">
        <f>((Pro_Economic_Table[[#This Row],[Weighted Energy]]-TOPSIS!$B$5)^2+(Pro_Economic_Table[[#This Row],[Weighted Cost]]-TOPSIS!$C$5)^2+(Pro_Economic_Table[[#This Row],[Weighted Co2]]-TOPSIS!$D$5)^2)^0.5</f>
        <v>3.7181707424196811E-3</v>
      </c>
      <c r="Y212">
        <f>((Pro_Economic_Table[[#This Row],[Weighted Energy]]-TOPSIS!$B$6)^2+(Pro_Economic_Table[[#This Row],[Weighted Cost]]-TOPSIS!$C$6)^2+(Pro_Economic_Table[[#This Row],[Weighted Co2]]-TOPSIS!$D$6)^2)^0.5</f>
        <v>4.7899561364268184E-3</v>
      </c>
      <c r="Z212">
        <f>Pro_Economic_Table[[#This Row],[S- Worst-Euclidean Distance]]/(Pro_Economic_Table[[#This Row],[S+ Best-Euclidean Distance]]+Pro_Economic_Table[[#This Row],[S- Worst-Euclidean Distance]])</f>
        <v>0.56298597853964094</v>
      </c>
      <c r="AA212">
        <v>211</v>
      </c>
    </row>
    <row r="213" spans="1:27" x14ac:dyDescent="0.3">
      <c r="A213">
        <v>199</v>
      </c>
      <c r="B213" t="s">
        <v>140</v>
      </c>
      <c r="C213" t="s">
        <v>151</v>
      </c>
      <c r="D213" t="s">
        <v>155</v>
      </c>
      <c r="E213" t="s">
        <v>156</v>
      </c>
      <c r="F213" t="s">
        <v>159</v>
      </c>
      <c r="G213" t="s">
        <v>225</v>
      </c>
      <c r="H213">
        <v>433.10229244561452</v>
      </c>
      <c r="I213">
        <v>62</v>
      </c>
      <c r="J213">
        <v>1579710.3715562022</v>
      </c>
      <c r="K213">
        <v>58512.670733333325</v>
      </c>
      <c r="L213">
        <v>284347866.8801164</v>
      </c>
      <c r="M213">
        <v>6485668.3133333325</v>
      </c>
      <c r="N213">
        <v>2369565557.3343034</v>
      </c>
      <c r="O213">
        <v>115568000</v>
      </c>
      <c r="P213">
        <v>24.911617974999995</v>
      </c>
      <c r="Q213">
        <v>23616.670054765222</v>
      </c>
      <c r="R213">
        <v>284406379.55084974</v>
      </c>
      <c r="S213">
        <v>2491.619225647637</v>
      </c>
      <c r="T213">
        <v>23641.581672740223</v>
      </c>
      <c r="U213">
        <f>Pro_Economic_Table[[#This Row],[Total Energy(MJ)]]*AHP!$P$3/TOPSIS!$B$4</f>
        <v>7.9412259642939204E-3</v>
      </c>
      <c r="V213">
        <f>Pro_Economic_Table[[#This Row],[Total Cost(LKR Million)]]*AHP!$P$4/TOPSIS!$C$4</f>
        <v>3.0765988595602617E-2</v>
      </c>
      <c r="W213">
        <f>Pro_Economic_Table[[#This Row],[Total Carbon (Metric T)]]*AHP!$P$5/TOPSIS!$D$4</f>
        <v>3.4098213367447965E-3</v>
      </c>
      <c r="X213">
        <f>((Pro_Economic_Table[[#This Row],[Weighted Energy]]-TOPSIS!$B$5)^2+(Pro_Economic_Table[[#This Row],[Weighted Cost]]-TOPSIS!$C$5)^2+(Pro_Economic_Table[[#This Row],[Weighted Co2]]-TOPSIS!$D$5)^2)^0.5</f>
        <v>3.7186805331219648E-3</v>
      </c>
      <c r="Y213">
        <f>((Pro_Economic_Table[[#This Row],[Weighted Energy]]-TOPSIS!$B$6)^2+(Pro_Economic_Table[[#This Row],[Weighted Cost]]-TOPSIS!$C$6)^2+(Pro_Economic_Table[[#This Row],[Weighted Co2]]-TOPSIS!$D$6)^2)^0.5</f>
        <v>4.7894464293252465E-3</v>
      </c>
      <c r="Z213">
        <f>Pro_Economic_Table[[#This Row],[S- Worst-Euclidean Distance]]/(Pro_Economic_Table[[#This Row],[S+ Best-Euclidean Distance]]+Pro_Economic_Table[[#This Row],[S- Worst-Euclidean Distance]])</f>
        <v>0.56292606474547102</v>
      </c>
      <c r="AA213">
        <v>212</v>
      </c>
    </row>
    <row r="214" spans="1:27" x14ac:dyDescent="0.3">
      <c r="A214">
        <v>342</v>
      </c>
      <c r="B214" t="s">
        <v>142</v>
      </c>
      <c r="C214" t="s">
        <v>149</v>
      </c>
      <c r="D214" t="s">
        <v>154</v>
      </c>
      <c r="E214" t="s">
        <v>157</v>
      </c>
      <c r="F214" t="s">
        <v>161</v>
      </c>
      <c r="G214" t="s">
        <v>224</v>
      </c>
      <c r="H214">
        <v>436.55788212403144</v>
      </c>
      <c r="I214">
        <v>32</v>
      </c>
      <c r="J214">
        <v>1577444.4444699476</v>
      </c>
      <c r="K214">
        <v>50980.386474999992</v>
      </c>
      <c r="L214">
        <v>283940000.00459057</v>
      </c>
      <c r="M214">
        <v>6013839.0333333323</v>
      </c>
      <c r="N214">
        <v>2366166666.7049212</v>
      </c>
      <c r="O214">
        <v>119878400</v>
      </c>
      <c r="P214">
        <v>28.279529408333325</v>
      </c>
      <c r="Q214">
        <v>23582.794444825711</v>
      </c>
      <c r="R214">
        <v>283990980.3910656</v>
      </c>
      <c r="S214">
        <v>2492.0589057382545</v>
      </c>
      <c r="T214">
        <v>23611.073974234045</v>
      </c>
      <c r="U214">
        <f>Pro_Economic_Table[[#This Row],[Total Energy(MJ)]]*AHP!$P$3/TOPSIS!$B$4</f>
        <v>7.9296271436259981E-3</v>
      </c>
      <c r="V214">
        <f>Pro_Economic_Table[[#This Row],[Total Cost(LKR Million)]]*AHP!$P$4/TOPSIS!$C$4</f>
        <v>3.0771417672611816E-2</v>
      </c>
      <c r="W214">
        <f>Pro_Economic_Table[[#This Row],[Total Carbon (Metric T)]]*AHP!$P$5/TOPSIS!$D$4</f>
        <v>3.4054212165353565E-3</v>
      </c>
      <c r="X214">
        <f>((Pro_Economic_Table[[#This Row],[Weighted Energy]]-TOPSIS!$B$5)^2+(Pro_Economic_Table[[#This Row],[Weighted Cost]]-TOPSIS!$C$5)^2+(Pro_Economic_Table[[#This Row],[Weighted Co2]]-TOPSIS!$D$5)^2)^0.5</f>
        <v>3.7206170429713702E-3</v>
      </c>
      <c r="Y214">
        <f>((Pro_Economic_Table[[#This Row],[Weighted Energy]]-TOPSIS!$B$6)^2+(Pro_Economic_Table[[#This Row],[Weighted Cost]]-TOPSIS!$C$6)^2+(Pro_Economic_Table[[#This Row],[Weighted Co2]]-TOPSIS!$D$6)^2)^0.5</f>
        <v>4.787493479154626E-3</v>
      </c>
      <c r="Z214">
        <f>Pro_Economic_Table[[#This Row],[S- Worst-Euclidean Distance]]/(Pro_Economic_Table[[#This Row],[S+ Best-Euclidean Distance]]+Pro_Economic_Table[[#This Row],[S- Worst-Euclidean Distance]])</f>
        <v>0.56269761267256468</v>
      </c>
      <c r="AA214">
        <v>213</v>
      </c>
    </row>
    <row r="215" spans="1:27" x14ac:dyDescent="0.3">
      <c r="A215">
        <v>360</v>
      </c>
      <c r="B215" t="s">
        <v>142</v>
      </c>
      <c r="C215" t="s">
        <v>149</v>
      </c>
      <c r="D215" t="s">
        <v>155</v>
      </c>
      <c r="E215" t="s">
        <v>157</v>
      </c>
      <c r="F215" t="s">
        <v>161</v>
      </c>
      <c r="G215" t="s">
        <v>224</v>
      </c>
      <c r="H215">
        <v>436.58797599903141</v>
      </c>
      <c r="I215">
        <v>32</v>
      </c>
      <c r="J215">
        <v>1577473.5753409474</v>
      </c>
      <c r="K215">
        <v>50894.403974999987</v>
      </c>
      <c r="L215">
        <v>283945243.56137055</v>
      </c>
      <c r="M215">
        <v>6009539.9083333323</v>
      </c>
      <c r="N215">
        <v>2366210363.0114212</v>
      </c>
      <c r="O215">
        <v>119878400</v>
      </c>
      <c r="P215">
        <v>28.215042533333325</v>
      </c>
      <c r="Q215">
        <v>23583.229951347166</v>
      </c>
      <c r="R215">
        <v>283996137.96534556</v>
      </c>
      <c r="S215">
        <v>2492.0983029197546</v>
      </c>
      <c r="T215">
        <v>23611.444993880501</v>
      </c>
      <c r="U215">
        <f>Pro_Economic_Table[[#This Row],[Total Energy(MJ)]]*AHP!$P$3/TOPSIS!$B$4</f>
        <v>7.9297711539778378E-3</v>
      </c>
      <c r="V215">
        <f>Pro_Economic_Table[[#This Row],[Total Cost(LKR Million)]]*AHP!$P$4/TOPSIS!$C$4</f>
        <v>3.0771904140698213E-2</v>
      </c>
      <c r="W215">
        <f>Pro_Economic_Table[[#This Row],[Total Carbon (Metric T)]]*AHP!$P$5/TOPSIS!$D$4</f>
        <v>3.4054747286363807E-3</v>
      </c>
      <c r="X215">
        <f>((Pro_Economic_Table[[#This Row],[Weighted Energy]]-TOPSIS!$B$5)^2+(Pro_Economic_Table[[#This Row],[Weighted Cost]]-TOPSIS!$C$5)^2+(Pro_Economic_Table[[#This Row],[Weighted Co2]]-TOPSIS!$D$5)^2)^0.5</f>
        <v>3.7211267660638221E-3</v>
      </c>
      <c r="Y215">
        <f>((Pro_Economic_Table[[#This Row],[Weighted Energy]]-TOPSIS!$B$6)^2+(Pro_Economic_Table[[#This Row],[Weighted Cost]]-TOPSIS!$C$6)^2+(Pro_Economic_Table[[#This Row],[Weighted Co2]]-TOPSIS!$D$6)^2)^0.5</f>
        <v>4.7869837177981368E-3</v>
      </c>
      <c r="Z215">
        <f>Pro_Economic_Table[[#This Row],[S- Worst-Euclidean Distance]]/(Pro_Economic_Table[[#This Row],[S+ Best-Euclidean Distance]]+Pro_Economic_Table[[#This Row],[S- Worst-Euclidean Distance]])</f>
        <v>0.56263770044806161</v>
      </c>
      <c r="AA215">
        <v>214</v>
      </c>
    </row>
    <row r="216" spans="1:27" x14ac:dyDescent="0.3">
      <c r="A216">
        <v>183</v>
      </c>
      <c r="B216" t="s">
        <v>140</v>
      </c>
      <c r="C216" t="s">
        <v>151</v>
      </c>
      <c r="D216" t="s">
        <v>154</v>
      </c>
      <c r="E216" t="s">
        <v>156</v>
      </c>
      <c r="F216" t="s">
        <v>159</v>
      </c>
      <c r="G216" t="s">
        <v>224</v>
      </c>
      <c r="H216">
        <v>433.07219857061455</v>
      </c>
      <c r="I216">
        <v>31</v>
      </c>
      <c r="J216">
        <v>1579681.2406852024</v>
      </c>
      <c r="K216">
        <v>58598.653233333323</v>
      </c>
      <c r="L216">
        <v>284342623.32333648</v>
      </c>
      <c r="M216">
        <v>6489967.4383333325</v>
      </c>
      <c r="N216">
        <v>2369521861.0278039</v>
      </c>
      <c r="O216">
        <v>116132200</v>
      </c>
      <c r="P216">
        <v>24.976104849999992</v>
      </c>
      <c r="Q216">
        <v>23616.234548243778</v>
      </c>
      <c r="R216">
        <v>284401221.97656983</v>
      </c>
      <c r="S216">
        <v>2492.1440284661376</v>
      </c>
      <c r="T216">
        <v>23641.210653093778</v>
      </c>
      <c r="U216">
        <f>Pro_Economic_Table[[#This Row],[Total Energy(MJ)]]*AHP!$P$3/TOPSIS!$B$4</f>
        <v>7.9410819539420807E-3</v>
      </c>
      <c r="V216">
        <f>Pro_Economic_Table[[#This Row],[Total Cost(LKR Million)]]*AHP!$P$4/TOPSIS!$C$4</f>
        <v>3.077246875009923E-2</v>
      </c>
      <c r="W216">
        <f>Pro_Economic_Table[[#This Row],[Total Carbon (Metric T)]]*AHP!$P$5/TOPSIS!$D$4</f>
        <v>3.409767824643774E-3</v>
      </c>
      <c r="X216">
        <f>((Pro_Economic_Table[[#This Row],[Weighted Energy]]-TOPSIS!$B$5)^2+(Pro_Economic_Table[[#This Row],[Weighted Cost]]-TOPSIS!$C$5)^2+(Pro_Economic_Table[[#This Row],[Weighted Co2]]-TOPSIS!$D$5)^2)^0.5</f>
        <v>3.724883482415604E-3</v>
      </c>
      <c r="Y216">
        <f>((Pro_Economic_Table[[#This Row],[Weighted Energy]]-TOPSIS!$B$6)^2+(Pro_Economic_Table[[#This Row],[Weighted Cost]]-TOPSIS!$C$6)^2+(Pro_Economic_Table[[#This Row],[Weighted Co2]]-TOPSIS!$D$6)^2)^0.5</f>
        <v>4.7832360407672244E-3</v>
      </c>
      <c r="Z216">
        <f>Pro_Economic_Table[[#This Row],[S- Worst-Euclidean Distance]]/(Pro_Economic_Table[[#This Row],[S+ Best-Euclidean Distance]]+Pro_Economic_Table[[#This Row],[S- Worst-Euclidean Distance]])</f>
        <v>0.56219662026772388</v>
      </c>
      <c r="AA216">
        <v>215</v>
      </c>
    </row>
    <row r="217" spans="1:27" x14ac:dyDescent="0.3">
      <c r="A217">
        <v>201</v>
      </c>
      <c r="B217" t="s">
        <v>140</v>
      </c>
      <c r="C217" t="s">
        <v>151</v>
      </c>
      <c r="D217" t="s">
        <v>155</v>
      </c>
      <c r="E217" t="s">
        <v>156</v>
      </c>
      <c r="F217" t="s">
        <v>159</v>
      </c>
      <c r="G217" t="s">
        <v>224</v>
      </c>
      <c r="H217">
        <v>433.10229244561452</v>
      </c>
      <c r="I217">
        <v>31</v>
      </c>
      <c r="J217">
        <v>1579710.3715562022</v>
      </c>
      <c r="K217">
        <v>58512.670733333325</v>
      </c>
      <c r="L217">
        <v>284347866.8801164</v>
      </c>
      <c r="M217">
        <v>6485668.3133333325</v>
      </c>
      <c r="N217">
        <v>2369565557.3343034</v>
      </c>
      <c r="O217">
        <v>116132200</v>
      </c>
      <c r="P217">
        <v>24.911617974999995</v>
      </c>
      <c r="Q217">
        <v>23616.670054765222</v>
      </c>
      <c r="R217">
        <v>284406379.55084974</v>
      </c>
      <c r="S217">
        <v>2492.1834256476368</v>
      </c>
      <c r="T217">
        <v>23641.581672740223</v>
      </c>
      <c r="U217">
        <f>Pro_Economic_Table[[#This Row],[Total Energy(MJ)]]*AHP!$P$3/TOPSIS!$B$4</f>
        <v>7.9412259642939204E-3</v>
      </c>
      <c r="V217">
        <f>Pro_Economic_Table[[#This Row],[Total Cost(LKR Million)]]*AHP!$P$4/TOPSIS!$C$4</f>
        <v>3.0772955218185617E-2</v>
      </c>
      <c r="W217">
        <f>Pro_Economic_Table[[#This Row],[Total Carbon (Metric T)]]*AHP!$P$5/TOPSIS!$D$4</f>
        <v>3.4098213367447965E-3</v>
      </c>
      <c r="X217">
        <f>((Pro_Economic_Table[[#This Row],[Weighted Energy]]-TOPSIS!$B$5)^2+(Pro_Economic_Table[[#This Row],[Weighted Cost]]-TOPSIS!$C$5)^2+(Pro_Economic_Table[[#This Row],[Weighted Co2]]-TOPSIS!$D$5)^2)^0.5</f>
        <v>3.7253932642455612E-3</v>
      </c>
      <c r="Y217">
        <f>((Pro_Economic_Table[[#This Row],[Weighted Energy]]-TOPSIS!$B$6)^2+(Pro_Economic_Table[[#This Row],[Weighted Cost]]-TOPSIS!$C$6)^2+(Pro_Economic_Table[[#This Row],[Weighted Co2]]-TOPSIS!$D$6)^2)^0.5</f>
        <v>4.7827263260881983E-3</v>
      </c>
      <c r="Z217">
        <f>Pro_Economic_Table[[#This Row],[S- Worst-Euclidean Distance]]/(Pro_Economic_Table[[#This Row],[S+ Best-Euclidean Distance]]+Pro_Economic_Table[[#This Row],[S- Worst-Euclidean Distance]])</f>
        <v>0.56213670662574455</v>
      </c>
      <c r="AA217">
        <v>216</v>
      </c>
    </row>
    <row r="218" spans="1:27" x14ac:dyDescent="0.3">
      <c r="A218">
        <v>53</v>
      </c>
      <c r="B218" t="s">
        <v>139</v>
      </c>
      <c r="C218" t="s">
        <v>150</v>
      </c>
      <c r="D218" t="s">
        <v>154</v>
      </c>
      <c r="E218" t="s">
        <v>157</v>
      </c>
      <c r="F218" t="s">
        <v>161</v>
      </c>
      <c r="G218" t="s">
        <v>226</v>
      </c>
      <c r="H218">
        <v>422.62365878823465</v>
      </c>
      <c r="I218">
        <v>31</v>
      </c>
      <c r="J218">
        <v>1579307.4872022721</v>
      </c>
      <c r="K218">
        <v>70393.105674999984</v>
      </c>
      <c r="L218">
        <v>284275347.69640899</v>
      </c>
      <c r="M218">
        <v>5425422.8733333321</v>
      </c>
      <c r="N218">
        <v>2368961230.8034081</v>
      </c>
      <c r="O218">
        <v>120900000</v>
      </c>
      <c r="P218">
        <v>27.744888608333326</v>
      </c>
      <c r="Q218">
        <v>23610.646933673968</v>
      </c>
      <c r="R218">
        <v>284345740.80208397</v>
      </c>
      <c r="S218">
        <v>2495.2866536767415</v>
      </c>
      <c r="T218">
        <v>23638.391822282301</v>
      </c>
      <c r="U218">
        <f>Pro_Economic_Table[[#This Row],[Total Energy(MJ)]]*AHP!$P$3/TOPSIS!$B$4</f>
        <v>7.9395328025339724E-3</v>
      </c>
      <c r="V218">
        <f>Pro_Economic_Table[[#This Row],[Total Cost(LKR Million)]]*AHP!$P$4/TOPSIS!$C$4</f>
        <v>3.0811273223268505E-2</v>
      </c>
      <c r="W218">
        <f>Pro_Economic_Table[[#This Row],[Total Carbon (Metric T)]]*AHP!$P$5/TOPSIS!$D$4</f>
        <v>3.4093612651513215E-3</v>
      </c>
      <c r="X218">
        <f>((Pro_Economic_Table[[#This Row],[Weighted Energy]]-TOPSIS!$B$5)^2+(Pro_Economic_Table[[#This Row],[Weighted Cost]]-TOPSIS!$C$5)^2+(Pro_Economic_Table[[#This Row],[Weighted Co2]]-TOPSIS!$D$5)^2)^0.5</f>
        <v>3.7618719016519198E-3</v>
      </c>
      <c r="Y218">
        <f>((Pro_Economic_Table[[#This Row],[Weighted Energy]]-TOPSIS!$B$6)^2+(Pro_Economic_Table[[#This Row],[Weighted Cost]]-TOPSIS!$C$6)^2+(Pro_Economic_Table[[#This Row],[Weighted Co2]]-TOPSIS!$D$6)^2)^0.5</f>
        <v>4.7462392022147269E-3</v>
      </c>
      <c r="Z218">
        <f>Pro_Economic_Table[[#This Row],[S- Worst-Euclidean Distance]]/(Pro_Economic_Table[[#This Row],[S+ Best-Euclidean Distance]]+Pro_Economic_Table[[#This Row],[S- Worst-Euclidean Distance]])</f>
        <v>0.55784875682426416</v>
      </c>
      <c r="AA218">
        <v>217</v>
      </c>
    </row>
    <row r="219" spans="1:27" x14ac:dyDescent="0.3">
      <c r="A219">
        <v>71</v>
      </c>
      <c r="B219" t="s">
        <v>139</v>
      </c>
      <c r="C219" t="s">
        <v>150</v>
      </c>
      <c r="D219" t="s">
        <v>155</v>
      </c>
      <c r="E219" t="s">
        <v>157</v>
      </c>
      <c r="F219" t="s">
        <v>161</v>
      </c>
      <c r="G219" t="s">
        <v>226</v>
      </c>
      <c r="H219">
        <v>422.65375266323468</v>
      </c>
      <c r="I219">
        <v>31</v>
      </c>
      <c r="J219">
        <v>1579336.6180732718</v>
      </c>
      <c r="K219">
        <v>70307.123174999986</v>
      </c>
      <c r="L219">
        <v>284280591.25318891</v>
      </c>
      <c r="M219">
        <v>5421123.7483333321</v>
      </c>
      <c r="N219">
        <v>2369004927.1099076</v>
      </c>
      <c r="O219">
        <v>120900000</v>
      </c>
      <c r="P219">
        <v>27.680401733333326</v>
      </c>
      <c r="Q219">
        <v>23611.082440195412</v>
      </c>
      <c r="R219">
        <v>284350898.37636393</v>
      </c>
      <c r="S219">
        <v>2495.3260508582412</v>
      </c>
      <c r="T219">
        <v>23638.762841928747</v>
      </c>
      <c r="U219">
        <f>Pro_Economic_Table[[#This Row],[Total Energy(MJ)]]*AHP!$P$3/TOPSIS!$B$4</f>
        <v>7.9396768128858122E-3</v>
      </c>
      <c r="V219">
        <f>Pro_Economic_Table[[#This Row],[Total Cost(LKR Million)]]*AHP!$P$4/TOPSIS!$C$4</f>
        <v>3.0811759691354895E-2</v>
      </c>
      <c r="W219">
        <f>Pro_Economic_Table[[#This Row],[Total Carbon (Metric T)]]*AHP!$P$5/TOPSIS!$D$4</f>
        <v>3.409414777252344E-3</v>
      </c>
      <c r="X219">
        <f>((Pro_Economic_Table[[#This Row],[Weighted Energy]]-TOPSIS!$B$5)^2+(Pro_Economic_Table[[#This Row],[Weighted Cost]]-TOPSIS!$C$5)^2+(Pro_Economic_Table[[#This Row],[Weighted Co2]]-TOPSIS!$D$5)^2)^0.5</f>
        <v>3.7623816240153103E-3</v>
      </c>
      <c r="Y219">
        <f>((Pro_Economic_Table[[#This Row],[Weighted Energy]]-TOPSIS!$B$6)^2+(Pro_Economic_Table[[#This Row],[Weighted Cost]]-TOPSIS!$C$6)^2+(Pro_Economic_Table[[#This Row],[Weighted Co2]]-TOPSIS!$D$6)^2)^0.5</f>
        <v>4.7457294400101114E-3</v>
      </c>
      <c r="Z219">
        <f>Pro_Economic_Table[[#This Row],[S- Worst-Euclidean Distance]]/(Pro_Economic_Table[[#This Row],[S+ Best-Euclidean Distance]]+Pro_Economic_Table[[#This Row],[S- Worst-Euclidean Distance]])</f>
        <v>0.55778884458576583</v>
      </c>
      <c r="AA219">
        <v>218</v>
      </c>
    </row>
    <row r="220" spans="1:27" x14ac:dyDescent="0.3">
      <c r="A220">
        <v>341</v>
      </c>
      <c r="B220" t="s">
        <v>142</v>
      </c>
      <c r="C220" t="s">
        <v>149</v>
      </c>
      <c r="D220" t="s">
        <v>154</v>
      </c>
      <c r="E220" t="s">
        <v>157</v>
      </c>
      <c r="F220" t="s">
        <v>161</v>
      </c>
      <c r="G220" t="s">
        <v>226</v>
      </c>
      <c r="H220">
        <v>436.55788212403144</v>
      </c>
      <c r="I220">
        <v>32</v>
      </c>
      <c r="J220">
        <v>1577444.4444699476</v>
      </c>
      <c r="K220">
        <v>50980.386474999992</v>
      </c>
      <c r="L220">
        <v>283940000.00459057</v>
      </c>
      <c r="M220">
        <v>6013839.0333333323</v>
      </c>
      <c r="N220">
        <v>2366166666.7049212</v>
      </c>
      <c r="O220">
        <v>124800000</v>
      </c>
      <c r="P220">
        <v>28.279529408333325</v>
      </c>
      <c r="Q220">
        <v>23582.794444825711</v>
      </c>
      <c r="R220">
        <v>283990980.3910656</v>
      </c>
      <c r="S220">
        <v>2496.9805057382546</v>
      </c>
      <c r="T220">
        <v>23611.073974234045</v>
      </c>
      <c r="U220">
        <f>Pro_Economic_Table[[#This Row],[Total Energy(MJ)]]*AHP!$P$3/TOPSIS!$B$4</f>
        <v>7.9296271436259981E-3</v>
      </c>
      <c r="V220">
        <f>Pro_Economic_Table[[#This Row],[Total Cost(LKR Million)]]*AHP!$P$4/TOPSIS!$C$4</f>
        <v>3.083218855120895E-2</v>
      </c>
      <c r="W220">
        <f>Pro_Economic_Table[[#This Row],[Total Carbon (Metric T)]]*AHP!$P$5/TOPSIS!$D$4</f>
        <v>3.4054212165353565E-3</v>
      </c>
      <c r="X220">
        <f>((Pro_Economic_Table[[#This Row],[Weighted Energy]]-TOPSIS!$B$5)^2+(Pro_Economic_Table[[#This Row],[Weighted Cost]]-TOPSIS!$C$5)^2+(Pro_Economic_Table[[#This Row],[Weighted Co2]]-TOPSIS!$D$5)^2)^0.5</f>
        <v>3.7792614414775363E-3</v>
      </c>
      <c r="Y220">
        <f>((Pro_Economic_Table[[#This Row],[Weighted Energy]]-TOPSIS!$B$6)^2+(Pro_Economic_Table[[#This Row],[Weighted Cost]]-TOPSIS!$C$6)^2+(Pro_Economic_Table[[#This Row],[Weighted Co2]]-TOPSIS!$D$6)^2)^0.5</f>
        <v>4.728942618880877E-3</v>
      </c>
      <c r="Z220">
        <f>Pro_Economic_Table[[#This Row],[S- Worst-Euclidean Distance]]/(Pro_Economic_Table[[#This Row],[S+ Best-Euclidean Distance]]+Pro_Economic_Table[[#This Row],[S- Worst-Euclidean Distance]])</f>
        <v>0.55580973203429107</v>
      </c>
      <c r="AA220">
        <v>219</v>
      </c>
    </row>
    <row r="221" spans="1:27" x14ac:dyDescent="0.3">
      <c r="A221">
        <v>359</v>
      </c>
      <c r="B221" t="s">
        <v>142</v>
      </c>
      <c r="C221" t="s">
        <v>149</v>
      </c>
      <c r="D221" t="s">
        <v>155</v>
      </c>
      <c r="E221" t="s">
        <v>157</v>
      </c>
      <c r="F221" t="s">
        <v>161</v>
      </c>
      <c r="G221" t="s">
        <v>226</v>
      </c>
      <c r="H221">
        <v>436.58797599903141</v>
      </c>
      <c r="I221">
        <v>32</v>
      </c>
      <c r="J221">
        <v>1577473.5753409474</v>
      </c>
      <c r="K221">
        <v>50894.403974999987</v>
      </c>
      <c r="L221">
        <v>283945243.56137055</v>
      </c>
      <c r="M221">
        <v>6009539.9083333323</v>
      </c>
      <c r="N221">
        <v>2366210363.0114212</v>
      </c>
      <c r="O221">
        <v>124800000</v>
      </c>
      <c r="P221">
        <v>28.215042533333325</v>
      </c>
      <c r="Q221">
        <v>23583.229951347166</v>
      </c>
      <c r="R221">
        <v>283996137.96534556</v>
      </c>
      <c r="S221">
        <v>2497.0199029197547</v>
      </c>
      <c r="T221">
        <v>23611.444993880501</v>
      </c>
      <c r="U221">
        <f>Pro_Economic_Table[[#This Row],[Total Energy(MJ)]]*AHP!$P$3/TOPSIS!$B$4</f>
        <v>7.9297711539778378E-3</v>
      </c>
      <c r="V221">
        <f>Pro_Economic_Table[[#This Row],[Total Cost(LKR Million)]]*AHP!$P$4/TOPSIS!$C$4</f>
        <v>3.083267501929535E-2</v>
      </c>
      <c r="W221">
        <f>Pro_Economic_Table[[#This Row],[Total Carbon (Metric T)]]*AHP!$P$5/TOPSIS!$D$4</f>
        <v>3.4054747286363807E-3</v>
      </c>
      <c r="X221">
        <f>((Pro_Economic_Table[[#This Row],[Weighted Energy]]-TOPSIS!$B$5)^2+(Pro_Economic_Table[[#This Row],[Weighted Cost]]-TOPSIS!$C$5)^2+(Pro_Economic_Table[[#This Row],[Weighted Co2]]-TOPSIS!$D$5)^2)^0.5</f>
        <v>3.7797710774453669E-3</v>
      </c>
      <c r="Y221">
        <f>((Pro_Economic_Table[[#This Row],[Weighted Energy]]-TOPSIS!$B$6)^2+(Pro_Economic_Table[[#This Row],[Weighted Cost]]-TOPSIS!$C$6)^2+(Pro_Economic_Table[[#This Row],[Weighted Co2]]-TOPSIS!$D$6)^2)^0.5</f>
        <v>4.7284327974890733E-3</v>
      </c>
      <c r="Z221">
        <f>Pro_Economic_Table[[#This Row],[S- Worst-Euclidean Distance]]/(Pro_Economic_Table[[#This Row],[S+ Best-Euclidean Distance]]+Pro_Economic_Table[[#This Row],[S- Worst-Euclidean Distance]])</f>
        <v>0.55574982299369369</v>
      </c>
      <c r="AA221">
        <v>220</v>
      </c>
    </row>
    <row r="222" spans="1:27" x14ac:dyDescent="0.3">
      <c r="A222">
        <v>182</v>
      </c>
      <c r="B222" t="s">
        <v>140</v>
      </c>
      <c r="C222" t="s">
        <v>151</v>
      </c>
      <c r="D222" t="s">
        <v>154</v>
      </c>
      <c r="E222" t="s">
        <v>156</v>
      </c>
      <c r="F222" t="s">
        <v>159</v>
      </c>
      <c r="G222" t="s">
        <v>226</v>
      </c>
      <c r="H222">
        <v>433.07219857061455</v>
      </c>
      <c r="I222">
        <v>31</v>
      </c>
      <c r="J222">
        <v>1579681.2406852024</v>
      </c>
      <c r="K222">
        <v>58598.653233333323</v>
      </c>
      <c r="L222">
        <v>284342623.32333648</v>
      </c>
      <c r="M222">
        <v>6489967.4383333325</v>
      </c>
      <c r="N222">
        <v>2369521861.0278039</v>
      </c>
      <c r="O222">
        <v>120900000</v>
      </c>
      <c r="P222">
        <v>24.976104849999992</v>
      </c>
      <c r="Q222">
        <v>23616.234548243778</v>
      </c>
      <c r="R222">
        <v>284401221.97656983</v>
      </c>
      <c r="S222">
        <v>2496.9118284661372</v>
      </c>
      <c r="T222">
        <v>23641.210653093778</v>
      </c>
      <c r="U222">
        <f>Pro_Economic_Table[[#This Row],[Total Energy(MJ)]]*AHP!$P$3/TOPSIS!$B$4</f>
        <v>7.9410819539420807E-3</v>
      </c>
      <c r="V222">
        <f>Pro_Economic_Table[[#This Row],[Total Cost(LKR Million)]]*AHP!$P$4/TOPSIS!$C$4</f>
        <v>3.0831340538740197E-2</v>
      </c>
      <c r="W222">
        <f>Pro_Economic_Table[[#This Row],[Total Carbon (Metric T)]]*AHP!$P$5/TOPSIS!$D$4</f>
        <v>3.409767824643774E-3</v>
      </c>
      <c r="X222">
        <f>((Pro_Economic_Table[[#This Row],[Weighted Energy]]-TOPSIS!$B$5)^2+(Pro_Economic_Table[[#This Row],[Weighted Cost]]-TOPSIS!$C$5)^2+(Pro_Economic_Table[[#This Row],[Weighted Co2]]-TOPSIS!$D$5)^2)^0.5</f>
        <v>3.7816464954775076E-3</v>
      </c>
      <c r="Y222">
        <f>((Pro_Economic_Table[[#This Row],[Weighted Energy]]-TOPSIS!$B$6)^2+(Pro_Economic_Table[[#This Row],[Weighted Cost]]-TOPSIS!$C$6)^2+(Pro_Economic_Table[[#This Row],[Weighted Co2]]-TOPSIS!$D$6)^2)^0.5</f>
        <v>4.7264760462975008E-3</v>
      </c>
      <c r="Z222">
        <f>Pro_Economic_Table[[#This Row],[S- Worst-Euclidean Distance]]/(Pro_Economic_Table[[#This Row],[S+ Best-Euclidean Distance]]+Pro_Economic_Table[[#This Row],[S- Worst-Euclidean Distance]])</f>
        <v>0.5555251494193264</v>
      </c>
      <c r="AA222">
        <v>221</v>
      </c>
    </row>
    <row r="223" spans="1:27" x14ac:dyDescent="0.3">
      <c r="A223">
        <v>200</v>
      </c>
      <c r="B223" t="s">
        <v>140</v>
      </c>
      <c r="C223" t="s">
        <v>151</v>
      </c>
      <c r="D223" t="s">
        <v>155</v>
      </c>
      <c r="E223" t="s">
        <v>156</v>
      </c>
      <c r="F223" t="s">
        <v>159</v>
      </c>
      <c r="G223" t="s">
        <v>226</v>
      </c>
      <c r="H223">
        <v>433.10229244561452</v>
      </c>
      <c r="I223">
        <v>31</v>
      </c>
      <c r="J223">
        <v>1579710.3715562022</v>
      </c>
      <c r="K223">
        <v>58512.670733333325</v>
      </c>
      <c r="L223">
        <v>284347866.8801164</v>
      </c>
      <c r="M223">
        <v>6485668.3133333325</v>
      </c>
      <c r="N223">
        <v>2369565557.3343034</v>
      </c>
      <c r="O223">
        <v>120900000</v>
      </c>
      <c r="P223">
        <v>24.911617974999995</v>
      </c>
      <c r="Q223">
        <v>23616.670054765222</v>
      </c>
      <c r="R223">
        <v>284406379.55084974</v>
      </c>
      <c r="S223">
        <v>2496.9512256476369</v>
      </c>
      <c r="T223">
        <v>23641.581672740223</v>
      </c>
      <c r="U223">
        <f>Pro_Economic_Table[[#This Row],[Total Energy(MJ)]]*AHP!$P$3/TOPSIS!$B$4</f>
        <v>7.9412259642939204E-3</v>
      </c>
      <c r="V223">
        <f>Pro_Economic_Table[[#This Row],[Total Cost(LKR Million)]]*AHP!$P$4/TOPSIS!$C$4</f>
        <v>3.0831827006826587E-2</v>
      </c>
      <c r="W223">
        <f>Pro_Economic_Table[[#This Row],[Total Carbon (Metric T)]]*AHP!$P$5/TOPSIS!$D$4</f>
        <v>3.4098213367447965E-3</v>
      </c>
      <c r="X223">
        <f>((Pro_Economic_Table[[#This Row],[Weighted Energy]]-TOPSIS!$B$5)^2+(Pro_Economic_Table[[#This Row],[Weighted Cost]]-TOPSIS!$C$5)^2+(Pro_Economic_Table[[#This Row],[Weighted Co2]]-TOPSIS!$D$5)^2)^0.5</f>
        <v>3.7821561986469661E-3</v>
      </c>
      <c r="Y223">
        <f>((Pro_Economic_Table[[#This Row],[Weighted Energy]]-TOPSIS!$B$6)^2+(Pro_Economic_Table[[#This Row],[Weighted Cost]]-TOPSIS!$C$6)^2+(Pro_Economic_Table[[#This Row],[Weighted Co2]]-TOPSIS!$D$6)^2)^0.5</f>
        <v>4.725966269799156E-3</v>
      </c>
      <c r="Z223">
        <f>Pro_Economic_Table[[#This Row],[S- Worst-Euclidean Distance]]/(Pro_Economic_Table[[#This Row],[S+ Best-Euclidean Distance]]+Pro_Economic_Table[[#This Row],[S- Worst-Euclidean Distance]])</f>
        <v>0.55546523775677159</v>
      </c>
      <c r="AA223">
        <v>222</v>
      </c>
    </row>
    <row r="224" spans="1:27" x14ac:dyDescent="0.3">
      <c r="A224">
        <v>190</v>
      </c>
      <c r="B224" t="s">
        <v>140</v>
      </c>
      <c r="C224" t="s">
        <v>151</v>
      </c>
      <c r="D224" t="s">
        <v>154</v>
      </c>
      <c r="E224" t="s">
        <v>157</v>
      </c>
      <c r="F224" t="s">
        <v>159</v>
      </c>
      <c r="G224" t="s">
        <v>225</v>
      </c>
      <c r="H224">
        <v>436.12371090394788</v>
      </c>
      <c r="I224">
        <v>63</v>
      </c>
      <c r="J224">
        <v>1582635.1046238688</v>
      </c>
      <c r="K224">
        <v>61595.67427499999</v>
      </c>
      <c r="L224">
        <v>284874318.83229637</v>
      </c>
      <c r="M224">
        <v>5890563.2299999986</v>
      </c>
      <c r="N224">
        <v>2373952656.9358029</v>
      </c>
      <c r="O224">
        <v>117432000</v>
      </c>
      <c r="P224">
        <v>27.973125891666658</v>
      </c>
      <c r="Q224">
        <v>23660.394814126837</v>
      </c>
      <c r="R224">
        <v>284935914.50657135</v>
      </c>
      <c r="S224">
        <v>2497.2752201658031</v>
      </c>
      <c r="T224">
        <v>23688.367940018503</v>
      </c>
      <c r="U224">
        <f>Pro_Economic_Table[[#This Row],[Total Energy(MJ)]]*AHP!$P$3/TOPSIS!$B$4</f>
        <v>7.9560116971105297E-3</v>
      </c>
      <c r="V224">
        <f>Pro_Economic_Table[[#This Row],[Total Cost(LKR Million)]]*AHP!$P$4/TOPSIS!$C$4</f>
        <v>3.0835827622790832E-2</v>
      </c>
      <c r="W224">
        <f>Pro_Economic_Table[[#This Row],[Total Carbon (Metric T)]]*AHP!$P$5/TOPSIS!$D$4</f>
        <v>3.4165693121823311E-3</v>
      </c>
      <c r="X224">
        <f>((Pro_Economic_Table[[#This Row],[Weighted Energy]]-TOPSIS!$B$5)^2+(Pro_Economic_Table[[#This Row],[Weighted Cost]]-TOPSIS!$C$5)^2+(Pro_Economic_Table[[#This Row],[Weighted Co2]]-TOPSIS!$D$5)^2)^0.5</f>
        <v>3.7903214157403507E-3</v>
      </c>
      <c r="Y224">
        <f>((Pro_Economic_Table[[#This Row],[Weighted Energy]]-TOPSIS!$B$6)^2+(Pro_Economic_Table[[#This Row],[Weighted Cost]]-TOPSIS!$C$6)^2+(Pro_Economic_Table[[#This Row],[Weighted Co2]]-TOPSIS!$D$6)^2)^0.5</f>
        <v>4.7177947760752076E-3</v>
      </c>
      <c r="Z224">
        <f>Pro_Economic_Table[[#This Row],[S- Worst-Euclidean Distance]]/(Pro_Economic_Table[[#This Row],[S+ Best-Euclidean Distance]]+Pro_Economic_Table[[#This Row],[S- Worst-Euclidean Distance]])</f>
        <v>0.5545052124010158</v>
      </c>
      <c r="AA224">
        <v>223</v>
      </c>
    </row>
    <row r="225" spans="1:27" x14ac:dyDescent="0.3">
      <c r="A225">
        <v>208</v>
      </c>
      <c r="B225" t="s">
        <v>140</v>
      </c>
      <c r="C225" t="s">
        <v>151</v>
      </c>
      <c r="D225" t="s">
        <v>155</v>
      </c>
      <c r="E225" t="s">
        <v>157</v>
      </c>
      <c r="F225" t="s">
        <v>159</v>
      </c>
      <c r="G225" t="s">
        <v>225</v>
      </c>
      <c r="H225">
        <v>436.15380477894792</v>
      </c>
      <c r="I225">
        <v>63</v>
      </c>
      <c r="J225">
        <v>1582664.2354948691</v>
      </c>
      <c r="K225">
        <v>61509.691774999992</v>
      </c>
      <c r="L225">
        <v>284879562.38907641</v>
      </c>
      <c r="M225">
        <v>5886264.1049999986</v>
      </c>
      <c r="N225">
        <v>2373996353.2423034</v>
      </c>
      <c r="O225">
        <v>117432000</v>
      </c>
      <c r="P225">
        <v>27.908639016666662</v>
      </c>
      <c r="Q225">
        <v>23660.830320648289</v>
      </c>
      <c r="R225">
        <v>284941072.08085144</v>
      </c>
      <c r="S225">
        <v>2497.3146173473033</v>
      </c>
      <c r="T225">
        <v>23688.738959664955</v>
      </c>
      <c r="U225">
        <f>Pro_Economic_Table[[#This Row],[Total Energy(MJ)]]*AHP!$P$3/TOPSIS!$B$4</f>
        <v>7.9561557074623729E-3</v>
      </c>
      <c r="V225">
        <f>Pro_Economic_Table[[#This Row],[Total Cost(LKR Million)]]*AHP!$P$4/TOPSIS!$C$4</f>
        <v>3.0836314090877229E-2</v>
      </c>
      <c r="W225">
        <f>Pro_Economic_Table[[#This Row],[Total Carbon (Metric T)]]*AHP!$P$5/TOPSIS!$D$4</f>
        <v>3.4166228242833549E-3</v>
      </c>
      <c r="X225">
        <f>((Pro_Economic_Table[[#This Row],[Weighted Energy]]-TOPSIS!$B$5)^2+(Pro_Economic_Table[[#This Row],[Weighted Cost]]-TOPSIS!$C$5)^2+(Pro_Economic_Table[[#This Row],[Weighted Co2]]-TOPSIS!$D$5)^2)^0.5</f>
        <v>3.7908311915029452E-3</v>
      </c>
      <c r="Y225">
        <f>((Pro_Economic_Table[[#This Row],[Weighted Energy]]-TOPSIS!$B$6)^2+(Pro_Economic_Table[[#This Row],[Weighted Cost]]-TOPSIS!$C$6)^2+(Pro_Economic_Table[[#This Row],[Weighted Co2]]-TOPSIS!$D$6)^2)^0.5</f>
        <v>4.7172850570919543E-3</v>
      </c>
      <c r="Z225">
        <f>Pro_Economic_Table[[#This Row],[S- Worst-Euclidean Distance]]/(Pro_Economic_Table[[#This Row],[S+ Best-Euclidean Distance]]+Pro_Economic_Table[[#This Row],[S- Worst-Euclidean Distance]])</f>
        <v>0.55444529896626715</v>
      </c>
      <c r="AA225">
        <v>224</v>
      </c>
    </row>
    <row r="226" spans="1:27" x14ac:dyDescent="0.3">
      <c r="A226">
        <v>192</v>
      </c>
      <c r="B226" t="s">
        <v>140</v>
      </c>
      <c r="C226" t="s">
        <v>151</v>
      </c>
      <c r="D226" t="s">
        <v>154</v>
      </c>
      <c r="E226" t="s">
        <v>157</v>
      </c>
      <c r="F226" t="s">
        <v>159</v>
      </c>
      <c r="G226" t="s">
        <v>224</v>
      </c>
      <c r="H226">
        <v>436.12371090394788</v>
      </c>
      <c r="I226">
        <v>32</v>
      </c>
      <c r="J226">
        <v>1582635.1046238688</v>
      </c>
      <c r="K226">
        <v>61595.67427499999</v>
      </c>
      <c r="L226">
        <v>284874318.83229637</v>
      </c>
      <c r="M226">
        <v>5890563.2299999986</v>
      </c>
      <c r="N226">
        <v>2373952656.9358029</v>
      </c>
      <c r="O226">
        <v>119878400</v>
      </c>
      <c r="P226">
        <v>27.973125891666658</v>
      </c>
      <c r="Q226">
        <v>23660.394814126837</v>
      </c>
      <c r="R226">
        <v>284935914.50657135</v>
      </c>
      <c r="S226">
        <v>2499.721620165803</v>
      </c>
      <c r="T226">
        <v>23688.367940018503</v>
      </c>
      <c r="U226">
        <f>Pro_Economic_Table[[#This Row],[Total Energy(MJ)]]*AHP!$P$3/TOPSIS!$B$4</f>
        <v>7.9560116971105297E-3</v>
      </c>
      <c r="V226">
        <f>Pro_Economic_Table[[#This Row],[Total Cost(LKR Million)]]*AHP!$P$4/TOPSIS!$C$4</f>
        <v>3.086603525392705E-2</v>
      </c>
      <c r="W226">
        <f>Pro_Economic_Table[[#This Row],[Total Carbon (Metric T)]]*AHP!$P$5/TOPSIS!$D$4</f>
        <v>3.4165693121823311E-3</v>
      </c>
      <c r="X226">
        <f>((Pro_Economic_Table[[#This Row],[Weighted Energy]]-TOPSIS!$B$5)^2+(Pro_Economic_Table[[#This Row],[Weighted Cost]]-TOPSIS!$C$5)^2+(Pro_Economic_Table[[#This Row],[Weighted Co2]]-TOPSIS!$D$5)^2)^0.5</f>
        <v>3.8194411358117735E-3</v>
      </c>
      <c r="Y226">
        <f>((Pro_Economic_Table[[#This Row],[Weighted Energy]]-TOPSIS!$B$6)^2+(Pro_Economic_Table[[#This Row],[Weighted Cost]]-TOPSIS!$C$6)^2+(Pro_Economic_Table[[#This Row],[Weighted Co2]]-TOPSIS!$D$6)^2)^0.5</f>
        <v>4.6886659270769663E-3</v>
      </c>
      <c r="Z226">
        <f>Pro_Economic_Table[[#This Row],[S- Worst-Euclidean Distance]]/(Pro_Economic_Table[[#This Row],[S+ Best-Euclidean Distance]]+Pro_Economic_Table[[#This Row],[S- Worst-Euclidean Distance]])</f>
        <v>0.55108214934533661</v>
      </c>
      <c r="AA226">
        <v>225</v>
      </c>
    </row>
    <row r="227" spans="1:27" x14ac:dyDescent="0.3">
      <c r="A227">
        <v>210</v>
      </c>
      <c r="B227" t="s">
        <v>140</v>
      </c>
      <c r="C227" t="s">
        <v>151</v>
      </c>
      <c r="D227" t="s">
        <v>155</v>
      </c>
      <c r="E227" t="s">
        <v>157</v>
      </c>
      <c r="F227" t="s">
        <v>159</v>
      </c>
      <c r="G227" t="s">
        <v>224</v>
      </c>
      <c r="H227">
        <v>436.15380477894792</v>
      </c>
      <c r="I227">
        <v>32</v>
      </c>
      <c r="J227">
        <v>1582664.2354948691</v>
      </c>
      <c r="K227">
        <v>61509.691774999992</v>
      </c>
      <c r="L227">
        <v>284879562.38907641</v>
      </c>
      <c r="M227">
        <v>5886264.1049999986</v>
      </c>
      <c r="N227">
        <v>2373996353.2423034</v>
      </c>
      <c r="O227">
        <v>119878400</v>
      </c>
      <c r="P227">
        <v>27.908639016666662</v>
      </c>
      <c r="Q227">
        <v>23660.830320648289</v>
      </c>
      <c r="R227">
        <v>284941072.08085144</v>
      </c>
      <c r="S227">
        <v>2499.7610173473036</v>
      </c>
      <c r="T227">
        <v>23688.738959664955</v>
      </c>
      <c r="U227">
        <f>Pro_Economic_Table[[#This Row],[Total Energy(MJ)]]*AHP!$P$3/TOPSIS!$B$4</f>
        <v>7.9561557074623729E-3</v>
      </c>
      <c r="V227">
        <f>Pro_Economic_Table[[#This Row],[Total Cost(LKR Million)]]*AHP!$P$4/TOPSIS!$C$4</f>
        <v>3.0866521722013453E-2</v>
      </c>
      <c r="W227">
        <f>Pro_Economic_Table[[#This Row],[Total Carbon (Metric T)]]*AHP!$P$5/TOPSIS!$D$4</f>
        <v>3.4166228242833549E-3</v>
      </c>
      <c r="X227">
        <f>((Pro_Economic_Table[[#This Row],[Weighted Energy]]-TOPSIS!$B$5)^2+(Pro_Economic_Table[[#This Row],[Weighted Cost]]-TOPSIS!$C$5)^2+(Pro_Economic_Table[[#This Row],[Weighted Co2]]-TOPSIS!$D$5)^2)^0.5</f>
        <v>3.8199508724432452E-3</v>
      </c>
      <c r="Y227">
        <f>((Pro_Economic_Table[[#This Row],[Weighted Energy]]-TOPSIS!$B$6)^2+(Pro_Economic_Table[[#This Row],[Weighted Cost]]-TOPSIS!$C$6)^2+(Pro_Economic_Table[[#This Row],[Weighted Co2]]-TOPSIS!$D$6)^2)^0.5</f>
        <v>4.688156175569452E-3</v>
      </c>
      <c r="Z227">
        <f>Pro_Economic_Table[[#This Row],[S- Worst-Euclidean Distance]]/(Pro_Economic_Table[[#This Row],[S+ Best-Euclidean Distance]]+Pro_Economic_Table[[#This Row],[S- Worst-Euclidean Distance]])</f>
        <v>0.55102223668712536</v>
      </c>
      <c r="AA227">
        <v>226</v>
      </c>
    </row>
    <row r="228" spans="1:27" x14ac:dyDescent="0.3">
      <c r="A228">
        <v>436</v>
      </c>
      <c r="B228" t="s">
        <v>143</v>
      </c>
      <c r="C228" t="s">
        <v>149</v>
      </c>
      <c r="D228" t="s">
        <v>154</v>
      </c>
      <c r="E228" t="s">
        <v>156</v>
      </c>
      <c r="F228" t="s">
        <v>160</v>
      </c>
      <c r="G228" t="s">
        <v>225</v>
      </c>
      <c r="H228">
        <v>445.61125154065166</v>
      </c>
      <c r="I228">
        <v>64</v>
      </c>
      <c r="J228">
        <v>1584397.9903482399</v>
      </c>
      <c r="K228">
        <v>40614.543808333328</v>
      </c>
      <c r="L228">
        <v>285191638.26268315</v>
      </c>
      <c r="M228">
        <v>6387149.4041666649</v>
      </c>
      <c r="N228">
        <v>2376596985.5223598</v>
      </c>
      <c r="O228">
        <v>119296000</v>
      </c>
      <c r="P228">
        <v>27.14860999166666</v>
      </c>
      <c r="Q228">
        <v>23686.749955706182</v>
      </c>
      <c r="R228">
        <v>285232252.80649149</v>
      </c>
      <c r="S228">
        <v>2502.2801349265264</v>
      </c>
      <c r="T228">
        <v>23713.898565697848</v>
      </c>
      <c r="U228">
        <f>Pro_Economic_Table[[#This Row],[Total Energy(MJ)]]*AHP!$P$3/TOPSIS!$B$4</f>
        <v>7.9642860874573861E-3</v>
      </c>
      <c r="V228">
        <f>Pro_Economic_Table[[#This Row],[Total Cost(LKR Million)]]*AHP!$P$4/TOPSIS!$C$4</f>
        <v>3.0897627254478276E-2</v>
      </c>
      <c r="W228">
        <f>Pro_Economic_Table[[#This Row],[Total Carbon (Metric T)]]*AHP!$P$5/TOPSIS!$D$4</f>
        <v>3.4202515900175006E-3</v>
      </c>
      <c r="X228">
        <f>((Pro_Economic_Table[[#This Row],[Weighted Energy]]-TOPSIS!$B$5)^2+(Pro_Economic_Table[[#This Row],[Weighted Cost]]-TOPSIS!$C$5)^2+(Pro_Economic_Table[[#This Row],[Weighted Co2]]-TOPSIS!$D$5)^2)^0.5</f>
        <v>3.8523035007336096E-3</v>
      </c>
      <c r="Y228">
        <f>((Pro_Economic_Table[[#This Row],[Weighted Energy]]-TOPSIS!$B$6)^2+(Pro_Economic_Table[[#This Row],[Weighted Cost]]-TOPSIS!$C$6)^2+(Pro_Economic_Table[[#This Row],[Weighted Co2]]-TOPSIS!$D$6)^2)^0.5</f>
        <v>4.6558033343138674E-3</v>
      </c>
      <c r="Z228">
        <f>Pro_Economic_Table[[#This Row],[S- Worst-Euclidean Distance]]/(Pro_Economic_Table[[#This Row],[S+ Best-Euclidean Distance]]+Pro_Economic_Table[[#This Row],[S- Worst-Euclidean Distance]])</f>
        <v>0.54721966056364024</v>
      </c>
      <c r="AA228">
        <v>227</v>
      </c>
    </row>
    <row r="229" spans="1:27" x14ac:dyDescent="0.3">
      <c r="A229">
        <v>454</v>
      </c>
      <c r="B229" t="s">
        <v>143</v>
      </c>
      <c r="C229" t="s">
        <v>149</v>
      </c>
      <c r="D229" t="s">
        <v>155</v>
      </c>
      <c r="E229" t="s">
        <v>156</v>
      </c>
      <c r="F229" t="s">
        <v>160</v>
      </c>
      <c r="G229" t="s">
        <v>225</v>
      </c>
      <c r="H229">
        <v>445.6413454156517</v>
      </c>
      <c r="I229">
        <v>64</v>
      </c>
      <c r="J229">
        <v>1584427.1212192397</v>
      </c>
      <c r="K229">
        <v>40528.56130833333</v>
      </c>
      <c r="L229">
        <v>285196881.81946313</v>
      </c>
      <c r="M229">
        <v>6382850.2791666649</v>
      </c>
      <c r="N229">
        <v>2376640681.8288593</v>
      </c>
      <c r="O229">
        <v>119296000</v>
      </c>
      <c r="P229">
        <v>27.084123116666664</v>
      </c>
      <c r="Q229">
        <v>23687.18546222763</v>
      </c>
      <c r="R229">
        <v>285237410.38077146</v>
      </c>
      <c r="S229">
        <v>2502.3195321080261</v>
      </c>
      <c r="T229">
        <v>23714.269585344297</v>
      </c>
      <c r="U229">
        <f>Pro_Economic_Table[[#This Row],[Total Energy(MJ)]]*AHP!$P$3/TOPSIS!$B$4</f>
        <v>7.9644300978092275E-3</v>
      </c>
      <c r="V229">
        <f>Pro_Economic_Table[[#This Row],[Total Cost(LKR Million)]]*AHP!$P$4/TOPSIS!$C$4</f>
        <v>3.0898113722564666E-2</v>
      </c>
      <c r="W229">
        <f>Pro_Economic_Table[[#This Row],[Total Carbon (Metric T)]]*AHP!$P$5/TOPSIS!$D$4</f>
        <v>3.4203051021185235E-3</v>
      </c>
      <c r="X229">
        <f>((Pro_Economic_Table[[#This Row],[Weighted Energy]]-TOPSIS!$B$5)^2+(Pro_Economic_Table[[#This Row],[Weighted Cost]]-TOPSIS!$C$5)^2+(Pro_Economic_Table[[#This Row],[Weighted Co2]]-TOPSIS!$D$5)^2)^0.5</f>
        <v>3.8528132389205921E-3</v>
      </c>
      <c r="Y229">
        <f>((Pro_Economic_Table[[#This Row],[Weighted Energy]]-TOPSIS!$B$6)^2+(Pro_Economic_Table[[#This Row],[Weighted Cost]]-TOPSIS!$C$6)^2+(Pro_Economic_Table[[#This Row],[Weighted Co2]]-TOPSIS!$D$6)^2)^0.5</f>
        <v>4.6552935839637892E-3</v>
      </c>
      <c r="Z229">
        <f>Pro_Economic_Table[[#This Row],[S- Worst-Euclidean Distance]]/(Pro_Economic_Table[[#This Row],[S+ Best-Euclidean Distance]]+Pro_Economic_Table[[#This Row],[S- Worst-Euclidean Distance]])</f>
        <v>0.54715974785863952</v>
      </c>
      <c r="AA229">
        <v>228</v>
      </c>
    </row>
    <row r="230" spans="1:27" x14ac:dyDescent="0.3">
      <c r="A230">
        <v>438</v>
      </c>
      <c r="B230" t="s">
        <v>143</v>
      </c>
      <c r="C230" t="s">
        <v>149</v>
      </c>
      <c r="D230" t="s">
        <v>154</v>
      </c>
      <c r="E230" t="s">
        <v>156</v>
      </c>
      <c r="F230" t="s">
        <v>160</v>
      </c>
      <c r="G230" t="s">
        <v>224</v>
      </c>
      <c r="H230">
        <v>445.61125154065166</v>
      </c>
      <c r="I230">
        <v>32</v>
      </c>
      <c r="J230">
        <v>1584397.9903482399</v>
      </c>
      <c r="K230">
        <v>40614.543808333328</v>
      </c>
      <c r="L230">
        <v>285191638.26268315</v>
      </c>
      <c r="M230">
        <v>6387149.4041666649</v>
      </c>
      <c r="N230">
        <v>2376596985.5223598</v>
      </c>
      <c r="O230">
        <v>119878400</v>
      </c>
      <c r="P230">
        <v>27.14860999166666</v>
      </c>
      <c r="Q230">
        <v>23686.749955706182</v>
      </c>
      <c r="R230">
        <v>285232252.80649149</v>
      </c>
      <c r="S230">
        <v>2502.8625349265267</v>
      </c>
      <c r="T230">
        <v>23713.898565697848</v>
      </c>
      <c r="U230">
        <f>Pro_Economic_Table[[#This Row],[Total Energy(MJ)]]*AHP!$P$3/TOPSIS!$B$4</f>
        <v>7.9642860874573861E-3</v>
      </c>
      <c r="V230">
        <f>Pro_Economic_Table[[#This Row],[Total Cost(LKR Million)]]*AHP!$P$4/TOPSIS!$C$4</f>
        <v>3.090481860682202E-2</v>
      </c>
      <c r="W230">
        <f>Pro_Economic_Table[[#This Row],[Total Carbon (Metric T)]]*AHP!$P$5/TOPSIS!$D$4</f>
        <v>3.4202515900175006E-3</v>
      </c>
      <c r="X230">
        <f>((Pro_Economic_Table[[#This Row],[Weighted Energy]]-TOPSIS!$B$5)^2+(Pro_Economic_Table[[#This Row],[Weighted Cost]]-TOPSIS!$C$5)^2+(Pro_Economic_Table[[#This Row],[Weighted Co2]]-TOPSIS!$D$5)^2)^0.5</f>
        <v>3.8592381633304152E-3</v>
      </c>
      <c r="Y230">
        <f>((Pro_Economic_Table[[#This Row],[Weighted Energy]]-TOPSIS!$B$6)^2+(Pro_Economic_Table[[#This Row],[Weighted Cost]]-TOPSIS!$C$6)^2+(Pro_Economic_Table[[#This Row],[Weighted Co2]]-TOPSIS!$D$6)^2)^0.5</f>
        <v>4.6488706803748305E-3</v>
      </c>
      <c r="Z230">
        <f>Pro_Economic_Table[[#This Row],[S- Worst-Euclidean Distance]]/(Pro_Economic_Table[[#This Row],[S+ Best-Euclidean Distance]]+Pro_Economic_Table[[#This Row],[S- Worst-Euclidean Distance]])</f>
        <v>0.54640470235807037</v>
      </c>
      <c r="AA230">
        <v>229</v>
      </c>
    </row>
    <row r="231" spans="1:27" x14ac:dyDescent="0.3">
      <c r="A231">
        <v>456</v>
      </c>
      <c r="B231" t="s">
        <v>143</v>
      </c>
      <c r="C231" t="s">
        <v>149</v>
      </c>
      <c r="D231" t="s">
        <v>155</v>
      </c>
      <c r="E231" t="s">
        <v>156</v>
      </c>
      <c r="F231" t="s">
        <v>160</v>
      </c>
      <c r="G231" t="s">
        <v>224</v>
      </c>
      <c r="H231">
        <v>445.6413454156517</v>
      </c>
      <c r="I231">
        <v>32</v>
      </c>
      <c r="J231">
        <v>1584427.1212192397</v>
      </c>
      <c r="K231">
        <v>40528.56130833333</v>
      </c>
      <c r="L231">
        <v>285196881.81946313</v>
      </c>
      <c r="M231">
        <v>6382850.2791666649</v>
      </c>
      <c r="N231">
        <v>2376640681.8288593</v>
      </c>
      <c r="O231">
        <v>119878400</v>
      </c>
      <c r="P231">
        <v>27.084123116666664</v>
      </c>
      <c r="Q231">
        <v>23687.18546222763</v>
      </c>
      <c r="R231">
        <v>285237410.38077146</v>
      </c>
      <c r="S231">
        <v>2502.9019321080259</v>
      </c>
      <c r="T231">
        <v>23714.269585344297</v>
      </c>
      <c r="U231">
        <f>Pro_Economic_Table[[#This Row],[Total Energy(MJ)]]*AHP!$P$3/TOPSIS!$B$4</f>
        <v>7.9644300978092275E-3</v>
      </c>
      <c r="V231">
        <f>Pro_Economic_Table[[#This Row],[Total Cost(LKR Million)]]*AHP!$P$4/TOPSIS!$C$4</f>
        <v>3.0905305074908407E-2</v>
      </c>
      <c r="W231">
        <f>Pro_Economic_Table[[#This Row],[Total Carbon (Metric T)]]*AHP!$P$5/TOPSIS!$D$4</f>
        <v>3.4203051021185235E-3</v>
      </c>
      <c r="X231">
        <f>((Pro_Economic_Table[[#This Row],[Weighted Energy]]-TOPSIS!$B$5)^2+(Pro_Economic_Table[[#This Row],[Weighted Cost]]-TOPSIS!$C$5)^2+(Pro_Economic_Table[[#This Row],[Weighted Co2]]-TOPSIS!$D$5)^2)^0.5</f>
        <v>3.8597478920610966E-3</v>
      </c>
      <c r="Y231">
        <f>((Pro_Economic_Table[[#This Row],[Weighted Energy]]-TOPSIS!$B$6)^2+(Pro_Economic_Table[[#This Row],[Weighted Cost]]-TOPSIS!$C$6)^2+(Pro_Economic_Table[[#This Row],[Weighted Co2]]-TOPSIS!$D$6)^2)^0.5</f>
        <v>4.6483609223748855E-3</v>
      </c>
      <c r="Z231">
        <f>Pro_Economic_Table[[#This Row],[S- Worst-Euclidean Distance]]/(Pro_Economic_Table[[#This Row],[S+ Best-Euclidean Distance]]+Pro_Economic_Table[[#This Row],[S- Worst-Euclidean Distance]])</f>
        <v>0.54634478986538837</v>
      </c>
      <c r="AA231">
        <v>230</v>
      </c>
    </row>
    <row r="232" spans="1:27" x14ac:dyDescent="0.3">
      <c r="A232">
        <v>191</v>
      </c>
      <c r="B232" t="s">
        <v>140</v>
      </c>
      <c r="C232" t="s">
        <v>151</v>
      </c>
      <c r="D232" t="s">
        <v>154</v>
      </c>
      <c r="E232" t="s">
        <v>157</v>
      </c>
      <c r="F232" t="s">
        <v>159</v>
      </c>
      <c r="G232" t="s">
        <v>226</v>
      </c>
      <c r="H232">
        <v>436.12371090394788</v>
      </c>
      <c r="I232">
        <v>32</v>
      </c>
      <c r="J232">
        <v>1582635.1046238688</v>
      </c>
      <c r="K232">
        <v>61595.67427499999</v>
      </c>
      <c r="L232">
        <v>284874318.83229637</v>
      </c>
      <c r="M232">
        <v>5890563.2299999986</v>
      </c>
      <c r="N232">
        <v>2373952656.9358029</v>
      </c>
      <c r="O232">
        <v>124800000</v>
      </c>
      <c r="P232">
        <v>27.973125891666658</v>
      </c>
      <c r="Q232">
        <v>23660.394814126837</v>
      </c>
      <c r="R232">
        <v>284935914.50657135</v>
      </c>
      <c r="S232">
        <v>2504.6432201658031</v>
      </c>
      <c r="T232">
        <v>23688.367940018503</v>
      </c>
      <c r="U232">
        <f>Pro_Economic_Table[[#This Row],[Total Energy(MJ)]]*AHP!$P$3/TOPSIS!$B$4</f>
        <v>7.9560116971105297E-3</v>
      </c>
      <c r="V232">
        <f>Pro_Economic_Table[[#This Row],[Total Cost(LKR Million)]]*AHP!$P$4/TOPSIS!$C$4</f>
        <v>3.0926806132524187E-2</v>
      </c>
      <c r="W232">
        <f>Pro_Economic_Table[[#This Row],[Total Carbon (Metric T)]]*AHP!$P$5/TOPSIS!$D$4</f>
        <v>3.4165693121823311E-3</v>
      </c>
      <c r="X232">
        <f>((Pro_Economic_Table[[#This Row],[Weighted Energy]]-TOPSIS!$B$5)^2+(Pro_Economic_Table[[#This Row],[Weighted Cost]]-TOPSIS!$C$5)^2+(Pro_Economic_Table[[#This Row],[Weighted Co2]]-TOPSIS!$D$5)^2)^0.5</f>
        <v>3.8780738053337156E-3</v>
      </c>
      <c r="Y232">
        <f>((Pro_Economic_Table[[#This Row],[Weighted Energy]]-TOPSIS!$B$6)^2+(Pro_Economic_Table[[#This Row],[Weighted Cost]]-TOPSIS!$C$6)^2+(Pro_Economic_Table[[#This Row],[Weighted Co2]]-TOPSIS!$D$6)^2)^0.5</f>
        <v>4.6301071955783995E-3</v>
      </c>
      <c r="Z232">
        <f>Pro_Economic_Table[[#This Row],[S- Worst-Euclidean Distance]]/(Pro_Economic_Table[[#This Row],[S+ Best-Euclidean Distance]]+Pro_Economic_Table[[#This Row],[S- Worst-Euclidean Distance]])</f>
        <v>0.54419472212474462</v>
      </c>
      <c r="AA232">
        <v>231</v>
      </c>
    </row>
    <row r="233" spans="1:27" x14ac:dyDescent="0.3">
      <c r="A233">
        <v>209</v>
      </c>
      <c r="B233" t="s">
        <v>140</v>
      </c>
      <c r="C233" t="s">
        <v>151</v>
      </c>
      <c r="D233" t="s">
        <v>155</v>
      </c>
      <c r="E233" t="s">
        <v>157</v>
      </c>
      <c r="F233" t="s">
        <v>159</v>
      </c>
      <c r="G233" t="s">
        <v>226</v>
      </c>
      <c r="H233">
        <v>436.15380477894792</v>
      </c>
      <c r="I233">
        <v>32</v>
      </c>
      <c r="J233">
        <v>1582664.2354948691</v>
      </c>
      <c r="K233">
        <v>61509.691774999992</v>
      </c>
      <c r="L233">
        <v>284879562.38907641</v>
      </c>
      <c r="M233">
        <v>5886264.1049999986</v>
      </c>
      <c r="N233">
        <v>2373996353.2423034</v>
      </c>
      <c r="O233">
        <v>124800000</v>
      </c>
      <c r="P233">
        <v>27.908639016666662</v>
      </c>
      <c r="Q233">
        <v>23660.830320648289</v>
      </c>
      <c r="R233">
        <v>284941072.08085144</v>
      </c>
      <c r="S233">
        <v>2504.6826173473032</v>
      </c>
      <c r="T233">
        <v>23688.738959664955</v>
      </c>
      <c r="U233">
        <f>Pro_Economic_Table[[#This Row],[Total Energy(MJ)]]*AHP!$P$3/TOPSIS!$B$4</f>
        <v>7.9561557074623729E-3</v>
      </c>
      <c r="V233">
        <f>Pro_Economic_Table[[#This Row],[Total Cost(LKR Million)]]*AHP!$P$4/TOPSIS!$C$4</f>
        <v>3.0927292600610584E-2</v>
      </c>
      <c r="W233">
        <f>Pro_Economic_Table[[#This Row],[Total Carbon (Metric T)]]*AHP!$P$5/TOPSIS!$D$4</f>
        <v>3.4166228242833549E-3</v>
      </c>
      <c r="X233">
        <f>((Pro_Economic_Table[[#This Row],[Weighted Energy]]-TOPSIS!$B$5)^2+(Pro_Economic_Table[[#This Row],[Weighted Cost]]-TOPSIS!$C$5)^2+(Pro_Economic_Table[[#This Row],[Weighted Co2]]-TOPSIS!$D$5)^2)^0.5</f>
        <v>3.8785834583969303E-3</v>
      </c>
      <c r="Y233">
        <f>((Pro_Economic_Table[[#This Row],[Weighted Energy]]-TOPSIS!$B$6)^2+(Pro_Economic_Table[[#This Row],[Weighted Cost]]-TOPSIS!$C$6)^2+(Pro_Economic_Table[[#This Row],[Weighted Co2]]-TOPSIS!$D$6)^2)^0.5</f>
        <v>4.6295973820117946E-3</v>
      </c>
      <c r="Z233">
        <f>Pro_Economic_Table[[#This Row],[S- Worst-Euclidean Distance]]/(Pro_Economic_Table[[#This Row],[S+ Best-Euclidean Distance]]+Pro_Economic_Table[[#This Row],[S- Worst-Euclidean Distance]])</f>
        <v>0.54413481199459235</v>
      </c>
      <c r="AA233">
        <v>232</v>
      </c>
    </row>
    <row r="234" spans="1:27" x14ac:dyDescent="0.3">
      <c r="A234">
        <v>445</v>
      </c>
      <c r="B234" t="s">
        <v>143</v>
      </c>
      <c r="C234" t="s">
        <v>149</v>
      </c>
      <c r="D234" t="s">
        <v>154</v>
      </c>
      <c r="E234" t="s">
        <v>157</v>
      </c>
      <c r="F234" t="s">
        <v>160</v>
      </c>
      <c r="G234" t="s">
        <v>225</v>
      </c>
      <c r="H234">
        <v>448.662763873985</v>
      </c>
      <c r="I234">
        <v>64</v>
      </c>
      <c r="J234">
        <v>1587351.8542869065</v>
      </c>
      <c r="K234">
        <v>43611.564849999995</v>
      </c>
      <c r="L234">
        <v>285723333.77164316</v>
      </c>
      <c r="M234">
        <v>5787745.1958333319</v>
      </c>
      <c r="N234">
        <v>2381027781.4303598</v>
      </c>
      <c r="O234">
        <v>119296000</v>
      </c>
      <c r="P234">
        <v>30.145631033333327</v>
      </c>
      <c r="Q234">
        <v>23730.910221589249</v>
      </c>
      <c r="R234">
        <v>285766945.33649313</v>
      </c>
      <c r="S234">
        <v>2506.1115266261932</v>
      </c>
      <c r="T234">
        <v>23761.055852622583</v>
      </c>
      <c r="U234">
        <f>Pro_Economic_Table[[#This Row],[Total Energy(MJ)]]*AHP!$P$3/TOPSIS!$B$4</f>
        <v>7.9792158306258368E-3</v>
      </c>
      <c r="V234">
        <f>Pro_Economic_Table[[#This Row],[Total Cost(LKR Million)]]*AHP!$P$4/TOPSIS!$C$4</f>
        <v>3.0944936470960416E-2</v>
      </c>
      <c r="W234">
        <f>Pro_Economic_Table[[#This Row],[Total Carbon (Metric T)]]*AHP!$P$5/TOPSIS!$D$4</f>
        <v>3.427053077556059E-3</v>
      </c>
      <c r="X234">
        <f>((Pro_Economic_Table[[#This Row],[Weighted Energy]]-TOPSIS!$B$5)^2+(Pro_Economic_Table[[#This Row],[Weighted Cost]]-TOPSIS!$C$5)^2+(Pro_Economic_Table[[#This Row],[Weighted Co2]]-TOPSIS!$D$5)^2)^0.5</f>
        <v>3.9022693968858053E-3</v>
      </c>
      <c r="Y234">
        <f>((Pro_Economic_Table[[#This Row],[Weighted Energy]]-TOPSIS!$B$6)^2+(Pro_Economic_Table[[#This Row],[Weighted Cost]]-TOPSIS!$C$6)^2+(Pro_Economic_Table[[#This Row],[Weighted Co2]]-TOPSIS!$D$6)^2)^0.5</f>
        <v>4.6058380748340315E-3</v>
      </c>
      <c r="Z234">
        <f>Pro_Economic_Table[[#This Row],[S- Worst-Euclidean Distance]]/(Pro_Economic_Table[[#This Row],[S+ Best-Euclidean Distance]]+Pro_Economic_Table[[#This Row],[S- Worst-Euclidean Distance]])</f>
        <v>0.54134695525925258</v>
      </c>
      <c r="AA234">
        <v>233</v>
      </c>
    </row>
    <row r="235" spans="1:27" x14ac:dyDescent="0.3">
      <c r="A235">
        <v>463</v>
      </c>
      <c r="B235" t="s">
        <v>143</v>
      </c>
      <c r="C235" t="s">
        <v>149</v>
      </c>
      <c r="D235" t="s">
        <v>155</v>
      </c>
      <c r="E235" t="s">
        <v>157</v>
      </c>
      <c r="F235" t="s">
        <v>160</v>
      </c>
      <c r="G235" t="s">
        <v>225</v>
      </c>
      <c r="H235">
        <v>448.69285774898498</v>
      </c>
      <c r="I235">
        <v>64</v>
      </c>
      <c r="J235">
        <v>1587380.9851579065</v>
      </c>
      <c r="K235">
        <v>43525.582349999997</v>
      </c>
      <c r="L235">
        <v>285728577.32842314</v>
      </c>
      <c r="M235">
        <v>5783446.0708333319</v>
      </c>
      <c r="N235">
        <v>2381071477.7368598</v>
      </c>
      <c r="O235">
        <v>119296000</v>
      </c>
      <c r="P235">
        <v>30.081144158333331</v>
      </c>
      <c r="Q235">
        <v>23731.3457281107</v>
      </c>
      <c r="R235">
        <v>285772102.91077316</v>
      </c>
      <c r="S235">
        <v>2506.1509238076928</v>
      </c>
      <c r="T235">
        <v>23761.426872269032</v>
      </c>
      <c r="U235">
        <f>Pro_Economic_Table[[#This Row],[Total Energy(MJ)]]*AHP!$P$3/TOPSIS!$B$4</f>
        <v>7.97935984097768E-3</v>
      </c>
      <c r="V235">
        <f>Pro_Economic_Table[[#This Row],[Total Cost(LKR Million)]]*AHP!$P$4/TOPSIS!$C$4</f>
        <v>3.0945422939046813E-2</v>
      </c>
      <c r="W235">
        <f>Pro_Economic_Table[[#This Row],[Total Carbon (Metric T)]]*AHP!$P$5/TOPSIS!$D$4</f>
        <v>3.4271065896570819E-3</v>
      </c>
      <c r="X235">
        <f>((Pro_Economic_Table[[#This Row],[Weighted Energy]]-TOPSIS!$B$5)^2+(Pro_Economic_Table[[#This Row],[Weighted Cost]]-TOPSIS!$C$5)^2+(Pro_Economic_Table[[#This Row],[Weighted Co2]]-TOPSIS!$D$5)^2)^0.5</f>
        <v>3.9027791501641301E-3</v>
      </c>
      <c r="Y235">
        <f>((Pro_Economic_Table[[#This Row],[Weighted Energy]]-TOPSIS!$B$6)^2+(Pro_Economic_Table[[#This Row],[Weighted Cost]]-TOPSIS!$C$6)^2+(Pro_Economic_Table[[#This Row],[Weighted Co2]]-TOPSIS!$D$6)^2)^0.5</f>
        <v>4.6053283372115839E-3</v>
      </c>
      <c r="Z235">
        <f>Pro_Economic_Table[[#This Row],[S- Worst-Euclidean Distance]]/(Pro_Economic_Table[[#This Row],[S+ Best-Euclidean Distance]]+Pro_Economic_Table[[#This Row],[S- Worst-Euclidean Distance]])</f>
        <v>0.5412870422764342</v>
      </c>
      <c r="AA235">
        <v>234</v>
      </c>
    </row>
    <row r="236" spans="1:27" x14ac:dyDescent="0.3">
      <c r="A236">
        <v>447</v>
      </c>
      <c r="B236" t="s">
        <v>143</v>
      </c>
      <c r="C236" t="s">
        <v>149</v>
      </c>
      <c r="D236" t="s">
        <v>154</v>
      </c>
      <c r="E236" t="s">
        <v>157</v>
      </c>
      <c r="F236" t="s">
        <v>160</v>
      </c>
      <c r="G236" t="s">
        <v>224</v>
      </c>
      <c r="H236">
        <v>448.662763873985</v>
      </c>
      <c r="I236">
        <v>32</v>
      </c>
      <c r="J236">
        <v>1587351.8542869065</v>
      </c>
      <c r="K236">
        <v>43611.564849999995</v>
      </c>
      <c r="L236">
        <v>285723333.77164316</v>
      </c>
      <c r="M236">
        <v>5787745.1958333319</v>
      </c>
      <c r="N236">
        <v>2381027781.4303598</v>
      </c>
      <c r="O236">
        <v>119878400</v>
      </c>
      <c r="P236">
        <v>30.145631033333327</v>
      </c>
      <c r="Q236">
        <v>23730.910221589249</v>
      </c>
      <c r="R236">
        <v>285766945.33649313</v>
      </c>
      <c r="S236">
        <v>2506.6939266261929</v>
      </c>
      <c r="T236">
        <v>23761.055852622583</v>
      </c>
      <c r="U236">
        <f>Pro_Economic_Table[[#This Row],[Total Energy(MJ)]]*AHP!$P$3/TOPSIS!$B$4</f>
        <v>7.9792158306258368E-3</v>
      </c>
      <c r="V236">
        <f>Pro_Economic_Table[[#This Row],[Total Cost(LKR Million)]]*AHP!$P$4/TOPSIS!$C$4</f>
        <v>3.095212782330416E-2</v>
      </c>
      <c r="W236">
        <f>Pro_Economic_Table[[#This Row],[Total Carbon (Metric T)]]*AHP!$P$5/TOPSIS!$D$4</f>
        <v>3.427053077556059E-3</v>
      </c>
      <c r="X236">
        <f>((Pro_Economic_Table[[#This Row],[Weighted Energy]]-TOPSIS!$B$5)^2+(Pro_Economic_Table[[#This Row],[Weighted Cost]]-TOPSIS!$C$5)^2+(Pro_Economic_Table[[#This Row],[Weighted Co2]]-TOPSIS!$D$5)^2)^0.5</f>
        <v>3.9092024531741324E-3</v>
      </c>
      <c r="Y236">
        <f>((Pro_Economic_Table[[#This Row],[Weighted Energy]]-TOPSIS!$B$6)^2+(Pro_Economic_Table[[#This Row],[Weighted Cost]]-TOPSIS!$C$6)^2+(Pro_Economic_Table[[#This Row],[Weighted Co2]]-TOPSIS!$D$6)^2)^0.5</f>
        <v>4.5989040782692054E-3</v>
      </c>
      <c r="Z236">
        <f>Pro_Economic_Table[[#This Row],[S- Worst-Euclidean Distance]]/(Pro_Economic_Table[[#This Row],[S+ Best-Euclidean Distance]]+Pro_Economic_Table[[#This Row],[S- Worst-Euclidean Distance]])</f>
        <v>0.5405320280456144</v>
      </c>
      <c r="AA236">
        <v>235</v>
      </c>
    </row>
    <row r="237" spans="1:27" x14ac:dyDescent="0.3">
      <c r="A237">
        <v>465</v>
      </c>
      <c r="B237" t="s">
        <v>143</v>
      </c>
      <c r="C237" t="s">
        <v>149</v>
      </c>
      <c r="D237" t="s">
        <v>155</v>
      </c>
      <c r="E237" t="s">
        <v>157</v>
      </c>
      <c r="F237" t="s">
        <v>160</v>
      </c>
      <c r="G237" t="s">
        <v>224</v>
      </c>
      <c r="H237">
        <v>448.69285774898498</v>
      </c>
      <c r="I237">
        <v>32</v>
      </c>
      <c r="J237">
        <v>1587380.9851579065</v>
      </c>
      <c r="K237">
        <v>43525.582349999997</v>
      </c>
      <c r="L237">
        <v>285728577.32842314</v>
      </c>
      <c r="M237">
        <v>5783446.0708333319</v>
      </c>
      <c r="N237">
        <v>2381071477.7368598</v>
      </c>
      <c r="O237">
        <v>119878400</v>
      </c>
      <c r="P237">
        <v>30.081144158333331</v>
      </c>
      <c r="Q237">
        <v>23731.3457281107</v>
      </c>
      <c r="R237">
        <v>285772102.91077316</v>
      </c>
      <c r="S237">
        <v>2506.7333238076931</v>
      </c>
      <c r="T237">
        <v>23761.426872269032</v>
      </c>
      <c r="U237">
        <f>Pro_Economic_Table[[#This Row],[Total Energy(MJ)]]*AHP!$P$3/TOPSIS!$B$4</f>
        <v>7.97935984097768E-3</v>
      </c>
      <c r="V237">
        <f>Pro_Economic_Table[[#This Row],[Total Cost(LKR Million)]]*AHP!$P$4/TOPSIS!$C$4</f>
        <v>3.0952614291390557E-2</v>
      </c>
      <c r="W237">
        <f>Pro_Economic_Table[[#This Row],[Total Carbon (Metric T)]]*AHP!$P$5/TOPSIS!$D$4</f>
        <v>3.4271065896570819E-3</v>
      </c>
      <c r="X237">
        <f>((Pro_Economic_Table[[#This Row],[Weighted Energy]]-TOPSIS!$B$5)^2+(Pro_Economic_Table[[#This Row],[Weighted Cost]]-TOPSIS!$C$5)^2+(Pro_Economic_Table[[#This Row],[Weighted Co2]]-TOPSIS!$D$5)^2)^0.5</f>
        <v>3.9097121972996723E-3</v>
      </c>
      <c r="Y237">
        <f>((Pro_Economic_Table[[#This Row],[Weighted Energy]]-TOPSIS!$B$6)^2+(Pro_Economic_Table[[#This Row],[Weighted Cost]]-TOPSIS!$C$6)^2+(Pro_Economic_Table[[#This Row],[Weighted Co2]]-TOPSIS!$D$6)^2)^0.5</f>
        <v>4.598394332784121E-3</v>
      </c>
      <c r="Z237">
        <f>Pro_Economic_Table[[#This Row],[S- Worst-Euclidean Distance]]/(Pro_Economic_Table[[#This Row],[S+ Best-Euclidean Distance]]+Pro_Economic_Table[[#This Row],[S- Worst-Euclidean Distance]])</f>
        <v>0.54047211521443328</v>
      </c>
      <c r="AA237">
        <v>236</v>
      </c>
    </row>
    <row r="238" spans="1:27" x14ac:dyDescent="0.3">
      <c r="A238">
        <v>437</v>
      </c>
      <c r="B238" t="s">
        <v>143</v>
      </c>
      <c r="C238" t="s">
        <v>149</v>
      </c>
      <c r="D238" t="s">
        <v>154</v>
      </c>
      <c r="E238" t="s">
        <v>156</v>
      </c>
      <c r="F238" t="s">
        <v>160</v>
      </c>
      <c r="G238" t="s">
        <v>226</v>
      </c>
      <c r="H238">
        <v>445.61125154065166</v>
      </c>
      <c r="I238">
        <v>32</v>
      </c>
      <c r="J238">
        <v>1584397.9903482399</v>
      </c>
      <c r="K238">
        <v>40614.543808333328</v>
      </c>
      <c r="L238">
        <v>285191638.26268315</v>
      </c>
      <c r="M238">
        <v>6387149.4041666649</v>
      </c>
      <c r="N238">
        <v>2376596985.5223598</v>
      </c>
      <c r="O238">
        <v>124800000</v>
      </c>
      <c r="P238">
        <v>27.14860999166666</v>
      </c>
      <c r="Q238">
        <v>23686.749955706182</v>
      </c>
      <c r="R238">
        <v>285232252.80649149</v>
      </c>
      <c r="S238">
        <v>2507.7841349265263</v>
      </c>
      <c r="T238">
        <v>23713.898565697848</v>
      </c>
      <c r="U238">
        <f>Pro_Economic_Table[[#This Row],[Total Energy(MJ)]]*AHP!$P$3/TOPSIS!$B$4</f>
        <v>7.9642860874573861E-3</v>
      </c>
      <c r="V238">
        <f>Pro_Economic_Table[[#This Row],[Total Cost(LKR Million)]]*AHP!$P$4/TOPSIS!$C$4</f>
        <v>3.0965589485419154E-2</v>
      </c>
      <c r="W238">
        <f>Pro_Economic_Table[[#This Row],[Total Carbon (Metric T)]]*AHP!$P$5/TOPSIS!$D$4</f>
        <v>3.4202515900175006E-3</v>
      </c>
      <c r="X238">
        <f>((Pro_Economic_Table[[#This Row],[Weighted Energy]]-TOPSIS!$B$5)^2+(Pro_Economic_Table[[#This Row],[Weighted Cost]]-TOPSIS!$C$5)^2+(Pro_Economic_Table[[#This Row],[Weighted Co2]]-TOPSIS!$D$5)^2)^0.5</f>
        <v>3.9178768290811577E-3</v>
      </c>
      <c r="Y238">
        <f>((Pro_Economic_Table[[#This Row],[Weighted Energy]]-TOPSIS!$B$6)^2+(Pro_Economic_Table[[#This Row],[Weighted Cost]]-TOPSIS!$C$6)^2+(Pro_Economic_Table[[#This Row],[Weighted Co2]]-TOPSIS!$D$6)^2)^0.5</f>
        <v>4.5903177304543828E-3</v>
      </c>
      <c r="Z238">
        <f>Pro_Economic_Table[[#This Row],[S- Worst-Euclidean Distance]]/(Pro_Economic_Table[[#This Row],[S+ Best-Euclidean Distance]]+Pro_Economic_Table[[#This Row],[S- Worst-Euclidean Distance]])</f>
        <v>0.53951724990935879</v>
      </c>
      <c r="AA238">
        <v>237</v>
      </c>
    </row>
    <row r="239" spans="1:27" x14ac:dyDescent="0.3">
      <c r="A239">
        <v>455</v>
      </c>
      <c r="B239" t="s">
        <v>143</v>
      </c>
      <c r="C239" t="s">
        <v>149</v>
      </c>
      <c r="D239" t="s">
        <v>155</v>
      </c>
      <c r="E239" t="s">
        <v>156</v>
      </c>
      <c r="F239" t="s">
        <v>160</v>
      </c>
      <c r="G239" t="s">
        <v>226</v>
      </c>
      <c r="H239">
        <v>445.6413454156517</v>
      </c>
      <c r="I239">
        <v>32</v>
      </c>
      <c r="J239">
        <v>1584427.1212192397</v>
      </c>
      <c r="K239">
        <v>40528.56130833333</v>
      </c>
      <c r="L239">
        <v>285196881.81946313</v>
      </c>
      <c r="M239">
        <v>6382850.2791666649</v>
      </c>
      <c r="N239">
        <v>2376640681.8288593</v>
      </c>
      <c r="O239">
        <v>124800000</v>
      </c>
      <c r="P239">
        <v>27.084123116666664</v>
      </c>
      <c r="Q239">
        <v>23687.18546222763</v>
      </c>
      <c r="R239">
        <v>285237410.38077146</v>
      </c>
      <c r="S239">
        <v>2507.823532108026</v>
      </c>
      <c r="T239">
        <v>23714.269585344297</v>
      </c>
      <c r="U239">
        <f>Pro_Economic_Table[[#This Row],[Total Energy(MJ)]]*AHP!$P$3/TOPSIS!$B$4</f>
        <v>7.9644300978092275E-3</v>
      </c>
      <c r="V239">
        <f>Pro_Economic_Table[[#This Row],[Total Cost(LKR Million)]]*AHP!$P$4/TOPSIS!$C$4</f>
        <v>3.0966075953505545E-2</v>
      </c>
      <c r="W239">
        <f>Pro_Economic_Table[[#This Row],[Total Carbon (Metric T)]]*AHP!$P$5/TOPSIS!$D$4</f>
        <v>3.4203051021185235E-3</v>
      </c>
      <c r="X239">
        <f>((Pro_Economic_Table[[#This Row],[Weighted Energy]]-TOPSIS!$B$5)^2+(Pro_Economic_Table[[#This Row],[Weighted Cost]]-TOPSIS!$C$5)^2+(Pro_Economic_Table[[#This Row],[Weighted Co2]]-TOPSIS!$D$5)^2)^0.5</f>
        <v>3.9183864744306747E-3</v>
      </c>
      <c r="Y239">
        <f>((Pro_Economic_Table[[#This Row],[Weighted Energy]]-TOPSIS!$B$6)^2+(Pro_Economic_Table[[#This Row],[Weighted Cost]]-TOPSIS!$C$6)^2+(Pro_Economic_Table[[#This Row],[Weighted Co2]]-TOPSIS!$D$6)^2)^0.5</f>
        <v>4.5898079104166262E-3</v>
      </c>
      <c r="Z239">
        <f>Pro_Economic_Table[[#This Row],[S- Worst-Euclidean Distance]]/(Pro_Economic_Table[[#This Row],[S+ Best-Euclidean Distance]]+Pro_Economic_Table[[#This Row],[S- Worst-Euclidean Distance]])</f>
        <v>0.53945733992524447</v>
      </c>
      <c r="AA239">
        <v>238</v>
      </c>
    </row>
    <row r="240" spans="1:27" x14ac:dyDescent="0.3">
      <c r="A240">
        <v>446</v>
      </c>
      <c r="B240" t="s">
        <v>143</v>
      </c>
      <c r="C240" t="s">
        <v>149</v>
      </c>
      <c r="D240" t="s">
        <v>154</v>
      </c>
      <c r="E240" t="s">
        <v>157</v>
      </c>
      <c r="F240" t="s">
        <v>160</v>
      </c>
      <c r="G240" t="s">
        <v>226</v>
      </c>
      <c r="H240">
        <v>448.662763873985</v>
      </c>
      <c r="I240">
        <v>32</v>
      </c>
      <c r="J240">
        <v>1587351.8542869065</v>
      </c>
      <c r="K240">
        <v>43611.564849999995</v>
      </c>
      <c r="L240">
        <v>285723333.77164316</v>
      </c>
      <c r="M240">
        <v>5787745.1958333319</v>
      </c>
      <c r="N240">
        <v>2381027781.4303598</v>
      </c>
      <c r="O240">
        <v>124800000</v>
      </c>
      <c r="P240">
        <v>30.145631033333327</v>
      </c>
      <c r="Q240">
        <v>23730.910221589249</v>
      </c>
      <c r="R240">
        <v>285766945.33649313</v>
      </c>
      <c r="S240">
        <v>2511.6155266261931</v>
      </c>
      <c r="T240">
        <v>23761.055852622583</v>
      </c>
      <c r="U240">
        <f>Pro_Economic_Table[[#This Row],[Total Energy(MJ)]]*AHP!$P$3/TOPSIS!$B$4</f>
        <v>7.9792158306258368E-3</v>
      </c>
      <c r="V240">
        <f>Pro_Economic_Table[[#This Row],[Total Cost(LKR Million)]]*AHP!$P$4/TOPSIS!$C$4</f>
        <v>3.1012898701901295E-2</v>
      </c>
      <c r="W240">
        <f>Pro_Economic_Table[[#This Row],[Total Carbon (Metric T)]]*AHP!$P$5/TOPSIS!$D$4</f>
        <v>3.427053077556059E-3</v>
      </c>
      <c r="X240">
        <f>((Pro_Economic_Table[[#This Row],[Weighted Energy]]-TOPSIS!$B$5)^2+(Pro_Economic_Table[[#This Row],[Weighted Cost]]-TOPSIS!$C$5)^2+(Pro_Economic_Table[[#This Row],[Weighted Co2]]-TOPSIS!$D$5)^2)^0.5</f>
        <v>3.9678273036701699E-3</v>
      </c>
      <c r="Y240">
        <f>((Pro_Economic_Table[[#This Row],[Weighted Energy]]-TOPSIS!$B$6)^2+(Pro_Economic_Table[[#This Row],[Weighted Cost]]-TOPSIS!$C$6)^2+(Pro_Economic_Table[[#This Row],[Weighted Co2]]-TOPSIS!$D$6)^2)^0.5</f>
        <v>4.5403399685595112E-3</v>
      </c>
      <c r="Z240">
        <f>Pro_Economic_Table[[#This Row],[S- Worst-Euclidean Distance]]/(Pro_Economic_Table[[#This Row],[S+ Best-Euclidean Distance]]+Pro_Economic_Table[[#This Row],[S- Worst-Euclidean Distance]])</f>
        <v>0.53364488770442964</v>
      </c>
      <c r="AA240">
        <v>239</v>
      </c>
    </row>
    <row r="241" spans="1:27" x14ac:dyDescent="0.3">
      <c r="A241">
        <v>464</v>
      </c>
      <c r="B241" t="s">
        <v>143</v>
      </c>
      <c r="C241" t="s">
        <v>149</v>
      </c>
      <c r="D241" t="s">
        <v>155</v>
      </c>
      <c r="E241" t="s">
        <v>157</v>
      </c>
      <c r="F241" t="s">
        <v>160</v>
      </c>
      <c r="G241" t="s">
        <v>226</v>
      </c>
      <c r="H241">
        <v>448.69285774898498</v>
      </c>
      <c r="I241">
        <v>32</v>
      </c>
      <c r="J241">
        <v>1587380.9851579065</v>
      </c>
      <c r="K241">
        <v>43525.582349999997</v>
      </c>
      <c r="L241">
        <v>285728577.32842314</v>
      </c>
      <c r="M241">
        <v>5783446.0708333319</v>
      </c>
      <c r="N241">
        <v>2381071477.7368598</v>
      </c>
      <c r="O241">
        <v>124800000</v>
      </c>
      <c r="P241">
        <v>30.081144158333331</v>
      </c>
      <c r="Q241">
        <v>23731.3457281107</v>
      </c>
      <c r="R241">
        <v>285772102.91077316</v>
      </c>
      <c r="S241">
        <v>2511.6549238076932</v>
      </c>
      <c r="T241">
        <v>23761.426872269032</v>
      </c>
      <c r="U241">
        <f>Pro_Economic_Table[[#This Row],[Total Energy(MJ)]]*AHP!$P$3/TOPSIS!$B$4</f>
        <v>7.97935984097768E-3</v>
      </c>
      <c r="V241">
        <f>Pro_Economic_Table[[#This Row],[Total Cost(LKR Million)]]*AHP!$P$4/TOPSIS!$C$4</f>
        <v>3.1013385169987695E-2</v>
      </c>
      <c r="W241">
        <f>Pro_Economic_Table[[#This Row],[Total Carbon (Metric T)]]*AHP!$P$5/TOPSIS!$D$4</f>
        <v>3.4271065896570819E-3</v>
      </c>
      <c r="X241">
        <f>((Pro_Economic_Table[[#This Row],[Weighted Energy]]-TOPSIS!$B$5)^2+(Pro_Economic_Table[[#This Row],[Weighted Cost]]-TOPSIS!$C$5)^2+(Pro_Economic_Table[[#This Row],[Weighted Co2]]-TOPSIS!$D$5)^2)^0.5</f>
        <v>3.9683369670112092E-3</v>
      </c>
      <c r="Y241">
        <f>((Pro_Economic_Table[[#This Row],[Weighted Energy]]-TOPSIS!$B$6)^2+(Pro_Economic_Table[[#This Row],[Weighted Cost]]-TOPSIS!$C$6)^2+(Pro_Economic_Table[[#This Row],[Weighted Co2]]-TOPSIS!$D$6)^2)^0.5</f>
        <v>4.5398301592620167E-3</v>
      </c>
      <c r="Z241">
        <f>Pro_Economic_Table[[#This Row],[S- Worst-Euclidean Distance]]/(Pro_Economic_Table[[#This Row],[S+ Best-Euclidean Distance]]+Pro_Economic_Table[[#This Row],[S- Worst-Euclidean Distance]])</f>
        <v>0.53358497686805173</v>
      </c>
      <c r="AA241">
        <v>240</v>
      </c>
    </row>
    <row r="242" spans="1:27" x14ac:dyDescent="0.3">
      <c r="A242">
        <v>433</v>
      </c>
      <c r="B242" t="s">
        <v>143</v>
      </c>
      <c r="C242" t="s">
        <v>149</v>
      </c>
      <c r="D242" t="s">
        <v>154</v>
      </c>
      <c r="E242" t="s">
        <v>156</v>
      </c>
      <c r="F242" t="s">
        <v>159</v>
      </c>
      <c r="G242" t="s">
        <v>225</v>
      </c>
      <c r="H242">
        <v>450.73109474750669</v>
      </c>
      <c r="I242">
        <v>65</v>
      </c>
      <c r="J242">
        <v>1595360.1192305093</v>
      </c>
      <c r="K242">
        <v>39797.174433333326</v>
      </c>
      <c r="L242">
        <v>287164821.4614917</v>
      </c>
      <c r="M242">
        <v>6359903.7583333319</v>
      </c>
      <c r="N242">
        <v>2393040178.8457642</v>
      </c>
      <c r="O242">
        <v>121160000</v>
      </c>
      <c r="P242">
        <v>27.421066449999991</v>
      </c>
      <c r="Q242">
        <v>23850.633782496112</v>
      </c>
      <c r="R242">
        <v>287204618.63592505</v>
      </c>
      <c r="S242">
        <v>2520.5600826040973</v>
      </c>
      <c r="T242">
        <v>23878.054848946111</v>
      </c>
      <c r="U242">
        <f>Pro_Economic_Table[[#This Row],[Total Energy(MJ)]]*AHP!$P$3/TOPSIS!$B$4</f>
        <v>8.0193587013717444E-3</v>
      </c>
      <c r="V242">
        <f>Pro_Economic_Table[[#This Row],[Total Cost(LKR Million)]]*AHP!$P$4/TOPSIS!$C$4</f>
        <v>3.11233441922781E-2</v>
      </c>
      <c r="W242">
        <f>Pro_Economic_Table[[#This Row],[Total Carbon (Metric T)]]*AHP!$P$5/TOPSIS!$D$4</f>
        <v>3.4439278230601507E-3</v>
      </c>
      <c r="X242">
        <f>((Pro_Economic_Table[[#This Row],[Weighted Energy]]-TOPSIS!$B$5)^2+(Pro_Economic_Table[[#This Row],[Weighted Cost]]-TOPSIS!$C$5)^2+(Pro_Economic_Table[[#This Row],[Weighted Co2]]-TOPSIS!$D$5)^2)^0.5</f>
        <v>4.0858369012162082E-3</v>
      </c>
      <c r="Y242">
        <f>((Pro_Economic_Table[[#This Row],[Weighted Energy]]-TOPSIS!$B$6)^2+(Pro_Economic_Table[[#This Row],[Weighted Cost]]-TOPSIS!$C$6)^2+(Pro_Economic_Table[[#This Row],[Weighted Co2]]-TOPSIS!$D$6)^2)^0.5</f>
        <v>4.4222722183135665E-3</v>
      </c>
      <c r="Z242">
        <f>Pro_Economic_Table[[#This Row],[S- Worst-Euclidean Distance]]/(Pro_Economic_Table[[#This Row],[S+ Best-Euclidean Distance]]+Pro_Economic_Table[[#This Row],[S- Worst-Euclidean Distance]])</f>
        <v>0.51977145052859597</v>
      </c>
      <c r="AA242">
        <v>241</v>
      </c>
    </row>
    <row r="243" spans="1:27" x14ac:dyDescent="0.3">
      <c r="A243">
        <v>451</v>
      </c>
      <c r="B243" t="s">
        <v>143</v>
      </c>
      <c r="C243" t="s">
        <v>149</v>
      </c>
      <c r="D243" t="s">
        <v>155</v>
      </c>
      <c r="E243" t="s">
        <v>156</v>
      </c>
      <c r="F243" t="s">
        <v>159</v>
      </c>
      <c r="G243" t="s">
        <v>225</v>
      </c>
      <c r="H243">
        <v>450.76118862250667</v>
      </c>
      <c r="I243">
        <v>65</v>
      </c>
      <c r="J243">
        <v>1595389.250101509</v>
      </c>
      <c r="K243">
        <v>39711.191933333328</v>
      </c>
      <c r="L243">
        <v>287170065.01827163</v>
      </c>
      <c r="M243">
        <v>6355604.6333333319</v>
      </c>
      <c r="N243">
        <v>2393083875.1522636</v>
      </c>
      <c r="O243">
        <v>121160000</v>
      </c>
      <c r="P243">
        <v>27.356579574999991</v>
      </c>
      <c r="Q243">
        <v>23851.069289017563</v>
      </c>
      <c r="R243">
        <v>287209776.21020496</v>
      </c>
      <c r="S243">
        <v>2520.5994797855969</v>
      </c>
      <c r="T243">
        <v>23878.425868592563</v>
      </c>
      <c r="U243">
        <f>Pro_Economic_Table[[#This Row],[Total Energy(MJ)]]*AHP!$P$3/TOPSIS!$B$4</f>
        <v>8.0195027117235824E-3</v>
      </c>
      <c r="V243">
        <f>Pro_Economic_Table[[#This Row],[Total Cost(LKR Million)]]*AHP!$P$4/TOPSIS!$C$4</f>
        <v>3.1123830660364494E-2</v>
      </c>
      <c r="W243">
        <f>Pro_Economic_Table[[#This Row],[Total Carbon (Metric T)]]*AHP!$P$5/TOPSIS!$D$4</f>
        <v>3.4439813351611745E-3</v>
      </c>
      <c r="X243">
        <f>((Pro_Economic_Table[[#This Row],[Weighted Energy]]-TOPSIS!$B$5)^2+(Pro_Economic_Table[[#This Row],[Weighted Cost]]-TOPSIS!$C$5)^2+(Pro_Economic_Table[[#This Row],[Weighted Co2]]-TOPSIS!$D$5)^2)^0.5</f>
        <v>4.0863466299047614E-3</v>
      </c>
      <c r="Y243">
        <f>((Pro_Economic_Table[[#This Row],[Weighted Energy]]-TOPSIS!$B$6)^2+(Pro_Economic_Table[[#This Row],[Weighted Cost]]-TOPSIS!$C$6)^2+(Pro_Economic_Table[[#This Row],[Weighted Co2]]-TOPSIS!$D$6)^2)^0.5</f>
        <v>4.4217624588065363E-3</v>
      </c>
      <c r="Z243">
        <f>Pro_Economic_Table[[#This Row],[S- Worst-Euclidean Distance]]/(Pro_Economic_Table[[#This Row],[S+ Best-Euclidean Distance]]+Pro_Economic_Table[[#This Row],[S- Worst-Euclidean Distance]])</f>
        <v>0.51971153786373103</v>
      </c>
      <c r="AA243">
        <v>242</v>
      </c>
    </row>
    <row r="244" spans="1:27" x14ac:dyDescent="0.3">
      <c r="A244">
        <v>435</v>
      </c>
      <c r="B244" t="s">
        <v>143</v>
      </c>
      <c r="C244" t="s">
        <v>149</v>
      </c>
      <c r="D244" t="s">
        <v>154</v>
      </c>
      <c r="E244" t="s">
        <v>156</v>
      </c>
      <c r="F244" t="s">
        <v>159</v>
      </c>
      <c r="G244" t="s">
        <v>224</v>
      </c>
      <c r="H244">
        <v>450.73109474750669</v>
      </c>
      <c r="I244">
        <v>33</v>
      </c>
      <c r="J244">
        <v>1595360.1192305093</v>
      </c>
      <c r="K244">
        <v>39797.174433333326</v>
      </c>
      <c r="L244">
        <v>287164821.4614917</v>
      </c>
      <c r="M244">
        <v>6359903.7583333319</v>
      </c>
      <c r="N244">
        <v>2393040178.8457642</v>
      </c>
      <c r="O244">
        <v>123624600</v>
      </c>
      <c r="P244">
        <v>27.421066449999991</v>
      </c>
      <c r="Q244">
        <v>23850.633782496112</v>
      </c>
      <c r="R244">
        <v>287204618.63592505</v>
      </c>
      <c r="S244">
        <v>2523.0246826040975</v>
      </c>
      <c r="T244">
        <v>23878.054848946111</v>
      </c>
      <c r="U244">
        <f>Pro_Economic_Table[[#This Row],[Total Energy(MJ)]]*AHP!$P$3/TOPSIS!$B$4</f>
        <v>8.0193587013717444E-3</v>
      </c>
      <c r="V244">
        <f>Pro_Economic_Table[[#This Row],[Total Cost(LKR Million)]]*AHP!$P$4/TOPSIS!$C$4</f>
        <v>3.1153776553175066E-2</v>
      </c>
      <c r="W244">
        <f>Pro_Economic_Table[[#This Row],[Total Carbon (Metric T)]]*AHP!$P$5/TOPSIS!$D$4</f>
        <v>3.4439278230601507E-3</v>
      </c>
      <c r="X244">
        <f>((Pro_Economic_Table[[#This Row],[Weighted Energy]]-TOPSIS!$B$5)^2+(Pro_Economic_Table[[#This Row],[Weighted Cost]]-TOPSIS!$C$5)^2+(Pro_Economic_Table[[#This Row],[Weighted Co2]]-TOPSIS!$D$5)^2)^0.5</f>
        <v>4.1151928683953671E-3</v>
      </c>
      <c r="Y244">
        <f>((Pro_Economic_Table[[#This Row],[Weighted Energy]]-TOPSIS!$B$6)^2+(Pro_Economic_Table[[#This Row],[Weighted Cost]]-TOPSIS!$C$6)^2+(Pro_Economic_Table[[#This Row],[Weighted Co2]]-TOPSIS!$D$6)^2)^0.5</f>
        <v>4.3929443697095748E-3</v>
      </c>
      <c r="Z244">
        <f>Pro_Economic_Table[[#This Row],[S- Worst-Euclidean Distance]]/(Pro_Economic_Table[[#This Row],[S+ Best-Euclidean Distance]]+Pro_Economic_Table[[#This Row],[S- Worst-Euclidean Distance]])</f>
        <v>0.51632269752715421</v>
      </c>
      <c r="AA244">
        <v>243</v>
      </c>
    </row>
    <row r="245" spans="1:27" x14ac:dyDescent="0.3">
      <c r="A245">
        <v>453</v>
      </c>
      <c r="B245" t="s">
        <v>143</v>
      </c>
      <c r="C245" t="s">
        <v>149</v>
      </c>
      <c r="D245" t="s">
        <v>155</v>
      </c>
      <c r="E245" t="s">
        <v>156</v>
      </c>
      <c r="F245" t="s">
        <v>159</v>
      </c>
      <c r="G245" t="s">
        <v>224</v>
      </c>
      <c r="H245">
        <v>450.76118862250667</v>
      </c>
      <c r="I245">
        <v>33</v>
      </c>
      <c r="J245">
        <v>1595389.250101509</v>
      </c>
      <c r="K245">
        <v>39711.191933333328</v>
      </c>
      <c r="L245">
        <v>287170065.01827163</v>
      </c>
      <c r="M245">
        <v>6355604.6333333319</v>
      </c>
      <c r="N245">
        <v>2393083875.1522636</v>
      </c>
      <c r="O245">
        <v>123624600</v>
      </c>
      <c r="P245">
        <v>27.356579574999991</v>
      </c>
      <c r="Q245">
        <v>23851.069289017563</v>
      </c>
      <c r="R245">
        <v>287209776.21020496</v>
      </c>
      <c r="S245">
        <v>2523.0640797855967</v>
      </c>
      <c r="T245">
        <v>23878.425868592563</v>
      </c>
      <c r="U245">
        <f>Pro_Economic_Table[[#This Row],[Total Energy(MJ)]]*AHP!$P$3/TOPSIS!$B$4</f>
        <v>8.0195027117235824E-3</v>
      </c>
      <c r="V245">
        <f>Pro_Economic_Table[[#This Row],[Total Cost(LKR Million)]]*AHP!$P$4/TOPSIS!$C$4</f>
        <v>3.1154263021261452E-2</v>
      </c>
      <c r="W245">
        <f>Pro_Economic_Table[[#This Row],[Total Carbon (Metric T)]]*AHP!$P$5/TOPSIS!$D$4</f>
        <v>3.4439813351611745E-3</v>
      </c>
      <c r="X245">
        <f>((Pro_Economic_Table[[#This Row],[Weighted Energy]]-TOPSIS!$B$5)^2+(Pro_Economic_Table[[#This Row],[Weighted Cost]]-TOPSIS!$C$5)^2+(Pro_Economic_Table[[#This Row],[Weighted Co2]]-TOPSIS!$D$5)^2)^0.5</f>
        <v>4.1157025584012642E-3</v>
      </c>
      <c r="Y245">
        <f>((Pro_Economic_Table[[#This Row],[Weighted Energy]]-TOPSIS!$B$6)^2+(Pro_Economic_Table[[#This Row],[Weighted Cost]]-TOPSIS!$C$6)^2+(Pro_Economic_Table[[#This Row],[Weighted Co2]]-TOPSIS!$D$6)^2)^0.5</f>
        <v>4.3924345770142877E-3</v>
      </c>
      <c r="Z245">
        <f>Pro_Economic_Table[[#This Row],[S- Worst-Euclidean Distance]]/(Pro_Economic_Table[[#This Row],[S+ Best-Euclidean Distance]]+Pro_Economic_Table[[#This Row],[S- Worst-Euclidean Distance]])</f>
        <v>0.51626278550807037</v>
      </c>
      <c r="AA245">
        <v>244</v>
      </c>
    </row>
    <row r="246" spans="1:27" x14ac:dyDescent="0.3">
      <c r="A246">
        <v>442</v>
      </c>
      <c r="B246" t="s">
        <v>143</v>
      </c>
      <c r="C246" t="s">
        <v>149</v>
      </c>
      <c r="D246" t="s">
        <v>154</v>
      </c>
      <c r="E246" t="s">
        <v>157</v>
      </c>
      <c r="F246" t="s">
        <v>159</v>
      </c>
      <c r="G246" t="s">
        <v>225</v>
      </c>
      <c r="H246">
        <v>453.78260708084002</v>
      </c>
      <c r="I246">
        <v>65</v>
      </c>
      <c r="J246">
        <v>1598313.9831691757</v>
      </c>
      <c r="K246">
        <v>42794.195474999993</v>
      </c>
      <c r="L246">
        <v>287696516.97045165</v>
      </c>
      <c r="M246">
        <v>5760499.5499999989</v>
      </c>
      <c r="N246">
        <v>2397470974.7537637</v>
      </c>
      <c r="O246">
        <v>121160000</v>
      </c>
      <c r="P246">
        <v>30.418087491666657</v>
      </c>
      <c r="Q246">
        <v>23894.794048379175</v>
      </c>
      <c r="R246">
        <v>287739311.16592664</v>
      </c>
      <c r="S246">
        <v>2524.391474303764</v>
      </c>
      <c r="T246">
        <v>23925.212135870843</v>
      </c>
      <c r="U246">
        <f>Pro_Economic_Table[[#This Row],[Total Energy(MJ)]]*AHP!$P$3/TOPSIS!$B$4</f>
        <v>8.0342884445401917E-3</v>
      </c>
      <c r="V246">
        <f>Pro_Economic_Table[[#This Row],[Total Cost(LKR Million)]]*AHP!$P$4/TOPSIS!$C$4</f>
        <v>3.1170653408760244E-2</v>
      </c>
      <c r="W246">
        <f>Pro_Economic_Table[[#This Row],[Total Carbon (Metric T)]]*AHP!$P$5/TOPSIS!$D$4</f>
        <v>3.4507293105987091E-3</v>
      </c>
      <c r="X246">
        <f>((Pro_Economic_Table[[#This Row],[Weighted Energy]]-TOPSIS!$B$5)^2+(Pro_Economic_Table[[#This Row],[Weighted Cost]]-TOPSIS!$C$5)^2+(Pro_Economic_Table[[#This Row],[Weighted Co2]]-TOPSIS!$D$5)^2)^0.5</f>
        <v>4.1358011143629719E-3</v>
      </c>
      <c r="Y246">
        <f>((Pro_Economic_Table[[#This Row],[Weighted Energy]]-TOPSIS!$B$6)^2+(Pro_Economic_Table[[#This Row],[Weighted Cost]]-TOPSIS!$C$6)^2+(Pro_Economic_Table[[#This Row],[Weighted Co2]]-TOPSIS!$D$6)^2)^0.5</f>
        <v>4.3723054269766571E-3</v>
      </c>
      <c r="Z246">
        <f>Pro_Economic_Table[[#This Row],[S- Worst-Euclidean Distance]]/(Pro_Economic_Table[[#This Row],[S+ Best-Euclidean Distance]]+Pro_Economic_Table[[#This Row],[S- Worst-Euclidean Distance]])</f>
        <v>0.51389876298942339</v>
      </c>
      <c r="AA246">
        <v>245</v>
      </c>
    </row>
    <row r="247" spans="1:27" x14ac:dyDescent="0.3">
      <c r="A247">
        <v>460</v>
      </c>
      <c r="B247" t="s">
        <v>143</v>
      </c>
      <c r="C247" t="s">
        <v>149</v>
      </c>
      <c r="D247" t="s">
        <v>155</v>
      </c>
      <c r="E247" t="s">
        <v>157</v>
      </c>
      <c r="F247" t="s">
        <v>159</v>
      </c>
      <c r="G247" t="s">
        <v>225</v>
      </c>
      <c r="H247">
        <v>453.81270095584006</v>
      </c>
      <c r="I247">
        <v>65</v>
      </c>
      <c r="J247">
        <v>1598343.1140401759</v>
      </c>
      <c r="K247">
        <v>42708.212974999995</v>
      </c>
      <c r="L247">
        <v>287701760.52723169</v>
      </c>
      <c r="M247">
        <v>5756200.4249999989</v>
      </c>
      <c r="N247">
        <v>2397514671.0602641</v>
      </c>
      <c r="O247">
        <v>121160000</v>
      </c>
      <c r="P247">
        <v>30.353600616666661</v>
      </c>
      <c r="Q247">
        <v>23895.22955490063</v>
      </c>
      <c r="R247">
        <v>287744468.74020672</v>
      </c>
      <c r="S247">
        <v>2524.4308714852641</v>
      </c>
      <c r="T247">
        <v>23925.583155517295</v>
      </c>
      <c r="U247">
        <f>Pro_Economic_Table[[#This Row],[Total Energy(MJ)]]*AHP!$P$3/TOPSIS!$B$4</f>
        <v>8.0344324548920366E-3</v>
      </c>
      <c r="V247">
        <f>Pro_Economic_Table[[#This Row],[Total Cost(LKR Million)]]*AHP!$P$4/TOPSIS!$C$4</f>
        <v>3.1171139876846641E-2</v>
      </c>
      <c r="W247">
        <f>Pro_Economic_Table[[#This Row],[Total Carbon (Metric T)]]*AHP!$P$5/TOPSIS!$D$4</f>
        <v>3.4507828226997325E-3</v>
      </c>
      <c r="X247">
        <f>((Pro_Economic_Table[[#This Row],[Weighted Energy]]-TOPSIS!$B$5)^2+(Pro_Economic_Table[[#This Row],[Weighted Cost]]-TOPSIS!$C$5)^2+(Pro_Economic_Table[[#This Row],[Weighted Co2]]-TOPSIS!$D$5)^2)^0.5</f>
        <v>4.1363108576129657E-3</v>
      </c>
      <c r="Y247">
        <f>((Pro_Economic_Table[[#This Row],[Weighted Energy]]-TOPSIS!$B$6)^2+(Pro_Economic_Table[[#This Row],[Weighted Cost]]-TOPSIS!$C$6)^2+(Pro_Economic_Table[[#This Row],[Weighted Co2]]-TOPSIS!$D$6)^2)^0.5</f>
        <v>4.3717956805938733E-3</v>
      </c>
      <c r="Z247">
        <f>Pro_Economic_Table[[#This Row],[S- Worst-Euclidean Distance]]/(Pro_Economic_Table[[#This Row],[S+ Best-Euclidean Distance]]+Pro_Economic_Table[[#This Row],[S- Worst-Euclidean Distance]])</f>
        <v>0.51383885015563868</v>
      </c>
      <c r="AA247">
        <v>246</v>
      </c>
    </row>
    <row r="248" spans="1:27" x14ac:dyDescent="0.3">
      <c r="A248">
        <v>444</v>
      </c>
      <c r="B248" t="s">
        <v>143</v>
      </c>
      <c r="C248" t="s">
        <v>149</v>
      </c>
      <c r="D248" t="s">
        <v>154</v>
      </c>
      <c r="E248" t="s">
        <v>157</v>
      </c>
      <c r="F248" t="s">
        <v>159</v>
      </c>
      <c r="G248" t="s">
        <v>224</v>
      </c>
      <c r="H248">
        <v>453.78260708084002</v>
      </c>
      <c r="I248">
        <v>33</v>
      </c>
      <c r="J248">
        <v>1598313.9831691757</v>
      </c>
      <c r="K248">
        <v>42794.195474999993</v>
      </c>
      <c r="L248">
        <v>287696516.97045165</v>
      </c>
      <c r="M248">
        <v>5760499.5499999989</v>
      </c>
      <c r="N248">
        <v>2397470974.7537637</v>
      </c>
      <c r="O248">
        <v>123624600</v>
      </c>
      <c r="P248">
        <v>30.418087491666657</v>
      </c>
      <c r="Q248">
        <v>23894.794048379175</v>
      </c>
      <c r="R248">
        <v>287739311.16592664</v>
      </c>
      <c r="S248">
        <v>2526.8560743037638</v>
      </c>
      <c r="T248">
        <v>23925.212135870843</v>
      </c>
      <c r="U248">
        <f>Pro_Economic_Table[[#This Row],[Total Energy(MJ)]]*AHP!$P$3/TOPSIS!$B$4</f>
        <v>8.0342884445401917E-3</v>
      </c>
      <c r="V248">
        <f>Pro_Economic_Table[[#This Row],[Total Cost(LKR Million)]]*AHP!$P$4/TOPSIS!$C$4</f>
        <v>3.1201085769657206E-2</v>
      </c>
      <c r="W248">
        <f>Pro_Economic_Table[[#This Row],[Total Carbon (Metric T)]]*AHP!$P$5/TOPSIS!$D$4</f>
        <v>3.4507293105987091E-3</v>
      </c>
      <c r="X248">
        <f>((Pro_Economic_Table[[#This Row],[Weighted Energy]]-TOPSIS!$B$5)^2+(Pro_Economic_Table[[#This Row],[Weighted Cost]]-TOPSIS!$C$5)^2+(Pro_Economic_Table[[#This Row],[Weighted Co2]]-TOPSIS!$D$5)^2)^0.5</f>
        <v>4.1651505951907026E-3</v>
      </c>
      <c r="Y248">
        <f>((Pro_Economic_Table[[#This Row],[Weighted Energy]]-TOPSIS!$B$6)^2+(Pro_Economic_Table[[#This Row],[Weighted Cost]]-TOPSIS!$C$6)^2+(Pro_Economic_Table[[#This Row],[Weighted Co2]]-TOPSIS!$D$6)^2)^0.5</f>
        <v>4.3429716636842215E-3</v>
      </c>
      <c r="Z248">
        <f>Pro_Economic_Table[[#This Row],[S- Worst-Euclidean Distance]]/(Pro_Economic_Table[[#This Row],[S+ Best-Euclidean Distance]]+Pro_Economic_Table[[#This Row],[S- Worst-Euclidean Distance]])</f>
        <v>0.51045007717819468</v>
      </c>
      <c r="AA248">
        <v>247</v>
      </c>
    </row>
    <row r="249" spans="1:27" x14ac:dyDescent="0.3">
      <c r="A249">
        <v>462</v>
      </c>
      <c r="B249" t="s">
        <v>143</v>
      </c>
      <c r="C249" t="s">
        <v>149</v>
      </c>
      <c r="D249" t="s">
        <v>155</v>
      </c>
      <c r="E249" t="s">
        <v>157</v>
      </c>
      <c r="F249" t="s">
        <v>159</v>
      </c>
      <c r="G249" t="s">
        <v>224</v>
      </c>
      <c r="H249">
        <v>453.81270095584006</v>
      </c>
      <c r="I249">
        <v>33</v>
      </c>
      <c r="J249">
        <v>1598343.1140401759</v>
      </c>
      <c r="K249">
        <v>42708.212974999995</v>
      </c>
      <c r="L249">
        <v>287701760.52723169</v>
      </c>
      <c r="M249">
        <v>5756200.4249999989</v>
      </c>
      <c r="N249">
        <v>2397514671.0602641</v>
      </c>
      <c r="O249">
        <v>123624600</v>
      </c>
      <c r="P249">
        <v>30.353600616666661</v>
      </c>
      <c r="Q249">
        <v>23895.22955490063</v>
      </c>
      <c r="R249">
        <v>287744468.74020672</v>
      </c>
      <c r="S249">
        <v>2526.8954714852644</v>
      </c>
      <c r="T249">
        <v>23925.583155517295</v>
      </c>
      <c r="U249">
        <f>Pro_Economic_Table[[#This Row],[Total Energy(MJ)]]*AHP!$P$3/TOPSIS!$B$4</f>
        <v>8.0344324548920366E-3</v>
      </c>
      <c r="V249">
        <f>Pro_Economic_Table[[#This Row],[Total Cost(LKR Million)]]*AHP!$P$4/TOPSIS!$C$4</f>
        <v>3.1201572237743606E-2</v>
      </c>
      <c r="W249">
        <f>Pro_Economic_Table[[#This Row],[Total Carbon (Metric T)]]*AHP!$P$5/TOPSIS!$D$4</f>
        <v>3.4507828226997325E-3</v>
      </c>
      <c r="X249">
        <f>((Pro_Economic_Table[[#This Row],[Weighted Energy]]-TOPSIS!$B$5)^2+(Pro_Economic_Table[[#This Row],[Weighted Cost]]-TOPSIS!$C$5)^2+(Pro_Economic_Table[[#This Row],[Weighted Co2]]-TOPSIS!$D$5)^2)^0.5</f>
        <v>4.1656603009130669E-3</v>
      </c>
      <c r="Y249">
        <f>((Pro_Economic_Table[[#This Row],[Weighted Energy]]-TOPSIS!$B$6)^2+(Pro_Economic_Table[[#This Row],[Weighted Cost]]-TOPSIS!$C$6)^2+(Pro_Economic_Table[[#This Row],[Weighted Co2]]-TOPSIS!$D$6)^2)^0.5</f>
        <v>4.3424618831255759E-3</v>
      </c>
      <c r="Z249">
        <f>Pro_Economic_Table[[#This Row],[S- Worst-Euclidean Distance]]/(Pro_Economic_Table[[#This Row],[S+ Best-Euclidean Distance]]+Pro_Economic_Table[[#This Row],[S- Worst-Euclidean Distance]])</f>
        <v>0.51039016473835974</v>
      </c>
      <c r="AA249">
        <v>248</v>
      </c>
    </row>
    <row r="250" spans="1:27" x14ac:dyDescent="0.3">
      <c r="A250">
        <v>434</v>
      </c>
      <c r="B250" t="s">
        <v>143</v>
      </c>
      <c r="C250" t="s">
        <v>149</v>
      </c>
      <c r="D250" t="s">
        <v>154</v>
      </c>
      <c r="E250" t="s">
        <v>156</v>
      </c>
      <c r="F250" t="s">
        <v>159</v>
      </c>
      <c r="G250" t="s">
        <v>226</v>
      </c>
      <c r="H250">
        <v>450.73109474750669</v>
      </c>
      <c r="I250">
        <v>33</v>
      </c>
      <c r="J250">
        <v>1595360.1192305093</v>
      </c>
      <c r="K250">
        <v>39797.174433333326</v>
      </c>
      <c r="L250">
        <v>287164821.4614917</v>
      </c>
      <c r="M250">
        <v>6359903.7583333319</v>
      </c>
      <c r="N250">
        <v>2393040178.8457642</v>
      </c>
      <c r="O250">
        <v>128700000</v>
      </c>
      <c r="P250">
        <v>27.421066449999991</v>
      </c>
      <c r="Q250">
        <v>23850.633782496112</v>
      </c>
      <c r="R250">
        <v>287204618.63592505</v>
      </c>
      <c r="S250">
        <v>2528.1000826040972</v>
      </c>
      <c r="T250">
        <v>23878.054848946111</v>
      </c>
      <c r="U250">
        <f>Pro_Economic_Table[[#This Row],[Total Energy(MJ)]]*AHP!$P$3/TOPSIS!$B$4</f>
        <v>8.0193587013717444E-3</v>
      </c>
      <c r="V250">
        <f>Pro_Economic_Table[[#This Row],[Total Cost(LKR Million)]]*AHP!$P$4/TOPSIS!$C$4</f>
        <v>3.121644652172836E-2</v>
      </c>
      <c r="W250">
        <f>Pro_Economic_Table[[#This Row],[Total Carbon (Metric T)]]*AHP!$P$5/TOPSIS!$D$4</f>
        <v>3.4439278230601507E-3</v>
      </c>
      <c r="X250">
        <f>((Pro_Economic_Table[[#This Row],[Weighted Energy]]-TOPSIS!$B$5)^2+(Pro_Economic_Table[[#This Row],[Weighted Cost]]-TOPSIS!$C$5)^2+(Pro_Economic_Table[[#This Row],[Weighted Co2]]-TOPSIS!$D$5)^2)^0.5</f>
        <v>4.1756947468460431E-3</v>
      </c>
      <c r="Y250">
        <f>((Pro_Economic_Table[[#This Row],[Weighted Energy]]-TOPSIS!$B$6)^2+(Pro_Economic_Table[[#This Row],[Weighted Cost]]-TOPSIS!$C$6)^2+(Pro_Economic_Table[[#This Row],[Weighted Co2]]-TOPSIS!$D$6)^2)^0.5</f>
        <v>4.3325969359062173E-3</v>
      </c>
      <c r="Z250">
        <f>Pro_Economic_Table[[#This Row],[S- Worst-Euclidean Distance]]/(Pro_Economic_Table[[#This Row],[S+ Best-Euclidean Distance]]+Pro_Economic_Table[[#This Row],[S- Worst-Euclidean Distance]])</f>
        <v>0.50922054596331257</v>
      </c>
      <c r="AA250">
        <v>249</v>
      </c>
    </row>
    <row r="251" spans="1:27" x14ac:dyDescent="0.3">
      <c r="A251">
        <v>452</v>
      </c>
      <c r="B251" t="s">
        <v>143</v>
      </c>
      <c r="C251" t="s">
        <v>149</v>
      </c>
      <c r="D251" t="s">
        <v>155</v>
      </c>
      <c r="E251" t="s">
        <v>156</v>
      </c>
      <c r="F251" t="s">
        <v>159</v>
      </c>
      <c r="G251" t="s">
        <v>226</v>
      </c>
      <c r="H251">
        <v>450.76118862250667</v>
      </c>
      <c r="I251">
        <v>33</v>
      </c>
      <c r="J251">
        <v>1595389.250101509</v>
      </c>
      <c r="K251">
        <v>39711.191933333328</v>
      </c>
      <c r="L251">
        <v>287170065.01827163</v>
      </c>
      <c r="M251">
        <v>6355604.6333333319</v>
      </c>
      <c r="N251">
        <v>2393083875.1522636</v>
      </c>
      <c r="O251">
        <v>128700000</v>
      </c>
      <c r="P251">
        <v>27.356579574999991</v>
      </c>
      <c r="Q251">
        <v>23851.069289017563</v>
      </c>
      <c r="R251">
        <v>287209776.21020496</v>
      </c>
      <c r="S251">
        <v>2528.1394797855969</v>
      </c>
      <c r="T251">
        <v>23878.425868592563</v>
      </c>
      <c r="U251">
        <f>Pro_Economic_Table[[#This Row],[Total Energy(MJ)]]*AHP!$P$3/TOPSIS!$B$4</f>
        <v>8.0195027117235824E-3</v>
      </c>
      <c r="V251">
        <f>Pro_Economic_Table[[#This Row],[Total Cost(LKR Million)]]*AHP!$P$4/TOPSIS!$C$4</f>
        <v>3.121693298981475E-2</v>
      </c>
      <c r="W251">
        <f>Pro_Economic_Table[[#This Row],[Total Carbon (Metric T)]]*AHP!$P$5/TOPSIS!$D$4</f>
        <v>3.4439813351611745E-3</v>
      </c>
      <c r="X251">
        <f>((Pro_Economic_Table[[#This Row],[Weighted Energy]]-TOPSIS!$B$5)^2+(Pro_Economic_Table[[#This Row],[Weighted Cost]]-TOPSIS!$C$5)^2+(Pro_Economic_Table[[#This Row],[Weighted Co2]]-TOPSIS!$D$5)^2)^0.5</f>
        <v>4.1762043529807828E-3</v>
      </c>
      <c r="Y251">
        <f>((Pro_Economic_Table[[#This Row],[Weighted Energy]]-TOPSIS!$B$6)^2+(Pro_Economic_Table[[#This Row],[Weighted Cost]]-TOPSIS!$C$6)^2+(Pro_Economic_Table[[#This Row],[Weighted Co2]]-TOPSIS!$D$6)^2)^0.5</f>
        <v>4.332087079098353E-3</v>
      </c>
      <c r="Z251">
        <f>Pro_Economic_Table[[#This Row],[S- Worst-Euclidean Distance]]/(Pro_Economic_Table[[#This Row],[S+ Best-Euclidean Distance]]+Pro_Economic_Table[[#This Row],[S- Worst-Euclidean Distance]])</f>
        <v>0.5091606362665152</v>
      </c>
      <c r="AA251">
        <v>250</v>
      </c>
    </row>
    <row r="252" spans="1:27" x14ac:dyDescent="0.3">
      <c r="A252">
        <v>443</v>
      </c>
      <c r="B252" t="s">
        <v>143</v>
      </c>
      <c r="C252" t="s">
        <v>149</v>
      </c>
      <c r="D252" t="s">
        <v>154</v>
      </c>
      <c r="E252" t="s">
        <v>157</v>
      </c>
      <c r="F252" t="s">
        <v>159</v>
      </c>
      <c r="G252" t="s">
        <v>226</v>
      </c>
      <c r="H252">
        <v>453.78260708084002</v>
      </c>
      <c r="I252">
        <v>33</v>
      </c>
      <c r="J252">
        <v>1598313.9831691757</v>
      </c>
      <c r="K252">
        <v>42794.195474999993</v>
      </c>
      <c r="L252">
        <v>287696516.97045165</v>
      </c>
      <c r="M252">
        <v>5760499.5499999989</v>
      </c>
      <c r="N252">
        <v>2397470974.7537637</v>
      </c>
      <c r="O252">
        <v>128700000</v>
      </c>
      <c r="P252">
        <v>30.418087491666657</v>
      </c>
      <c r="Q252">
        <v>23894.794048379175</v>
      </c>
      <c r="R252">
        <v>287739311.16592664</v>
      </c>
      <c r="S252">
        <v>2531.9314743037639</v>
      </c>
      <c r="T252">
        <v>23925.212135870843</v>
      </c>
      <c r="U252">
        <f>Pro_Economic_Table[[#This Row],[Total Energy(MJ)]]*AHP!$P$3/TOPSIS!$B$4</f>
        <v>8.0342884445401917E-3</v>
      </c>
      <c r="V252">
        <f>Pro_Economic_Table[[#This Row],[Total Cost(LKR Million)]]*AHP!$P$4/TOPSIS!$C$4</f>
        <v>3.1263755738210504E-2</v>
      </c>
      <c r="W252">
        <f>Pro_Economic_Table[[#This Row],[Total Carbon (Metric T)]]*AHP!$P$5/TOPSIS!$D$4</f>
        <v>3.4507293105987091E-3</v>
      </c>
      <c r="X252">
        <f>((Pro_Economic_Table[[#This Row],[Weighted Energy]]-TOPSIS!$B$5)^2+(Pro_Economic_Table[[#This Row],[Weighted Cost]]-TOPSIS!$C$5)^2+(Pro_Economic_Table[[#This Row],[Weighted Co2]]-TOPSIS!$D$5)^2)^0.5</f>
        <v>4.2256388262109524E-3</v>
      </c>
      <c r="Y252">
        <f>((Pro_Economic_Table[[#This Row],[Weighted Energy]]-TOPSIS!$B$6)^2+(Pro_Economic_Table[[#This Row],[Weighted Cost]]-TOPSIS!$C$6)^2+(Pro_Economic_Table[[#This Row],[Weighted Co2]]-TOPSIS!$D$6)^2)^0.5</f>
        <v>4.2826123545615692E-3</v>
      </c>
      <c r="Z252">
        <f>Pro_Economic_Table[[#This Row],[S- Worst-Euclidean Distance]]/(Pro_Economic_Table[[#This Row],[S+ Best-Euclidean Distance]]+Pro_Economic_Table[[#This Row],[S- Worst-Euclidean Distance]])</f>
        <v>0.50334813389615063</v>
      </c>
      <c r="AA252">
        <v>251</v>
      </c>
    </row>
    <row r="253" spans="1:27" x14ac:dyDescent="0.3">
      <c r="A253">
        <v>461</v>
      </c>
      <c r="B253" t="s">
        <v>143</v>
      </c>
      <c r="C253" t="s">
        <v>149</v>
      </c>
      <c r="D253" t="s">
        <v>155</v>
      </c>
      <c r="E253" t="s">
        <v>157</v>
      </c>
      <c r="F253" t="s">
        <v>159</v>
      </c>
      <c r="G253" t="s">
        <v>226</v>
      </c>
      <c r="H253">
        <v>453.81270095584006</v>
      </c>
      <c r="I253">
        <v>33</v>
      </c>
      <c r="J253">
        <v>1598343.1140401759</v>
      </c>
      <c r="K253">
        <v>42708.212974999995</v>
      </c>
      <c r="L253">
        <v>287701760.52723169</v>
      </c>
      <c r="M253">
        <v>5756200.4249999989</v>
      </c>
      <c r="N253">
        <v>2397514671.0602641</v>
      </c>
      <c r="O253">
        <v>128700000</v>
      </c>
      <c r="P253">
        <v>30.353600616666661</v>
      </c>
      <c r="Q253">
        <v>23895.22955490063</v>
      </c>
      <c r="R253">
        <v>287744468.74020672</v>
      </c>
      <c r="S253">
        <v>2531.9708714852645</v>
      </c>
      <c r="T253">
        <v>23925.583155517295</v>
      </c>
      <c r="U253">
        <f>Pro_Economic_Table[[#This Row],[Total Energy(MJ)]]*AHP!$P$3/TOPSIS!$B$4</f>
        <v>8.0344324548920366E-3</v>
      </c>
      <c r="V253">
        <f>Pro_Economic_Table[[#This Row],[Total Cost(LKR Million)]]*AHP!$P$4/TOPSIS!$C$4</f>
        <v>3.1264242206296901E-2</v>
      </c>
      <c r="W253">
        <f>Pro_Economic_Table[[#This Row],[Total Carbon (Metric T)]]*AHP!$P$5/TOPSIS!$D$4</f>
        <v>3.4507828226997325E-3</v>
      </c>
      <c r="X253">
        <f>((Pro_Economic_Table[[#This Row],[Weighted Energy]]-TOPSIS!$B$5)^2+(Pro_Economic_Table[[#This Row],[Weighted Cost]]-TOPSIS!$C$5)^2+(Pro_Economic_Table[[#This Row],[Weighted Co2]]-TOPSIS!$D$5)^2)^0.5</f>
        <v>4.2261484504743183E-3</v>
      </c>
      <c r="Y253">
        <f>((Pro_Economic_Table[[#This Row],[Weighted Energy]]-TOPSIS!$B$6)^2+(Pro_Economic_Table[[#This Row],[Weighted Cost]]-TOPSIS!$C$6)^2+(Pro_Economic_Table[[#This Row],[Weighted Co2]]-TOPSIS!$D$6)^2)^0.5</f>
        <v>4.2821025078992681E-3</v>
      </c>
      <c r="Z253">
        <f>Pro_Economic_Table[[#This Row],[S- Worst-Euclidean Distance]]/(Pro_Economic_Table[[#This Row],[S+ Best-Euclidean Distance]]+Pro_Economic_Table[[#This Row],[S- Worst-Euclidean Distance]])</f>
        <v>0.50328822326108524</v>
      </c>
      <c r="AA253">
        <v>252</v>
      </c>
    </row>
    <row r="254" spans="1:27" x14ac:dyDescent="0.3">
      <c r="A254">
        <v>151</v>
      </c>
      <c r="B254" t="s">
        <v>140</v>
      </c>
      <c r="C254" t="s">
        <v>150</v>
      </c>
      <c r="D254" t="s">
        <v>154</v>
      </c>
      <c r="E254" t="s">
        <v>156</v>
      </c>
      <c r="F254" t="s">
        <v>161</v>
      </c>
      <c r="G254" t="s">
        <v>225</v>
      </c>
      <c r="H254">
        <v>430.88938238864955</v>
      </c>
      <c r="I254">
        <v>62</v>
      </c>
      <c r="J254">
        <v>1612337.9109589877</v>
      </c>
      <c r="K254">
        <v>60517.684633333323</v>
      </c>
      <c r="L254">
        <v>290220823.97261781</v>
      </c>
      <c r="M254">
        <v>6712667.0816666661</v>
      </c>
      <c r="N254">
        <v>2418506866.4384818</v>
      </c>
      <c r="O254">
        <v>115568000</v>
      </c>
      <c r="P254">
        <v>25.435707566666661</v>
      </c>
      <c r="Q254">
        <v>24104.451768836869</v>
      </c>
      <c r="R254">
        <v>290281341.65725112</v>
      </c>
      <c r="S254">
        <v>2540.7875335201484</v>
      </c>
      <c r="T254">
        <v>24129.887476403535</v>
      </c>
      <c r="U254">
        <f>Pro_Economic_Table[[#This Row],[Total Energy(MJ)]]*AHP!$P$3/TOPSIS!$B$4</f>
        <v>8.1052672973057783E-3</v>
      </c>
      <c r="V254">
        <f>Pro_Economic_Table[[#This Row],[Total Cost(LKR Million)]]*AHP!$P$4/TOPSIS!$C$4</f>
        <v>3.1373108489244302E-2</v>
      </c>
      <c r="W254">
        <f>Pro_Economic_Table[[#This Row],[Total Carbon (Metric T)]]*AHP!$P$5/TOPSIS!$D$4</f>
        <v>3.4802496004386484E-3</v>
      </c>
      <c r="X254">
        <f>((Pro_Economic_Table[[#This Row],[Weighted Energy]]-TOPSIS!$B$5)^2+(Pro_Economic_Table[[#This Row],[Weighted Cost]]-TOPSIS!$C$5)^2+(Pro_Economic_Table[[#This Row],[Weighted Co2]]-TOPSIS!$D$5)^2)^0.5</f>
        <v>4.3514427170891047E-3</v>
      </c>
      <c r="Y254">
        <f>((Pro_Economic_Table[[#This Row],[Weighted Energy]]-TOPSIS!$B$6)^2+(Pro_Economic_Table[[#This Row],[Weighted Cost]]-TOPSIS!$C$6)^2+(Pro_Economic_Table[[#This Row],[Weighted Co2]]-TOPSIS!$D$6)^2)^0.5</f>
        <v>4.1567605689078755E-3</v>
      </c>
      <c r="Z254">
        <f>Pro_Economic_Table[[#This Row],[S- Worst-Euclidean Distance]]/(Pro_Economic_Table[[#This Row],[S+ Best-Euclidean Distance]]+Pro_Economic_Table[[#This Row],[S- Worst-Euclidean Distance]])</f>
        <v>0.48855915040830994</v>
      </c>
      <c r="AA254">
        <v>253</v>
      </c>
    </row>
    <row r="255" spans="1:27" x14ac:dyDescent="0.3">
      <c r="A255">
        <v>169</v>
      </c>
      <c r="B255" t="s">
        <v>140</v>
      </c>
      <c r="C255" t="s">
        <v>150</v>
      </c>
      <c r="D255" t="s">
        <v>155</v>
      </c>
      <c r="E255" t="s">
        <v>156</v>
      </c>
      <c r="F255" t="s">
        <v>161</v>
      </c>
      <c r="G255" t="s">
        <v>225</v>
      </c>
      <c r="H255">
        <v>430.91947626364959</v>
      </c>
      <c r="I255">
        <v>62</v>
      </c>
      <c r="J255">
        <v>1612367.0418299877</v>
      </c>
      <c r="K255">
        <v>60431.702133333318</v>
      </c>
      <c r="L255">
        <v>290226067.52939779</v>
      </c>
      <c r="M255">
        <v>6708367.9566666661</v>
      </c>
      <c r="N255">
        <v>2418550562.7449818</v>
      </c>
      <c r="O255">
        <v>115568000</v>
      </c>
      <c r="P255">
        <v>25.371220691666657</v>
      </c>
      <c r="Q255">
        <v>24104.887275358316</v>
      </c>
      <c r="R255">
        <v>290286499.23153114</v>
      </c>
      <c r="S255">
        <v>2540.8269307016481</v>
      </c>
      <c r="T255">
        <v>24130.258496049984</v>
      </c>
      <c r="U255">
        <f>Pro_Economic_Table[[#This Row],[Total Energy(MJ)]]*AHP!$P$3/TOPSIS!$B$4</f>
        <v>8.1054113076576197E-3</v>
      </c>
      <c r="V255">
        <f>Pro_Economic_Table[[#This Row],[Total Cost(LKR Million)]]*AHP!$P$4/TOPSIS!$C$4</f>
        <v>3.1373594957330692E-2</v>
      </c>
      <c r="W255">
        <f>Pro_Economic_Table[[#This Row],[Total Carbon (Metric T)]]*AHP!$P$5/TOPSIS!$D$4</f>
        <v>3.4803031125396709E-3</v>
      </c>
      <c r="X255">
        <f>((Pro_Economic_Table[[#This Row],[Weighted Energy]]-TOPSIS!$B$5)^2+(Pro_Economic_Table[[#This Row],[Weighted Cost]]-TOPSIS!$C$5)^2+(Pro_Economic_Table[[#This Row],[Weighted Co2]]-TOPSIS!$D$5)^2)^0.5</f>
        <v>4.3519525447762424E-3</v>
      </c>
      <c r="Y255">
        <f>((Pro_Economic_Table[[#This Row],[Weighted Energy]]-TOPSIS!$B$6)^2+(Pro_Economic_Table[[#This Row],[Weighted Cost]]-TOPSIS!$C$6)^2+(Pro_Economic_Table[[#This Row],[Weighted Co2]]-TOPSIS!$D$6)^2)^0.5</f>
        <v>4.1562509226408433E-3</v>
      </c>
      <c r="Z255">
        <f>Pro_Economic_Table[[#This Row],[S- Worst-Euclidean Distance]]/(Pro_Economic_Table[[#This Row],[S+ Best-Euclidean Distance]]+Pro_Economic_Table[[#This Row],[S- Worst-Euclidean Distance]])</f>
        <v>0.48849923941729551</v>
      </c>
      <c r="AA255">
        <v>254</v>
      </c>
    </row>
    <row r="256" spans="1:27" x14ac:dyDescent="0.3">
      <c r="A256">
        <v>153</v>
      </c>
      <c r="B256" t="s">
        <v>140</v>
      </c>
      <c r="C256" t="s">
        <v>150</v>
      </c>
      <c r="D256" t="s">
        <v>154</v>
      </c>
      <c r="E256" t="s">
        <v>156</v>
      </c>
      <c r="F256" t="s">
        <v>161</v>
      </c>
      <c r="G256" t="s">
        <v>224</v>
      </c>
      <c r="H256">
        <v>430.88938238864955</v>
      </c>
      <c r="I256">
        <v>31</v>
      </c>
      <c r="J256">
        <v>1612337.9109589877</v>
      </c>
      <c r="K256">
        <v>60517.684633333323</v>
      </c>
      <c r="L256">
        <v>290220823.97261781</v>
      </c>
      <c r="M256">
        <v>6712667.0816666661</v>
      </c>
      <c r="N256">
        <v>2418506866.4384818</v>
      </c>
      <c r="O256">
        <v>116132200</v>
      </c>
      <c r="P256">
        <v>25.435707566666661</v>
      </c>
      <c r="Q256">
        <v>24104.451768836869</v>
      </c>
      <c r="R256">
        <v>290281341.65725112</v>
      </c>
      <c r="S256">
        <v>2541.3517335201482</v>
      </c>
      <c r="T256">
        <v>24129.887476403535</v>
      </c>
      <c r="U256">
        <f>Pro_Economic_Table[[#This Row],[Total Energy(MJ)]]*AHP!$P$3/TOPSIS!$B$4</f>
        <v>8.1052672973057783E-3</v>
      </c>
      <c r="V256">
        <f>Pro_Economic_Table[[#This Row],[Total Cost(LKR Million)]]*AHP!$P$4/TOPSIS!$C$4</f>
        <v>3.1380075111827298E-2</v>
      </c>
      <c r="W256">
        <f>Pro_Economic_Table[[#This Row],[Total Carbon (Metric T)]]*AHP!$P$5/TOPSIS!$D$4</f>
        <v>3.4802496004386484E-3</v>
      </c>
      <c r="X256">
        <f>((Pro_Economic_Table[[#This Row],[Weighted Energy]]-TOPSIS!$B$5)^2+(Pro_Economic_Table[[#This Row],[Weighted Cost]]-TOPSIS!$C$5)^2+(Pro_Economic_Table[[#This Row],[Weighted Co2]]-TOPSIS!$D$5)^2)^0.5</f>
        <v>4.3581513209498572E-3</v>
      </c>
      <c r="Y256">
        <f>((Pro_Economic_Table[[#This Row],[Weighted Energy]]-TOPSIS!$B$6)^2+(Pro_Economic_Table[[#This Row],[Weighted Cost]]-TOPSIS!$C$6)^2+(Pro_Economic_Table[[#This Row],[Weighted Co2]]-TOPSIS!$D$6)^2)^0.5</f>
        <v>4.150035130987613E-3</v>
      </c>
      <c r="Z256">
        <f>Pro_Economic_Table[[#This Row],[S- Worst-Euclidean Distance]]/(Pro_Economic_Table[[#This Row],[S+ Best-Euclidean Distance]]+Pro_Economic_Table[[#This Row],[S- Worst-Euclidean Distance]])</f>
        <v>0.48776965037508946</v>
      </c>
      <c r="AA256">
        <v>255</v>
      </c>
    </row>
    <row r="257" spans="1:27" x14ac:dyDescent="0.3">
      <c r="A257">
        <v>171</v>
      </c>
      <c r="B257" t="s">
        <v>140</v>
      </c>
      <c r="C257" t="s">
        <v>150</v>
      </c>
      <c r="D257" t="s">
        <v>155</v>
      </c>
      <c r="E257" t="s">
        <v>156</v>
      </c>
      <c r="F257" t="s">
        <v>161</v>
      </c>
      <c r="G257" t="s">
        <v>224</v>
      </c>
      <c r="H257">
        <v>430.91947626364959</v>
      </c>
      <c r="I257">
        <v>31</v>
      </c>
      <c r="J257">
        <v>1612367.0418299877</v>
      </c>
      <c r="K257">
        <v>60431.702133333318</v>
      </c>
      <c r="L257">
        <v>290226067.52939779</v>
      </c>
      <c r="M257">
        <v>6708367.9566666661</v>
      </c>
      <c r="N257">
        <v>2418550562.7449818</v>
      </c>
      <c r="O257">
        <v>116132200</v>
      </c>
      <c r="P257">
        <v>25.371220691666657</v>
      </c>
      <c r="Q257">
        <v>24104.887275358316</v>
      </c>
      <c r="R257">
        <v>290286499.23153114</v>
      </c>
      <c r="S257">
        <v>2541.3911307016483</v>
      </c>
      <c r="T257">
        <v>24130.258496049984</v>
      </c>
      <c r="U257">
        <f>Pro_Economic_Table[[#This Row],[Total Energy(MJ)]]*AHP!$P$3/TOPSIS!$B$4</f>
        <v>8.1054113076576197E-3</v>
      </c>
      <c r="V257">
        <f>Pro_Economic_Table[[#This Row],[Total Cost(LKR Million)]]*AHP!$P$4/TOPSIS!$C$4</f>
        <v>3.1380561579913695E-2</v>
      </c>
      <c r="W257">
        <f>Pro_Economic_Table[[#This Row],[Total Carbon (Metric T)]]*AHP!$P$5/TOPSIS!$D$4</f>
        <v>3.4803031125396709E-3</v>
      </c>
      <c r="X257">
        <f>((Pro_Economic_Table[[#This Row],[Weighted Energy]]-TOPSIS!$B$5)^2+(Pro_Economic_Table[[#This Row],[Weighted Cost]]-TOPSIS!$C$5)^2+(Pro_Economic_Table[[#This Row],[Weighted Co2]]-TOPSIS!$D$5)^2)^0.5</f>
        <v>4.3586611414805753E-3</v>
      </c>
      <c r="Y257">
        <f>((Pro_Economic_Table[[#This Row],[Weighted Energy]]-TOPSIS!$B$6)^2+(Pro_Economic_Table[[#This Row],[Weighted Cost]]-TOPSIS!$C$6)^2+(Pro_Economic_Table[[#This Row],[Weighted Co2]]-TOPSIS!$D$6)^2)^0.5</f>
        <v>4.1495254754292049E-3</v>
      </c>
      <c r="Z257">
        <f>Pro_Economic_Table[[#This Row],[S- Worst-Euclidean Distance]]/(Pro_Economic_Table[[#This Row],[S+ Best-Euclidean Distance]]+Pro_Economic_Table[[#This Row],[S- Worst-Euclidean Distance]])</f>
        <v>0.48770973913314736</v>
      </c>
      <c r="AA257">
        <v>256</v>
      </c>
    </row>
    <row r="258" spans="1:27" x14ac:dyDescent="0.3">
      <c r="A258">
        <v>160</v>
      </c>
      <c r="B258" t="s">
        <v>140</v>
      </c>
      <c r="C258" t="s">
        <v>150</v>
      </c>
      <c r="D258" t="s">
        <v>154</v>
      </c>
      <c r="E258" t="s">
        <v>157</v>
      </c>
      <c r="F258" t="s">
        <v>161</v>
      </c>
      <c r="G258" t="s">
        <v>225</v>
      </c>
      <c r="H258">
        <v>433.94089472198289</v>
      </c>
      <c r="I258">
        <v>62</v>
      </c>
      <c r="J258">
        <v>1615291.7748976543</v>
      </c>
      <c r="K258">
        <v>63514.70567499999</v>
      </c>
      <c r="L258">
        <v>290752519.48157781</v>
      </c>
      <c r="M258">
        <v>6113262.8733333321</v>
      </c>
      <c r="N258">
        <v>2422937662.3464813</v>
      </c>
      <c r="O258">
        <v>115568000</v>
      </c>
      <c r="P258">
        <v>28.432728608333328</v>
      </c>
      <c r="Q258">
        <v>24148.612034719932</v>
      </c>
      <c r="R258">
        <v>290816034.18725282</v>
      </c>
      <c r="S258">
        <v>2544.6189252198146</v>
      </c>
      <c r="T258">
        <v>24177.044763328264</v>
      </c>
      <c r="U258">
        <f>Pro_Economic_Table[[#This Row],[Total Energy(MJ)]]*AHP!$P$3/TOPSIS!$B$4</f>
        <v>8.120197040474229E-3</v>
      </c>
      <c r="V258">
        <f>Pro_Economic_Table[[#This Row],[Total Cost(LKR Million)]]*AHP!$P$4/TOPSIS!$C$4</f>
        <v>3.1420417705726435E-2</v>
      </c>
      <c r="W258">
        <f>Pro_Economic_Table[[#This Row],[Total Carbon (Metric T)]]*AHP!$P$5/TOPSIS!$D$4</f>
        <v>3.4870510879772055E-3</v>
      </c>
      <c r="X258">
        <f>((Pro_Economic_Table[[#This Row],[Weighted Energy]]-TOPSIS!$B$5)^2+(Pro_Economic_Table[[#This Row],[Weighted Cost]]-TOPSIS!$C$5)^2+(Pro_Economic_Table[[#This Row],[Weighted Co2]]-TOPSIS!$D$5)^2)^0.5</f>
        <v>4.4014239708873746E-3</v>
      </c>
      <c r="Y258">
        <f>((Pro_Economic_Table[[#This Row],[Weighted Energy]]-TOPSIS!$B$6)^2+(Pro_Economic_Table[[#This Row],[Weighted Cost]]-TOPSIS!$C$6)^2+(Pro_Economic_Table[[#This Row],[Weighted Co2]]-TOPSIS!$D$6)^2)^0.5</f>
        <v>4.1068130196415384E-3</v>
      </c>
      <c r="Z258">
        <f>Pro_Economic_Table[[#This Row],[S- Worst-Euclidean Distance]]/(Pro_Economic_Table[[#This Row],[S+ Best-Euclidean Distance]]+Pro_Economic_Table[[#This Row],[S- Worst-Euclidean Distance]])</f>
        <v>0.48268672161025911</v>
      </c>
      <c r="AA258">
        <v>257</v>
      </c>
    </row>
    <row r="259" spans="1:27" x14ac:dyDescent="0.3">
      <c r="A259">
        <v>178</v>
      </c>
      <c r="B259" t="s">
        <v>140</v>
      </c>
      <c r="C259" t="s">
        <v>150</v>
      </c>
      <c r="D259" t="s">
        <v>155</v>
      </c>
      <c r="E259" t="s">
        <v>157</v>
      </c>
      <c r="F259" t="s">
        <v>161</v>
      </c>
      <c r="G259" t="s">
        <v>225</v>
      </c>
      <c r="H259">
        <v>433.97098859698292</v>
      </c>
      <c r="I259">
        <v>62</v>
      </c>
      <c r="J259">
        <v>1615320.9057686541</v>
      </c>
      <c r="K259">
        <v>63428.723174999985</v>
      </c>
      <c r="L259">
        <v>290757763.03835773</v>
      </c>
      <c r="M259">
        <v>6108963.7483333321</v>
      </c>
      <c r="N259">
        <v>2422981358.6529813</v>
      </c>
      <c r="O259">
        <v>115568000</v>
      </c>
      <c r="P259">
        <v>28.368241733333324</v>
      </c>
      <c r="Q259">
        <v>24149.047541241376</v>
      </c>
      <c r="R259">
        <v>290821191.76153272</v>
      </c>
      <c r="S259">
        <v>2544.6583224013148</v>
      </c>
      <c r="T259">
        <v>24177.415782974709</v>
      </c>
      <c r="U259">
        <f>Pro_Economic_Table[[#This Row],[Total Energy(MJ)]]*AHP!$P$3/TOPSIS!$B$4</f>
        <v>8.1203410508260687E-3</v>
      </c>
      <c r="V259">
        <f>Pro_Economic_Table[[#This Row],[Total Cost(LKR Million)]]*AHP!$P$4/TOPSIS!$C$4</f>
        <v>3.1420904173812832E-2</v>
      </c>
      <c r="W259">
        <f>Pro_Economic_Table[[#This Row],[Total Carbon (Metric T)]]*AHP!$P$5/TOPSIS!$D$4</f>
        <v>3.4871046000782284E-3</v>
      </c>
      <c r="X259">
        <f>((Pro_Economic_Table[[#This Row],[Weighted Energy]]-TOPSIS!$B$5)^2+(Pro_Economic_Table[[#This Row],[Weighted Cost]]-TOPSIS!$C$5)^2+(Pro_Economic_Table[[#This Row],[Weighted Co2]]-TOPSIS!$D$5)^2)^0.5</f>
        <v>4.401933809159965E-3</v>
      </c>
      <c r="Y259">
        <f>((Pro_Economic_Table[[#This Row],[Weighted Energy]]-TOPSIS!$B$6)^2+(Pro_Economic_Table[[#This Row],[Weighted Cost]]-TOPSIS!$C$6)^2+(Pro_Economic_Table[[#This Row],[Weighted Co2]]-TOPSIS!$D$6)^2)^0.5</f>
        <v>4.106303391113432E-3</v>
      </c>
      <c r="Z259">
        <f>Pro_Economic_Table[[#This Row],[S- Worst-Euclidean Distance]]/(Pro_Economic_Table[[#This Row],[S+ Best-Euclidean Distance]]+Pro_Economic_Table[[#This Row],[S- Worst-Euclidean Distance]])</f>
        <v>0.48262681146001468</v>
      </c>
      <c r="AA259">
        <v>258</v>
      </c>
    </row>
    <row r="260" spans="1:27" x14ac:dyDescent="0.3">
      <c r="A260">
        <v>162</v>
      </c>
      <c r="B260" t="s">
        <v>140</v>
      </c>
      <c r="C260" t="s">
        <v>150</v>
      </c>
      <c r="D260" t="s">
        <v>154</v>
      </c>
      <c r="E260" t="s">
        <v>157</v>
      </c>
      <c r="F260" t="s">
        <v>161</v>
      </c>
      <c r="G260" t="s">
        <v>224</v>
      </c>
      <c r="H260">
        <v>433.94089472198289</v>
      </c>
      <c r="I260">
        <v>31</v>
      </c>
      <c r="J260">
        <v>1615291.7748976543</v>
      </c>
      <c r="K260">
        <v>63514.70567499999</v>
      </c>
      <c r="L260">
        <v>290752519.48157781</v>
      </c>
      <c r="M260">
        <v>6113262.8733333321</v>
      </c>
      <c r="N260">
        <v>2422937662.3464813</v>
      </c>
      <c r="O260">
        <v>116132200</v>
      </c>
      <c r="P260">
        <v>28.432728608333328</v>
      </c>
      <c r="Q260">
        <v>24148.612034719932</v>
      </c>
      <c r="R260">
        <v>290816034.18725282</v>
      </c>
      <c r="S260">
        <v>2545.1831252198149</v>
      </c>
      <c r="T260">
        <v>24177.044763328264</v>
      </c>
      <c r="U260">
        <f>Pro_Economic_Table[[#This Row],[Total Energy(MJ)]]*AHP!$P$3/TOPSIS!$B$4</f>
        <v>8.120197040474229E-3</v>
      </c>
      <c r="V260">
        <f>Pro_Economic_Table[[#This Row],[Total Cost(LKR Million)]]*AHP!$P$4/TOPSIS!$C$4</f>
        <v>3.1427384328309438E-2</v>
      </c>
      <c r="W260">
        <f>Pro_Economic_Table[[#This Row],[Total Carbon (Metric T)]]*AHP!$P$5/TOPSIS!$D$4</f>
        <v>3.4870510879772055E-3</v>
      </c>
      <c r="X260">
        <f>((Pro_Economic_Table[[#This Row],[Weighted Energy]]-TOPSIS!$B$5)^2+(Pro_Economic_Table[[#This Row],[Weighted Cost]]-TOPSIS!$C$5)^2+(Pro_Economic_Table[[#This Row],[Weighted Co2]]-TOPSIS!$D$5)^2)^0.5</f>
        <v>4.4081312773785524E-3</v>
      </c>
      <c r="Y260">
        <f>((Pro_Economic_Table[[#This Row],[Weighted Energy]]-TOPSIS!$B$6)^2+(Pro_Economic_Table[[#This Row],[Weighted Cost]]-TOPSIS!$C$6)^2+(Pro_Economic_Table[[#This Row],[Weighted Co2]]-TOPSIS!$D$6)^2)^0.5</f>
        <v>4.1000860369525298E-3</v>
      </c>
      <c r="Z260">
        <f>Pro_Economic_Table[[#This Row],[S- Worst-Euclidean Distance]]/(Pro_Economic_Table[[#This Row],[S+ Best-Euclidean Distance]]+Pro_Economic_Table[[#This Row],[S- Worst-Euclidean Distance]])</f>
        <v>0.48189719249958762</v>
      </c>
      <c r="AA260">
        <v>259</v>
      </c>
    </row>
    <row r="261" spans="1:27" x14ac:dyDescent="0.3">
      <c r="A261">
        <v>180</v>
      </c>
      <c r="B261" t="s">
        <v>140</v>
      </c>
      <c r="C261" t="s">
        <v>150</v>
      </c>
      <c r="D261" t="s">
        <v>155</v>
      </c>
      <c r="E261" t="s">
        <v>157</v>
      </c>
      <c r="F261" t="s">
        <v>161</v>
      </c>
      <c r="G261" t="s">
        <v>224</v>
      </c>
      <c r="H261">
        <v>433.97098859698292</v>
      </c>
      <c r="I261">
        <v>31</v>
      </c>
      <c r="J261">
        <v>1615320.9057686541</v>
      </c>
      <c r="K261">
        <v>63428.723174999985</v>
      </c>
      <c r="L261">
        <v>290757763.03835773</v>
      </c>
      <c r="M261">
        <v>6108963.7483333321</v>
      </c>
      <c r="N261">
        <v>2422981358.6529813</v>
      </c>
      <c r="O261">
        <v>116132200</v>
      </c>
      <c r="P261">
        <v>28.368241733333324</v>
      </c>
      <c r="Q261">
        <v>24149.047541241376</v>
      </c>
      <c r="R261">
        <v>290821191.76153272</v>
      </c>
      <c r="S261">
        <v>2545.2225224013146</v>
      </c>
      <c r="T261">
        <v>24177.415782974709</v>
      </c>
      <c r="U261">
        <f>Pro_Economic_Table[[#This Row],[Total Energy(MJ)]]*AHP!$P$3/TOPSIS!$B$4</f>
        <v>8.1203410508260687E-3</v>
      </c>
      <c r="V261">
        <f>Pro_Economic_Table[[#This Row],[Total Cost(LKR Million)]]*AHP!$P$4/TOPSIS!$C$4</f>
        <v>3.1427870796395828E-2</v>
      </c>
      <c r="W261">
        <f>Pro_Economic_Table[[#This Row],[Total Carbon (Metric T)]]*AHP!$P$5/TOPSIS!$D$4</f>
        <v>3.4871046000782284E-3</v>
      </c>
      <c r="X261">
        <f>((Pro_Economic_Table[[#This Row],[Weighted Energy]]-TOPSIS!$B$5)^2+(Pro_Economic_Table[[#This Row],[Weighted Cost]]-TOPSIS!$C$5)^2+(Pro_Economic_Table[[#This Row],[Weighted Co2]]-TOPSIS!$D$5)^2)^0.5</f>
        <v>4.4086411087097691E-3</v>
      </c>
      <c r="Y261">
        <f>((Pro_Economic_Table[[#This Row],[Weighted Energy]]-TOPSIS!$B$6)^2+(Pro_Economic_Table[[#This Row],[Weighted Cost]]-TOPSIS!$C$6)^2+(Pro_Economic_Table[[#This Row],[Weighted Co2]]-TOPSIS!$D$6)^2)^0.5</f>
        <v>4.0995763988569221E-3</v>
      </c>
      <c r="Z261">
        <f>Pro_Economic_Table[[#This Row],[S- Worst-Euclidean Distance]]/(Pro_Economic_Table[[#This Row],[S+ Best-Euclidean Distance]]+Pro_Economic_Table[[#This Row],[S- Worst-Euclidean Distance]])</f>
        <v>0.48183728204068688</v>
      </c>
      <c r="AA261">
        <v>260</v>
      </c>
    </row>
    <row r="262" spans="1:27" x14ac:dyDescent="0.3">
      <c r="A262">
        <v>152</v>
      </c>
      <c r="B262" t="s">
        <v>140</v>
      </c>
      <c r="C262" t="s">
        <v>150</v>
      </c>
      <c r="D262" t="s">
        <v>154</v>
      </c>
      <c r="E262" t="s">
        <v>156</v>
      </c>
      <c r="F262" t="s">
        <v>161</v>
      </c>
      <c r="G262" t="s">
        <v>226</v>
      </c>
      <c r="H262">
        <v>430.88938238864955</v>
      </c>
      <c r="I262">
        <v>31</v>
      </c>
      <c r="J262">
        <v>1612337.9109589877</v>
      </c>
      <c r="K262">
        <v>60517.684633333323</v>
      </c>
      <c r="L262">
        <v>290220823.97261781</v>
      </c>
      <c r="M262">
        <v>6712667.0816666661</v>
      </c>
      <c r="N262">
        <v>2418506866.4384818</v>
      </c>
      <c r="O262">
        <v>120900000</v>
      </c>
      <c r="P262">
        <v>25.435707566666661</v>
      </c>
      <c r="Q262">
        <v>24104.451768836869</v>
      </c>
      <c r="R262">
        <v>290281341.65725112</v>
      </c>
      <c r="S262">
        <v>2546.1195335201483</v>
      </c>
      <c r="T262">
        <v>24129.887476403535</v>
      </c>
      <c r="U262">
        <f>Pro_Economic_Table[[#This Row],[Total Energy(MJ)]]*AHP!$P$3/TOPSIS!$B$4</f>
        <v>8.1052672973057783E-3</v>
      </c>
      <c r="V262">
        <f>Pro_Economic_Table[[#This Row],[Total Cost(LKR Million)]]*AHP!$P$4/TOPSIS!$C$4</f>
        <v>3.1438946900468272E-2</v>
      </c>
      <c r="W262">
        <f>Pro_Economic_Table[[#This Row],[Total Carbon (Metric T)]]*AHP!$P$5/TOPSIS!$D$4</f>
        <v>3.4802496004386484E-3</v>
      </c>
      <c r="X262">
        <f>((Pro_Economic_Table[[#This Row],[Weighted Energy]]-TOPSIS!$B$5)^2+(Pro_Economic_Table[[#This Row],[Weighted Cost]]-TOPSIS!$C$5)^2+(Pro_Economic_Table[[#This Row],[Weighted Co2]]-TOPSIS!$D$5)^2)^0.5</f>
        <v>4.4148746235981471E-3</v>
      </c>
      <c r="Y262">
        <f>((Pro_Economic_Table[[#This Row],[Weighted Energy]]-TOPSIS!$B$6)^2+(Pro_Economic_Table[[#This Row],[Weighted Cost]]-TOPSIS!$C$6)^2+(Pro_Economic_Table[[#This Row],[Weighted Co2]]-TOPSIS!$D$6)^2)^0.5</f>
        <v>4.0932337008250559E-3</v>
      </c>
      <c r="Z262">
        <f>Pro_Economic_Table[[#This Row],[S- Worst-Euclidean Distance]]/(Pro_Economic_Table[[#This Row],[S+ Best-Euclidean Distance]]+Pro_Economic_Table[[#This Row],[S- Worst-Euclidean Distance]])</f>
        <v>0.48109797674708749</v>
      </c>
      <c r="AA262">
        <v>261</v>
      </c>
    </row>
    <row r="263" spans="1:27" x14ac:dyDescent="0.3">
      <c r="A263">
        <v>170</v>
      </c>
      <c r="B263" t="s">
        <v>140</v>
      </c>
      <c r="C263" t="s">
        <v>150</v>
      </c>
      <c r="D263" t="s">
        <v>155</v>
      </c>
      <c r="E263" t="s">
        <v>156</v>
      </c>
      <c r="F263" t="s">
        <v>161</v>
      </c>
      <c r="G263" t="s">
        <v>226</v>
      </c>
      <c r="H263">
        <v>430.91947626364959</v>
      </c>
      <c r="I263">
        <v>31</v>
      </c>
      <c r="J263">
        <v>1612367.0418299877</v>
      </c>
      <c r="K263">
        <v>60431.702133333318</v>
      </c>
      <c r="L263">
        <v>290226067.52939779</v>
      </c>
      <c r="M263">
        <v>6708367.9566666661</v>
      </c>
      <c r="N263">
        <v>2418550562.7449818</v>
      </c>
      <c r="O263">
        <v>120900000</v>
      </c>
      <c r="P263">
        <v>25.371220691666657</v>
      </c>
      <c r="Q263">
        <v>24104.887275358316</v>
      </c>
      <c r="R263">
        <v>290286499.23153114</v>
      </c>
      <c r="S263">
        <v>2546.1589307016484</v>
      </c>
      <c r="T263">
        <v>24130.258496049984</v>
      </c>
      <c r="U263">
        <f>Pro_Economic_Table[[#This Row],[Total Energy(MJ)]]*AHP!$P$3/TOPSIS!$B$4</f>
        <v>8.1054113076576197E-3</v>
      </c>
      <c r="V263">
        <f>Pro_Economic_Table[[#This Row],[Total Cost(LKR Million)]]*AHP!$P$4/TOPSIS!$C$4</f>
        <v>3.1439433368554669E-2</v>
      </c>
      <c r="W263">
        <f>Pro_Economic_Table[[#This Row],[Total Carbon (Metric T)]]*AHP!$P$5/TOPSIS!$D$4</f>
        <v>3.4803031125396709E-3</v>
      </c>
      <c r="X263">
        <f>((Pro_Economic_Table[[#This Row],[Weighted Energy]]-TOPSIS!$B$5)^2+(Pro_Economic_Table[[#This Row],[Weighted Cost]]-TOPSIS!$C$5)^2+(Pro_Economic_Table[[#This Row],[Weighted Co2]]-TOPSIS!$D$5)^2)^0.5</f>
        <v>4.4153843808370048E-3</v>
      </c>
      <c r="Y263">
        <f>((Pro_Economic_Table[[#This Row],[Weighted Energy]]-TOPSIS!$B$6)^2+(Pro_Economic_Table[[#This Row],[Weighted Cost]]-TOPSIS!$C$6)^2+(Pro_Economic_Table[[#This Row],[Weighted Co2]]-TOPSIS!$D$6)^2)^0.5</f>
        <v>4.0927239695424502E-3</v>
      </c>
      <c r="Z263">
        <f>Pro_Economic_Table[[#This Row],[S- Worst-Euclidean Distance]]/(Pro_Economic_Table[[#This Row],[S+ Best-Euclidean Distance]]+Pro_Economic_Table[[#This Row],[S- Worst-Euclidean Distance]])</f>
        <v>0.48103806404392085</v>
      </c>
      <c r="AA263">
        <v>262</v>
      </c>
    </row>
    <row r="264" spans="1:27" x14ac:dyDescent="0.3">
      <c r="A264">
        <v>292</v>
      </c>
      <c r="B264" t="s">
        <v>141</v>
      </c>
      <c r="C264" t="s">
        <v>151</v>
      </c>
      <c r="D264" t="s">
        <v>154</v>
      </c>
      <c r="E264" t="s">
        <v>156</v>
      </c>
      <c r="F264" t="s">
        <v>160</v>
      </c>
      <c r="G264" t="s">
        <v>225</v>
      </c>
      <c r="H264">
        <v>442.71744394808394</v>
      </c>
      <c r="I264">
        <v>63</v>
      </c>
      <c r="J264">
        <v>1615586.3988990886</v>
      </c>
      <c r="K264">
        <v>52537.622608333331</v>
      </c>
      <c r="L264">
        <v>290805551.80183595</v>
      </c>
      <c r="M264">
        <v>6001333.0841666656</v>
      </c>
      <c r="N264">
        <v>2423379598.3486328</v>
      </c>
      <c r="O264">
        <v>117432000</v>
      </c>
      <c r="P264">
        <v>21.952288391666666</v>
      </c>
      <c r="Q264">
        <v>24153.016663541373</v>
      </c>
      <c r="R264">
        <v>290858089.42444426</v>
      </c>
      <c r="S264">
        <v>2546.8129314327994</v>
      </c>
      <c r="T264">
        <v>24174.968951933039</v>
      </c>
      <c r="U264">
        <f>Pro_Economic_Table[[#This Row],[Total Energy(MJ)]]*AHP!$P$3/TOPSIS!$B$4</f>
        <v>8.1213713113961646E-3</v>
      </c>
      <c r="V264">
        <f>Pro_Economic_Table[[#This Row],[Total Cost(LKR Million)]]*AHP!$P$4/TOPSIS!$C$4</f>
        <v>3.1447508831622617E-2</v>
      </c>
      <c r="W264">
        <f>Pro_Economic_Table[[#This Row],[Total Carbon (Metric T)]]*AHP!$P$5/TOPSIS!$D$4</f>
        <v>3.4867516940498247E-3</v>
      </c>
      <c r="X264">
        <f>((Pro_Economic_Table[[#This Row],[Weighted Energy]]-TOPSIS!$B$5)^2+(Pro_Economic_Table[[#This Row],[Weighted Cost]]-TOPSIS!$C$5)^2+(Pro_Economic_Table[[#This Row],[Weighted Co2]]-TOPSIS!$D$5)^2)^0.5</f>
        <v>4.42776973612729E-3</v>
      </c>
      <c r="Y264">
        <f>((Pro_Economic_Table[[#This Row],[Weighted Energy]]-TOPSIS!$B$6)^2+(Pro_Economic_Table[[#This Row],[Weighted Cost]]-TOPSIS!$C$6)^2+(Pro_Economic_Table[[#This Row],[Weighted Co2]]-TOPSIS!$D$6)^2)^0.5</f>
        <v>4.080407176065168E-3</v>
      </c>
      <c r="Z264">
        <f>Pro_Economic_Table[[#This Row],[S- Worst-Euclidean Distance]]/(Pro_Economic_Table[[#This Row],[S+ Best-Euclidean Distance]]+Pro_Economic_Table[[#This Row],[S- Worst-Euclidean Distance]])</f>
        <v>0.4795865457637381</v>
      </c>
      <c r="AA264">
        <v>263</v>
      </c>
    </row>
    <row r="265" spans="1:27" x14ac:dyDescent="0.3">
      <c r="A265">
        <v>310</v>
      </c>
      <c r="B265" t="s">
        <v>141</v>
      </c>
      <c r="C265" t="s">
        <v>151</v>
      </c>
      <c r="D265" t="s">
        <v>155</v>
      </c>
      <c r="E265" t="s">
        <v>156</v>
      </c>
      <c r="F265" t="s">
        <v>160</v>
      </c>
      <c r="G265" t="s">
        <v>225</v>
      </c>
      <c r="H265">
        <v>442.74753782308392</v>
      </c>
      <c r="I265">
        <v>63</v>
      </c>
      <c r="J265">
        <v>1615615.5297700888</v>
      </c>
      <c r="K265">
        <v>52451.640108333318</v>
      </c>
      <c r="L265">
        <v>290810795.35861599</v>
      </c>
      <c r="M265">
        <v>5997033.9591666656</v>
      </c>
      <c r="N265">
        <v>2423423294.6551332</v>
      </c>
      <c r="O265">
        <v>117432000</v>
      </c>
      <c r="P265">
        <v>21.887801516666663</v>
      </c>
      <c r="Q265">
        <v>24153.452170062825</v>
      </c>
      <c r="R265">
        <v>290863246.99872434</v>
      </c>
      <c r="S265">
        <v>2546.8523286142999</v>
      </c>
      <c r="T265">
        <v>24175.339971579491</v>
      </c>
      <c r="U265">
        <f>Pro_Economic_Table[[#This Row],[Total Energy(MJ)]]*AHP!$P$3/TOPSIS!$B$4</f>
        <v>8.1215153217480077E-3</v>
      </c>
      <c r="V265">
        <f>Pro_Economic_Table[[#This Row],[Total Cost(LKR Million)]]*AHP!$P$4/TOPSIS!$C$4</f>
        <v>3.1447995299709021E-2</v>
      </c>
      <c r="W265">
        <f>Pro_Economic_Table[[#This Row],[Total Carbon (Metric T)]]*AHP!$P$5/TOPSIS!$D$4</f>
        <v>3.4868052061508485E-3</v>
      </c>
      <c r="X265">
        <f>((Pro_Economic_Table[[#This Row],[Weighted Energy]]-TOPSIS!$B$5)^2+(Pro_Economic_Table[[#This Row],[Weighted Cost]]-TOPSIS!$C$5)^2+(Pro_Economic_Table[[#This Row],[Weighted Co2]]-TOPSIS!$D$5)^2)^0.5</f>
        <v>4.4282795518120434E-3</v>
      </c>
      <c r="Y265">
        <f>((Pro_Economic_Table[[#This Row],[Weighted Energy]]-TOPSIS!$B$6)^2+(Pro_Economic_Table[[#This Row],[Weighted Cost]]-TOPSIS!$C$6)^2+(Pro_Economic_Table[[#This Row],[Weighted Co2]]-TOPSIS!$D$6)^2)^0.5</f>
        <v>4.0798975168703389E-3</v>
      </c>
      <c r="Z265">
        <f>Pro_Economic_Table[[#This Row],[S- Worst-Euclidean Distance]]/(Pro_Economic_Table[[#This Row],[S+ Best-Euclidean Distance]]+Pro_Economic_Table[[#This Row],[S- Worst-Euclidean Distance]])</f>
        <v>0.47952663466396006</v>
      </c>
      <c r="AA265">
        <v>264</v>
      </c>
    </row>
    <row r="266" spans="1:27" x14ac:dyDescent="0.3">
      <c r="A266">
        <v>294</v>
      </c>
      <c r="B266" t="s">
        <v>141</v>
      </c>
      <c r="C266" t="s">
        <v>151</v>
      </c>
      <c r="D266" t="s">
        <v>154</v>
      </c>
      <c r="E266" t="s">
        <v>156</v>
      </c>
      <c r="F266" t="s">
        <v>160</v>
      </c>
      <c r="G266" t="s">
        <v>224</v>
      </c>
      <c r="H266">
        <v>442.71744394808394</v>
      </c>
      <c r="I266">
        <v>32</v>
      </c>
      <c r="J266">
        <v>1615586.3988990886</v>
      </c>
      <c r="K266">
        <v>52537.622608333331</v>
      </c>
      <c r="L266">
        <v>290805551.80183595</v>
      </c>
      <c r="M266">
        <v>6001333.0841666656</v>
      </c>
      <c r="N266">
        <v>2423379598.3486328</v>
      </c>
      <c r="O266">
        <v>119878400</v>
      </c>
      <c r="P266">
        <v>21.952288391666666</v>
      </c>
      <c r="Q266">
        <v>24153.016663541373</v>
      </c>
      <c r="R266">
        <v>290858089.42444426</v>
      </c>
      <c r="S266">
        <v>2549.2593314327992</v>
      </c>
      <c r="T266">
        <v>24174.968951933039</v>
      </c>
      <c r="U266">
        <f>Pro_Economic_Table[[#This Row],[Total Energy(MJ)]]*AHP!$P$3/TOPSIS!$B$4</f>
        <v>8.1213713113961646E-3</v>
      </c>
      <c r="V266">
        <f>Pro_Economic_Table[[#This Row],[Total Cost(LKR Million)]]*AHP!$P$4/TOPSIS!$C$4</f>
        <v>3.1477716462758834E-2</v>
      </c>
      <c r="W266">
        <f>Pro_Economic_Table[[#This Row],[Total Carbon (Metric T)]]*AHP!$P$5/TOPSIS!$D$4</f>
        <v>3.4867516940498247E-3</v>
      </c>
      <c r="X266">
        <f>((Pro_Economic_Table[[#This Row],[Weighted Energy]]-TOPSIS!$B$5)^2+(Pro_Economic_Table[[#This Row],[Weighted Cost]]-TOPSIS!$C$5)^2+(Pro_Economic_Table[[#This Row],[Weighted Co2]]-TOPSIS!$D$5)^2)^0.5</f>
        <v>4.4568704123111565E-3</v>
      </c>
      <c r="Y266">
        <f>((Pro_Economic_Table[[#This Row],[Weighted Energy]]-TOPSIS!$B$6)^2+(Pro_Economic_Table[[#This Row],[Weighted Cost]]-TOPSIS!$C$6)^2+(Pro_Economic_Table[[#This Row],[Weighted Co2]]-TOPSIS!$D$6)^2)^0.5</f>
        <v>4.0512563766951105E-3</v>
      </c>
      <c r="Z266">
        <f>Pro_Economic_Table[[#This Row],[S- Worst-Euclidean Distance]]/(Pro_Economic_Table[[#This Row],[S+ Best-Euclidean Distance]]+Pro_Economic_Table[[#This Row],[S- Worst-Euclidean Distance]])</f>
        <v>0.47616314109586622</v>
      </c>
      <c r="AA266">
        <v>265</v>
      </c>
    </row>
    <row r="267" spans="1:27" x14ac:dyDescent="0.3">
      <c r="A267">
        <v>312</v>
      </c>
      <c r="B267" t="s">
        <v>141</v>
      </c>
      <c r="C267" t="s">
        <v>151</v>
      </c>
      <c r="D267" t="s">
        <v>155</v>
      </c>
      <c r="E267" t="s">
        <v>156</v>
      </c>
      <c r="F267" t="s">
        <v>160</v>
      </c>
      <c r="G267" t="s">
        <v>224</v>
      </c>
      <c r="H267">
        <v>442.74753782308392</v>
      </c>
      <c r="I267">
        <v>32</v>
      </c>
      <c r="J267">
        <v>1615615.5297700888</v>
      </c>
      <c r="K267">
        <v>52451.640108333318</v>
      </c>
      <c r="L267">
        <v>290810795.35861599</v>
      </c>
      <c r="M267">
        <v>5997033.9591666656</v>
      </c>
      <c r="N267">
        <v>2423423294.6551332</v>
      </c>
      <c r="O267">
        <v>119878400</v>
      </c>
      <c r="P267">
        <v>21.887801516666663</v>
      </c>
      <c r="Q267">
        <v>24153.452170062825</v>
      </c>
      <c r="R267">
        <v>290863246.99872434</v>
      </c>
      <c r="S267">
        <v>2549.2987286142998</v>
      </c>
      <c r="T267">
        <v>24175.339971579491</v>
      </c>
      <c r="U267">
        <f>Pro_Economic_Table[[#This Row],[Total Energy(MJ)]]*AHP!$P$3/TOPSIS!$B$4</f>
        <v>8.1215153217480077E-3</v>
      </c>
      <c r="V267">
        <f>Pro_Economic_Table[[#This Row],[Total Cost(LKR Million)]]*AHP!$P$4/TOPSIS!$C$4</f>
        <v>3.1478202930845238E-2</v>
      </c>
      <c r="W267">
        <f>Pro_Economic_Table[[#This Row],[Total Carbon (Metric T)]]*AHP!$P$5/TOPSIS!$D$4</f>
        <v>3.4868052061508485E-3</v>
      </c>
      <c r="X267">
        <f>((Pro_Economic_Table[[#This Row],[Weighted Energy]]-TOPSIS!$B$5)^2+(Pro_Economic_Table[[#This Row],[Weighted Cost]]-TOPSIS!$C$5)^2+(Pro_Economic_Table[[#This Row],[Weighted Co2]]-TOPSIS!$D$5)^2)^0.5</f>
        <v>4.4573801963780912E-3</v>
      </c>
      <c r="Y267">
        <f>((Pro_Economic_Table[[#This Row],[Weighted Energy]]-TOPSIS!$B$6)^2+(Pro_Economic_Table[[#This Row],[Weighted Cost]]-TOPSIS!$C$6)^2+(Pro_Economic_Table[[#This Row],[Weighted Co2]]-TOPSIS!$D$6)^2)^0.5</f>
        <v>4.0507466775263129E-3</v>
      </c>
      <c r="Z267">
        <f>Pro_Economic_Table[[#This Row],[S- Worst-Euclidean Distance]]/(Pro_Economic_Table[[#This Row],[S+ Best-Euclidean Distance]]+Pro_Economic_Table[[#This Row],[S- Worst-Euclidean Distance]])</f>
        <v>0.47610322901395724</v>
      </c>
      <c r="AA267">
        <v>266</v>
      </c>
    </row>
    <row r="268" spans="1:27" x14ac:dyDescent="0.3">
      <c r="A268">
        <v>161</v>
      </c>
      <c r="B268" t="s">
        <v>140</v>
      </c>
      <c r="C268" t="s">
        <v>150</v>
      </c>
      <c r="D268" t="s">
        <v>154</v>
      </c>
      <c r="E268" t="s">
        <v>157</v>
      </c>
      <c r="F268" t="s">
        <v>161</v>
      </c>
      <c r="G268" t="s">
        <v>226</v>
      </c>
      <c r="H268">
        <v>433.94089472198289</v>
      </c>
      <c r="I268">
        <v>31</v>
      </c>
      <c r="J268">
        <v>1615291.7748976543</v>
      </c>
      <c r="K268">
        <v>63514.70567499999</v>
      </c>
      <c r="L268">
        <v>290752519.48157781</v>
      </c>
      <c r="M268">
        <v>6113262.8733333321</v>
      </c>
      <c r="N268">
        <v>2422937662.3464813</v>
      </c>
      <c r="O268">
        <v>120900000</v>
      </c>
      <c r="P268">
        <v>28.432728608333328</v>
      </c>
      <c r="Q268">
        <v>24148.612034719932</v>
      </c>
      <c r="R268">
        <v>290816034.18725282</v>
      </c>
      <c r="S268">
        <v>2549.950925219815</v>
      </c>
      <c r="T268">
        <v>24177.044763328264</v>
      </c>
      <c r="U268">
        <f>Pro_Economic_Table[[#This Row],[Total Energy(MJ)]]*AHP!$P$3/TOPSIS!$B$4</f>
        <v>8.120197040474229E-3</v>
      </c>
      <c r="V268">
        <f>Pro_Economic_Table[[#This Row],[Total Cost(LKR Million)]]*AHP!$P$4/TOPSIS!$C$4</f>
        <v>3.1486256116950412E-2</v>
      </c>
      <c r="W268">
        <f>Pro_Economic_Table[[#This Row],[Total Carbon (Metric T)]]*AHP!$P$5/TOPSIS!$D$4</f>
        <v>3.4870510879772055E-3</v>
      </c>
      <c r="X268">
        <f>((Pro_Economic_Table[[#This Row],[Weighted Energy]]-TOPSIS!$B$5)^2+(Pro_Economic_Table[[#This Row],[Weighted Cost]]-TOPSIS!$C$5)^2+(Pro_Economic_Table[[#This Row],[Weighted Co2]]-TOPSIS!$D$5)^2)^0.5</f>
        <v>4.4648434150352896E-3</v>
      </c>
      <c r="Y268">
        <f>((Pro_Economic_Table[[#This Row],[Weighted Energy]]-TOPSIS!$B$6)^2+(Pro_Economic_Table[[#This Row],[Weighted Cost]]-TOPSIS!$C$6)^2+(Pro_Economic_Table[[#This Row],[Weighted Co2]]-TOPSIS!$D$6)^2)^0.5</f>
        <v>4.0432717454975406E-3</v>
      </c>
      <c r="Z268">
        <f>Pro_Economic_Table[[#This Row],[S- Worst-Euclidean Distance]]/(Pro_Economic_Table[[#This Row],[S+ Best-Euclidean Distance]]+Pro_Economic_Table[[#This Row],[S- Worst-Euclidean Distance]])</f>
        <v>0.47522531949888724</v>
      </c>
      <c r="AA268">
        <v>267</v>
      </c>
    </row>
    <row r="269" spans="1:27" x14ac:dyDescent="0.3">
      <c r="A269">
        <v>179</v>
      </c>
      <c r="B269" t="s">
        <v>140</v>
      </c>
      <c r="C269" t="s">
        <v>150</v>
      </c>
      <c r="D269" t="s">
        <v>155</v>
      </c>
      <c r="E269" t="s">
        <v>157</v>
      </c>
      <c r="F269" t="s">
        <v>161</v>
      </c>
      <c r="G269" t="s">
        <v>226</v>
      </c>
      <c r="H269">
        <v>433.97098859698292</v>
      </c>
      <c r="I269">
        <v>31</v>
      </c>
      <c r="J269">
        <v>1615320.9057686541</v>
      </c>
      <c r="K269">
        <v>63428.723174999985</v>
      </c>
      <c r="L269">
        <v>290757763.03835773</v>
      </c>
      <c r="M269">
        <v>6108963.7483333321</v>
      </c>
      <c r="N269">
        <v>2422981358.6529813</v>
      </c>
      <c r="O269">
        <v>120900000</v>
      </c>
      <c r="P269">
        <v>28.368241733333324</v>
      </c>
      <c r="Q269">
        <v>24149.047541241376</v>
      </c>
      <c r="R269">
        <v>290821191.76153272</v>
      </c>
      <c r="S269">
        <v>2549.9903224013146</v>
      </c>
      <c r="T269">
        <v>24177.415782974709</v>
      </c>
      <c r="U269">
        <f>Pro_Economic_Table[[#This Row],[Total Energy(MJ)]]*AHP!$P$3/TOPSIS!$B$4</f>
        <v>8.1203410508260687E-3</v>
      </c>
      <c r="V269">
        <f>Pro_Economic_Table[[#This Row],[Total Cost(LKR Million)]]*AHP!$P$4/TOPSIS!$C$4</f>
        <v>3.1486742585036809E-2</v>
      </c>
      <c r="W269">
        <f>Pro_Economic_Table[[#This Row],[Total Carbon (Metric T)]]*AHP!$P$5/TOPSIS!$D$4</f>
        <v>3.4871046000782284E-3</v>
      </c>
      <c r="X269">
        <f>((Pro_Economic_Table[[#This Row],[Weighted Energy]]-TOPSIS!$B$5)^2+(Pro_Economic_Table[[#This Row],[Weighted Cost]]-TOPSIS!$C$5)^2+(Pro_Economic_Table[[#This Row],[Weighted Co2]]-TOPSIS!$D$5)^2)^0.5</f>
        <v>4.4653531849204722E-3</v>
      </c>
      <c r="Y269">
        <f>((Pro_Economic_Table[[#This Row],[Weighted Energy]]-TOPSIS!$B$6)^2+(Pro_Economic_Table[[#This Row],[Weighted Cost]]-TOPSIS!$C$6)^2+(Pro_Economic_Table[[#This Row],[Weighted Co2]]-TOPSIS!$D$6)^2)^0.5</f>
        <v>4.042762029365936E-3</v>
      </c>
      <c r="Z269">
        <f>Pro_Economic_Table[[#This Row],[S- Worst-Euclidean Distance]]/(Pro_Economic_Table[[#This Row],[S+ Best-Euclidean Distance]]+Pro_Economic_Table[[#This Row],[S- Worst-Euclidean Distance]])</f>
        <v>0.47516540709010724</v>
      </c>
      <c r="AA269">
        <v>268</v>
      </c>
    </row>
    <row r="270" spans="1:27" x14ac:dyDescent="0.3">
      <c r="A270">
        <v>301</v>
      </c>
      <c r="B270" t="s">
        <v>141</v>
      </c>
      <c r="C270" t="s">
        <v>151</v>
      </c>
      <c r="D270" t="s">
        <v>154</v>
      </c>
      <c r="E270" t="s">
        <v>157</v>
      </c>
      <c r="F270" t="s">
        <v>160</v>
      </c>
      <c r="G270" t="s">
        <v>225</v>
      </c>
      <c r="H270">
        <v>445.76895628141727</v>
      </c>
      <c r="I270">
        <v>64</v>
      </c>
      <c r="J270">
        <v>1618540.2628377555</v>
      </c>
      <c r="K270">
        <v>55534.643649999998</v>
      </c>
      <c r="L270">
        <v>291337247.31079596</v>
      </c>
      <c r="M270">
        <v>5401928.8758333316</v>
      </c>
      <c r="N270">
        <v>2427810394.2566333</v>
      </c>
      <c r="O270">
        <v>119296000</v>
      </c>
      <c r="P270">
        <v>24.949309433333333</v>
      </c>
      <c r="Q270">
        <v>24197.176929424444</v>
      </c>
      <c r="R270">
        <v>291392781.95444596</v>
      </c>
      <c r="S270">
        <v>2552.508323132467</v>
      </c>
      <c r="T270">
        <v>24222.126238857778</v>
      </c>
      <c r="U270">
        <f>Pro_Economic_Table[[#This Row],[Total Energy(MJ)]]*AHP!$P$3/TOPSIS!$B$4</f>
        <v>8.1363010545646153E-3</v>
      </c>
      <c r="V270">
        <f>Pro_Economic_Table[[#This Row],[Total Cost(LKR Million)]]*AHP!$P$4/TOPSIS!$C$4</f>
        <v>3.1517834326897247E-2</v>
      </c>
      <c r="W270">
        <f>Pro_Economic_Table[[#This Row],[Total Carbon (Metric T)]]*AHP!$P$5/TOPSIS!$D$4</f>
        <v>3.493553181588384E-3</v>
      </c>
      <c r="X270">
        <f>((Pro_Economic_Table[[#This Row],[Weighted Energy]]-TOPSIS!$B$5)^2+(Pro_Economic_Table[[#This Row],[Weighted Cost]]-TOPSIS!$C$5)^2+(Pro_Economic_Table[[#This Row],[Weighted Co2]]-TOPSIS!$D$5)^2)^0.5</f>
        <v>4.4999158966313327E-3</v>
      </c>
      <c r="Y270">
        <f>((Pro_Economic_Table[[#This Row],[Weighted Energy]]-TOPSIS!$B$6)^2+(Pro_Economic_Table[[#This Row],[Weighted Cost]]-TOPSIS!$C$6)^2+(Pro_Economic_Table[[#This Row],[Weighted Co2]]-TOPSIS!$D$6)^2)^0.5</f>
        <v>4.0082397581120048E-3</v>
      </c>
      <c r="Z270">
        <f>Pro_Economic_Table[[#This Row],[S- Worst-Euclidean Distance]]/(Pro_Economic_Table[[#This Row],[S+ Best-Euclidean Distance]]+Pro_Economic_Table[[#This Row],[S- Worst-Euclidean Distance]])</f>
        <v>0.47110559805959734</v>
      </c>
      <c r="AA270">
        <v>269</v>
      </c>
    </row>
    <row r="271" spans="1:27" x14ac:dyDescent="0.3">
      <c r="A271">
        <v>319</v>
      </c>
      <c r="B271" t="s">
        <v>141</v>
      </c>
      <c r="C271" t="s">
        <v>151</v>
      </c>
      <c r="D271" t="s">
        <v>155</v>
      </c>
      <c r="E271" t="s">
        <v>157</v>
      </c>
      <c r="F271" t="s">
        <v>160</v>
      </c>
      <c r="G271" t="s">
        <v>225</v>
      </c>
      <c r="H271">
        <v>445.79905015641731</v>
      </c>
      <c r="I271">
        <v>64</v>
      </c>
      <c r="J271">
        <v>1618569.3937087553</v>
      </c>
      <c r="K271">
        <v>55448.661149999985</v>
      </c>
      <c r="L271">
        <v>291342490.867576</v>
      </c>
      <c r="M271">
        <v>5397629.7508333316</v>
      </c>
      <c r="N271">
        <v>2427854090.5631332</v>
      </c>
      <c r="O271">
        <v>119296000</v>
      </c>
      <c r="P271">
        <v>24.88482255833333</v>
      </c>
      <c r="Q271">
        <v>24197.612435945892</v>
      </c>
      <c r="R271">
        <v>291397939.52872598</v>
      </c>
      <c r="S271">
        <v>2552.5477203139667</v>
      </c>
      <c r="T271">
        <v>24222.497258504227</v>
      </c>
      <c r="U271">
        <f>Pro_Economic_Table[[#This Row],[Total Energy(MJ)]]*AHP!$P$3/TOPSIS!$B$4</f>
        <v>8.1364450649164585E-3</v>
      </c>
      <c r="V271">
        <f>Pro_Economic_Table[[#This Row],[Total Cost(LKR Million)]]*AHP!$P$4/TOPSIS!$C$4</f>
        <v>3.1518320794983644E-2</v>
      </c>
      <c r="W271">
        <f>Pro_Economic_Table[[#This Row],[Total Carbon (Metric T)]]*AHP!$P$5/TOPSIS!$D$4</f>
        <v>3.4936066936894069E-3</v>
      </c>
      <c r="X271">
        <f>((Pro_Economic_Table[[#This Row],[Weighted Energy]]-TOPSIS!$B$5)^2+(Pro_Economic_Table[[#This Row],[Weighted Cost]]-TOPSIS!$C$5)^2+(Pro_Economic_Table[[#This Row],[Weighted Co2]]-TOPSIS!$D$5)^2)^0.5</f>
        <v>4.5004256998426688E-3</v>
      </c>
      <c r="Y271">
        <f>((Pro_Economic_Table[[#This Row],[Weighted Energy]]-TOPSIS!$B$6)^2+(Pro_Economic_Table[[#This Row],[Weighted Cost]]-TOPSIS!$C$6)^2+(Pro_Economic_Table[[#This Row],[Weighted Co2]]-TOPSIS!$D$6)^2)^0.5</f>
        <v>4.0077300850241415E-3</v>
      </c>
      <c r="Z271">
        <f>Pro_Economic_Table[[#This Row],[S- Worst-Euclidean Distance]]/(Pro_Economic_Table[[#This Row],[S+ Best-Euclidean Distance]]+Pro_Economic_Table[[#This Row],[S- Worst-Euclidean Distance]])</f>
        <v>0.47104568679296693</v>
      </c>
      <c r="AA271">
        <v>270</v>
      </c>
    </row>
    <row r="272" spans="1:27" x14ac:dyDescent="0.3">
      <c r="A272">
        <v>40</v>
      </c>
      <c r="B272" t="s">
        <v>139</v>
      </c>
      <c r="C272" t="s">
        <v>150</v>
      </c>
      <c r="D272" t="s">
        <v>154</v>
      </c>
      <c r="E272" t="s">
        <v>156</v>
      </c>
      <c r="F272" t="s">
        <v>160</v>
      </c>
      <c r="G272" t="s">
        <v>225</v>
      </c>
      <c r="H272">
        <v>438.26376849830012</v>
      </c>
      <c r="I272">
        <v>63</v>
      </c>
      <c r="J272">
        <v>1619629.2540539431</v>
      </c>
      <c r="K272">
        <v>66905.663008333315</v>
      </c>
      <c r="L272">
        <v>291533265.7297098</v>
      </c>
      <c r="M272">
        <v>6073869.2441666657</v>
      </c>
      <c r="N272">
        <v>2429443881.0809145</v>
      </c>
      <c r="O272">
        <v>117432000</v>
      </c>
      <c r="P272">
        <v>25.238289191666663</v>
      </c>
      <c r="Q272">
        <v>24213.457348106447</v>
      </c>
      <c r="R272">
        <v>291600171.39271814</v>
      </c>
      <c r="S272">
        <v>2552.9497503250814</v>
      </c>
      <c r="T272">
        <v>24238.695637298115</v>
      </c>
      <c r="U272">
        <f>Pro_Economic_Table[[#This Row],[Total Energy(MJ)]]*AHP!$P$3/TOPSIS!$B$4</f>
        <v>8.1420918050904238E-3</v>
      </c>
      <c r="V272">
        <f>Pro_Economic_Table[[#This Row],[Total Cost(LKR Million)]]*AHP!$P$4/TOPSIS!$C$4</f>
        <v>3.1523284976753357E-2</v>
      </c>
      <c r="W272">
        <f>Pro_Economic_Table[[#This Row],[Total Carbon (Metric T)]]*AHP!$P$5/TOPSIS!$D$4</f>
        <v>3.4959429831304708E-3</v>
      </c>
      <c r="X272">
        <f>((Pro_Economic_Table[[#This Row],[Weighted Energy]]-TOPSIS!$B$5)^2+(Pro_Economic_Table[[#This Row],[Weighted Cost]]-TOPSIS!$C$5)^2+(Pro_Economic_Table[[#This Row],[Weighted Co2]]-TOPSIS!$D$5)^2)^0.5</f>
        <v>4.5068502843416359E-3</v>
      </c>
      <c r="Y272">
        <f>((Pro_Economic_Table[[#This Row],[Weighted Energy]]-TOPSIS!$B$6)^2+(Pro_Economic_Table[[#This Row],[Weighted Cost]]-TOPSIS!$C$6)^2+(Pro_Economic_Table[[#This Row],[Weighted Co2]]-TOPSIS!$D$6)^2)^0.5</f>
        <v>4.00134166673122E-3</v>
      </c>
      <c r="Z272">
        <f>Pro_Economic_Table[[#This Row],[S- Worst-Euclidean Distance]]/(Pro_Economic_Table[[#This Row],[S+ Best-Euclidean Distance]]+Pro_Economic_Table[[#This Row],[S- Worst-Euclidean Distance]])</f>
        <v>0.47029282951551926</v>
      </c>
      <c r="AA272">
        <v>271</v>
      </c>
    </row>
    <row r="273" spans="1:27" x14ac:dyDescent="0.3">
      <c r="A273">
        <v>303</v>
      </c>
      <c r="B273" t="s">
        <v>141</v>
      </c>
      <c r="C273" t="s">
        <v>151</v>
      </c>
      <c r="D273" t="s">
        <v>154</v>
      </c>
      <c r="E273" t="s">
        <v>157</v>
      </c>
      <c r="F273" t="s">
        <v>160</v>
      </c>
      <c r="G273" t="s">
        <v>224</v>
      </c>
      <c r="H273">
        <v>445.76895628141727</v>
      </c>
      <c r="I273">
        <v>32</v>
      </c>
      <c r="J273">
        <v>1618540.2628377555</v>
      </c>
      <c r="K273">
        <v>55534.643649999998</v>
      </c>
      <c r="L273">
        <v>291337247.31079596</v>
      </c>
      <c r="M273">
        <v>5401928.8758333316</v>
      </c>
      <c r="N273">
        <v>2427810394.2566333</v>
      </c>
      <c r="O273">
        <v>119878400</v>
      </c>
      <c r="P273">
        <v>24.949309433333333</v>
      </c>
      <c r="Q273">
        <v>24197.176929424444</v>
      </c>
      <c r="R273">
        <v>291392781.95444596</v>
      </c>
      <c r="S273">
        <v>2553.0907231324668</v>
      </c>
      <c r="T273">
        <v>24222.126238857778</v>
      </c>
      <c r="U273">
        <f>Pro_Economic_Table[[#This Row],[Total Energy(MJ)]]*AHP!$P$3/TOPSIS!$B$4</f>
        <v>8.1363010545646153E-3</v>
      </c>
      <c r="V273">
        <f>Pro_Economic_Table[[#This Row],[Total Cost(LKR Million)]]*AHP!$P$4/TOPSIS!$C$4</f>
        <v>3.1525025679240988E-2</v>
      </c>
      <c r="W273">
        <f>Pro_Economic_Table[[#This Row],[Total Carbon (Metric T)]]*AHP!$P$5/TOPSIS!$D$4</f>
        <v>3.493553181588384E-3</v>
      </c>
      <c r="X273">
        <f>((Pro_Economic_Table[[#This Row],[Weighted Energy]]-TOPSIS!$B$5)^2+(Pro_Economic_Table[[#This Row],[Weighted Cost]]-TOPSIS!$C$5)^2+(Pro_Economic_Table[[#This Row],[Weighted Co2]]-TOPSIS!$D$5)^2)^0.5</f>
        <v>4.5068437150032753E-3</v>
      </c>
      <c r="Y273">
        <f>((Pro_Economic_Table[[#This Row],[Weighted Energy]]-TOPSIS!$B$6)^2+(Pro_Economic_Table[[#This Row],[Weighted Cost]]-TOPSIS!$C$6)^2+(Pro_Economic_Table[[#This Row],[Weighted Co2]]-TOPSIS!$D$6)^2)^0.5</f>
        <v>4.0012998049031674E-3</v>
      </c>
      <c r="Z273">
        <f>Pro_Economic_Table[[#This Row],[S- Worst-Euclidean Distance]]/(Pro_Economic_Table[[#This Row],[S+ Best-Euclidean Distance]]+Pro_Economic_Table[[#This Row],[S- Worst-Euclidean Distance]])</f>
        <v>0.47029058637073462</v>
      </c>
      <c r="AA273">
        <v>272</v>
      </c>
    </row>
    <row r="274" spans="1:27" x14ac:dyDescent="0.3">
      <c r="A274">
        <v>58</v>
      </c>
      <c r="B274" t="s">
        <v>139</v>
      </c>
      <c r="C274" t="s">
        <v>150</v>
      </c>
      <c r="D274" t="s">
        <v>155</v>
      </c>
      <c r="E274" t="s">
        <v>156</v>
      </c>
      <c r="F274" t="s">
        <v>160</v>
      </c>
      <c r="G274" t="s">
        <v>225</v>
      </c>
      <c r="H274">
        <v>438.29386237330004</v>
      </c>
      <c r="I274">
        <v>63</v>
      </c>
      <c r="J274">
        <v>1619658.3849249429</v>
      </c>
      <c r="K274">
        <v>66819.680508333317</v>
      </c>
      <c r="L274">
        <v>291538509.28648973</v>
      </c>
      <c r="M274">
        <v>6069570.1191666657</v>
      </c>
      <c r="N274">
        <v>2429487577.3874145</v>
      </c>
      <c r="O274">
        <v>117432000</v>
      </c>
      <c r="P274">
        <v>25.173802316666659</v>
      </c>
      <c r="Q274">
        <v>24213.892854627895</v>
      </c>
      <c r="R274">
        <v>291605328.96699804</v>
      </c>
      <c r="S274">
        <v>2552.9891475065815</v>
      </c>
      <c r="T274">
        <v>24239.06665694456</v>
      </c>
      <c r="U274">
        <f>Pro_Economic_Table[[#This Row],[Total Energy(MJ)]]*AHP!$P$3/TOPSIS!$B$4</f>
        <v>8.1422358154422635E-3</v>
      </c>
      <c r="V274">
        <f>Pro_Economic_Table[[#This Row],[Total Cost(LKR Million)]]*AHP!$P$4/TOPSIS!$C$4</f>
        <v>3.1523771444839761E-2</v>
      </c>
      <c r="W274">
        <f>Pro_Economic_Table[[#This Row],[Total Carbon (Metric T)]]*AHP!$P$5/TOPSIS!$D$4</f>
        <v>3.4959964952314933E-3</v>
      </c>
      <c r="X274">
        <f>((Pro_Economic_Table[[#This Row],[Weighted Energy]]-TOPSIS!$B$5)^2+(Pro_Economic_Table[[#This Row],[Weighted Cost]]-TOPSIS!$C$5)^2+(Pro_Economic_Table[[#This Row],[Weighted Co2]]-TOPSIS!$D$5)^2)^0.5</f>
        <v>4.5073601049035791E-3</v>
      </c>
      <c r="Y274">
        <f>((Pro_Economic_Table[[#This Row],[Weighted Energy]]-TOPSIS!$B$6)^2+(Pro_Economic_Table[[#This Row],[Weighted Cost]]-TOPSIS!$C$6)^2+(Pro_Economic_Table[[#This Row],[Weighted Co2]]-TOPSIS!$D$6)^2)^0.5</f>
        <v>4.0008320180400245E-3</v>
      </c>
      <c r="Z274">
        <f>Pro_Economic_Table[[#This Row],[S- Worst-Euclidean Distance]]/(Pro_Economic_Table[[#This Row],[S+ Best-Euclidean Distance]]+Pro_Economic_Table[[#This Row],[S- Worst-Euclidean Distance]])</f>
        <v>0.47023291907703713</v>
      </c>
      <c r="AA274">
        <v>273</v>
      </c>
    </row>
    <row r="275" spans="1:27" x14ac:dyDescent="0.3">
      <c r="A275">
        <v>321</v>
      </c>
      <c r="B275" t="s">
        <v>141</v>
      </c>
      <c r="C275" t="s">
        <v>151</v>
      </c>
      <c r="D275" t="s">
        <v>155</v>
      </c>
      <c r="E275" t="s">
        <v>157</v>
      </c>
      <c r="F275" t="s">
        <v>160</v>
      </c>
      <c r="G275" t="s">
        <v>224</v>
      </c>
      <c r="H275">
        <v>445.79905015641731</v>
      </c>
      <c r="I275">
        <v>32</v>
      </c>
      <c r="J275">
        <v>1618569.3937087553</v>
      </c>
      <c r="K275">
        <v>55448.661149999985</v>
      </c>
      <c r="L275">
        <v>291342490.867576</v>
      </c>
      <c r="M275">
        <v>5397629.7508333316</v>
      </c>
      <c r="N275">
        <v>2427854090.5631332</v>
      </c>
      <c r="O275">
        <v>119878400</v>
      </c>
      <c r="P275">
        <v>24.88482255833333</v>
      </c>
      <c r="Q275">
        <v>24197.612435945892</v>
      </c>
      <c r="R275">
        <v>291397939.52872598</v>
      </c>
      <c r="S275">
        <v>2553.1301203139669</v>
      </c>
      <c r="T275">
        <v>24222.497258504227</v>
      </c>
      <c r="U275">
        <f>Pro_Economic_Table[[#This Row],[Total Energy(MJ)]]*AHP!$P$3/TOPSIS!$B$4</f>
        <v>8.1364450649164585E-3</v>
      </c>
      <c r="V275">
        <f>Pro_Economic_Table[[#This Row],[Total Cost(LKR Million)]]*AHP!$P$4/TOPSIS!$C$4</f>
        <v>3.1525512147327385E-2</v>
      </c>
      <c r="W275">
        <f>Pro_Economic_Table[[#This Row],[Total Carbon (Metric T)]]*AHP!$P$5/TOPSIS!$D$4</f>
        <v>3.4936066936894069E-3</v>
      </c>
      <c r="X275">
        <f>((Pro_Economic_Table[[#This Row],[Weighted Energy]]-TOPSIS!$B$5)^2+(Pro_Economic_Table[[#This Row],[Weighted Cost]]-TOPSIS!$C$5)^2+(Pro_Economic_Table[[#This Row],[Weighted Co2]]-TOPSIS!$D$5)^2)^0.5</f>
        <v>4.5073535107910453E-3</v>
      </c>
      <c r="Y275">
        <f>((Pro_Economic_Table[[#This Row],[Weighted Energy]]-TOPSIS!$B$6)^2+(Pro_Economic_Table[[#This Row],[Weighted Cost]]-TOPSIS!$C$6)^2+(Pro_Economic_Table[[#This Row],[Weighted Co2]]-TOPSIS!$D$6)^2)^0.5</f>
        <v>4.000790122131225E-3</v>
      </c>
      <c r="Z275">
        <f>Pro_Economic_Table[[#This Row],[S- Worst-Euclidean Distance]]/(Pro_Economic_Table[[#This Row],[S+ Best-Euclidean Distance]]+Pro_Economic_Table[[#This Row],[S- Worst-Euclidean Distance]])</f>
        <v>0.47023067483841763</v>
      </c>
      <c r="AA275">
        <v>274</v>
      </c>
    </row>
    <row r="276" spans="1:27" x14ac:dyDescent="0.3">
      <c r="A276">
        <v>293</v>
      </c>
      <c r="B276" t="s">
        <v>141</v>
      </c>
      <c r="C276" t="s">
        <v>151</v>
      </c>
      <c r="D276" t="s">
        <v>154</v>
      </c>
      <c r="E276" t="s">
        <v>156</v>
      </c>
      <c r="F276" t="s">
        <v>160</v>
      </c>
      <c r="G276" t="s">
        <v>226</v>
      </c>
      <c r="H276">
        <v>442.71744394808394</v>
      </c>
      <c r="I276">
        <v>32</v>
      </c>
      <c r="J276">
        <v>1615586.3988990886</v>
      </c>
      <c r="K276">
        <v>52537.622608333331</v>
      </c>
      <c r="L276">
        <v>290805551.80183595</v>
      </c>
      <c r="M276">
        <v>6001333.0841666656</v>
      </c>
      <c r="N276">
        <v>2423379598.3486328</v>
      </c>
      <c r="O276">
        <v>124800000</v>
      </c>
      <c r="P276">
        <v>21.952288391666666</v>
      </c>
      <c r="Q276">
        <v>24153.016663541373</v>
      </c>
      <c r="R276">
        <v>290858089.42444426</v>
      </c>
      <c r="S276">
        <v>2554.1809314327993</v>
      </c>
      <c r="T276">
        <v>24174.968951933039</v>
      </c>
      <c r="U276">
        <f>Pro_Economic_Table[[#This Row],[Total Energy(MJ)]]*AHP!$P$3/TOPSIS!$B$4</f>
        <v>8.1213713113961646E-3</v>
      </c>
      <c r="V276">
        <f>Pro_Economic_Table[[#This Row],[Total Cost(LKR Million)]]*AHP!$P$4/TOPSIS!$C$4</f>
        <v>3.1538487341355975E-2</v>
      </c>
      <c r="W276">
        <f>Pro_Economic_Table[[#This Row],[Total Carbon (Metric T)]]*AHP!$P$5/TOPSIS!$D$4</f>
        <v>3.4867516940498247E-3</v>
      </c>
      <c r="X276">
        <f>((Pro_Economic_Table[[#This Row],[Weighted Energy]]-TOPSIS!$B$5)^2+(Pro_Economic_Table[[#This Row],[Weighted Cost]]-TOPSIS!$C$5)^2+(Pro_Economic_Table[[#This Row],[Weighted Co2]]-TOPSIS!$D$5)^2)^0.5</f>
        <v>4.5154583965288818E-3</v>
      </c>
      <c r="Y276">
        <f>((Pro_Economic_Table[[#This Row],[Weighted Energy]]-TOPSIS!$B$6)^2+(Pro_Economic_Table[[#This Row],[Weighted Cost]]-TOPSIS!$C$6)^2+(Pro_Economic_Table[[#This Row],[Weighted Co2]]-TOPSIS!$D$6)^2)^0.5</f>
        <v>3.9926592022724982E-3</v>
      </c>
      <c r="Z276">
        <f>Pro_Economic_Table[[#This Row],[S- Worst-Euclidean Distance]]/(Pro_Economic_Table[[#This Row],[S+ Best-Euclidean Distance]]+Pro_Economic_Table[[#This Row],[S- Worst-Euclidean Distance]])</f>
        <v>0.46927644756990461</v>
      </c>
      <c r="AA276">
        <v>275</v>
      </c>
    </row>
    <row r="277" spans="1:27" x14ac:dyDescent="0.3">
      <c r="A277">
        <v>311</v>
      </c>
      <c r="B277" t="s">
        <v>141</v>
      </c>
      <c r="C277" t="s">
        <v>151</v>
      </c>
      <c r="D277" t="s">
        <v>155</v>
      </c>
      <c r="E277" t="s">
        <v>156</v>
      </c>
      <c r="F277" t="s">
        <v>160</v>
      </c>
      <c r="G277" t="s">
        <v>226</v>
      </c>
      <c r="H277">
        <v>442.74753782308392</v>
      </c>
      <c r="I277">
        <v>32</v>
      </c>
      <c r="J277">
        <v>1615615.5297700888</v>
      </c>
      <c r="K277">
        <v>52451.640108333318</v>
      </c>
      <c r="L277">
        <v>290810795.35861599</v>
      </c>
      <c r="M277">
        <v>5997033.9591666656</v>
      </c>
      <c r="N277">
        <v>2423423294.6551332</v>
      </c>
      <c r="O277">
        <v>124800000</v>
      </c>
      <c r="P277">
        <v>21.887801516666663</v>
      </c>
      <c r="Q277">
        <v>24153.452170062825</v>
      </c>
      <c r="R277">
        <v>290863246.99872434</v>
      </c>
      <c r="S277">
        <v>2554.2203286142999</v>
      </c>
      <c r="T277">
        <v>24175.339971579491</v>
      </c>
      <c r="U277">
        <f>Pro_Economic_Table[[#This Row],[Total Energy(MJ)]]*AHP!$P$3/TOPSIS!$B$4</f>
        <v>8.1215153217480077E-3</v>
      </c>
      <c r="V277">
        <f>Pro_Economic_Table[[#This Row],[Total Cost(LKR Million)]]*AHP!$P$4/TOPSIS!$C$4</f>
        <v>3.1538973809442372E-2</v>
      </c>
      <c r="W277">
        <f>Pro_Economic_Table[[#This Row],[Total Carbon (Metric T)]]*AHP!$P$5/TOPSIS!$D$4</f>
        <v>3.4868052061508485E-3</v>
      </c>
      <c r="X277">
        <f>((Pro_Economic_Table[[#This Row],[Weighted Energy]]-TOPSIS!$B$5)^2+(Pro_Economic_Table[[#This Row],[Weighted Cost]]-TOPSIS!$C$5)^2+(Pro_Economic_Table[[#This Row],[Weighted Co2]]-TOPSIS!$D$5)^2)^0.5</f>
        <v>4.5159681132508145E-3</v>
      </c>
      <c r="Y277">
        <f>((Pro_Economic_Table[[#This Row],[Weighted Energy]]-TOPSIS!$B$6)^2+(Pro_Economic_Table[[#This Row],[Weighted Cost]]-TOPSIS!$C$6)^2+(Pro_Economic_Table[[#This Row],[Weighted Co2]]-TOPSIS!$D$6)^2)^0.5</f>
        <v>3.9921494269948149E-3</v>
      </c>
      <c r="Z277">
        <f>Pro_Economic_Table[[#This Row],[S- Worst-Euclidean Distance]]/(Pro_Economic_Table[[#This Row],[S+ Best-Euclidean Distance]]+Pro_Economic_Table[[#This Row],[S- Worst-Euclidean Distance]])</f>
        <v>0.46921653445793393</v>
      </c>
      <c r="AA277">
        <v>276</v>
      </c>
    </row>
    <row r="278" spans="1:27" x14ac:dyDescent="0.3">
      <c r="A278">
        <v>328</v>
      </c>
      <c r="B278" t="s">
        <v>142</v>
      </c>
      <c r="C278" t="s">
        <v>149</v>
      </c>
      <c r="D278" t="s">
        <v>154</v>
      </c>
      <c r="E278" t="s">
        <v>156</v>
      </c>
      <c r="F278" t="s">
        <v>160</v>
      </c>
      <c r="G278" t="s">
        <v>225</v>
      </c>
      <c r="H278">
        <v>452.19799183409685</v>
      </c>
      <c r="I278">
        <v>65</v>
      </c>
      <c r="J278">
        <v>1617766.2113216189</v>
      </c>
      <c r="K278">
        <v>47492.943808333323</v>
      </c>
      <c r="L278">
        <v>291197918.03789139</v>
      </c>
      <c r="M278">
        <v>6662285.4041666649</v>
      </c>
      <c r="N278">
        <v>2426649316.9824281</v>
      </c>
      <c r="O278">
        <v>121160000</v>
      </c>
      <c r="P278">
        <v>25.772929991666661</v>
      </c>
      <c r="Q278">
        <v>24185.604859258201</v>
      </c>
      <c r="R278">
        <v>291245410.98169971</v>
      </c>
      <c r="S278">
        <v>2554.4716023865949</v>
      </c>
      <c r="T278">
        <v>24211.377789249869</v>
      </c>
      <c r="U278">
        <f>Pro_Economic_Table[[#This Row],[Total Energy(MJ)]]*AHP!$P$3/TOPSIS!$B$4</f>
        <v>8.1321861461824477E-3</v>
      </c>
      <c r="V278">
        <f>Pro_Economic_Table[[#This Row],[Total Cost(LKR Million)]]*AHP!$P$4/TOPSIS!$C$4</f>
        <v>3.1542076484976908E-2</v>
      </c>
      <c r="W278">
        <f>Pro_Economic_Table[[#This Row],[Total Carbon (Metric T)]]*AHP!$P$5/TOPSIS!$D$4</f>
        <v>3.4920029345145076E-3</v>
      </c>
      <c r="X278">
        <f>((Pro_Economic_Table[[#This Row],[Weighted Energy]]-TOPSIS!$B$5)^2+(Pro_Economic_Table[[#This Row],[Weighted Cost]]-TOPSIS!$C$5)^2+(Pro_Economic_Table[[#This Row],[Weighted Co2]]-TOPSIS!$D$5)^2)^0.5</f>
        <v>4.5221018406508698E-3</v>
      </c>
      <c r="Y278">
        <f>((Pro_Economic_Table[[#This Row],[Weighted Energy]]-TOPSIS!$B$6)^2+(Pro_Economic_Table[[#This Row],[Weighted Cost]]-TOPSIS!$C$6)^2+(Pro_Economic_Table[[#This Row],[Weighted Co2]]-TOPSIS!$D$6)^2)^0.5</f>
        <v>3.9860079632164178E-3</v>
      </c>
      <c r="Z278">
        <f>Pro_Economic_Table[[#This Row],[S- Worst-Euclidean Distance]]/(Pro_Economic_Table[[#This Row],[S+ Best-Euclidean Distance]]+Pro_Economic_Table[[#This Row],[S- Worst-Euclidean Distance]])</f>
        <v>0.46849512466383686</v>
      </c>
      <c r="AA278">
        <v>277</v>
      </c>
    </row>
    <row r="279" spans="1:27" x14ac:dyDescent="0.3">
      <c r="A279">
        <v>346</v>
      </c>
      <c r="B279" t="s">
        <v>142</v>
      </c>
      <c r="C279" t="s">
        <v>149</v>
      </c>
      <c r="D279" t="s">
        <v>155</v>
      </c>
      <c r="E279" t="s">
        <v>156</v>
      </c>
      <c r="F279" t="s">
        <v>160</v>
      </c>
      <c r="G279" t="s">
        <v>225</v>
      </c>
      <c r="H279">
        <v>452.22808570909689</v>
      </c>
      <c r="I279">
        <v>65</v>
      </c>
      <c r="J279">
        <v>1617795.3421926186</v>
      </c>
      <c r="K279">
        <v>47406.961308333324</v>
      </c>
      <c r="L279">
        <v>291203161.59467137</v>
      </c>
      <c r="M279">
        <v>6657986.2791666649</v>
      </c>
      <c r="N279">
        <v>2426693013.288928</v>
      </c>
      <c r="O279">
        <v>121160000</v>
      </c>
      <c r="P279">
        <v>25.708443116666661</v>
      </c>
      <c r="Q279">
        <v>24186.040365779645</v>
      </c>
      <c r="R279">
        <v>291250568.55597973</v>
      </c>
      <c r="S279">
        <v>2554.5109995680946</v>
      </c>
      <c r="T279">
        <v>24211.748808896311</v>
      </c>
      <c r="U279">
        <f>Pro_Economic_Table[[#This Row],[Total Energy(MJ)]]*AHP!$P$3/TOPSIS!$B$4</f>
        <v>8.1323301565342909E-3</v>
      </c>
      <c r="V279">
        <f>Pro_Economic_Table[[#This Row],[Total Cost(LKR Million)]]*AHP!$P$4/TOPSIS!$C$4</f>
        <v>3.1542562953063305E-2</v>
      </c>
      <c r="W279">
        <f>Pro_Economic_Table[[#This Row],[Total Carbon (Metric T)]]*AHP!$P$5/TOPSIS!$D$4</f>
        <v>3.4920564466155296E-3</v>
      </c>
      <c r="X279">
        <f>((Pro_Economic_Table[[#This Row],[Weighted Energy]]-TOPSIS!$B$5)^2+(Pro_Economic_Table[[#This Row],[Weighted Cost]]-TOPSIS!$C$5)^2+(Pro_Economic_Table[[#This Row],[Weighted Co2]]-TOPSIS!$D$5)^2)^0.5</f>
        <v>4.5226116011931354E-3</v>
      </c>
      <c r="Y279">
        <f>((Pro_Economic_Table[[#This Row],[Weighted Energy]]-TOPSIS!$B$6)^2+(Pro_Economic_Table[[#This Row],[Weighted Cost]]-TOPSIS!$C$6)^2+(Pro_Economic_Table[[#This Row],[Weighted Co2]]-TOPSIS!$D$6)^2)^0.5</f>
        <v>3.9854982365699612E-3</v>
      </c>
      <c r="Z279">
        <f>Pro_Economic_Table[[#This Row],[S- Worst-Euclidean Distance]]/(Pro_Economic_Table[[#This Row],[S+ Best-Euclidean Distance]]+Pro_Economic_Table[[#This Row],[S- Worst-Euclidean Distance]])</f>
        <v>0.46843521211731387</v>
      </c>
      <c r="AA279">
        <v>278</v>
      </c>
    </row>
    <row r="280" spans="1:27" x14ac:dyDescent="0.3">
      <c r="A280">
        <v>42</v>
      </c>
      <c r="B280" t="s">
        <v>139</v>
      </c>
      <c r="C280" t="s">
        <v>150</v>
      </c>
      <c r="D280" t="s">
        <v>154</v>
      </c>
      <c r="E280" t="s">
        <v>156</v>
      </c>
      <c r="F280" t="s">
        <v>160</v>
      </c>
      <c r="G280" t="s">
        <v>224</v>
      </c>
      <c r="H280">
        <v>438.26376849830012</v>
      </c>
      <c r="I280">
        <v>32</v>
      </c>
      <c r="J280">
        <v>1619629.2540539431</v>
      </c>
      <c r="K280">
        <v>66905.663008333315</v>
      </c>
      <c r="L280">
        <v>291533265.7297098</v>
      </c>
      <c r="M280">
        <v>6073869.2441666657</v>
      </c>
      <c r="N280">
        <v>2429443881.0809145</v>
      </c>
      <c r="O280">
        <v>119878400</v>
      </c>
      <c r="P280">
        <v>25.238289191666663</v>
      </c>
      <c r="Q280">
        <v>24213.457348106447</v>
      </c>
      <c r="R280">
        <v>291600171.39271814</v>
      </c>
      <c r="S280">
        <v>2555.3961503250812</v>
      </c>
      <c r="T280">
        <v>24238.695637298115</v>
      </c>
      <c r="U280">
        <f>Pro_Economic_Table[[#This Row],[Total Energy(MJ)]]*AHP!$P$3/TOPSIS!$B$4</f>
        <v>8.1420918050904238E-3</v>
      </c>
      <c r="V280">
        <f>Pro_Economic_Table[[#This Row],[Total Cost(LKR Million)]]*AHP!$P$4/TOPSIS!$C$4</f>
        <v>3.1553492607889581E-2</v>
      </c>
      <c r="W280">
        <f>Pro_Economic_Table[[#This Row],[Total Carbon (Metric T)]]*AHP!$P$5/TOPSIS!$D$4</f>
        <v>3.4959429831304708E-3</v>
      </c>
      <c r="X280">
        <f>((Pro_Economic_Table[[#This Row],[Weighted Energy]]-TOPSIS!$B$5)^2+(Pro_Economic_Table[[#This Row],[Weighted Cost]]-TOPSIS!$C$5)^2+(Pro_Economic_Table[[#This Row],[Weighted Co2]]-TOPSIS!$D$5)^2)^0.5</f>
        <v>4.5359482533558846E-3</v>
      </c>
      <c r="Y280">
        <f>((Pro_Economic_Table[[#This Row],[Weighted Energy]]-TOPSIS!$B$6)^2+(Pro_Economic_Table[[#This Row],[Weighted Cost]]-TOPSIS!$C$6)^2+(Pro_Economic_Table[[#This Row],[Weighted Co2]]-TOPSIS!$D$6)^2)^0.5</f>
        <v>3.9721868884570466E-3</v>
      </c>
      <c r="Z280">
        <f>Pro_Economic_Table[[#This Row],[S- Worst-Euclidean Distance]]/(Pro_Economic_Table[[#This Row],[S+ Best-Euclidean Distance]]+Pro_Economic_Table[[#This Row],[S- Worst-Euclidean Distance]])</f>
        <v>0.46686927537573703</v>
      </c>
      <c r="AA280">
        <v>279</v>
      </c>
    </row>
    <row r="281" spans="1:27" x14ac:dyDescent="0.3">
      <c r="A281">
        <v>60</v>
      </c>
      <c r="B281" t="s">
        <v>139</v>
      </c>
      <c r="C281" t="s">
        <v>150</v>
      </c>
      <c r="D281" t="s">
        <v>155</v>
      </c>
      <c r="E281" t="s">
        <v>156</v>
      </c>
      <c r="F281" t="s">
        <v>160</v>
      </c>
      <c r="G281" t="s">
        <v>224</v>
      </c>
      <c r="H281">
        <v>438.29386237330004</v>
      </c>
      <c r="I281">
        <v>32</v>
      </c>
      <c r="J281">
        <v>1619658.3849249429</v>
      </c>
      <c r="K281">
        <v>66819.680508333317</v>
      </c>
      <c r="L281">
        <v>291538509.28648973</v>
      </c>
      <c r="M281">
        <v>6069570.1191666657</v>
      </c>
      <c r="N281">
        <v>2429487577.3874145</v>
      </c>
      <c r="O281">
        <v>119878400</v>
      </c>
      <c r="P281">
        <v>25.173802316666659</v>
      </c>
      <c r="Q281">
        <v>24213.892854627895</v>
      </c>
      <c r="R281">
        <v>291605328.96699804</v>
      </c>
      <c r="S281">
        <v>2555.4355475065813</v>
      </c>
      <c r="T281">
        <v>24239.06665694456</v>
      </c>
      <c r="U281">
        <f>Pro_Economic_Table[[#This Row],[Total Energy(MJ)]]*AHP!$P$3/TOPSIS!$B$4</f>
        <v>8.1422358154422635E-3</v>
      </c>
      <c r="V281">
        <f>Pro_Economic_Table[[#This Row],[Total Cost(LKR Million)]]*AHP!$P$4/TOPSIS!$C$4</f>
        <v>3.1553979075975978E-2</v>
      </c>
      <c r="W281">
        <f>Pro_Economic_Table[[#This Row],[Total Carbon (Metric T)]]*AHP!$P$5/TOPSIS!$D$4</f>
        <v>3.4959964952314933E-3</v>
      </c>
      <c r="X281">
        <f>((Pro_Economic_Table[[#This Row],[Weighted Energy]]-TOPSIS!$B$5)^2+(Pro_Economic_Table[[#This Row],[Weighted Cost]]-TOPSIS!$C$5)^2+(Pro_Economic_Table[[#This Row],[Weighted Co2]]-TOPSIS!$D$5)^2)^0.5</f>
        <v>4.5364580431241043E-3</v>
      </c>
      <c r="Y281">
        <f>((Pro_Economic_Table[[#This Row],[Weighted Energy]]-TOPSIS!$B$6)^2+(Pro_Economic_Table[[#This Row],[Weighted Cost]]-TOPSIS!$C$6)^2+(Pro_Economic_Table[[#This Row],[Weighted Co2]]-TOPSIS!$D$6)^2)^0.5</f>
        <v>3.9716771985625907E-3</v>
      </c>
      <c r="Z281">
        <f>Pro_Economic_Table[[#This Row],[S- Worst-Euclidean Distance]]/(Pro_Economic_Table[[#This Row],[S+ Best-Euclidean Distance]]+Pro_Economic_Table[[#This Row],[S- Worst-Euclidean Distance]])</f>
        <v>0.46680936371378434</v>
      </c>
      <c r="AA281">
        <v>280</v>
      </c>
    </row>
    <row r="282" spans="1:27" x14ac:dyDescent="0.3">
      <c r="A282">
        <v>330</v>
      </c>
      <c r="B282" t="s">
        <v>142</v>
      </c>
      <c r="C282" t="s">
        <v>149</v>
      </c>
      <c r="D282" t="s">
        <v>154</v>
      </c>
      <c r="E282" t="s">
        <v>156</v>
      </c>
      <c r="F282" t="s">
        <v>160</v>
      </c>
      <c r="G282" t="s">
        <v>224</v>
      </c>
      <c r="H282">
        <v>452.19799183409685</v>
      </c>
      <c r="I282">
        <v>33</v>
      </c>
      <c r="J282">
        <v>1617766.2113216189</v>
      </c>
      <c r="K282">
        <v>47492.943808333323</v>
      </c>
      <c r="L282">
        <v>291197918.03789139</v>
      </c>
      <c r="M282">
        <v>6662285.4041666649</v>
      </c>
      <c r="N282">
        <v>2426649316.9824281</v>
      </c>
      <c r="O282">
        <v>123624600</v>
      </c>
      <c r="P282">
        <v>25.772929991666661</v>
      </c>
      <c r="Q282">
        <v>24185.604859258201</v>
      </c>
      <c r="R282">
        <v>291245410.98169971</v>
      </c>
      <c r="S282">
        <v>2556.9362023865947</v>
      </c>
      <c r="T282">
        <v>24211.377789249869</v>
      </c>
      <c r="U282">
        <f>Pro_Economic_Table[[#This Row],[Total Energy(MJ)]]*AHP!$P$3/TOPSIS!$B$4</f>
        <v>8.1321861461824477E-3</v>
      </c>
      <c r="V282">
        <f>Pro_Economic_Table[[#This Row],[Total Cost(LKR Million)]]*AHP!$P$4/TOPSIS!$C$4</f>
        <v>3.1572508845873877E-2</v>
      </c>
      <c r="W282">
        <f>Pro_Economic_Table[[#This Row],[Total Carbon (Metric T)]]*AHP!$P$5/TOPSIS!$D$4</f>
        <v>3.4920029345145076E-3</v>
      </c>
      <c r="X282">
        <f>((Pro_Economic_Table[[#This Row],[Weighted Energy]]-TOPSIS!$B$5)^2+(Pro_Economic_Table[[#This Row],[Weighted Cost]]-TOPSIS!$C$5)^2+(Pro_Economic_Table[[#This Row],[Weighted Co2]]-TOPSIS!$D$5)^2)^0.5</f>
        <v>4.5514437536315093E-3</v>
      </c>
      <c r="Y282">
        <f>((Pro_Economic_Table[[#This Row],[Weighted Energy]]-TOPSIS!$B$6)^2+(Pro_Economic_Table[[#This Row],[Weighted Cost]]-TOPSIS!$C$6)^2+(Pro_Economic_Table[[#This Row],[Weighted Co2]]-TOPSIS!$D$6)^2)^0.5</f>
        <v>3.9566670531927476E-3</v>
      </c>
      <c r="Z282">
        <f>Pro_Economic_Table[[#This Row],[S- Worst-Euclidean Distance]]/(Pro_Economic_Table[[#This Row],[S+ Best-Euclidean Distance]]+Pro_Economic_Table[[#This Row],[S- Worst-Euclidean Distance]])</f>
        <v>0.46504648834840645</v>
      </c>
      <c r="AA282">
        <v>281</v>
      </c>
    </row>
    <row r="283" spans="1:27" x14ac:dyDescent="0.3">
      <c r="A283">
        <v>348</v>
      </c>
      <c r="B283" t="s">
        <v>142</v>
      </c>
      <c r="C283" t="s">
        <v>149</v>
      </c>
      <c r="D283" t="s">
        <v>155</v>
      </c>
      <c r="E283" t="s">
        <v>156</v>
      </c>
      <c r="F283" t="s">
        <v>160</v>
      </c>
      <c r="G283" t="s">
        <v>224</v>
      </c>
      <c r="H283">
        <v>452.22808570909689</v>
      </c>
      <c r="I283">
        <v>33</v>
      </c>
      <c r="J283">
        <v>1617795.3421926186</v>
      </c>
      <c r="K283">
        <v>47406.961308333324</v>
      </c>
      <c r="L283">
        <v>291203161.59467137</v>
      </c>
      <c r="M283">
        <v>6657986.2791666649</v>
      </c>
      <c r="N283">
        <v>2426693013.288928</v>
      </c>
      <c r="O283">
        <v>123624600</v>
      </c>
      <c r="P283">
        <v>25.708443116666661</v>
      </c>
      <c r="Q283">
        <v>24186.040365779645</v>
      </c>
      <c r="R283">
        <v>291250568.55597973</v>
      </c>
      <c r="S283">
        <v>2556.9755995680948</v>
      </c>
      <c r="T283">
        <v>24211.748808896311</v>
      </c>
      <c r="U283">
        <f>Pro_Economic_Table[[#This Row],[Total Energy(MJ)]]*AHP!$P$3/TOPSIS!$B$4</f>
        <v>8.1323301565342909E-3</v>
      </c>
      <c r="V283">
        <f>Pro_Economic_Table[[#This Row],[Total Cost(LKR Million)]]*AHP!$P$4/TOPSIS!$C$4</f>
        <v>3.1572995313960267E-2</v>
      </c>
      <c r="W283">
        <f>Pro_Economic_Table[[#This Row],[Total Carbon (Metric T)]]*AHP!$P$5/TOPSIS!$D$4</f>
        <v>3.4920564466155296E-3</v>
      </c>
      <c r="X283">
        <f>((Pro_Economic_Table[[#This Row],[Weighted Energy]]-TOPSIS!$B$5)^2+(Pro_Economic_Table[[#This Row],[Weighted Cost]]-TOPSIS!$C$5)^2+(Pro_Economic_Table[[#This Row],[Weighted Co2]]-TOPSIS!$D$5)^2)^0.5</f>
        <v>4.5519534805668555E-3</v>
      </c>
      <c r="Y283">
        <f>((Pro_Economic_Table[[#This Row],[Weighted Energy]]-TOPSIS!$B$6)^2+(Pro_Economic_Table[[#This Row],[Weighted Cost]]-TOPSIS!$C$6)^2+(Pro_Economic_Table[[#This Row],[Weighted Co2]]-TOPSIS!$D$6)^2)^0.5</f>
        <v>3.9561572882588153E-3</v>
      </c>
      <c r="Z283">
        <f>Pro_Economic_Table[[#This Row],[S- Worst-Euclidean Distance]]/(Pro_Economic_Table[[#This Row],[S+ Best-Euclidean Distance]]+Pro_Economic_Table[[#This Row],[S- Worst-Euclidean Distance]])</f>
        <v>0.46498657525175385</v>
      </c>
      <c r="AA283">
        <v>282</v>
      </c>
    </row>
    <row r="284" spans="1:27" x14ac:dyDescent="0.3">
      <c r="A284">
        <v>49</v>
      </c>
      <c r="B284" t="s">
        <v>139</v>
      </c>
      <c r="C284" t="s">
        <v>150</v>
      </c>
      <c r="D284" t="s">
        <v>154</v>
      </c>
      <c r="E284" t="s">
        <v>157</v>
      </c>
      <c r="F284" t="s">
        <v>160</v>
      </c>
      <c r="G284" t="s">
        <v>225</v>
      </c>
      <c r="H284">
        <v>441.3152808316334</v>
      </c>
      <c r="I284">
        <v>63</v>
      </c>
      <c r="J284">
        <v>1622583.1179926097</v>
      </c>
      <c r="K284">
        <v>69902.684049999982</v>
      </c>
      <c r="L284">
        <v>292064961.23866975</v>
      </c>
      <c r="M284">
        <v>5474465.0358333318</v>
      </c>
      <c r="N284">
        <v>2433874676.9889145</v>
      </c>
      <c r="O284">
        <v>117432000</v>
      </c>
      <c r="P284">
        <v>28.23531023333333</v>
      </c>
      <c r="Q284">
        <v>24257.617613989514</v>
      </c>
      <c r="R284">
        <v>292134863.92271978</v>
      </c>
      <c r="S284">
        <v>2556.7811420247476</v>
      </c>
      <c r="T284">
        <v>24285.852924222847</v>
      </c>
      <c r="U284">
        <f>Pro_Economic_Table[[#This Row],[Total Energy(MJ)]]*AHP!$P$3/TOPSIS!$B$4</f>
        <v>8.1570215482588745E-3</v>
      </c>
      <c r="V284">
        <f>Pro_Economic_Table[[#This Row],[Total Cost(LKR Million)]]*AHP!$P$4/TOPSIS!$C$4</f>
        <v>3.1570594193235497E-2</v>
      </c>
      <c r="W284">
        <f>Pro_Economic_Table[[#This Row],[Total Carbon (Metric T)]]*AHP!$P$5/TOPSIS!$D$4</f>
        <v>3.5027444706690288E-3</v>
      </c>
      <c r="X284">
        <f>((Pro_Economic_Table[[#This Row],[Weighted Energy]]-TOPSIS!$B$5)^2+(Pro_Economic_Table[[#This Row],[Weighted Cost]]-TOPSIS!$C$5)^2+(Pro_Economic_Table[[#This Row],[Weighted Co2]]-TOPSIS!$D$5)^2)^0.5</f>
        <v>4.5568301744042857E-3</v>
      </c>
      <c r="Y284">
        <f>((Pro_Economic_Table[[#This Row],[Weighted Energy]]-TOPSIS!$B$6)^2+(Pro_Economic_Table[[#This Row],[Weighted Cost]]-TOPSIS!$C$6)^2+(Pro_Economic_Table[[#This Row],[Weighted Co2]]-TOPSIS!$D$6)^2)^0.5</f>
        <v>3.9513937270899916E-3</v>
      </c>
      <c r="Z284">
        <f>Pro_Economic_Table[[#This Row],[S- Worst-Euclidean Distance]]/(Pro_Economic_Table[[#This Row],[S+ Best-Euclidean Distance]]+Pro_Economic_Table[[#This Row],[S- Worst-Euclidean Distance]])</f>
        <v>0.46442051512020255</v>
      </c>
      <c r="AA284">
        <v>283</v>
      </c>
    </row>
    <row r="285" spans="1:27" x14ac:dyDescent="0.3">
      <c r="A285">
        <v>67</v>
      </c>
      <c r="B285" t="s">
        <v>139</v>
      </c>
      <c r="C285" t="s">
        <v>150</v>
      </c>
      <c r="D285" t="s">
        <v>155</v>
      </c>
      <c r="E285" t="s">
        <v>157</v>
      </c>
      <c r="F285" t="s">
        <v>160</v>
      </c>
      <c r="G285" t="s">
        <v>225</v>
      </c>
      <c r="H285">
        <v>441.34537470663344</v>
      </c>
      <c r="I285">
        <v>63</v>
      </c>
      <c r="J285">
        <v>1622612.2488636095</v>
      </c>
      <c r="K285">
        <v>69816.701549999983</v>
      </c>
      <c r="L285">
        <v>292070204.79544973</v>
      </c>
      <c r="M285">
        <v>5470165.9108333318</v>
      </c>
      <c r="N285">
        <v>2433918373.295414</v>
      </c>
      <c r="O285">
        <v>117432000</v>
      </c>
      <c r="P285">
        <v>28.170823358333326</v>
      </c>
      <c r="Q285">
        <v>24258.053120510962</v>
      </c>
      <c r="R285">
        <v>292140021.49699974</v>
      </c>
      <c r="S285">
        <v>2556.8205392062473</v>
      </c>
      <c r="T285">
        <v>24286.223943869296</v>
      </c>
      <c r="U285">
        <f>Pro_Economic_Table[[#This Row],[Total Energy(MJ)]]*AHP!$P$3/TOPSIS!$B$4</f>
        <v>8.1571655586107159E-3</v>
      </c>
      <c r="V285">
        <f>Pro_Economic_Table[[#This Row],[Total Cost(LKR Million)]]*AHP!$P$4/TOPSIS!$C$4</f>
        <v>3.1571080661321888E-2</v>
      </c>
      <c r="W285">
        <f>Pro_Economic_Table[[#This Row],[Total Carbon (Metric T)]]*AHP!$P$5/TOPSIS!$D$4</f>
        <v>3.5027979827700522E-3</v>
      </c>
      <c r="X285">
        <f>((Pro_Economic_Table[[#This Row],[Weighted Energy]]-TOPSIS!$B$5)^2+(Pro_Economic_Table[[#This Row],[Weighted Cost]]-TOPSIS!$C$5)^2+(Pro_Economic_Table[[#This Row],[Weighted Co2]]-TOPSIS!$D$5)^2)^0.5</f>
        <v>4.5573400054213994E-3</v>
      </c>
      <c r="Y285">
        <f>((Pro_Economic_Table[[#This Row],[Weighted Energy]]-TOPSIS!$B$6)^2+(Pro_Economic_Table[[#This Row],[Weighted Cost]]-TOPSIS!$C$6)^2+(Pro_Economic_Table[[#This Row],[Weighted Co2]]-TOPSIS!$D$6)^2)^0.5</f>
        <v>3.9508840967545488E-3</v>
      </c>
      <c r="Z285">
        <f>Pro_Economic_Table[[#This Row],[S- Worst-Euclidean Distance]]/(Pro_Economic_Table[[#This Row],[S+ Best-Euclidean Distance]]+Pro_Economic_Table[[#This Row],[S- Worst-Euclidean Distance]])</f>
        <v>0.46436060561029702</v>
      </c>
      <c r="AA285">
        <v>284</v>
      </c>
    </row>
    <row r="286" spans="1:27" x14ac:dyDescent="0.3">
      <c r="A286">
        <v>302</v>
      </c>
      <c r="B286" t="s">
        <v>141</v>
      </c>
      <c r="C286" t="s">
        <v>151</v>
      </c>
      <c r="D286" t="s">
        <v>154</v>
      </c>
      <c r="E286" t="s">
        <v>157</v>
      </c>
      <c r="F286" t="s">
        <v>160</v>
      </c>
      <c r="G286" t="s">
        <v>226</v>
      </c>
      <c r="H286">
        <v>445.76895628141727</v>
      </c>
      <c r="I286">
        <v>32</v>
      </c>
      <c r="J286">
        <v>1618540.2628377555</v>
      </c>
      <c r="K286">
        <v>55534.643649999998</v>
      </c>
      <c r="L286">
        <v>291337247.31079596</v>
      </c>
      <c r="M286">
        <v>5401928.8758333316</v>
      </c>
      <c r="N286">
        <v>2427810394.2566333</v>
      </c>
      <c r="O286">
        <v>124800000</v>
      </c>
      <c r="P286">
        <v>24.949309433333333</v>
      </c>
      <c r="Q286">
        <v>24197.176929424444</v>
      </c>
      <c r="R286">
        <v>291392781.95444596</v>
      </c>
      <c r="S286">
        <v>2558.0123231324669</v>
      </c>
      <c r="T286">
        <v>24222.126238857778</v>
      </c>
      <c r="U286">
        <f>Pro_Economic_Table[[#This Row],[Total Energy(MJ)]]*AHP!$P$3/TOPSIS!$B$4</f>
        <v>8.1363010545646153E-3</v>
      </c>
      <c r="V286">
        <f>Pro_Economic_Table[[#This Row],[Total Cost(LKR Million)]]*AHP!$P$4/TOPSIS!$C$4</f>
        <v>3.1585796557838122E-2</v>
      </c>
      <c r="W286">
        <f>Pro_Economic_Table[[#This Row],[Total Carbon (Metric T)]]*AHP!$P$5/TOPSIS!$D$4</f>
        <v>3.493553181588384E-3</v>
      </c>
      <c r="X286">
        <f>((Pro_Economic_Table[[#This Row],[Weighted Energy]]-TOPSIS!$B$5)^2+(Pro_Economic_Table[[#This Row],[Weighted Cost]]-TOPSIS!$C$5)^2+(Pro_Economic_Table[[#This Row],[Weighted Co2]]-TOPSIS!$D$5)^2)^0.5</f>
        <v>4.565420131314943E-3</v>
      </c>
      <c r="Y286">
        <f>((Pro_Economic_Table[[#This Row],[Weighted Energy]]-TOPSIS!$B$6)^2+(Pro_Economic_Table[[#This Row],[Weighted Cost]]-TOPSIS!$C$6)^2+(Pro_Economic_Table[[#This Row],[Weighted Co2]]-TOPSIS!$D$6)^2)^0.5</f>
        <v>3.9426893676524112E-3</v>
      </c>
      <c r="Z286">
        <f>Pro_Economic_Table[[#This Row],[S- Worst-Euclidean Distance]]/(Pro_Economic_Table[[#This Row],[S+ Best-Euclidean Distance]]+Pro_Economic_Table[[#This Row],[S- Worst-Euclidean Distance]])</f>
        <v>0.46340369363263878</v>
      </c>
      <c r="AA286">
        <v>285</v>
      </c>
    </row>
    <row r="287" spans="1:27" x14ac:dyDescent="0.3">
      <c r="A287">
        <v>320</v>
      </c>
      <c r="B287" t="s">
        <v>141</v>
      </c>
      <c r="C287" t="s">
        <v>151</v>
      </c>
      <c r="D287" t="s">
        <v>155</v>
      </c>
      <c r="E287" t="s">
        <v>157</v>
      </c>
      <c r="F287" t="s">
        <v>160</v>
      </c>
      <c r="G287" t="s">
        <v>226</v>
      </c>
      <c r="H287">
        <v>445.79905015641731</v>
      </c>
      <c r="I287">
        <v>32</v>
      </c>
      <c r="J287">
        <v>1618569.3937087553</v>
      </c>
      <c r="K287">
        <v>55448.661149999985</v>
      </c>
      <c r="L287">
        <v>291342490.867576</v>
      </c>
      <c r="M287">
        <v>5397629.7508333316</v>
      </c>
      <c r="N287">
        <v>2427854090.5631332</v>
      </c>
      <c r="O287">
        <v>124800000</v>
      </c>
      <c r="P287">
        <v>24.88482255833333</v>
      </c>
      <c r="Q287">
        <v>24197.612435945892</v>
      </c>
      <c r="R287">
        <v>291397939.52872598</v>
      </c>
      <c r="S287">
        <v>2558.0517203139666</v>
      </c>
      <c r="T287">
        <v>24222.497258504227</v>
      </c>
      <c r="U287">
        <f>Pro_Economic_Table[[#This Row],[Total Energy(MJ)]]*AHP!$P$3/TOPSIS!$B$4</f>
        <v>8.1364450649164585E-3</v>
      </c>
      <c r="V287">
        <f>Pro_Economic_Table[[#This Row],[Total Cost(LKR Million)]]*AHP!$P$4/TOPSIS!$C$4</f>
        <v>3.1586283025924512E-2</v>
      </c>
      <c r="W287">
        <f>Pro_Economic_Table[[#This Row],[Total Carbon (Metric T)]]*AHP!$P$5/TOPSIS!$D$4</f>
        <v>3.4936066936894069E-3</v>
      </c>
      <c r="X287">
        <f>((Pro_Economic_Table[[#This Row],[Weighted Energy]]-TOPSIS!$B$5)^2+(Pro_Economic_Table[[#This Row],[Weighted Cost]]-TOPSIS!$C$5)^2+(Pro_Economic_Table[[#This Row],[Weighted Co2]]-TOPSIS!$D$5)^2)^0.5</f>
        <v>4.5659298616358051E-3</v>
      </c>
      <c r="Y287">
        <f>((Pro_Economic_Table[[#This Row],[Weighted Energy]]-TOPSIS!$B$6)^2+(Pro_Economic_Table[[#This Row],[Weighted Cost]]-TOPSIS!$C$6)^2+(Pro_Economic_Table[[#This Row],[Weighted Co2]]-TOPSIS!$D$6)^2)^0.5</f>
        <v>3.9421796063358293E-3</v>
      </c>
      <c r="Z287">
        <f>Pro_Economic_Table[[#This Row],[S- Worst-Euclidean Distance]]/(Pro_Economic_Table[[#This Row],[S+ Best-Euclidean Distance]]+Pro_Economic_Table[[#This Row],[S- Worst-Euclidean Distance]])</f>
        <v>0.46334378056323483</v>
      </c>
      <c r="AA287">
        <v>286</v>
      </c>
    </row>
    <row r="288" spans="1:27" x14ac:dyDescent="0.3">
      <c r="A288">
        <v>337</v>
      </c>
      <c r="B288" t="s">
        <v>142</v>
      </c>
      <c r="C288" t="s">
        <v>149</v>
      </c>
      <c r="D288" t="s">
        <v>154</v>
      </c>
      <c r="E288" t="s">
        <v>157</v>
      </c>
      <c r="F288" t="s">
        <v>160</v>
      </c>
      <c r="G288" t="s">
        <v>225</v>
      </c>
      <c r="H288">
        <v>455.24950416743025</v>
      </c>
      <c r="I288">
        <v>65</v>
      </c>
      <c r="J288">
        <v>1620720.0752602851</v>
      </c>
      <c r="K288">
        <v>50489.964849999989</v>
      </c>
      <c r="L288">
        <v>291729613.54685134</v>
      </c>
      <c r="M288">
        <v>6062881.1958333319</v>
      </c>
      <c r="N288">
        <v>2431080112.8904276</v>
      </c>
      <c r="O288">
        <v>121160000</v>
      </c>
      <c r="P288">
        <v>28.769951033333328</v>
      </c>
      <c r="Q288">
        <v>24229.765125141264</v>
      </c>
      <c r="R288">
        <v>291780103.51170135</v>
      </c>
      <c r="S288">
        <v>2558.3029940862607</v>
      </c>
      <c r="T288">
        <v>24258.535076174598</v>
      </c>
      <c r="U288">
        <f>Pro_Economic_Table[[#This Row],[Total Energy(MJ)]]*AHP!$P$3/TOPSIS!$B$4</f>
        <v>8.1471158893508984E-3</v>
      </c>
      <c r="V288">
        <f>Pro_Economic_Table[[#This Row],[Total Cost(LKR Million)]]*AHP!$P$4/TOPSIS!$C$4</f>
        <v>3.1589385701459048E-2</v>
      </c>
      <c r="W288">
        <f>Pro_Economic_Table[[#This Row],[Total Carbon (Metric T)]]*AHP!$P$5/TOPSIS!$D$4</f>
        <v>3.4988044220530656E-3</v>
      </c>
      <c r="X288">
        <f>((Pro_Economic_Table[[#This Row],[Weighted Energy]]-TOPSIS!$B$5)^2+(Pro_Economic_Table[[#This Row],[Weighted Cost]]-TOPSIS!$C$5)^2+(Pro_Economic_Table[[#This Row],[Weighted Co2]]-TOPSIS!$D$5)^2)^0.5</f>
        <v>4.5720712438565838E-3</v>
      </c>
      <c r="Y288">
        <f>((Pro_Economic_Table[[#This Row],[Weighted Energy]]-TOPSIS!$B$6)^2+(Pro_Economic_Table[[#This Row],[Weighted Cost]]-TOPSIS!$C$6)^2+(Pro_Economic_Table[[#This Row],[Weighted Co2]]-TOPSIS!$D$6)^2)^0.5</f>
        <v>3.9360469235239885E-3</v>
      </c>
      <c r="Z288">
        <f>Pro_Economic_Table[[#This Row],[S- Worst-Euclidean Distance]]/(Pro_Economic_Table[[#This Row],[S+ Best-Euclidean Distance]]+Pro_Economic_Table[[#This Row],[S- Worst-Euclidean Distance]])</f>
        <v>0.46262250313053588</v>
      </c>
      <c r="AA288">
        <v>287</v>
      </c>
    </row>
    <row r="289" spans="1:27" x14ac:dyDescent="0.3">
      <c r="A289">
        <v>355</v>
      </c>
      <c r="B289" t="s">
        <v>142</v>
      </c>
      <c r="C289" t="s">
        <v>149</v>
      </c>
      <c r="D289" t="s">
        <v>155</v>
      </c>
      <c r="E289" t="s">
        <v>157</v>
      </c>
      <c r="F289" t="s">
        <v>160</v>
      </c>
      <c r="G289" t="s">
        <v>225</v>
      </c>
      <c r="H289">
        <v>455.27959804243022</v>
      </c>
      <c r="I289">
        <v>65</v>
      </c>
      <c r="J289">
        <v>1620749.2061312851</v>
      </c>
      <c r="K289">
        <v>50403.982349999991</v>
      </c>
      <c r="L289">
        <v>291734857.10363132</v>
      </c>
      <c r="M289">
        <v>6058582.0708333319</v>
      </c>
      <c r="N289">
        <v>2431123809.1969275</v>
      </c>
      <c r="O289">
        <v>121160000</v>
      </c>
      <c r="P289">
        <v>28.705464158333328</v>
      </c>
      <c r="Q289">
        <v>24230.200631662712</v>
      </c>
      <c r="R289">
        <v>291785261.08598131</v>
      </c>
      <c r="S289">
        <v>2558.3423912677608</v>
      </c>
      <c r="T289">
        <v>24258.906095821047</v>
      </c>
      <c r="U289">
        <f>Pro_Economic_Table[[#This Row],[Total Energy(MJ)]]*AHP!$P$3/TOPSIS!$B$4</f>
        <v>8.1472598997027381E-3</v>
      </c>
      <c r="V289">
        <f>Pro_Economic_Table[[#This Row],[Total Cost(LKR Million)]]*AHP!$P$4/TOPSIS!$C$4</f>
        <v>3.1589872169545445E-2</v>
      </c>
      <c r="W289">
        <f>Pro_Economic_Table[[#This Row],[Total Carbon (Metric T)]]*AHP!$P$5/TOPSIS!$D$4</f>
        <v>3.4988579341540885E-3</v>
      </c>
      <c r="X289">
        <f>((Pro_Economic_Table[[#This Row],[Weighted Energy]]-TOPSIS!$B$5)^2+(Pro_Economic_Table[[#This Row],[Weighted Cost]]-TOPSIS!$C$5)^2+(Pro_Economic_Table[[#This Row],[Weighted Co2]]-TOPSIS!$D$5)^2)^0.5</f>
        <v>4.5725810166443153E-3</v>
      </c>
      <c r="Y289">
        <f>((Pro_Economic_Table[[#This Row],[Weighted Energy]]-TOPSIS!$B$6)^2+(Pro_Economic_Table[[#This Row],[Weighted Cost]]-TOPSIS!$C$6)^2+(Pro_Economic_Table[[#This Row],[Weighted Co2]]-TOPSIS!$D$6)^2)^0.5</f>
        <v>3.9355372126187753E-3</v>
      </c>
      <c r="Z289">
        <f>Pro_Economic_Table[[#This Row],[S- Worst-Euclidean Distance]]/(Pro_Economic_Table[[#This Row],[S+ Best-Euclidean Distance]]+Pro_Economic_Table[[#This Row],[S- Worst-Euclidean Distance]])</f>
        <v>0.46256259099488822</v>
      </c>
      <c r="AA289">
        <v>288</v>
      </c>
    </row>
    <row r="290" spans="1:27" x14ac:dyDescent="0.3">
      <c r="A290">
        <v>51</v>
      </c>
      <c r="B290" t="s">
        <v>139</v>
      </c>
      <c r="C290" t="s">
        <v>150</v>
      </c>
      <c r="D290" t="s">
        <v>154</v>
      </c>
      <c r="E290" t="s">
        <v>157</v>
      </c>
      <c r="F290" t="s">
        <v>160</v>
      </c>
      <c r="G290" t="s">
        <v>224</v>
      </c>
      <c r="H290">
        <v>441.3152808316334</v>
      </c>
      <c r="I290">
        <v>32</v>
      </c>
      <c r="J290">
        <v>1622583.1179926097</v>
      </c>
      <c r="K290">
        <v>69902.684049999982</v>
      </c>
      <c r="L290">
        <v>292064961.23866975</v>
      </c>
      <c r="M290">
        <v>5474465.0358333318</v>
      </c>
      <c r="N290">
        <v>2433874676.9889145</v>
      </c>
      <c r="O290">
        <v>119878400</v>
      </c>
      <c r="P290">
        <v>28.23531023333333</v>
      </c>
      <c r="Q290">
        <v>24257.617613989514</v>
      </c>
      <c r="R290">
        <v>292134863.92271978</v>
      </c>
      <c r="S290">
        <v>2559.2275420247479</v>
      </c>
      <c r="T290">
        <v>24285.852924222847</v>
      </c>
      <c r="U290">
        <f>Pro_Economic_Table[[#This Row],[Total Energy(MJ)]]*AHP!$P$3/TOPSIS!$B$4</f>
        <v>8.1570215482588745E-3</v>
      </c>
      <c r="V290">
        <f>Pro_Economic_Table[[#This Row],[Total Cost(LKR Million)]]*AHP!$P$4/TOPSIS!$C$4</f>
        <v>3.1600801824371721E-2</v>
      </c>
      <c r="W290">
        <f>Pro_Economic_Table[[#This Row],[Total Carbon (Metric T)]]*AHP!$P$5/TOPSIS!$D$4</f>
        <v>3.5027444706690288E-3</v>
      </c>
      <c r="X290">
        <f>((Pro_Economic_Table[[#This Row],[Weighted Energy]]-TOPSIS!$B$5)^2+(Pro_Economic_Table[[#This Row],[Weighted Cost]]-TOPSIS!$C$5)^2+(Pro_Economic_Table[[#This Row],[Weighted Co2]]-TOPSIS!$D$5)^2)^0.5</f>
        <v>4.5859226453065123E-3</v>
      </c>
      <c r="Y290">
        <f>((Pro_Economic_Table[[#This Row],[Weighted Energy]]-TOPSIS!$B$6)^2+(Pro_Economic_Table[[#This Row],[Weighted Cost]]-TOPSIS!$C$6)^2+(Pro_Economic_Table[[#This Row],[Weighted Co2]]-TOPSIS!$D$6)^2)^0.5</f>
        <v>3.9222320339468066E-3</v>
      </c>
      <c r="Z290">
        <f>Pro_Economic_Table[[#This Row],[S- Worst-Euclidean Distance]]/(Pro_Economic_Table[[#This Row],[S+ Best-Euclidean Distance]]+Pro_Economic_Table[[#This Row],[S- Worst-Euclidean Distance]])</f>
        <v>0.46099679446483971</v>
      </c>
      <c r="AA290">
        <v>289</v>
      </c>
    </row>
    <row r="291" spans="1:27" x14ac:dyDescent="0.3">
      <c r="A291">
        <v>69</v>
      </c>
      <c r="B291" t="s">
        <v>139</v>
      </c>
      <c r="C291" t="s">
        <v>150</v>
      </c>
      <c r="D291" t="s">
        <v>155</v>
      </c>
      <c r="E291" t="s">
        <v>157</v>
      </c>
      <c r="F291" t="s">
        <v>160</v>
      </c>
      <c r="G291" t="s">
        <v>224</v>
      </c>
      <c r="H291">
        <v>441.34537470663344</v>
      </c>
      <c r="I291">
        <v>32</v>
      </c>
      <c r="J291">
        <v>1622612.2488636095</v>
      </c>
      <c r="K291">
        <v>69816.701549999983</v>
      </c>
      <c r="L291">
        <v>292070204.79544973</v>
      </c>
      <c r="M291">
        <v>5470165.9108333318</v>
      </c>
      <c r="N291">
        <v>2433918373.295414</v>
      </c>
      <c r="O291">
        <v>119878400</v>
      </c>
      <c r="P291">
        <v>28.170823358333326</v>
      </c>
      <c r="Q291">
        <v>24258.053120510962</v>
      </c>
      <c r="R291">
        <v>292140021.49699974</v>
      </c>
      <c r="S291">
        <v>2559.2669392062471</v>
      </c>
      <c r="T291">
        <v>24286.223943869296</v>
      </c>
      <c r="U291">
        <f>Pro_Economic_Table[[#This Row],[Total Energy(MJ)]]*AHP!$P$3/TOPSIS!$B$4</f>
        <v>8.1571655586107159E-3</v>
      </c>
      <c r="V291">
        <f>Pro_Economic_Table[[#This Row],[Total Cost(LKR Million)]]*AHP!$P$4/TOPSIS!$C$4</f>
        <v>3.1601288292458105E-2</v>
      </c>
      <c r="W291">
        <f>Pro_Economic_Table[[#This Row],[Total Carbon (Metric T)]]*AHP!$P$5/TOPSIS!$D$4</f>
        <v>3.5027979827700522E-3</v>
      </c>
      <c r="X291">
        <f>((Pro_Economic_Table[[#This Row],[Weighted Energy]]-TOPSIS!$B$5)^2+(Pro_Economic_Table[[#This Row],[Weighted Cost]]-TOPSIS!$C$5)^2+(Pro_Economic_Table[[#This Row],[Weighted Co2]]-TOPSIS!$D$5)^2)^0.5</f>
        <v>4.5864324464102782E-3</v>
      </c>
      <c r="Y291">
        <f>((Pro_Economic_Table[[#This Row],[Weighted Energy]]-TOPSIS!$B$6)^2+(Pro_Economic_Table[[#This Row],[Weighted Cost]]-TOPSIS!$C$6)^2+(Pro_Economic_Table[[#This Row],[Weighted Co2]]-TOPSIS!$D$6)^2)^0.5</f>
        <v>3.9217223611211251E-3</v>
      </c>
      <c r="Z291">
        <f>Pro_Economic_Table[[#This Row],[S- Worst-Euclidean Distance]]/(Pro_Economic_Table[[#This Row],[S+ Best-Euclidean Distance]]+Pro_Economic_Table[[#This Row],[S- Worst-Euclidean Distance]])</f>
        <v>0.460936883476735</v>
      </c>
      <c r="AA291">
        <v>290</v>
      </c>
    </row>
    <row r="292" spans="1:27" x14ac:dyDescent="0.3">
      <c r="A292">
        <v>41</v>
      </c>
      <c r="B292" t="s">
        <v>139</v>
      </c>
      <c r="C292" t="s">
        <v>150</v>
      </c>
      <c r="D292" t="s">
        <v>154</v>
      </c>
      <c r="E292" t="s">
        <v>156</v>
      </c>
      <c r="F292" t="s">
        <v>160</v>
      </c>
      <c r="G292" t="s">
        <v>226</v>
      </c>
      <c r="H292">
        <v>438.26376849830012</v>
      </c>
      <c r="I292">
        <v>32</v>
      </c>
      <c r="J292">
        <v>1619629.2540539431</v>
      </c>
      <c r="K292">
        <v>66905.663008333315</v>
      </c>
      <c r="L292">
        <v>291533265.7297098</v>
      </c>
      <c r="M292">
        <v>6073869.2441666657</v>
      </c>
      <c r="N292">
        <v>2429443881.0809145</v>
      </c>
      <c r="O292">
        <v>124800000</v>
      </c>
      <c r="P292">
        <v>25.238289191666663</v>
      </c>
      <c r="Q292">
        <v>24213.457348106447</v>
      </c>
      <c r="R292">
        <v>291600171.39271814</v>
      </c>
      <c r="S292">
        <v>2560.3177503250813</v>
      </c>
      <c r="T292">
        <v>24238.695637298115</v>
      </c>
      <c r="U292">
        <f>Pro_Economic_Table[[#This Row],[Total Energy(MJ)]]*AHP!$P$3/TOPSIS!$B$4</f>
        <v>8.1420918050904238E-3</v>
      </c>
      <c r="V292">
        <f>Pro_Economic_Table[[#This Row],[Total Cost(LKR Million)]]*AHP!$P$4/TOPSIS!$C$4</f>
        <v>3.1614263486486716E-2</v>
      </c>
      <c r="W292">
        <f>Pro_Economic_Table[[#This Row],[Total Carbon (Metric T)]]*AHP!$P$5/TOPSIS!$D$4</f>
        <v>3.4959429831304708E-3</v>
      </c>
      <c r="X292">
        <f>((Pro_Economic_Table[[#This Row],[Weighted Energy]]-TOPSIS!$B$5)^2+(Pro_Economic_Table[[#This Row],[Weighted Cost]]-TOPSIS!$C$5)^2+(Pro_Economic_Table[[#This Row],[Weighted Co2]]-TOPSIS!$D$5)^2)^0.5</f>
        <v>4.5945301371961202E-3</v>
      </c>
      <c r="Y292">
        <f>((Pro_Economic_Table[[#This Row],[Weighted Energy]]-TOPSIS!$B$6)^2+(Pro_Economic_Table[[#This Row],[Weighted Cost]]-TOPSIS!$C$6)^2+(Pro_Economic_Table[[#This Row],[Weighted Co2]]-TOPSIS!$D$6)^2)^0.5</f>
        <v>3.9135824915850692E-3</v>
      </c>
      <c r="Z292">
        <f>Pro_Economic_Table[[#This Row],[S- Worst-Euclidean Distance]]/(Pro_Economic_Table[[#This Row],[S+ Best-Euclidean Distance]]+Pro_Economic_Table[[#This Row],[S- Worst-Euclidean Distance]])</f>
        <v>0.45998244996736731</v>
      </c>
      <c r="AA292">
        <v>291</v>
      </c>
    </row>
    <row r="293" spans="1:27" x14ac:dyDescent="0.3">
      <c r="A293">
        <v>59</v>
      </c>
      <c r="B293" t="s">
        <v>139</v>
      </c>
      <c r="C293" t="s">
        <v>150</v>
      </c>
      <c r="D293" t="s">
        <v>155</v>
      </c>
      <c r="E293" t="s">
        <v>156</v>
      </c>
      <c r="F293" t="s">
        <v>160</v>
      </c>
      <c r="G293" t="s">
        <v>226</v>
      </c>
      <c r="H293">
        <v>438.29386237330004</v>
      </c>
      <c r="I293">
        <v>32</v>
      </c>
      <c r="J293">
        <v>1619658.3849249429</v>
      </c>
      <c r="K293">
        <v>66819.680508333317</v>
      </c>
      <c r="L293">
        <v>291538509.28648973</v>
      </c>
      <c r="M293">
        <v>6069570.1191666657</v>
      </c>
      <c r="N293">
        <v>2429487577.3874145</v>
      </c>
      <c r="O293">
        <v>124800000</v>
      </c>
      <c r="P293">
        <v>25.173802316666659</v>
      </c>
      <c r="Q293">
        <v>24213.892854627895</v>
      </c>
      <c r="R293">
        <v>291605328.96699804</v>
      </c>
      <c r="S293">
        <v>2560.3571475065814</v>
      </c>
      <c r="T293">
        <v>24239.06665694456</v>
      </c>
      <c r="U293">
        <f>Pro_Economic_Table[[#This Row],[Total Energy(MJ)]]*AHP!$P$3/TOPSIS!$B$4</f>
        <v>8.1422358154422635E-3</v>
      </c>
      <c r="V293">
        <f>Pro_Economic_Table[[#This Row],[Total Cost(LKR Million)]]*AHP!$P$4/TOPSIS!$C$4</f>
        <v>3.1614749954573113E-2</v>
      </c>
      <c r="W293">
        <f>Pro_Economic_Table[[#This Row],[Total Carbon (Metric T)]]*AHP!$P$5/TOPSIS!$D$4</f>
        <v>3.4959964952314933E-3</v>
      </c>
      <c r="X293">
        <f>((Pro_Economic_Table[[#This Row],[Weighted Energy]]-TOPSIS!$B$5)^2+(Pro_Economic_Table[[#This Row],[Weighted Cost]]-TOPSIS!$C$5)^2+(Pro_Economic_Table[[#This Row],[Weighted Co2]]-TOPSIS!$D$5)^2)^0.5</f>
        <v>4.595039861382327E-3</v>
      </c>
      <c r="Y293">
        <f>((Pro_Economic_Table[[#This Row],[Weighted Energy]]-TOPSIS!$B$6)^2+(Pro_Economic_Table[[#This Row],[Weighted Cost]]-TOPSIS!$C$6)^2+(Pro_Economic_Table[[#This Row],[Weighted Co2]]-TOPSIS!$D$6)^2)^0.5</f>
        <v>3.9130727232418198E-3</v>
      </c>
      <c r="Z293">
        <f>Pro_Economic_Table[[#This Row],[S- Worst-Euclidean Distance]]/(Pro_Economic_Table[[#This Row],[S+ Best-Euclidean Distance]]+Pro_Economic_Table[[#This Row],[S- Worst-Euclidean Distance]])</f>
        <v>0.45992253679312162</v>
      </c>
      <c r="AA293">
        <v>292</v>
      </c>
    </row>
    <row r="294" spans="1:27" x14ac:dyDescent="0.3">
      <c r="A294">
        <v>339</v>
      </c>
      <c r="B294" t="s">
        <v>142</v>
      </c>
      <c r="C294" t="s">
        <v>149</v>
      </c>
      <c r="D294" t="s">
        <v>154</v>
      </c>
      <c r="E294" t="s">
        <v>157</v>
      </c>
      <c r="F294" t="s">
        <v>160</v>
      </c>
      <c r="G294" t="s">
        <v>224</v>
      </c>
      <c r="H294">
        <v>455.24950416743025</v>
      </c>
      <c r="I294">
        <v>33</v>
      </c>
      <c r="J294">
        <v>1620720.0752602851</v>
      </c>
      <c r="K294">
        <v>50489.964849999989</v>
      </c>
      <c r="L294">
        <v>291729613.54685134</v>
      </c>
      <c r="M294">
        <v>6062881.1958333319</v>
      </c>
      <c r="N294">
        <v>2431080112.8904276</v>
      </c>
      <c r="O294">
        <v>123624600</v>
      </c>
      <c r="P294">
        <v>28.769951033333328</v>
      </c>
      <c r="Q294">
        <v>24229.765125141264</v>
      </c>
      <c r="R294">
        <v>291780103.51170135</v>
      </c>
      <c r="S294">
        <v>2560.7675940862609</v>
      </c>
      <c r="T294">
        <v>24258.535076174598</v>
      </c>
      <c r="U294">
        <f>Pro_Economic_Table[[#This Row],[Total Energy(MJ)]]*AHP!$P$3/TOPSIS!$B$4</f>
        <v>8.1471158893508984E-3</v>
      </c>
      <c r="V294">
        <f>Pro_Economic_Table[[#This Row],[Total Cost(LKR Million)]]*AHP!$P$4/TOPSIS!$C$4</f>
        <v>3.161981806235601E-2</v>
      </c>
      <c r="W294">
        <f>Pro_Economic_Table[[#This Row],[Total Carbon (Metric T)]]*AHP!$P$5/TOPSIS!$D$4</f>
        <v>3.4988044220530656E-3</v>
      </c>
      <c r="X294">
        <f>((Pro_Economic_Table[[#This Row],[Weighted Energy]]-TOPSIS!$B$5)^2+(Pro_Economic_Table[[#This Row],[Weighted Cost]]-TOPSIS!$C$5)^2+(Pro_Economic_Table[[#This Row],[Weighted Co2]]-TOPSIS!$D$5)^2)^0.5</f>
        <v>4.6014074049635081E-3</v>
      </c>
      <c r="Y294">
        <f>((Pro_Economic_Table[[#This Row],[Weighted Energy]]-TOPSIS!$B$6)^2+(Pro_Economic_Table[[#This Row],[Weighted Cost]]-TOPSIS!$C$6)^2+(Pro_Economic_Table[[#This Row],[Weighted Co2]]-TOPSIS!$D$6)^2)^0.5</f>
        <v>3.9066993144441587E-3</v>
      </c>
      <c r="Z294">
        <f>Pro_Economic_Table[[#This Row],[S- Worst-Euclidean Distance]]/(Pro_Economic_Table[[#This Row],[S+ Best-Euclidean Distance]]+Pro_Economic_Table[[#This Row],[S- Worst-Euclidean Distance]])</f>
        <v>0.45917375548812372</v>
      </c>
      <c r="AA294">
        <v>293</v>
      </c>
    </row>
    <row r="295" spans="1:27" x14ac:dyDescent="0.3">
      <c r="A295">
        <v>357</v>
      </c>
      <c r="B295" t="s">
        <v>142</v>
      </c>
      <c r="C295" t="s">
        <v>149</v>
      </c>
      <c r="D295" t="s">
        <v>155</v>
      </c>
      <c r="E295" t="s">
        <v>157</v>
      </c>
      <c r="F295" t="s">
        <v>160</v>
      </c>
      <c r="G295" t="s">
        <v>224</v>
      </c>
      <c r="H295">
        <v>455.27959804243022</v>
      </c>
      <c r="I295">
        <v>33</v>
      </c>
      <c r="J295">
        <v>1620749.2061312851</v>
      </c>
      <c r="K295">
        <v>50403.982349999991</v>
      </c>
      <c r="L295">
        <v>291734857.10363132</v>
      </c>
      <c r="M295">
        <v>6058582.0708333319</v>
      </c>
      <c r="N295">
        <v>2431123809.1969275</v>
      </c>
      <c r="O295">
        <v>123624600</v>
      </c>
      <c r="P295">
        <v>28.705464158333328</v>
      </c>
      <c r="Q295">
        <v>24230.200631662712</v>
      </c>
      <c r="R295">
        <v>291785261.08598131</v>
      </c>
      <c r="S295">
        <v>2560.8069912677606</v>
      </c>
      <c r="T295">
        <v>24258.906095821047</v>
      </c>
      <c r="U295">
        <f>Pro_Economic_Table[[#This Row],[Total Energy(MJ)]]*AHP!$P$3/TOPSIS!$B$4</f>
        <v>8.1472598997027381E-3</v>
      </c>
      <c r="V295">
        <f>Pro_Economic_Table[[#This Row],[Total Cost(LKR Million)]]*AHP!$P$4/TOPSIS!$C$4</f>
        <v>3.1620304530442407E-2</v>
      </c>
      <c r="W295">
        <f>Pro_Economic_Table[[#This Row],[Total Carbon (Metric T)]]*AHP!$P$5/TOPSIS!$D$4</f>
        <v>3.4988579341540885E-3</v>
      </c>
      <c r="X295">
        <f>((Pro_Economic_Table[[#This Row],[Weighted Energy]]-TOPSIS!$B$5)^2+(Pro_Economic_Table[[#This Row],[Weighted Cost]]-TOPSIS!$C$5)^2+(Pro_Economic_Table[[#This Row],[Weighted Co2]]-TOPSIS!$D$5)^2)^0.5</f>
        <v>4.6019171450682834E-3</v>
      </c>
      <c r="Y295">
        <f>((Pro_Economic_Table[[#This Row],[Weighted Energy]]-TOPSIS!$B$6)^2+(Pro_Economic_Table[[#This Row],[Weighted Cost]]-TOPSIS!$C$6)^2+(Pro_Economic_Table[[#This Row],[Weighted Co2]]-TOPSIS!$D$6)^2)^0.5</f>
        <v>3.9061895640057852E-3</v>
      </c>
      <c r="Z295">
        <f>Pro_Economic_Table[[#This Row],[S- Worst-Euclidean Distance]]/(Pro_Economic_Table[[#This Row],[S+ Best-Euclidean Distance]]+Pro_Economic_Table[[#This Row],[S- Worst-Euclidean Distance]])</f>
        <v>0.45911384254733839</v>
      </c>
      <c r="AA295">
        <v>294</v>
      </c>
    </row>
    <row r="296" spans="1:27" x14ac:dyDescent="0.3">
      <c r="A296">
        <v>329</v>
      </c>
      <c r="B296" t="s">
        <v>142</v>
      </c>
      <c r="C296" t="s">
        <v>149</v>
      </c>
      <c r="D296" t="s">
        <v>154</v>
      </c>
      <c r="E296" t="s">
        <v>156</v>
      </c>
      <c r="F296" t="s">
        <v>160</v>
      </c>
      <c r="G296" t="s">
        <v>226</v>
      </c>
      <c r="H296">
        <v>452.19799183409685</v>
      </c>
      <c r="I296">
        <v>33</v>
      </c>
      <c r="J296">
        <v>1617766.2113216189</v>
      </c>
      <c r="K296">
        <v>47492.943808333323</v>
      </c>
      <c r="L296">
        <v>291197918.03789139</v>
      </c>
      <c r="M296">
        <v>6662285.4041666649</v>
      </c>
      <c r="N296">
        <v>2426649316.9824281</v>
      </c>
      <c r="O296">
        <v>128700000</v>
      </c>
      <c r="P296">
        <v>25.772929991666661</v>
      </c>
      <c r="Q296">
        <v>24185.604859258201</v>
      </c>
      <c r="R296">
        <v>291245410.98169971</v>
      </c>
      <c r="S296">
        <v>2562.0116023865949</v>
      </c>
      <c r="T296">
        <v>24211.377789249869</v>
      </c>
      <c r="U296">
        <f>Pro_Economic_Table[[#This Row],[Total Energy(MJ)]]*AHP!$P$3/TOPSIS!$B$4</f>
        <v>8.1321861461824477E-3</v>
      </c>
      <c r="V296">
        <f>Pro_Economic_Table[[#This Row],[Total Cost(LKR Million)]]*AHP!$P$4/TOPSIS!$C$4</f>
        <v>3.1635178814427171E-2</v>
      </c>
      <c r="W296">
        <f>Pro_Economic_Table[[#This Row],[Total Carbon (Metric T)]]*AHP!$P$5/TOPSIS!$D$4</f>
        <v>3.4920029345145076E-3</v>
      </c>
      <c r="X296">
        <f>((Pro_Economic_Table[[#This Row],[Weighted Energy]]-TOPSIS!$B$5)^2+(Pro_Economic_Table[[#This Row],[Weighted Cost]]-TOPSIS!$C$5)^2+(Pro_Economic_Table[[#This Row],[Weighted Co2]]-TOPSIS!$D$5)^2)^0.5</f>
        <v>4.6119126614072173E-3</v>
      </c>
      <c r="Y296">
        <f>((Pro_Economic_Table[[#This Row],[Weighted Energy]]-TOPSIS!$B$6)^2+(Pro_Economic_Table[[#This Row],[Weighted Cost]]-TOPSIS!$C$6)^2+(Pro_Economic_Table[[#This Row],[Weighted Co2]]-TOPSIS!$D$6)^2)^0.5</f>
        <v>3.8962974761577482E-3</v>
      </c>
      <c r="Z296">
        <f>Pro_Economic_Table[[#This Row],[S- Worst-Euclidean Distance]]/(Pro_Economic_Table[[#This Row],[S+ Best-Euclidean Distance]]+Pro_Economic_Table[[#This Row],[S- Worst-Euclidean Distance]])</f>
        <v>0.45794560937735157</v>
      </c>
      <c r="AA296">
        <v>295</v>
      </c>
    </row>
    <row r="297" spans="1:27" x14ac:dyDescent="0.3">
      <c r="A297">
        <v>347</v>
      </c>
      <c r="B297" t="s">
        <v>142</v>
      </c>
      <c r="C297" t="s">
        <v>149</v>
      </c>
      <c r="D297" t="s">
        <v>155</v>
      </c>
      <c r="E297" t="s">
        <v>156</v>
      </c>
      <c r="F297" t="s">
        <v>160</v>
      </c>
      <c r="G297" t="s">
        <v>226</v>
      </c>
      <c r="H297">
        <v>452.22808570909689</v>
      </c>
      <c r="I297">
        <v>33</v>
      </c>
      <c r="J297">
        <v>1617795.3421926186</v>
      </c>
      <c r="K297">
        <v>47406.961308333324</v>
      </c>
      <c r="L297">
        <v>291203161.59467137</v>
      </c>
      <c r="M297">
        <v>6657986.2791666649</v>
      </c>
      <c r="N297">
        <v>2426693013.288928</v>
      </c>
      <c r="O297">
        <v>128700000</v>
      </c>
      <c r="P297">
        <v>25.708443116666661</v>
      </c>
      <c r="Q297">
        <v>24186.040365779645</v>
      </c>
      <c r="R297">
        <v>291250568.55597973</v>
      </c>
      <c r="S297">
        <v>2562.0509995680945</v>
      </c>
      <c r="T297">
        <v>24211.748808896311</v>
      </c>
      <c r="U297">
        <f>Pro_Economic_Table[[#This Row],[Total Energy(MJ)]]*AHP!$P$3/TOPSIS!$B$4</f>
        <v>8.1323301565342909E-3</v>
      </c>
      <c r="V297">
        <f>Pro_Economic_Table[[#This Row],[Total Cost(LKR Million)]]*AHP!$P$4/TOPSIS!$C$4</f>
        <v>3.1635665282513561E-2</v>
      </c>
      <c r="W297">
        <f>Pro_Economic_Table[[#This Row],[Total Carbon (Metric T)]]*AHP!$P$5/TOPSIS!$D$4</f>
        <v>3.4920564466155296E-3</v>
      </c>
      <c r="X297">
        <f>((Pro_Economic_Table[[#This Row],[Weighted Energy]]-TOPSIS!$B$5)^2+(Pro_Economic_Table[[#This Row],[Weighted Cost]]-TOPSIS!$C$5)^2+(Pro_Economic_Table[[#This Row],[Weighted Co2]]-TOPSIS!$D$5)^2)^0.5</f>
        <v>4.6124223155627224E-3</v>
      </c>
      <c r="Y297">
        <f>((Pro_Economic_Table[[#This Row],[Weighted Energy]]-TOPSIS!$B$6)^2+(Pro_Economic_Table[[#This Row],[Weighted Cost]]-TOPSIS!$C$6)^2+(Pro_Economic_Table[[#This Row],[Weighted Co2]]-TOPSIS!$D$6)^2)^0.5</f>
        <v>3.8957876374636938E-3</v>
      </c>
      <c r="Z297">
        <f>Pro_Economic_Table[[#This Row],[S- Worst-Euclidean Distance]]/(Pro_Economic_Table[[#This Row],[S+ Best-Euclidean Distance]]+Pro_Economic_Table[[#This Row],[S- Worst-Euclidean Distance]])</f>
        <v>0.45788569616549502</v>
      </c>
      <c r="AA297">
        <v>296</v>
      </c>
    </row>
    <row r="298" spans="1:27" x14ac:dyDescent="0.3">
      <c r="A298">
        <v>50</v>
      </c>
      <c r="B298" t="s">
        <v>139</v>
      </c>
      <c r="C298" t="s">
        <v>150</v>
      </c>
      <c r="D298" t="s">
        <v>154</v>
      </c>
      <c r="E298" t="s">
        <v>157</v>
      </c>
      <c r="F298" t="s">
        <v>160</v>
      </c>
      <c r="G298" t="s">
        <v>226</v>
      </c>
      <c r="H298">
        <v>441.3152808316334</v>
      </c>
      <c r="I298">
        <v>32</v>
      </c>
      <c r="J298">
        <v>1622583.1179926097</v>
      </c>
      <c r="K298">
        <v>69902.684049999982</v>
      </c>
      <c r="L298">
        <v>292064961.23866975</v>
      </c>
      <c r="M298">
        <v>5474465.0358333318</v>
      </c>
      <c r="N298">
        <v>2433874676.9889145</v>
      </c>
      <c r="O298">
        <v>124800000</v>
      </c>
      <c r="P298">
        <v>28.23531023333333</v>
      </c>
      <c r="Q298">
        <v>24257.617613989514</v>
      </c>
      <c r="R298">
        <v>292134863.92271978</v>
      </c>
      <c r="S298">
        <v>2564.149142024748</v>
      </c>
      <c r="T298">
        <v>24285.852924222847</v>
      </c>
      <c r="U298">
        <f>Pro_Economic_Table[[#This Row],[Total Energy(MJ)]]*AHP!$P$3/TOPSIS!$B$4</f>
        <v>8.1570215482588745E-3</v>
      </c>
      <c r="V298">
        <f>Pro_Economic_Table[[#This Row],[Total Cost(LKR Million)]]*AHP!$P$4/TOPSIS!$C$4</f>
        <v>3.1661572702968856E-2</v>
      </c>
      <c r="W298">
        <f>Pro_Economic_Table[[#This Row],[Total Carbon (Metric T)]]*AHP!$P$5/TOPSIS!$D$4</f>
        <v>3.5027444706690288E-3</v>
      </c>
      <c r="X298">
        <f>((Pro_Economic_Table[[#This Row],[Weighted Energy]]-TOPSIS!$B$5)^2+(Pro_Economic_Table[[#This Row],[Weighted Cost]]-TOPSIS!$C$5)^2+(Pro_Economic_Table[[#This Row],[Weighted Co2]]-TOPSIS!$D$5)^2)^0.5</f>
        <v>4.6444932100842707E-3</v>
      </c>
      <c r="Y298">
        <f>((Pro_Economic_Table[[#This Row],[Weighted Energy]]-TOPSIS!$B$6)^2+(Pro_Economic_Table[[#This Row],[Weighted Cost]]-TOPSIS!$C$6)^2+(Pro_Economic_Table[[#This Row],[Weighted Co2]]-TOPSIS!$D$6)^2)^0.5</f>
        <v>3.8636140354637322E-3</v>
      </c>
      <c r="Z298">
        <f>Pro_Economic_Table[[#This Row],[S- Worst-Euclidean Distance]]/(Pro_Economic_Table[[#This Row],[S+ Best-Euclidean Distance]]+Pro_Economic_Table[[#This Row],[S- Worst-Euclidean Distance]])</f>
        <v>0.45410970077809343</v>
      </c>
      <c r="AA298">
        <v>297</v>
      </c>
    </row>
    <row r="299" spans="1:27" x14ac:dyDescent="0.3">
      <c r="A299">
        <v>68</v>
      </c>
      <c r="B299" t="s">
        <v>139</v>
      </c>
      <c r="C299" t="s">
        <v>150</v>
      </c>
      <c r="D299" t="s">
        <v>155</v>
      </c>
      <c r="E299" t="s">
        <v>157</v>
      </c>
      <c r="F299" t="s">
        <v>160</v>
      </c>
      <c r="G299" t="s">
        <v>226</v>
      </c>
      <c r="H299">
        <v>441.34537470663344</v>
      </c>
      <c r="I299">
        <v>32</v>
      </c>
      <c r="J299">
        <v>1622612.2488636095</v>
      </c>
      <c r="K299">
        <v>69816.701549999983</v>
      </c>
      <c r="L299">
        <v>292070204.79544973</v>
      </c>
      <c r="M299">
        <v>5470165.9108333318</v>
      </c>
      <c r="N299">
        <v>2433918373.295414</v>
      </c>
      <c r="O299">
        <v>124800000</v>
      </c>
      <c r="P299">
        <v>28.170823358333326</v>
      </c>
      <c r="Q299">
        <v>24258.053120510962</v>
      </c>
      <c r="R299">
        <v>292140021.49699974</v>
      </c>
      <c r="S299">
        <v>2564.1885392062472</v>
      </c>
      <c r="T299">
        <v>24286.223943869296</v>
      </c>
      <c r="U299">
        <f>Pro_Economic_Table[[#This Row],[Total Energy(MJ)]]*AHP!$P$3/TOPSIS!$B$4</f>
        <v>8.1571655586107159E-3</v>
      </c>
      <c r="V299">
        <f>Pro_Economic_Table[[#This Row],[Total Cost(LKR Million)]]*AHP!$P$4/TOPSIS!$C$4</f>
        <v>3.1662059171055246E-2</v>
      </c>
      <c r="W299">
        <f>Pro_Economic_Table[[#This Row],[Total Carbon (Metric T)]]*AHP!$P$5/TOPSIS!$D$4</f>
        <v>3.5027979827700522E-3</v>
      </c>
      <c r="X299">
        <f>((Pro_Economic_Table[[#This Row],[Weighted Energy]]-TOPSIS!$B$5)^2+(Pro_Economic_Table[[#This Row],[Weighted Cost]]-TOPSIS!$C$5)^2+(Pro_Economic_Table[[#This Row],[Weighted Co2]]-TOPSIS!$D$5)^2)^0.5</f>
        <v>4.6450029474107866E-3</v>
      </c>
      <c r="Y299">
        <f>((Pro_Economic_Table[[#This Row],[Weighted Energy]]-TOPSIS!$B$6)^2+(Pro_Economic_Table[[#This Row],[Weighted Cost]]-TOPSIS!$C$6)^2+(Pro_Economic_Table[[#This Row],[Weighted Co2]]-TOPSIS!$D$6)^2)^0.5</f>
        <v>3.8631042816389617E-3</v>
      </c>
      <c r="Z299">
        <f>Pro_Economic_Table[[#This Row],[S- Worst-Euclidean Distance]]/(Pro_Economic_Table[[#This Row],[S+ Best-Euclidean Distance]]+Pro_Economic_Table[[#This Row],[S- Worst-Euclidean Distance]])</f>
        <v>0.45404978776582994</v>
      </c>
      <c r="AA299">
        <v>298</v>
      </c>
    </row>
    <row r="300" spans="1:27" x14ac:dyDescent="0.3">
      <c r="A300">
        <v>289</v>
      </c>
      <c r="B300" t="s">
        <v>141</v>
      </c>
      <c r="C300" t="s">
        <v>151</v>
      </c>
      <c r="D300" t="s">
        <v>154</v>
      </c>
      <c r="E300" t="s">
        <v>156</v>
      </c>
      <c r="F300" t="s">
        <v>159</v>
      </c>
      <c r="G300" t="s">
        <v>225</v>
      </c>
      <c r="H300">
        <v>447.83728715493902</v>
      </c>
      <c r="I300">
        <v>64</v>
      </c>
      <c r="J300">
        <v>1626548.527781358</v>
      </c>
      <c r="K300">
        <v>51720.253233333329</v>
      </c>
      <c r="L300">
        <v>292778735.00064445</v>
      </c>
      <c r="M300">
        <v>5974087.4383333325</v>
      </c>
      <c r="N300">
        <v>2439822791.6720371</v>
      </c>
      <c r="O300">
        <v>119296000</v>
      </c>
      <c r="P300">
        <v>22.224744849999997</v>
      </c>
      <c r="Q300">
        <v>24316.900490331303</v>
      </c>
      <c r="R300">
        <v>292830455.25387776</v>
      </c>
      <c r="S300">
        <v>2565.0928791103706</v>
      </c>
      <c r="T300">
        <v>24339.125235181302</v>
      </c>
      <c r="U300">
        <f>Pro_Economic_Table[[#This Row],[Total Energy(MJ)]]*AHP!$P$3/TOPSIS!$B$4</f>
        <v>8.1764439253105177E-3</v>
      </c>
      <c r="V300">
        <f>Pro_Economic_Table[[#This Row],[Total Cost(LKR Million)]]*AHP!$P$4/TOPSIS!$C$4</f>
        <v>3.1673225769422449E-2</v>
      </c>
      <c r="W300">
        <f>Pro_Economic_Table[[#This Row],[Total Carbon (Metric T)]]*AHP!$P$5/TOPSIS!$D$4</f>
        <v>3.5104279270924753E-3</v>
      </c>
      <c r="X300">
        <f>((Pro_Economic_Table[[#This Row],[Weighted Energy]]-TOPSIS!$B$5)^2+(Pro_Economic_Table[[#This Row],[Weighted Cost]]-TOPSIS!$C$5)^2+(Pro_Economic_Table[[#This Row],[Weighted Co2]]-TOPSIS!$D$5)^2)^0.5</f>
        <v>4.6612929602130428E-3</v>
      </c>
      <c r="Y300">
        <f>((Pro_Economic_Table[[#This Row],[Weighted Energy]]-TOPSIS!$B$6)^2+(Pro_Economic_Table[[#This Row],[Weighted Cost]]-TOPSIS!$C$6)^2+(Pro_Economic_Table[[#This Row],[Weighted Co2]]-TOPSIS!$D$6)^2)^0.5</f>
        <v>3.8468683251100745E-3</v>
      </c>
      <c r="Z300">
        <f>Pro_Economic_Table[[#This Row],[S- Worst-Euclidean Distance]]/(Pro_Economic_Table[[#This Row],[S+ Best-Euclidean Distance]]+Pro_Economic_Table[[#This Row],[S- Worst-Euclidean Distance]])</f>
        <v>0.45213862268291266</v>
      </c>
      <c r="AA300">
        <v>299</v>
      </c>
    </row>
    <row r="301" spans="1:27" x14ac:dyDescent="0.3">
      <c r="A301">
        <v>307</v>
      </c>
      <c r="B301" t="s">
        <v>141</v>
      </c>
      <c r="C301" t="s">
        <v>151</v>
      </c>
      <c r="D301" t="s">
        <v>155</v>
      </c>
      <c r="E301" t="s">
        <v>156</v>
      </c>
      <c r="F301" t="s">
        <v>159</v>
      </c>
      <c r="G301" t="s">
        <v>225</v>
      </c>
      <c r="H301">
        <v>447.86738102993905</v>
      </c>
      <c r="I301">
        <v>64</v>
      </c>
      <c r="J301">
        <v>1626577.658652358</v>
      </c>
      <c r="K301">
        <v>51634.270733333324</v>
      </c>
      <c r="L301">
        <v>292783978.55742449</v>
      </c>
      <c r="M301">
        <v>5969788.3133333325</v>
      </c>
      <c r="N301">
        <v>2439866487.9785371</v>
      </c>
      <c r="O301">
        <v>119296000</v>
      </c>
      <c r="P301">
        <v>22.160257974999993</v>
      </c>
      <c r="Q301">
        <v>24317.335996852751</v>
      </c>
      <c r="R301">
        <v>292835612.82815784</v>
      </c>
      <c r="S301">
        <v>2565.1322762918708</v>
      </c>
      <c r="T301">
        <v>24339.496254827751</v>
      </c>
      <c r="U301">
        <f>Pro_Economic_Table[[#This Row],[Total Energy(MJ)]]*AHP!$P$3/TOPSIS!$B$4</f>
        <v>8.1765879356623626E-3</v>
      </c>
      <c r="V301">
        <f>Pro_Economic_Table[[#This Row],[Total Cost(LKR Million)]]*AHP!$P$4/TOPSIS!$C$4</f>
        <v>3.1673712237508846E-2</v>
      </c>
      <c r="W301">
        <f>Pro_Economic_Table[[#This Row],[Total Carbon (Metric T)]]*AHP!$P$5/TOPSIS!$D$4</f>
        <v>3.5104814391934982E-3</v>
      </c>
      <c r="X301">
        <f>((Pro_Economic_Table[[#This Row],[Weighted Energy]]-TOPSIS!$B$5)^2+(Pro_Economic_Table[[#This Row],[Weighted Cost]]-TOPSIS!$C$5)^2+(Pro_Economic_Table[[#This Row],[Weighted Co2]]-TOPSIS!$D$5)^2)^0.5</f>
        <v>4.6618027648024866E-3</v>
      </c>
      <c r="Y301">
        <f>((Pro_Economic_Table[[#This Row],[Weighted Energy]]-TOPSIS!$B$6)^2+(Pro_Economic_Table[[#This Row],[Weighted Cost]]-TOPSIS!$C$6)^2+(Pro_Economic_Table[[#This Row],[Weighted Co2]]-TOPSIS!$D$6)^2)^0.5</f>
        <v>3.8463586598980132E-3</v>
      </c>
      <c r="Z301">
        <f>Pro_Economic_Table[[#This Row],[S- Worst-Euclidean Distance]]/(Pro_Economic_Table[[#This Row],[S+ Best-Euclidean Distance]]+Pro_Economic_Table[[#This Row],[S- Worst-Euclidean Distance]])</f>
        <v>0.45207871217998319</v>
      </c>
      <c r="AA301">
        <v>300</v>
      </c>
    </row>
    <row r="302" spans="1:27" x14ac:dyDescent="0.3">
      <c r="A302">
        <v>338</v>
      </c>
      <c r="B302" t="s">
        <v>142</v>
      </c>
      <c r="C302" t="s">
        <v>149</v>
      </c>
      <c r="D302" t="s">
        <v>154</v>
      </c>
      <c r="E302" t="s">
        <v>157</v>
      </c>
      <c r="F302" t="s">
        <v>160</v>
      </c>
      <c r="G302" t="s">
        <v>226</v>
      </c>
      <c r="H302">
        <v>455.24950416743025</v>
      </c>
      <c r="I302">
        <v>33</v>
      </c>
      <c r="J302">
        <v>1620720.0752602851</v>
      </c>
      <c r="K302">
        <v>50489.964849999989</v>
      </c>
      <c r="L302">
        <v>291729613.54685134</v>
      </c>
      <c r="M302">
        <v>6062881.1958333319</v>
      </c>
      <c r="N302">
        <v>2431080112.8904276</v>
      </c>
      <c r="O302">
        <v>128700000</v>
      </c>
      <c r="P302">
        <v>28.769951033333328</v>
      </c>
      <c r="Q302">
        <v>24229.765125141264</v>
      </c>
      <c r="R302">
        <v>291780103.51170135</v>
      </c>
      <c r="S302">
        <v>2565.8429940862607</v>
      </c>
      <c r="T302">
        <v>24258.535076174598</v>
      </c>
      <c r="U302">
        <f>Pro_Economic_Table[[#This Row],[Total Energy(MJ)]]*AHP!$P$3/TOPSIS!$B$4</f>
        <v>8.1471158893508984E-3</v>
      </c>
      <c r="V302">
        <f>Pro_Economic_Table[[#This Row],[Total Cost(LKR Million)]]*AHP!$P$4/TOPSIS!$C$4</f>
        <v>3.1682488030909305E-2</v>
      </c>
      <c r="W302">
        <f>Pro_Economic_Table[[#This Row],[Total Carbon (Metric T)]]*AHP!$P$5/TOPSIS!$D$4</f>
        <v>3.4988044220530656E-3</v>
      </c>
      <c r="X302">
        <f>((Pro_Economic_Table[[#This Row],[Weighted Energy]]-TOPSIS!$B$5)^2+(Pro_Economic_Table[[#This Row],[Weighted Cost]]-TOPSIS!$C$5)^2+(Pro_Economic_Table[[#This Row],[Weighted Co2]]-TOPSIS!$D$5)^2)^0.5</f>
        <v>4.6618642188129365E-3</v>
      </c>
      <c r="Y302">
        <f>((Pro_Economic_Table[[#This Row],[Weighted Energy]]-TOPSIS!$B$6)^2+(Pro_Economic_Table[[#This Row],[Weighted Cost]]-TOPSIS!$C$6)^2+(Pro_Economic_Table[[#This Row],[Weighted Co2]]-TOPSIS!$D$6)^2)^0.5</f>
        <v>3.8463163053224251E-3</v>
      </c>
      <c r="Z302">
        <f>Pro_Economic_Table[[#This Row],[S- Worst-Euclidean Distance]]/(Pro_Economic_Table[[#This Row],[S+ Best-Euclidean Distance]]+Pro_Economic_Table[[#This Row],[S- Worst-Euclidean Distance]])</f>
        <v>0.45207271923902964</v>
      </c>
      <c r="AA302">
        <v>301</v>
      </c>
    </row>
    <row r="303" spans="1:27" x14ac:dyDescent="0.3">
      <c r="A303">
        <v>356</v>
      </c>
      <c r="B303" t="s">
        <v>142</v>
      </c>
      <c r="C303" t="s">
        <v>149</v>
      </c>
      <c r="D303" t="s">
        <v>155</v>
      </c>
      <c r="E303" t="s">
        <v>157</v>
      </c>
      <c r="F303" t="s">
        <v>160</v>
      </c>
      <c r="G303" t="s">
        <v>226</v>
      </c>
      <c r="H303">
        <v>455.27959804243022</v>
      </c>
      <c r="I303">
        <v>33</v>
      </c>
      <c r="J303">
        <v>1620749.2061312851</v>
      </c>
      <c r="K303">
        <v>50403.982349999991</v>
      </c>
      <c r="L303">
        <v>291734857.10363132</v>
      </c>
      <c r="M303">
        <v>6058582.0708333319</v>
      </c>
      <c r="N303">
        <v>2431123809.1969275</v>
      </c>
      <c r="O303">
        <v>128700000</v>
      </c>
      <c r="P303">
        <v>28.705464158333328</v>
      </c>
      <c r="Q303">
        <v>24230.200631662712</v>
      </c>
      <c r="R303">
        <v>291785261.08598131</v>
      </c>
      <c r="S303">
        <v>2565.8823912677608</v>
      </c>
      <c r="T303">
        <v>24258.906095821047</v>
      </c>
      <c r="U303">
        <f>Pro_Economic_Table[[#This Row],[Total Energy(MJ)]]*AHP!$P$3/TOPSIS!$B$4</f>
        <v>8.1472598997027381E-3</v>
      </c>
      <c r="V303">
        <f>Pro_Economic_Table[[#This Row],[Total Cost(LKR Million)]]*AHP!$P$4/TOPSIS!$C$4</f>
        <v>3.1682974498995702E-2</v>
      </c>
      <c r="W303">
        <f>Pro_Economic_Table[[#This Row],[Total Carbon (Metric T)]]*AHP!$P$5/TOPSIS!$D$4</f>
        <v>3.4988579341540885E-3</v>
      </c>
      <c r="X303">
        <f>((Pro_Economic_Table[[#This Row],[Weighted Energy]]-TOPSIS!$B$5)^2+(Pro_Economic_Table[[#This Row],[Weighted Cost]]-TOPSIS!$C$5)^2+(Pro_Economic_Table[[#This Row],[Weighted Co2]]-TOPSIS!$D$5)^2)^0.5</f>
        <v>4.6623738880690515E-3</v>
      </c>
      <c r="Y303">
        <f>((Pro_Economic_Table[[#This Row],[Weighted Energy]]-TOPSIS!$B$6)^2+(Pro_Economic_Table[[#This Row],[Weighted Cost]]-TOPSIS!$C$6)^2+(Pro_Economic_Table[[#This Row],[Weighted Co2]]-TOPSIS!$D$6)^2)^0.5</f>
        <v>3.8458064786124832E-3</v>
      </c>
      <c r="Z303">
        <f>Pro_Economic_Table[[#This Row],[S- Worst-Euclidean Distance]]/(Pro_Economic_Table[[#This Row],[S+ Best-Euclidean Distance]]+Pro_Economic_Table[[#This Row],[S- Worst-Euclidean Distance]])</f>
        <v>0.45201280566087387</v>
      </c>
      <c r="AA303">
        <v>302</v>
      </c>
    </row>
    <row r="304" spans="1:27" x14ac:dyDescent="0.3">
      <c r="A304">
        <v>291</v>
      </c>
      <c r="B304" t="s">
        <v>141</v>
      </c>
      <c r="C304" t="s">
        <v>151</v>
      </c>
      <c r="D304" t="s">
        <v>154</v>
      </c>
      <c r="E304" t="s">
        <v>156</v>
      </c>
      <c r="F304" t="s">
        <v>159</v>
      </c>
      <c r="G304" t="s">
        <v>224</v>
      </c>
      <c r="H304">
        <v>447.83728715493902</v>
      </c>
      <c r="I304">
        <v>32</v>
      </c>
      <c r="J304">
        <v>1626548.527781358</v>
      </c>
      <c r="K304">
        <v>51720.253233333329</v>
      </c>
      <c r="L304">
        <v>292778735.00064445</v>
      </c>
      <c r="M304">
        <v>5974087.4383333325</v>
      </c>
      <c r="N304">
        <v>2439822791.6720371</v>
      </c>
      <c r="O304">
        <v>119878400</v>
      </c>
      <c r="P304">
        <v>22.224744849999997</v>
      </c>
      <c r="Q304">
        <v>24316.900490331303</v>
      </c>
      <c r="R304">
        <v>292830455.25387776</v>
      </c>
      <c r="S304">
        <v>2565.6752791103704</v>
      </c>
      <c r="T304">
        <v>24339.125235181302</v>
      </c>
      <c r="U304">
        <f>Pro_Economic_Table[[#This Row],[Total Energy(MJ)]]*AHP!$P$3/TOPSIS!$B$4</f>
        <v>8.1764439253105177E-3</v>
      </c>
      <c r="V304">
        <f>Pro_Economic_Table[[#This Row],[Total Cost(LKR Million)]]*AHP!$P$4/TOPSIS!$C$4</f>
        <v>3.168041712176619E-2</v>
      </c>
      <c r="W304">
        <f>Pro_Economic_Table[[#This Row],[Total Carbon (Metric T)]]*AHP!$P$5/TOPSIS!$D$4</f>
        <v>3.5104279270924753E-3</v>
      </c>
      <c r="X304">
        <f>((Pro_Economic_Table[[#This Row],[Weighted Energy]]-TOPSIS!$B$5)^2+(Pro_Economic_Table[[#This Row],[Weighted Cost]]-TOPSIS!$C$5)^2+(Pro_Economic_Table[[#This Row],[Weighted Co2]]-TOPSIS!$D$5)^2)^0.5</f>
        <v>4.6682206679707879E-3</v>
      </c>
      <c r="Y304">
        <f>((Pro_Economic_Table[[#This Row],[Weighted Energy]]-TOPSIS!$B$6)^2+(Pro_Economic_Table[[#This Row],[Weighted Cost]]-TOPSIS!$C$6)^2+(Pro_Economic_Table[[#This Row],[Weighted Co2]]-TOPSIS!$D$6)^2)^0.5</f>
        <v>3.8399277376237602E-3</v>
      </c>
      <c r="Z304">
        <f>Pro_Economic_Table[[#This Row],[S- Worst-Euclidean Distance]]/(Pro_Economic_Table[[#This Row],[S+ Best-Euclidean Distance]]+Pro_Economic_Table[[#This Row],[S- Worst-Euclidean Distance]])</f>
        <v>0.45132354944570657</v>
      </c>
      <c r="AA304">
        <v>303</v>
      </c>
    </row>
    <row r="305" spans="1:27" x14ac:dyDescent="0.3">
      <c r="A305">
        <v>309</v>
      </c>
      <c r="B305" t="s">
        <v>141</v>
      </c>
      <c r="C305" t="s">
        <v>151</v>
      </c>
      <c r="D305" t="s">
        <v>155</v>
      </c>
      <c r="E305" t="s">
        <v>156</v>
      </c>
      <c r="F305" t="s">
        <v>159</v>
      </c>
      <c r="G305" t="s">
        <v>224</v>
      </c>
      <c r="H305">
        <v>447.86738102993905</v>
      </c>
      <c r="I305">
        <v>32</v>
      </c>
      <c r="J305">
        <v>1626577.658652358</v>
      </c>
      <c r="K305">
        <v>51634.270733333324</v>
      </c>
      <c r="L305">
        <v>292783978.55742449</v>
      </c>
      <c r="M305">
        <v>5969788.3133333325</v>
      </c>
      <c r="N305">
        <v>2439866487.9785371</v>
      </c>
      <c r="O305">
        <v>119878400</v>
      </c>
      <c r="P305">
        <v>22.160257974999993</v>
      </c>
      <c r="Q305">
        <v>24317.335996852751</v>
      </c>
      <c r="R305">
        <v>292835612.82815784</v>
      </c>
      <c r="S305">
        <v>2565.7146762918705</v>
      </c>
      <c r="T305">
        <v>24339.496254827751</v>
      </c>
      <c r="U305">
        <f>Pro_Economic_Table[[#This Row],[Total Energy(MJ)]]*AHP!$P$3/TOPSIS!$B$4</f>
        <v>8.1765879356623626E-3</v>
      </c>
      <c r="V305">
        <f>Pro_Economic_Table[[#This Row],[Total Cost(LKR Million)]]*AHP!$P$4/TOPSIS!$C$4</f>
        <v>3.1680903589852587E-2</v>
      </c>
      <c r="W305">
        <f>Pro_Economic_Table[[#This Row],[Total Carbon (Metric T)]]*AHP!$P$5/TOPSIS!$D$4</f>
        <v>3.5104814391934982E-3</v>
      </c>
      <c r="X305">
        <f>((Pro_Economic_Table[[#This Row],[Weighted Energy]]-TOPSIS!$B$5)^2+(Pro_Economic_Table[[#This Row],[Weighted Cost]]-TOPSIS!$C$5)^2+(Pro_Economic_Table[[#This Row],[Weighted Co2]]-TOPSIS!$D$5)^2)^0.5</f>
        <v>4.6687304654032978E-3</v>
      </c>
      <c r="Y305">
        <f>((Pro_Economic_Table[[#This Row],[Weighted Energy]]-TOPSIS!$B$6)^2+(Pro_Economic_Table[[#This Row],[Weighted Cost]]-TOPSIS!$C$6)^2+(Pro_Economic_Table[[#This Row],[Weighted Co2]]-TOPSIS!$D$6)^2)^0.5</f>
        <v>3.8394180622506337E-3</v>
      </c>
      <c r="Z305">
        <f>Pro_Economic_Table[[#This Row],[S- Worst-Euclidean Distance]]/(Pro_Economic_Table[[#This Row],[S+ Best-Euclidean Distance]]+Pro_Economic_Table[[#This Row],[S- Worst-Euclidean Distance]])</f>
        <v>0.45126363858969082</v>
      </c>
      <c r="AA305">
        <v>304</v>
      </c>
    </row>
    <row r="306" spans="1:27" x14ac:dyDescent="0.3">
      <c r="A306">
        <v>290</v>
      </c>
      <c r="B306" t="s">
        <v>141</v>
      </c>
      <c r="C306" t="s">
        <v>151</v>
      </c>
      <c r="D306" t="s">
        <v>154</v>
      </c>
      <c r="E306" t="s">
        <v>156</v>
      </c>
      <c r="F306" t="s">
        <v>159</v>
      </c>
      <c r="G306" t="s">
        <v>226</v>
      </c>
      <c r="H306">
        <v>447.83728715493902</v>
      </c>
      <c r="I306">
        <v>32</v>
      </c>
      <c r="J306">
        <v>1626548.527781358</v>
      </c>
      <c r="K306">
        <v>51720.253233333329</v>
      </c>
      <c r="L306">
        <v>292778735.00064445</v>
      </c>
      <c r="M306">
        <v>5974087.4383333325</v>
      </c>
      <c r="N306">
        <v>2439822791.6720371</v>
      </c>
      <c r="O306">
        <v>124800000</v>
      </c>
      <c r="P306">
        <v>22.224744849999997</v>
      </c>
      <c r="Q306">
        <v>24316.900490331303</v>
      </c>
      <c r="R306">
        <v>292830455.25387776</v>
      </c>
      <c r="S306">
        <v>2570.5968791103705</v>
      </c>
      <c r="T306">
        <v>24339.125235181302</v>
      </c>
      <c r="U306">
        <f>Pro_Economic_Table[[#This Row],[Total Energy(MJ)]]*AHP!$P$3/TOPSIS!$B$4</f>
        <v>8.1764439253105177E-3</v>
      </c>
      <c r="V306">
        <f>Pro_Economic_Table[[#This Row],[Total Cost(LKR Million)]]*AHP!$P$4/TOPSIS!$C$4</f>
        <v>3.1741188000363324E-2</v>
      </c>
      <c r="W306">
        <f>Pro_Economic_Table[[#This Row],[Total Carbon (Metric T)]]*AHP!$P$5/TOPSIS!$D$4</f>
        <v>3.5104279270924753E-3</v>
      </c>
      <c r="X306">
        <f>((Pro_Economic_Table[[#This Row],[Weighted Energy]]-TOPSIS!$B$5)^2+(Pro_Economic_Table[[#This Row],[Weighted Cost]]-TOPSIS!$C$5)^2+(Pro_Economic_Table[[#This Row],[Weighted Co2]]-TOPSIS!$D$5)^2)^0.5</f>
        <v>4.7267950513850627E-3</v>
      </c>
      <c r="Y306">
        <f>((Pro_Economic_Table[[#This Row],[Weighted Energy]]-TOPSIS!$B$6)^2+(Pro_Economic_Table[[#This Row],[Weighted Cost]]-TOPSIS!$C$6)^2+(Pro_Economic_Table[[#This Row],[Weighted Co2]]-TOPSIS!$D$6)^2)^0.5</f>
        <v>3.7813133829703986E-3</v>
      </c>
      <c r="Z306">
        <f>Pro_Economic_Table[[#This Row],[S- Worst-Euclidean Distance]]/(Pro_Economic_Table[[#This Row],[S+ Best-Euclidean Distance]]+Pro_Economic_Table[[#This Row],[S- Worst-Euclidean Distance]])</f>
        <v>0.44443643521297632</v>
      </c>
      <c r="AA306">
        <v>305</v>
      </c>
    </row>
    <row r="307" spans="1:27" x14ac:dyDescent="0.3">
      <c r="A307">
        <v>308</v>
      </c>
      <c r="B307" t="s">
        <v>141</v>
      </c>
      <c r="C307" t="s">
        <v>151</v>
      </c>
      <c r="D307" t="s">
        <v>155</v>
      </c>
      <c r="E307" t="s">
        <v>156</v>
      </c>
      <c r="F307" t="s">
        <v>159</v>
      </c>
      <c r="G307" t="s">
        <v>226</v>
      </c>
      <c r="H307">
        <v>447.86738102993905</v>
      </c>
      <c r="I307">
        <v>32</v>
      </c>
      <c r="J307">
        <v>1626577.658652358</v>
      </c>
      <c r="K307">
        <v>51634.270733333324</v>
      </c>
      <c r="L307">
        <v>292783978.55742449</v>
      </c>
      <c r="M307">
        <v>5969788.3133333325</v>
      </c>
      <c r="N307">
        <v>2439866487.9785371</v>
      </c>
      <c r="O307">
        <v>124800000</v>
      </c>
      <c r="P307">
        <v>22.160257974999993</v>
      </c>
      <c r="Q307">
        <v>24317.335996852751</v>
      </c>
      <c r="R307">
        <v>292835612.82815784</v>
      </c>
      <c r="S307">
        <v>2570.6362762918707</v>
      </c>
      <c r="T307">
        <v>24339.496254827751</v>
      </c>
      <c r="U307">
        <f>Pro_Economic_Table[[#This Row],[Total Energy(MJ)]]*AHP!$P$3/TOPSIS!$B$4</f>
        <v>8.1765879356623626E-3</v>
      </c>
      <c r="V307">
        <f>Pro_Economic_Table[[#This Row],[Total Cost(LKR Million)]]*AHP!$P$4/TOPSIS!$C$4</f>
        <v>3.1741674468449721E-2</v>
      </c>
      <c r="W307">
        <f>Pro_Economic_Table[[#This Row],[Total Carbon (Metric T)]]*AHP!$P$5/TOPSIS!$D$4</f>
        <v>3.5104814391934982E-3</v>
      </c>
      <c r="X307">
        <f>((Pro_Economic_Table[[#This Row],[Weighted Energy]]-TOPSIS!$B$5)^2+(Pro_Economic_Table[[#This Row],[Weighted Cost]]-TOPSIS!$C$5)^2+(Pro_Economic_Table[[#This Row],[Weighted Co2]]-TOPSIS!$D$5)^2)^0.5</f>
        <v>4.7273047857843498E-3</v>
      </c>
      <c r="Y307">
        <f>((Pro_Economic_Table[[#This Row],[Weighted Energy]]-TOPSIS!$B$6)^2+(Pro_Economic_Table[[#This Row],[Weighted Cost]]-TOPSIS!$C$6)^2+(Pro_Economic_Table[[#This Row],[Weighted Co2]]-TOPSIS!$D$6)^2)^0.5</f>
        <v>3.7808036252867144E-3</v>
      </c>
      <c r="Z307">
        <f>Pro_Economic_Table[[#This Row],[S- Worst-Euclidean Distance]]/(Pro_Economic_Table[[#This Row],[S+ Best-Euclidean Distance]]+Pro_Economic_Table[[#This Row],[S- Worst-Euclidean Distance]])</f>
        <v>0.44437652209120809</v>
      </c>
      <c r="AA307">
        <v>306</v>
      </c>
    </row>
    <row r="308" spans="1:27" x14ac:dyDescent="0.3">
      <c r="A308">
        <v>298</v>
      </c>
      <c r="B308" t="s">
        <v>141</v>
      </c>
      <c r="C308" t="s">
        <v>151</v>
      </c>
      <c r="D308" t="s">
        <v>154</v>
      </c>
      <c r="E308" t="s">
        <v>157</v>
      </c>
      <c r="F308" t="s">
        <v>159</v>
      </c>
      <c r="G308" t="s">
        <v>225</v>
      </c>
      <c r="H308">
        <v>450.8887994882723</v>
      </c>
      <c r="I308">
        <v>65</v>
      </c>
      <c r="J308">
        <v>1629502.3917200249</v>
      </c>
      <c r="K308">
        <v>54717.274274999996</v>
      </c>
      <c r="L308">
        <v>293310430.50960451</v>
      </c>
      <c r="M308">
        <v>5374683.2299999986</v>
      </c>
      <c r="N308">
        <v>2444253587.5800376</v>
      </c>
      <c r="O308">
        <v>121160000</v>
      </c>
      <c r="P308">
        <v>25.221765891666664</v>
      </c>
      <c r="Q308">
        <v>24361.060756214374</v>
      </c>
      <c r="R308">
        <v>293365147.78387952</v>
      </c>
      <c r="S308">
        <v>2570.7882708100378</v>
      </c>
      <c r="T308">
        <v>24386.282522106041</v>
      </c>
      <c r="U308">
        <f>Pro_Economic_Table[[#This Row],[Total Energy(MJ)]]*AHP!$P$3/TOPSIS!$B$4</f>
        <v>8.1913736684789719E-3</v>
      </c>
      <c r="V308">
        <f>Pro_Economic_Table[[#This Row],[Total Cost(LKR Million)]]*AHP!$P$4/TOPSIS!$C$4</f>
        <v>3.1743551264697072E-2</v>
      </c>
      <c r="W308">
        <f>Pro_Economic_Table[[#This Row],[Total Carbon (Metric T)]]*AHP!$P$5/TOPSIS!$D$4</f>
        <v>3.5172294146310346E-3</v>
      </c>
      <c r="X308">
        <f>((Pro_Economic_Table[[#This Row],[Weighted Energy]]-TOPSIS!$B$5)^2+(Pro_Economic_Table[[#This Row],[Weighted Cost]]-TOPSIS!$C$5)^2+(Pro_Economic_Table[[#This Row],[Weighted Co2]]-TOPSIS!$D$5)^2)^0.5</f>
        <v>4.7334410442698288E-3</v>
      </c>
      <c r="Y308">
        <f>((Pro_Economic_Table[[#This Row],[Weighted Energy]]-TOPSIS!$B$6)^2+(Pro_Economic_Table[[#This Row],[Weighted Cost]]-TOPSIS!$C$6)^2+(Pro_Economic_Table[[#This Row],[Weighted Co2]]-TOPSIS!$D$6)^2)^0.5</f>
        <v>3.7747017054089059E-3</v>
      </c>
      <c r="Z308">
        <f>Pro_Economic_Table[[#This Row],[S- Worst-Euclidean Distance]]/(Pro_Economic_Table[[#This Row],[S+ Best-Euclidean Distance]]+Pro_Economic_Table[[#This Row],[S- Worst-Euclidean Distance]])</f>
        <v>0.44365754271711499</v>
      </c>
      <c r="AA308">
        <v>307</v>
      </c>
    </row>
    <row r="309" spans="1:27" x14ac:dyDescent="0.3">
      <c r="A309">
        <v>316</v>
      </c>
      <c r="B309" t="s">
        <v>141</v>
      </c>
      <c r="C309" t="s">
        <v>151</v>
      </c>
      <c r="D309" t="s">
        <v>155</v>
      </c>
      <c r="E309" t="s">
        <v>157</v>
      </c>
      <c r="F309" t="s">
        <v>159</v>
      </c>
      <c r="G309" t="s">
        <v>225</v>
      </c>
      <c r="H309">
        <v>450.91889336327233</v>
      </c>
      <c r="I309">
        <v>65</v>
      </c>
      <c r="J309">
        <v>1629531.5225910246</v>
      </c>
      <c r="K309">
        <v>54631.291774999991</v>
      </c>
      <c r="L309">
        <v>293315674.06638443</v>
      </c>
      <c r="M309">
        <v>5370384.1049999986</v>
      </c>
      <c r="N309">
        <v>2444297283.8865371</v>
      </c>
      <c r="O309">
        <v>121160000</v>
      </c>
      <c r="P309">
        <v>25.15727901666666</v>
      </c>
      <c r="Q309">
        <v>24361.496262735818</v>
      </c>
      <c r="R309">
        <v>293370305.35815942</v>
      </c>
      <c r="S309">
        <v>2570.8276679915371</v>
      </c>
      <c r="T309">
        <v>24386.653541752486</v>
      </c>
      <c r="U309">
        <f>Pro_Economic_Table[[#This Row],[Total Energy(MJ)]]*AHP!$P$3/TOPSIS!$B$4</f>
        <v>8.1915176788308116E-3</v>
      </c>
      <c r="V309">
        <f>Pro_Economic_Table[[#This Row],[Total Cost(LKR Million)]]*AHP!$P$4/TOPSIS!$C$4</f>
        <v>3.1744037732783462E-2</v>
      </c>
      <c r="W309">
        <f>Pro_Economic_Table[[#This Row],[Total Carbon (Metric T)]]*AHP!$P$5/TOPSIS!$D$4</f>
        <v>3.517282926732057E-3</v>
      </c>
      <c r="X309">
        <f>((Pro_Economic_Table[[#This Row],[Weighted Energy]]-TOPSIS!$B$5)^2+(Pro_Economic_Table[[#This Row],[Weighted Cost]]-TOPSIS!$C$5)^2+(Pro_Economic_Table[[#This Row],[Weighted Co2]]-TOPSIS!$D$5)^2)^0.5</f>
        <v>4.7339508369631123E-3</v>
      </c>
      <c r="Y309">
        <f>((Pro_Economic_Table[[#This Row],[Weighted Energy]]-TOPSIS!$B$6)^2+(Pro_Economic_Table[[#This Row],[Weighted Cost]]-TOPSIS!$C$6)^2+(Pro_Economic_Table[[#This Row],[Weighted Co2]]-TOPSIS!$D$6)^2)^0.5</f>
        <v>3.7741920254368809E-3</v>
      </c>
      <c r="Z309">
        <f>Pro_Economic_Table[[#This Row],[S- Worst-Euclidean Distance]]/(Pro_Economic_Table[[#This Row],[S+ Best-Euclidean Distance]]+Pro_Economic_Table[[#This Row],[S- Worst-Euclidean Distance]])</f>
        <v>0.44359763187759282</v>
      </c>
      <c r="AA309">
        <v>308</v>
      </c>
    </row>
    <row r="310" spans="1:27" x14ac:dyDescent="0.3">
      <c r="A310">
        <v>37</v>
      </c>
      <c r="B310" t="s">
        <v>139</v>
      </c>
      <c r="C310" t="s">
        <v>150</v>
      </c>
      <c r="D310" t="s">
        <v>154</v>
      </c>
      <c r="E310" t="s">
        <v>156</v>
      </c>
      <c r="F310" t="s">
        <v>159</v>
      </c>
      <c r="G310" t="s">
        <v>225</v>
      </c>
      <c r="H310">
        <v>443.38361170515509</v>
      </c>
      <c r="I310">
        <v>64</v>
      </c>
      <c r="J310">
        <v>1630591.3829362125</v>
      </c>
      <c r="K310">
        <v>66088.293633333305</v>
      </c>
      <c r="L310">
        <v>293506448.92851824</v>
      </c>
      <c r="M310">
        <v>6046623.5983333327</v>
      </c>
      <c r="N310">
        <v>2445887074.4043188</v>
      </c>
      <c r="O310">
        <v>119296000</v>
      </c>
      <c r="P310">
        <v>25.510745649999993</v>
      </c>
      <c r="Q310">
        <v>24377.341174896374</v>
      </c>
      <c r="R310">
        <v>293572537.22215158</v>
      </c>
      <c r="S310">
        <v>2571.2296980026522</v>
      </c>
      <c r="T310">
        <v>24402.851920546374</v>
      </c>
      <c r="U310">
        <f>Pro_Economic_Table[[#This Row],[Total Energy(MJ)]]*AHP!$P$3/TOPSIS!$B$4</f>
        <v>8.1971644190047769E-3</v>
      </c>
      <c r="V310">
        <f>Pro_Economic_Table[[#This Row],[Total Cost(LKR Million)]]*AHP!$P$4/TOPSIS!$C$4</f>
        <v>3.1749001914553182E-2</v>
      </c>
      <c r="W310">
        <f>Pro_Economic_Table[[#This Row],[Total Carbon (Metric T)]]*AHP!$P$5/TOPSIS!$D$4</f>
        <v>3.5196192161731209E-3</v>
      </c>
      <c r="X310">
        <f>((Pro_Economic_Table[[#This Row],[Weighted Energy]]-TOPSIS!$B$5)^2+(Pro_Economic_Table[[#This Row],[Weighted Cost]]-TOPSIS!$C$5)^2+(Pro_Economic_Table[[#This Row],[Weighted Co2]]-TOPSIS!$D$5)^2)^0.5</f>
        <v>4.7403725721523911E-3</v>
      </c>
      <c r="Y310">
        <f>((Pro_Economic_Table[[#This Row],[Weighted Energy]]-TOPSIS!$B$6)^2+(Pro_Economic_Table[[#This Row],[Weighted Cost]]-TOPSIS!$C$6)^2+(Pro_Economic_Table[[#This Row],[Weighted Co2]]-TOPSIS!$D$6)^2)^0.5</f>
        <v>3.7678022419904184E-3</v>
      </c>
      <c r="Z310">
        <f>Pro_Economic_Table[[#This Row],[S- Worst-Euclidean Distance]]/(Pro_Economic_Table[[#This Row],[S+ Best-Euclidean Distance]]+Pro_Economic_Table[[#This Row],[S- Worst-Euclidean Distance]])</f>
        <v>0.44284494903975724</v>
      </c>
      <c r="AA310">
        <v>309</v>
      </c>
    </row>
    <row r="311" spans="1:27" x14ac:dyDescent="0.3">
      <c r="A311">
        <v>55</v>
      </c>
      <c r="B311" t="s">
        <v>139</v>
      </c>
      <c r="C311" t="s">
        <v>150</v>
      </c>
      <c r="D311" t="s">
        <v>155</v>
      </c>
      <c r="E311" t="s">
        <v>156</v>
      </c>
      <c r="F311" t="s">
        <v>159</v>
      </c>
      <c r="G311" t="s">
        <v>225</v>
      </c>
      <c r="H311">
        <v>443.41370558015512</v>
      </c>
      <c r="I311">
        <v>64</v>
      </c>
      <c r="J311">
        <v>1630620.5138072122</v>
      </c>
      <c r="K311">
        <v>66002.311133333307</v>
      </c>
      <c r="L311">
        <v>293511692.48529822</v>
      </c>
      <c r="M311">
        <v>6042324.4733333327</v>
      </c>
      <c r="N311">
        <v>2445930770.7108183</v>
      </c>
      <c r="O311">
        <v>119296000</v>
      </c>
      <c r="P311">
        <v>25.44625877499999</v>
      </c>
      <c r="Q311">
        <v>24377.776681417818</v>
      </c>
      <c r="R311">
        <v>293577694.79643154</v>
      </c>
      <c r="S311">
        <v>2571.2690951841519</v>
      </c>
      <c r="T311">
        <v>24403.222940192816</v>
      </c>
      <c r="U311">
        <f>Pro_Economic_Table[[#This Row],[Total Energy(MJ)]]*AHP!$P$3/TOPSIS!$B$4</f>
        <v>8.1973084293566183E-3</v>
      </c>
      <c r="V311">
        <f>Pro_Economic_Table[[#This Row],[Total Cost(LKR Million)]]*AHP!$P$4/TOPSIS!$C$4</f>
        <v>3.1749488382639579E-2</v>
      </c>
      <c r="W311">
        <f>Pro_Economic_Table[[#This Row],[Total Carbon (Metric T)]]*AHP!$P$5/TOPSIS!$D$4</f>
        <v>3.5196727282741425E-3</v>
      </c>
      <c r="X311">
        <f>((Pro_Economic_Table[[#This Row],[Weighted Energy]]-TOPSIS!$B$5)^2+(Pro_Economic_Table[[#This Row],[Weighted Cost]]-TOPSIS!$C$5)^2+(Pro_Economic_Table[[#This Row],[Weighted Co2]]-TOPSIS!$D$5)^2)^0.5</f>
        <v>4.7408823816645464E-3</v>
      </c>
      <c r="Y311">
        <f>((Pro_Economic_Table[[#This Row],[Weighted Energy]]-TOPSIS!$B$6)^2+(Pro_Economic_Table[[#This Row],[Weighted Cost]]-TOPSIS!$C$6)^2+(Pro_Economic_Table[[#This Row],[Weighted Co2]]-TOPSIS!$D$6)^2)^0.5</f>
        <v>3.7672925877292127E-3</v>
      </c>
      <c r="Z311">
        <f>Pro_Economic_Table[[#This Row],[S- Worst-Euclidean Distance]]/(Pro_Economic_Table[[#This Row],[S+ Best-Euclidean Distance]]+Pro_Economic_Table[[#This Row],[S- Worst-Euclidean Distance]])</f>
        <v>0.44278503924533735</v>
      </c>
      <c r="AA311">
        <v>310</v>
      </c>
    </row>
    <row r="312" spans="1:27" x14ac:dyDescent="0.3">
      <c r="A312">
        <v>39</v>
      </c>
      <c r="B312" t="s">
        <v>139</v>
      </c>
      <c r="C312" t="s">
        <v>150</v>
      </c>
      <c r="D312" t="s">
        <v>154</v>
      </c>
      <c r="E312" t="s">
        <v>156</v>
      </c>
      <c r="F312" t="s">
        <v>159</v>
      </c>
      <c r="G312" t="s">
        <v>224</v>
      </c>
      <c r="H312">
        <v>443.38361170515509</v>
      </c>
      <c r="I312">
        <v>32</v>
      </c>
      <c r="J312">
        <v>1630591.3829362125</v>
      </c>
      <c r="K312">
        <v>66088.293633333305</v>
      </c>
      <c r="L312">
        <v>293506448.92851824</v>
      </c>
      <c r="M312">
        <v>6046623.5983333327</v>
      </c>
      <c r="N312">
        <v>2445887074.4043188</v>
      </c>
      <c r="O312">
        <v>119878400</v>
      </c>
      <c r="P312">
        <v>25.510745649999993</v>
      </c>
      <c r="Q312">
        <v>24377.341174896374</v>
      </c>
      <c r="R312">
        <v>293572537.22215158</v>
      </c>
      <c r="S312">
        <v>2571.812098002652</v>
      </c>
      <c r="T312">
        <v>24402.851920546374</v>
      </c>
      <c r="U312">
        <f>Pro_Economic_Table[[#This Row],[Total Energy(MJ)]]*AHP!$P$3/TOPSIS!$B$4</f>
        <v>8.1971644190047769E-3</v>
      </c>
      <c r="V312">
        <f>Pro_Economic_Table[[#This Row],[Total Cost(LKR Million)]]*AHP!$P$4/TOPSIS!$C$4</f>
        <v>3.1756193266896923E-2</v>
      </c>
      <c r="W312">
        <f>Pro_Economic_Table[[#This Row],[Total Carbon (Metric T)]]*AHP!$P$5/TOPSIS!$D$4</f>
        <v>3.5196192161731209E-3</v>
      </c>
      <c r="X312">
        <f>((Pro_Economic_Table[[#This Row],[Weighted Energy]]-TOPSIS!$B$5)^2+(Pro_Economic_Table[[#This Row],[Weighted Cost]]-TOPSIS!$C$5)^2+(Pro_Economic_Table[[#This Row],[Weighted Co2]]-TOPSIS!$D$5)^2)^0.5</f>
        <v>4.7472996674604827E-3</v>
      </c>
      <c r="Y312">
        <f>((Pro_Economic_Table[[#This Row],[Weighted Energy]]-TOPSIS!$B$6)^2+(Pro_Economic_Table[[#This Row],[Weighted Cost]]-TOPSIS!$C$6)^2+(Pro_Economic_Table[[#This Row],[Weighted Co2]]-TOPSIS!$D$6)^2)^0.5</f>
        <v>3.7608606355597563E-3</v>
      </c>
      <c r="Z312">
        <f>Pro_Economic_Table[[#This Row],[S- Worst-Euclidean Distance]]/(Pro_Economic_Table[[#This Row],[S+ Best-Euclidean Distance]]+Pro_Economic_Table[[#This Row],[S- Worst-Euclidean Distance]])</f>
        <v>0.4420298280257744</v>
      </c>
      <c r="AA312">
        <v>311</v>
      </c>
    </row>
    <row r="313" spans="1:27" x14ac:dyDescent="0.3">
      <c r="A313">
        <v>57</v>
      </c>
      <c r="B313" t="s">
        <v>139</v>
      </c>
      <c r="C313" t="s">
        <v>150</v>
      </c>
      <c r="D313" t="s">
        <v>155</v>
      </c>
      <c r="E313" t="s">
        <v>156</v>
      </c>
      <c r="F313" t="s">
        <v>159</v>
      </c>
      <c r="G313" t="s">
        <v>224</v>
      </c>
      <c r="H313">
        <v>443.41370558015512</v>
      </c>
      <c r="I313">
        <v>32</v>
      </c>
      <c r="J313">
        <v>1630620.5138072122</v>
      </c>
      <c r="K313">
        <v>66002.311133333307</v>
      </c>
      <c r="L313">
        <v>293511692.48529822</v>
      </c>
      <c r="M313">
        <v>6042324.4733333327</v>
      </c>
      <c r="N313">
        <v>2445930770.7108183</v>
      </c>
      <c r="O313">
        <v>119878400</v>
      </c>
      <c r="P313">
        <v>25.44625877499999</v>
      </c>
      <c r="Q313">
        <v>24377.776681417818</v>
      </c>
      <c r="R313">
        <v>293577694.79643154</v>
      </c>
      <c r="S313">
        <v>2571.8514951841516</v>
      </c>
      <c r="T313">
        <v>24403.222940192816</v>
      </c>
      <c r="U313">
        <f>Pro_Economic_Table[[#This Row],[Total Energy(MJ)]]*AHP!$P$3/TOPSIS!$B$4</f>
        <v>8.1973084293566183E-3</v>
      </c>
      <c r="V313">
        <f>Pro_Economic_Table[[#This Row],[Total Cost(LKR Million)]]*AHP!$P$4/TOPSIS!$C$4</f>
        <v>3.175667973498332E-2</v>
      </c>
      <c r="W313">
        <f>Pro_Economic_Table[[#This Row],[Total Carbon (Metric T)]]*AHP!$P$5/TOPSIS!$D$4</f>
        <v>3.5196727282741425E-3</v>
      </c>
      <c r="X313">
        <f>((Pro_Economic_Table[[#This Row],[Weighted Energy]]-TOPSIS!$B$5)^2+(Pro_Economic_Table[[#This Row],[Weighted Cost]]-TOPSIS!$C$5)^2+(Pro_Economic_Table[[#This Row],[Weighted Co2]]-TOPSIS!$D$5)^2)^0.5</f>
        <v>4.747809469993489E-3</v>
      </c>
      <c r="Y313">
        <f>((Pro_Economic_Table[[#This Row],[Weighted Energy]]-TOPSIS!$B$6)^2+(Pro_Economic_Table[[#This Row],[Weighted Cost]]-TOPSIS!$C$6)^2+(Pro_Economic_Table[[#This Row],[Weighted Co2]]-TOPSIS!$D$6)^2)^0.5</f>
        <v>3.7603509708059443E-3</v>
      </c>
      <c r="Z313">
        <f>Pro_Economic_Table[[#This Row],[S- Worst-Euclidean Distance]]/(Pro_Economic_Table[[#This Row],[S+ Best-Euclidean Distance]]+Pro_Economic_Table[[#This Row],[S- Worst-Euclidean Distance]])</f>
        <v>0.44196991781840672</v>
      </c>
      <c r="AA313">
        <v>312</v>
      </c>
    </row>
    <row r="314" spans="1:27" x14ac:dyDescent="0.3">
      <c r="A314">
        <v>325</v>
      </c>
      <c r="B314" t="s">
        <v>142</v>
      </c>
      <c r="C314" t="s">
        <v>149</v>
      </c>
      <c r="D314" t="s">
        <v>154</v>
      </c>
      <c r="E314" t="s">
        <v>156</v>
      </c>
      <c r="F314" t="s">
        <v>159</v>
      </c>
      <c r="G314" t="s">
        <v>225</v>
      </c>
      <c r="H314">
        <v>457.31783504095199</v>
      </c>
      <c r="I314">
        <v>66</v>
      </c>
      <c r="J314">
        <v>1628728.340203888</v>
      </c>
      <c r="K314">
        <v>46675.574433333328</v>
      </c>
      <c r="L314">
        <v>293171101.23669988</v>
      </c>
      <c r="M314">
        <v>6635039.7583333319</v>
      </c>
      <c r="N314">
        <v>2443092510.3058324</v>
      </c>
      <c r="O314">
        <v>123024000</v>
      </c>
      <c r="P314">
        <v>26.045386449999992</v>
      </c>
      <c r="Q314">
        <v>24349.488686048127</v>
      </c>
      <c r="R314">
        <v>293217776.81113321</v>
      </c>
      <c r="S314">
        <v>2572.7515500641657</v>
      </c>
      <c r="T314">
        <v>24375.534072498129</v>
      </c>
      <c r="U314">
        <f>Pro_Economic_Table[[#This Row],[Total Energy(MJ)]]*AHP!$P$3/TOPSIS!$B$4</f>
        <v>8.1872587600968025E-3</v>
      </c>
      <c r="V314">
        <f>Pro_Economic_Table[[#This Row],[Total Cost(LKR Million)]]*AHP!$P$4/TOPSIS!$C$4</f>
        <v>3.176779342277674E-2</v>
      </c>
      <c r="W314">
        <f>Pro_Economic_Table[[#This Row],[Total Carbon (Metric T)]]*AHP!$P$5/TOPSIS!$D$4</f>
        <v>3.5156791675571577E-3</v>
      </c>
      <c r="X314">
        <f>((Pro_Economic_Table[[#This Row],[Weighted Energy]]-TOPSIS!$B$5)^2+(Pro_Economic_Table[[#This Row],[Weighted Cost]]-TOPSIS!$C$5)^2+(Pro_Economic_Table[[#This Row],[Weighted Co2]]-TOPSIS!$D$5)^2)^0.5</f>
        <v>4.7556327850111057E-3</v>
      </c>
      <c r="Y314">
        <f>((Pro_Economic_Table[[#This Row],[Weighted Energy]]-TOPSIS!$B$6)^2+(Pro_Economic_Table[[#This Row],[Weighted Cost]]-TOPSIS!$C$6)^2+(Pro_Economic_Table[[#This Row],[Weighted Co2]]-TOPSIS!$D$6)^2)^0.5</f>
        <v>3.7524743270225492E-3</v>
      </c>
      <c r="Z314">
        <f>Pro_Economic_Table[[#This Row],[S- Worst-Euclidean Distance]]/(Pro_Economic_Table[[#This Row],[S+ Best-Euclidean Distance]]+Pro_Economic_Table[[#This Row],[S- Worst-Euclidean Distance]])</f>
        <v>0.44104690709818911</v>
      </c>
      <c r="AA314">
        <v>313</v>
      </c>
    </row>
    <row r="315" spans="1:27" x14ac:dyDescent="0.3">
      <c r="A315">
        <v>343</v>
      </c>
      <c r="B315" t="s">
        <v>142</v>
      </c>
      <c r="C315" t="s">
        <v>149</v>
      </c>
      <c r="D315" t="s">
        <v>155</v>
      </c>
      <c r="E315" t="s">
        <v>156</v>
      </c>
      <c r="F315" t="s">
        <v>159</v>
      </c>
      <c r="G315" t="s">
        <v>225</v>
      </c>
      <c r="H315">
        <v>457.34792891595191</v>
      </c>
      <c r="I315">
        <v>66</v>
      </c>
      <c r="J315">
        <v>1628757.4710748878</v>
      </c>
      <c r="K315">
        <v>46589.591933333322</v>
      </c>
      <c r="L315">
        <v>293176344.7934798</v>
      </c>
      <c r="M315">
        <v>6630740.6333333319</v>
      </c>
      <c r="N315">
        <v>2443136206.6123319</v>
      </c>
      <c r="O315">
        <v>123024000</v>
      </c>
      <c r="P315">
        <v>25.980899574999992</v>
      </c>
      <c r="Q315">
        <v>24349.924192569571</v>
      </c>
      <c r="R315">
        <v>293222934.38541311</v>
      </c>
      <c r="S315">
        <v>2572.7909472456649</v>
      </c>
      <c r="T315">
        <v>24375.905092144571</v>
      </c>
      <c r="U315">
        <f>Pro_Economic_Table[[#This Row],[Total Energy(MJ)]]*AHP!$P$3/TOPSIS!$B$4</f>
        <v>8.1874027704486423E-3</v>
      </c>
      <c r="V315">
        <f>Pro_Economic_Table[[#This Row],[Total Cost(LKR Million)]]*AHP!$P$4/TOPSIS!$C$4</f>
        <v>3.1768279890863123E-2</v>
      </c>
      <c r="W315">
        <f>Pro_Economic_Table[[#This Row],[Total Carbon (Metric T)]]*AHP!$P$5/TOPSIS!$D$4</f>
        <v>3.5157326796581793E-3</v>
      </c>
      <c r="X315">
        <f>((Pro_Economic_Table[[#This Row],[Weighted Energy]]-TOPSIS!$B$5)^2+(Pro_Economic_Table[[#This Row],[Weighted Cost]]-TOPSIS!$C$5)^2+(Pro_Economic_Table[[#This Row],[Weighted Co2]]-TOPSIS!$D$5)^2)^0.5</f>
        <v>4.7561425365581361E-3</v>
      </c>
      <c r="Y315">
        <f>((Pro_Economic_Table[[#This Row],[Weighted Energy]]-TOPSIS!$B$6)^2+(Pro_Economic_Table[[#This Row],[Weighted Cost]]-TOPSIS!$C$6)^2+(Pro_Economic_Table[[#This Row],[Weighted Co2]]-TOPSIS!$D$6)^2)^0.5</f>
        <v>3.7519645907174506E-3</v>
      </c>
      <c r="Z315">
        <f>Pro_Economic_Table[[#This Row],[S- Worst-Euclidean Distance]]/(Pro_Economic_Table[[#This Row],[S+ Best-Euclidean Distance]]+Pro_Economic_Table[[#This Row],[S- Worst-Euclidean Distance]])</f>
        <v>0.44098699447369105</v>
      </c>
      <c r="AA315">
        <v>314</v>
      </c>
    </row>
    <row r="316" spans="1:27" x14ac:dyDescent="0.3">
      <c r="A316">
        <v>300</v>
      </c>
      <c r="B316" t="s">
        <v>141</v>
      </c>
      <c r="C316" t="s">
        <v>151</v>
      </c>
      <c r="D316" t="s">
        <v>154</v>
      </c>
      <c r="E316" t="s">
        <v>157</v>
      </c>
      <c r="F316" t="s">
        <v>159</v>
      </c>
      <c r="G316" t="s">
        <v>224</v>
      </c>
      <c r="H316">
        <v>450.8887994882723</v>
      </c>
      <c r="I316">
        <v>33</v>
      </c>
      <c r="J316">
        <v>1629502.3917200249</v>
      </c>
      <c r="K316">
        <v>54717.274274999996</v>
      </c>
      <c r="L316">
        <v>293310430.50960451</v>
      </c>
      <c r="M316">
        <v>5374683.2299999986</v>
      </c>
      <c r="N316">
        <v>2444253587.5800376</v>
      </c>
      <c r="O316">
        <v>123624600</v>
      </c>
      <c r="P316">
        <v>25.221765891666664</v>
      </c>
      <c r="Q316">
        <v>24361.060756214374</v>
      </c>
      <c r="R316">
        <v>293365147.78387952</v>
      </c>
      <c r="S316">
        <v>2573.2528708100376</v>
      </c>
      <c r="T316">
        <v>24386.282522106041</v>
      </c>
      <c r="U316">
        <f>Pro_Economic_Table[[#This Row],[Total Energy(MJ)]]*AHP!$P$3/TOPSIS!$B$4</f>
        <v>8.1913736684789719E-3</v>
      </c>
      <c r="V316">
        <f>Pro_Economic_Table[[#This Row],[Total Cost(LKR Million)]]*AHP!$P$4/TOPSIS!$C$4</f>
        <v>3.1773983625594034E-2</v>
      </c>
      <c r="W316">
        <f>Pro_Economic_Table[[#This Row],[Total Carbon (Metric T)]]*AHP!$P$5/TOPSIS!$D$4</f>
        <v>3.5172294146310346E-3</v>
      </c>
      <c r="X316">
        <f>((Pro_Economic_Table[[#This Row],[Weighted Energy]]-TOPSIS!$B$5)^2+(Pro_Economic_Table[[#This Row],[Weighted Cost]]-TOPSIS!$C$5)^2+(Pro_Economic_Table[[#This Row],[Weighted Co2]]-TOPSIS!$D$5)^2)^0.5</f>
        <v>4.7627683138325811E-3</v>
      </c>
      <c r="Y316">
        <f>((Pro_Economic_Table[[#This Row],[Weighted Energy]]-TOPSIS!$B$6)^2+(Pro_Economic_Table[[#This Row],[Weighted Cost]]-TOPSIS!$C$6)^2+(Pro_Economic_Table[[#This Row],[Weighted Co2]]-TOPSIS!$D$6)^2)^0.5</f>
        <v>3.745342488775812E-3</v>
      </c>
      <c r="Z316">
        <f>Pro_Economic_Table[[#This Row],[S- Worst-Euclidean Distance]]/(Pro_Economic_Table[[#This Row],[S+ Best-Euclidean Distance]]+Pro_Economic_Table[[#This Row],[S- Worst-Euclidean Distance]])</f>
        <v>0.44020847584960643</v>
      </c>
      <c r="AA316">
        <v>315</v>
      </c>
    </row>
    <row r="317" spans="1:27" x14ac:dyDescent="0.3">
      <c r="A317">
        <v>327</v>
      </c>
      <c r="B317" t="s">
        <v>142</v>
      </c>
      <c r="C317" t="s">
        <v>149</v>
      </c>
      <c r="D317" t="s">
        <v>154</v>
      </c>
      <c r="E317" t="s">
        <v>156</v>
      </c>
      <c r="F317" t="s">
        <v>159</v>
      </c>
      <c r="G317" t="s">
        <v>224</v>
      </c>
      <c r="H317">
        <v>457.31783504095199</v>
      </c>
      <c r="I317">
        <v>33</v>
      </c>
      <c r="J317">
        <v>1628728.340203888</v>
      </c>
      <c r="K317">
        <v>46675.574433333328</v>
      </c>
      <c r="L317">
        <v>293171101.23669988</v>
      </c>
      <c r="M317">
        <v>6635039.7583333319</v>
      </c>
      <c r="N317">
        <v>2443092510.3058324</v>
      </c>
      <c r="O317">
        <v>123624600</v>
      </c>
      <c r="P317">
        <v>26.045386449999992</v>
      </c>
      <c r="Q317">
        <v>24349.488686048127</v>
      </c>
      <c r="R317">
        <v>293217776.81113321</v>
      </c>
      <c r="S317">
        <v>2573.3521500641655</v>
      </c>
      <c r="T317">
        <v>24375.534072498129</v>
      </c>
      <c r="U317">
        <f>Pro_Economic_Table[[#This Row],[Total Energy(MJ)]]*AHP!$P$3/TOPSIS!$B$4</f>
        <v>8.1872587600968025E-3</v>
      </c>
      <c r="V317">
        <f>Pro_Economic_Table[[#This Row],[Total Cost(LKR Million)]]*AHP!$P$4/TOPSIS!$C$4</f>
        <v>3.1775209504881219E-2</v>
      </c>
      <c r="W317">
        <f>Pro_Economic_Table[[#This Row],[Total Carbon (Metric T)]]*AHP!$P$5/TOPSIS!$D$4</f>
        <v>3.5156791675571577E-3</v>
      </c>
      <c r="X317">
        <f>((Pro_Economic_Table[[#This Row],[Weighted Energy]]-TOPSIS!$B$5)^2+(Pro_Economic_Table[[#This Row],[Weighted Cost]]-TOPSIS!$C$5)^2+(Pro_Economic_Table[[#This Row],[Weighted Co2]]-TOPSIS!$D$5)^2)^0.5</f>
        <v>4.7627827363723235E-3</v>
      </c>
      <c r="Y317">
        <f>((Pro_Economic_Table[[#This Row],[Weighted Energy]]-TOPSIS!$B$6)^2+(Pro_Economic_Table[[#This Row],[Weighted Cost]]-TOPSIS!$C$6)^2+(Pro_Economic_Table[[#This Row],[Weighted Co2]]-TOPSIS!$D$6)^2)^0.5</f>
        <v>3.7453237228523618E-3</v>
      </c>
      <c r="Z317">
        <f>Pro_Economic_Table[[#This Row],[S- Worst-Euclidean Distance]]/(Pro_Economic_Table[[#This Row],[S+ Best-Euclidean Distance]]+Pro_Economic_Table[[#This Row],[S- Worst-Euclidean Distance]])</f>
        <v>0.44020649492362607</v>
      </c>
      <c r="AA317">
        <v>316</v>
      </c>
    </row>
    <row r="318" spans="1:27" x14ac:dyDescent="0.3">
      <c r="A318">
        <v>318</v>
      </c>
      <c r="B318" t="s">
        <v>141</v>
      </c>
      <c r="C318" t="s">
        <v>151</v>
      </c>
      <c r="D318" t="s">
        <v>155</v>
      </c>
      <c r="E318" t="s">
        <v>157</v>
      </c>
      <c r="F318" t="s">
        <v>159</v>
      </c>
      <c r="G318" t="s">
        <v>224</v>
      </c>
      <c r="H318">
        <v>450.91889336327233</v>
      </c>
      <c r="I318">
        <v>33</v>
      </c>
      <c r="J318">
        <v>1629531.5225910246</v>
      </c>
      <c r="K318">
        <v>54631.291774999991</v>
      </c>
      <c r="L318">
        <v>293315674.06638443</v>
      </c>
      <c r="M318">
        <v>5370384.1049999986</v>
      </c>
      <c r="N318">
        <v>2444297283.8865371</v>
      </c>
      <c r="O318">
        <v>123624600</v>
      </c>
      <c r="P318">
        <v>25.15727901666666</v>
      </c>
      <c r="Q318">
        <v>24361.496262735818</v>
      </c>
      <c r="R318">
        <v>293370305.35815942</v>
      </c>
      <c r="S318">
        <v>2573.2922679915373</v>
      </c>
      <c r="T318">
        <v>24386.653541752486</v>
      </c>
      <c r="U318">
        <f>Pro_Economic_Table[[#This Row],[Total Energy(MJ)]]*AHP!$P$3/TOPSIS!$B$4</f>
        <v>8.1915176788308116E-3</v>
      </c>
      <c r="V318">
        <f>Pro_Economic_Table[[#This Row],[Total Cost(LKR Million)]]*AHP!$P$4/TOPSIS!$C$4</f>
        <v>3.1774470093680424E-2</v>
      </c>
      <c r="W318">
        <f>Pro_Economic_Table[[#This Row],[Total Carbon (Metric T)]]*AHP!$P$5/TOPSIS!$D$4</f>
        <v>3.517282926732057E-3</v>
      </c>
      <c r="X318">
        <f>((Pro_Economic_Table[[#This Row],[Weighted Energy]]-TOPSIS!$B$5)^2+(Pro_Economic_Table[[#This Row],[Weighted Cost]]-TOPSIS!$C$5)^2+(Pro_Economic_Table[[#This Row],[Weighted Co2]]-TOPSIS!$D$5)^2)^0.5</f>
        <v>4.7632780757791045E-3</v>
      </c>
      <c r="Y318">
        <f>((Pro_Economic_Table[[#This Row],[Weighted Energy]]-TOPSIS!$B$6)^2+(Pro_Economic_Table[[#This Row],[Weighted Cost]]-TOPSIS!$C$6)^2+(Pro_Economic_Table[[#This Row],[Weighted Co2]]-TOPSIS!$D$6)^2)^0.5</f>
        <v>3.7448327662298326E-3</v>
      </c>
      <c r="Z318">
        <f>Pro_Economic_Table[[#This Row],[S- Worst-Euclidean Distance]]/(Pro_Economic_Table[[#This Row],[S+ Best-Euclidean Distance]]+Pro_Economic_Table[[#This Row],[S- Worst-Euclidean Distance]])</f>
        <v>0.44014856361998239</v>
      </c>
      <c r="AA318">
        <v>317</v>
      </c>
    </row>
    <row r="319" spans="1:27" x14ac:dyDescent="0.3">
      <c r="A319">
        <v>345</v>
      </c>
      <c r="B319" t="s">
        <v>142</v>
      </c>
      <c r="C319" t="s">
        <v>149</v>
      </c>
      <c r="D319" t="s">
        <v>155</v>
      </c>
      <c r="E319" t="s">
        <v>156</v>
      </c>
      <c r="F319" t="s">
        <v>159</v>
      </c>
      <c r="G319" t="s">
        <v>224</v>
      </c>
      <c r="H319">
        <v>457.34792891595191</v>
      </c>
      <c r="I319">
        <v>33</v>
      </c>
      <c r="J319">
        <v>1628757.4710748878</v>
      </c>
      <c r="K319">
        <v>46589.591933333322</v>
      </c>
      <c r="L319">
        <v>293176344.7934798</v>
      </c>
      <c r="M319">
        <v>6630740.6333333319</v>
      </c>
      <c r="N319">
        <v>2443136206.6123319</v>
      </c>
      <c r="O319">
        <v>123624600</v>
      </c>
      <c r="P319">
        <v>25.980899574999992</v>
      </c>
      <c r="Q319">
        <v>24349.924192569571</v>
      </c>
      <c r="R319">
        <v>293222934.38541311</v>
      </c>
      <c r="S319">
        <v>2573.3915472456652</v>
      </c>
      <c r="T319">
        <v>24375.905092144571</v>
      </c>
      <c r="U319">
        <f>Pro_Economic_Table[[#This Row],[Total Energy(MJ)]]*AHP!$P$3/TOPSIS!$B$4</f>
        <v>8.1874027704486423E-3</v>
      </c>
      <c r="V319">
        <f>Pro_Economic_Table[[#This Row],[Total Cost(LKR Million)]]*AHP!$P$4/TOPSIS!$C$4</f>
        <v>3.1775695972967616E-2</v>
      </c>
      <c r="W319">
        <f>Pro_Economic_Table[[#This Row],[Total Carbon (Metric T)]]*AHP!$P$5/TOPSIS!$D$4</f>
        <v>3.5157326796581793E-3</v>
      </c>
      <c r="X319">
        <f>((Pro_Economic_Table[[#This Row],[Weighted Energy]]-TOPSIS!$B$5)^2+(Pro_Economic_Table[[#This Row],[Weighted Cost]]-TOPSIS!$C$5)^2+(Pro_Economic_Table[[#This Row],[Weighted Co2]]-TOPSIS!$D$5)^2)^0.5</f>
        <v>4.763292480149217E-3</v>
      </c>
      <c r="Y319">
        <f>((Pro_Economic_Table[[#This Row],[Weighted Energy]]-TOPSIS!$B$6)^2+(Pro_Economic_Table[[#This Row],[Weighted Cost]]-TOPSIS!$C$6)^2+(Pro_Economic_Table[[#This Row],[Weighted Co2]]-TOPSIS!$D$6)^2)^0.5</f>
        <v>3.7448139766040915E-3</v>
      </c>
      <c r="Z319">
        <f>Pro_Economic_Table[[#This Row],[S- Worst-Euclidean Distance]]/(Pro_Economic_Table[[#This Row],[S+ Best-Euclidean Distance]]+Pro_Economic_Table[[#This Row],[S- Worst-Euclidean Distance]])</f>
        <v>0.44014658204372203</v>
      </c>
      <c r="AA319">
        <v>318</v>
      </c>
    </row>
    <row r="320" spans="1:27" x14ac:dyDescent="0.3">
      <c r="A320">
        <v>46</v>
      </c>
      <c r="B320" t="s">
        <v>139</v>
      </c>
      <c r="C320" t="s">
        <v>150</v>
      </c>
      <c r="D320" t="s">
        <v>154</v>
      </c>
      <c r="E320" t="s">
        <v>157</v>
      </c>
      <c r="F320" t="s">
        <v>159</v>
      </c>
      <c r="G320" t="s">
        <v>225</v>
      </c>
      <c r="H320">
        <v>446.43512403848842</v>
      </c>
      <c r="I320">
        <v>64</v>
      </c>
      <c r="J320">
        <v>1633545.2468748791</v>
      </c>
      <c r="K320">
        <v>69085.314674999972</v>
      </c>
      <c r="L320">
        <v>294038144.43747824</v>
      </c>
      <c r="M320">
        <v>5447219.3899999987</v>
      </c>
      <c r="N320">
        <v>2450317870.3123183</v>
      </c>
      <c r="O320">
        <v>119296000</v>
      </c>
      <c r="P320">
        <v>28.50776669166666</v>
      </c>
      <c r="Q320">
        <v>24421.501440779441</v>
      </c>
      <c r="R320">
        <v>294107229.75215322</v>
      </c>
      <c r="S320">
        <v>2575.061089702318</v>
      </c>
      <c r="T320">
        <v>24450.009207471106</v>
      </c>
      <c r="U320">
        <f>Pro_Economic_Table[[#This Row],[Total Energy(MJ)]]*AHP!$P$3/TOPSIS!$B$4</f>
        <v>8.2120941621732276E-3</v>
      </c>
      <c r="V320">
        <f>Pro_Economic_Table[[#This Row],[Total Cost(LKR Million)]]*AHP!$P$4/TOPSIS!$C$4</f>
        <v>3.1796311131035315E-2</v>
      </c>
      <c r="W320">
        <f>Pro_Economic_Table[[#This Row],[Total Carbon (Metric T)]]*AHP!$P$5/TOPSIS!$D$4</f>
        <v>3.5264207037116789E-3</v>
      </c>
      <c r="X320">
        <f>((Pro_Economic_Table[[#This Row],[Weighted Energy]]-TOPSIS!$B$5)^2+(Pro_Economic_Table[[#This Row],[Weighted Cost]]-TOPSIS!$C$5)^2+(Pro_Economic_Table[[#This Row],[Weighted Co2]]-TOPSIS!$D$5)^2)^0.5</f>
        <v>4.7903504429033733E-3</v>
      </c>
      <c r="Y320">
        <f>((Pro_Economic_Table[[#This Row],[Weighted Energy]]-TOPSIS!$B$6)^2+(Pro_Economic_Table[[#This Row],[Weighted Cost]]-TOPSIS!$C$6)^2+(Pro_Economic_Table[[#This Row],[Weighted Co2]]-TOPSIS!$D$6)^2)^0.5</f>
        <v>3.7178534771334995E-3</v>
      </c>
      <c r="Z320">
        <f>Pro_Economic_Table[[#This Row],[S- Worst-Euclidean Distance]]/(Pro_Economic_Table[[#This Row],[S+ Best-Euclidean Distance]]+Pro_Economic_Table[[#This Row],[S- Worst-Euclidean Distance]])</f>
        <v>0.43697277499166798</v>
      </c>
      <c r="AA320">
        <v>319</v>
      </c>
    </row>
    <row r="321" spans="1:27" x14ac:dyDescent="0.3">
      <c r="A321">
        <v>64</v>
      </c>
      <c r="B321" t="s">
        <v>139</v>
      </c>
      <c r="C321" t="s">
        <v>150</v>
      </c>
      <c r="D321" t="s">
        <v>155</v>
      </c>
      <c r="E321" t="s">
        <v>157</v>
      </c>
      <c r="F321" t="s">
        <v>159</v>
      </c>
      <c r="G321" t="s">
        <v>225</v>
      </c>
      <c r="H321">
        <v>446.46521791348846</v>
      </c>
      <c r="I321">
        <v>64</v>
      </c>
      <c r="J321">
        <v>1633574.3777458789</v>
      </c>
      <c r="K321">
        <v>68999.332174999974</v>
      </c>
      <c r="L321">
        <v>294043387.99425822</v>
      </c>
      <c r="M321">
        <v>5442920.2649999987</v>
      </c>
      <c r="N321">
        <v>2450361566.6188183</v>
      </c>
      <c r="O321">
        <v>119296000</v>
      </c>
      <c r="P321">
        <v>28.443279816666657</v>
      </c>
      <c r="Q321">
        <v>24421.936947300888</v>
      </c>
      <c r="R321">
        <v>294112387.32643324</v>
      </c>
      <c r="S321">
        <v>2575.1004868838181</v>
      </c>
      <c r="T321">
        <v>24450.380227117555</v>
      </c>
      <c r="U321">
        <f>Pro_Economic_Table[[#This Row],[Total Energy(MJ)]]*AHP!$P$3/TOPSIS!$B$4</f>
        <v>8.2122381725250708E-3</v>
      </c>
      <c r="V321">
        <f>Pro_Economic_Table[[#This Row],[Total Cost(LKR Million)]]*AHP!$P$4/TOPSIS!$C$4</f>
        <v>3.1796797599121719E-2</v>
      </c>
      <c r="W321">
        <f>Pro_Economic_Table[[#This Row],[Total Carbon (Metric T)]]*AHP!$P$5/TOPSIS!$D$4</f>
        <v>3.5264742158127018E-3</v>
      </c>
      <c r="X321">
        <f>((Pro_Economic_Table[[#This Row],[Weighted Energy]]-TOPSIS!$B$5)^2+(Pro_Economic_Table[[#This Row],[Weighted Cost]]-TOPSIS!$C$5)^2+(Pro_Economic_Table[[#This Row],[Weighted Co2]]-TOPSIS!$D$5)^2)^0.5</f>
        <v>4.7908602626912595E-3</v>
      </c>
      <c r="Y321">
        <f>((Pro_Economic_Table[[#This Row],[Weighted Energy]]-TOPSIS!$B$6)^2+(Pro_Economic_Table[[#This Row],[Weighted Cost]]-TOPSIS!$C$6)^2+(Pro_Economic_Table[[#This Row],[Weighted Co2]]-TOPSIS!$D$6)^2)^0.5</f>
        <v>3.7173438421932367E-3</v>
      </c>
      <c r="Z321">
        <f>Pro_Economic_Table[[#This Row],[S- Worst-Euclidean Distance]]/(Pro_Economic_Table[[#This Row],[S+ Best-Euclidean Distance]]+Pro_Economic_Table[[#This Row],[S- Worst-Euclidean Distance]])</f>
        <v>0.43691286626035897</v>
      </c>
      <c r="AA321">
        <v>320</v>
      </c>
    </row>
    <row r="322" spans="1:27" x14ac:dyDescent="0.3">
      <c r="A322">
        <v>48</v>
      </c>
      <c r="B322" t="s">
        <v>139</v>
      </c>
      <c r="C322" t="s">
        <v>150</v>
      </c>
      <c r="D322" t="s">
        <v>154</v>
      </c>
      <c r="E322" t="s">
        <v>157</v>
      </c>
      <c r="F322" t="s">
        <v>159</v>
      </c>
      <c r="G322" t="s">
        <v>224</v>
      </c>
      <c r="H322">
        <v>446.43512403848842</v>
      </c>
      <c r="I322">
        <v>32</v>
      </c>
      <c r="J322">
        <v>1633545.2468748791</v>
      </c>
      <c r="K322">
        <v>69085.314674999972</v>
      </c>
      <c r="L322">
        <v>294038144.43747824</v>
      </c>
      <c r="M322">
        <v>5447219.3899999987</v>
      </c>
      <c r="N322">
        <v>2450317870.3123183</v>
      </c>
      <c r="O322">
        <v>119878400</v>
      </c>
      <c r="P322">
        <v>28.50776669166666</v>
      </c>
      <c r="Q322">
        <v>24421.501440779441</v>
      </c>
      <c r="R322">
        <v>294107229.75215322</v>
      </c>
      <c r="S322">
        <v>2575.6434897023182</v>
      </c>
      <c r="T322">
        <v>24450.009207471106</v>
      </c>
      <c r="U322">
        <f>Pro_Economic_Table[[#This Row],[Total Energy(MJ)]]*AHP!$P$3/TOPSIS!$B$4</f>
        <v>8.2120941621732276E-3</v>
      </c>
      <c r="V322">
        <f>Pro_Economic_Table[[#This Row],[Total Cost(LKR Million)]]*AHP!$P$4/TOPSIS!$C$4</f>
        <v>3.1803502483379063E-2</v>
      </c>
      <c r="W322">
        <f>Pro_Economic_Table[[#This Row],[Total Carbon (Metric T)]]*AHP!$P$5/TOPSIS!$D$4</f>
        <v>3.5264207037116789E-3</v>
      </c>
      <c r="X322">
        <f>((Pro_Economic_Table[[#This Row],[Weighted Energy]]-TOPSIS!$B$5)^2+(Pro_Economic_Table[[#This Row],[Weighted Cost]]-TOPSIS!$C$5)^2+(Pro_Economic_Table[[#This Row],[Weighted Co2]]-TOPSIS!$D$5)^2)^0.5</f>
        <v>4.7972762907893896E-3</v>
      </c>
      <c r="Y322">
        <f>((Pro_Economic_Table[[#This Row],[Weighted Energy]]-TOPSIS!$B$6)^2+(Pro_Economic_Table[[#This Row],[Weighted Cost]]-TOPSIS!$C$6)^2+(Pro_Economic_Table[[#This Row],[Weighted Co2]]-TOPSIS!$D$6)^2)^0.5</f>
        <v>3.7109101171111884E-3</v>
      </c>
      <c r="Z322">
        <f>Pro_Economic_Table[[#This Row],[S- Worst-Euclidean Distance]]/(Pro_Economic_Table[[#This Row],[S+ Best-Euclidean Distance]]+Pro_Economic_Table[[#This Row],[S- Worst-Euclidean Distance]])</f>
        <v>0.43615759448632802</v>
      </c>
      <c r="AA322">
        <v>321</v>
      </c>
    </row>
    <row r="323" spans="1:27" x14ac:dyDescent="0.3">
      <c r="A323">
        <v>66</v>
      </c>
      <c r="B323" t="s">
        <v>139</v>
      </c>
      <c r="C323" t="s">
        <v>150</v>
      </c>
      <c r="D323" t="s">
        <v>155</v>
      </c>
      <c r="E323" t="s">
        <v>157</v>
      </c>
      <c r="F323" t="s">
        <v>159</v>
      </c>
      <c r="G323" t="s">
        <v>224</v>
      </c>
      <c r="H323">
        <v>446.46521791348846</v>
      </c>
      <c r="I323">
        <v>32</v>
      </c>
      <c r="J323">
        <v>1633574.3777458789</v>
      </c>
      <c r="K323">
        <v>68999.332174999974</v>
      </c>
      <c r="L323">
        <v>294043387.99425822</v>
      </c>
      <c r="M323">
        <v>5442920.2649999987</v>
      </c>
      <c r="N323">
        <v>2450361566.6188183</v>
      </c>
      <c r="O323">
        <v>119878400</v>
      </c>
      <c r="P323">
        <v>28.443279816666657</v>
      </c>
      <c r="Q323">
        <v>24421.936947300888</v>
      </c>
      <c r="R323">
        <v>294112387.32643324</v>
      </c>
      <c r="S323">
        <v>2575.6828868838184</v>
      </c>
      <c r="T323">
        <v>24450.380227117555</v>
      </c>
      <c r="U323">
        <f>Pro_Economic_Table[[#This Row],[Total Energy(MJ)]]*AHP!$P$3/TOPSIS!$B$4</f>
        <v>8.2122381725250708E-3</v>
      </c>
      <c r="V323">
        <f>Pro_Economic_Table[[#This Row],[Total Cost(LKR Million)]]*AHP!$P$4/TOPSIS!$C$4</f>
        <v>3.180398895146546E-2</v>
      </c>
      <c r="W323">
        <f>Pro_Economic_Table[[#This Row],[Total Carbon (Metric T)]]*AHP!$P$5/TOPSIS!$D$4</f>
        <v>3.5264742158127018E-3</v>
      </c>
      <c r="X323">
        <f>((Pro_Economic_Table[[#This Row],[Weighted Energy]]-TOPSIS!$B$5)^2+(Pro_Economic_Table[[#This Row],[Weighted Cost]]-TOPSIS!$C$5)^2+(Pro_Economic_Table[[#This Row],[Weighted Co2]]-TOPSIS!$D$5)^2)^0.5</f>
        <v>4.797786103788536E-3</v>
      </c>
      <c r="Y323">
        <f>((Pro_Economic_Table[[#This Row],[Weighted Energy]]-TOPSIS!$B$6)^2+(Pro_Economic_Table[[#This Row],[Weighted Cost]]-TOPSIS!$C$6)^2+(Pro_Economic_Table[[#This Row],[Weighted Co2]]-TOPSIS!$D$6)^2)^0.5</f>
        <v>3.7104004713323564E-3</v>
      </c>
      <c r="Z323">
        <f>Pro_Economic_Table[[#This Row],[S- Worst-Euclidean Distance]]/(Pro_Economic_Table[[#This Row],[S+ Best-Euclidean Distance]]+Pro_Economic_Table[[#This Row],[S- Worst-Euclidean Distance]])</f>
        <v>0.43609768527903203</v>
      </c>
      <c r="AA323">
        <v>322</v>
      </c>
    </row>
    <row r="324" spans="1:27" x14ac:dyDescent="0.3">
      <c r="A324">
        <v>334</v>
      </c>
      <c r="B324" t="s">
        <v>142</v>
      </c>
      <c r="C324" t="s">
        <v>149</v>
      </c>
      <c r="D324" t="s">
        <v>154</v>
      </c>
      <c r="E324" t="s">
        <v>157</v>
      </c>
      <c r="F324" t="s">
        <v>159</v>
      </c>
      <c r="G324" t="s">
        <v>225</v>
      </c>
      <c r="H324">
        <v>460.36934737428527</v>
      </c>
      <c r="I324">
        <v>66</v>
      </c>
      <c r="J324">
        <v>1631682.2041425547</v>
      </c>
      <c r="K324">
        <v>49672.595474999995</v>
      </c>
      <c r="L324">
        <v>293702796.74565983</v>
      </c>
      <c r="M324">
        <v>6035635.5499999989</v>
      </c>
      <c r="N324">
        <v>2447523306.2138319</v>
      </c>
      <c r="O324">
        <v>123024000</v>
      </c>
      <c r="P324">
        <v>29.042407491666658</v>
      </c>
      <c r="Q324">
        <v>24393.648951931194</v>
      </c>
      <c r="R324">
        <v>293752469.34113485</v>
      </c>
      <c r="S324">
        <v>2576.582941763832</v>
      </c>
      <c r="T324">
        <v>24422.691359422861</v>
      </c>
      <c r="U324">
        <f>Pro_Economic_Table[[#This Row],[Total Energy(MJ)]]*AHP!$P$3/TOPSIS!$B$4</f>
        <v>8.2021885032652533E-3</v>
      </c>
      <c r="V324">
        <f>Pro_Economic_Table[[#This Row],[Total Cost(LKR Million)]]*AHP!$P$4/TOPSIS!$C$4</f>
        <v>3.1815102639258873E-2</v>
      </c>
      <c r="W324">
        <f>Pro_Economic_Table[[#This Row],[Total Carbon (Metric T)]]*AHP!$P$5/TOPSIS!$D$4</f>
        <v>3.5224806550957157E-3</v>
      </c>
      <c r="X324">
        <f>((Pro_Economic_Table[[#This Row],[Weighted Energy]]-TOPSIS!$B$5)^2+(Pro_Economic_Table[[#This Row],[Weighted Cost]]-TOPSIS!$C$5)^2+(Pro_Economic_Table[[#This Row],[Weighted Co2]]-TOPSIS!$D$5)^2)^0.5</f>
        <v>4.8056005948969123E-3</v>
      </c>
      <c r="Y324">
        <f>((Pro_Economic_Table[[#This Row],[Weighted Energy]]-TOPSIS!$B$6)^2+(Pro_Economic_Table[[#This Row],[Weighted Cost]]-TOPSIS!$C$6)^2+(Pro_Economic_Table[[#This Row],[Weighted Co2]]-TOPSIS!$D$6)^2)^0.5</f>
        <v>3.7025117105068239E-3</v>
      </c>
      <c r="Z324">
        <f>Pro_Economic_Table[[#This Row],[S- Worst-Euclidean Distance]]/(Pro_Economic_Table[[#This Row],[S+ Best-Euclidean Distance]]+Pro_Economic_Table[[#This Row],[S- Worst-Euclidean Distance]])</f>
        <v>0.43517428750385173</v>
      </c>
      <c r="AA324">
        <v>323</v>
      </c>
    </row>
    <row r="325" spans="1:27" x14ac:dyDescent="0.3">
      <c r="A325">
        <v>38</v>
      </c>
      <c r="B325" t="s">
        <v>139</v>
      </c>
      <c r="C325" t="s">
        <v>150</v>
      </c>
      <c r="D325" t="s">
        <v>154</v>
      </c>
      <c r="E325" t="s">
        <v>156</v>
      </c>
      <c r="F325" t="s">
        <v>159</v>
      </c>
      <c r="G325" t="s">
        <v>226</v>
      </c>
      <c r="H325">
        <v>443.38361170515509</v>
      </c>
      <c r="I325">
        <v>32</v>
      </c>
      <c r="J325">
        <v>1630591.3829362125</v>
      </c>
      <c r="K325">
        <v>66088.293633333305</v>
      </c>
      <c r="L325">
        <v>293506448.92851824</v>
      </c>
      <c r="M325">
        <v>6046623.5983333327</v>
      </c>
      <c r="N325">
        <v>2445887074.4043188</v>
      </c>
      <c r="O325">
        <v>124800000</v>
      </c>
      <c r="P325">
        <v>25.510745649999993</v>
      </c>
      <c r="Q325">
        <v>24377.341174896374</v>
      </c>
      <c r="R325">
        <v>293572537.22215158</v>
      </c>
      <c r="S325">
        <v>2576.7336980026521</v>
      </c>
      <c r="T325">
        <v>24402.851920546374</v>
      </c>
      <c r="U325">
        <f>Pro_Economic_Table[[#This Row],[Total Energy(MJ)]]*AHP!$P$3/TOPSIS!$B$4</f>
        <v>8.1971644190047769E-3</v>
      </c>
      <c r="V325">
        <f>Pro_Economic_Table[[#This Row],[Total Cost(LKR Million)]]*AHP!$P$4/TOPSIS!$C$4</f>
        <v>3.1816964145494064E-2</v>
      </c>
      <c r="W325">
        <f>Pro_Economic_Table[[#This Row],[Total Carbon (Metric T)]]*AHP!$P$5/TOPSIS!$D$4</f>
        <v>3.5196192161731209E-3</v>
      </c>
      <c r="X325">
        <f>((Pro_Economic_Table[[#This Row],[Weighted Energy]]-TOPSIS!$B$5)^2+(Pro_Economic_Table[[#This Row],[Weighted Cost]]-TOPSIS!$C$5)^2+(Pro_Economic_Table[[#This Row],[Weighted Co2]]-TOPSIS!$D$5)^2)^0.5</f>
        <v>4.8058684284353597E-3</v>
      </c>
      <c r="Y325">
        <f>((Pro_Economic_Table[[#This Row],[Weighted Energy]]-TOPSIS!$B$6)^2+(Pro_Economic_Table[[#This Row],[Weighted Cost]]-TOPSIS!$C$6)^2+(Pro_Economic_Table[[#This Row],[Weighted Co2]]-TOPSIS!$D$6)^2)^0.5</f>
        <v>3.7022383170177194E-3</v>
      </c>
      <c r="Z325">
        <f>Pro_Economic_Table[[#This Row],[S- Worst-Euclidean Distance]]/(Pro_Economic_Table[[#This Row],[S+ Best-Euclidean Distance]]+Pro_Economic_Table[[#This Row],[S- Worst-Euclidean Distance]])</f>
        <v>0.43514243859202612</v>
      </c>
      <c r="AA325">
        <v>324</v>
      </c>
    </row>
    <row r="326" spans="1:27" x14ac:dyDescent="0.3">
      <c r="A326">
        <v>352</v>
      </c>
      <c r="B326" t="s">
        <v>142</v>
      </c>
      <c r="C326" t="s">
        <v>149</v>
      </c>
      <c r="D326" t="s">
        <v>155</v>
      </c>
      <c r="E326" t="s">
        <v>157</v>
      </c>
      <c r="F326" t="s">
        <v>159</v>
      </c>
      <c r="G326" t="s">
        <v>225</v>
      </c>
      <c r="H326">
        <v>460.39944124928525</v>
      </c>
      <c r="I326">
        <v>66</v>
      </c>
      <c r="J326">
        <v>1631711.3350135547</v>
      </c>
      <c r="K326">
        <v>49586.612974999989</v>
      </c>
      <c r="L326">
        <v>293708040.30243987</v>
      </c>
      <c r="M326">
        <v>6031336.4249999989</v>
      </c>
      <c r="N326">
        <v>2447567002.5203319</v>
      </c>
      <c r="O326">
        <v>123024000</v>
      </c>
      <c r="P326">
        <v>28.977920616666658</v>
      </c>
      <c r="Q326">
        <v>24394.084458452642</v>
      </c>
      <c r="R326">
        <v>293757626.91541487</v>
      </c>
      <c r="S326">
        <v>2576.6223389453321</v>
      </c>
      <c r="T326">
        <v>24423.06237906931</v>
      </c>
      <c r="U326">
        <f>Pro_Economic_Table[[#This Row],[Total Energy(MJ)]]*AHP!$P$3/TOPSIS!$B$4</f>
        <v>8.2023325136170964E-3</v>
      </c>
      <c r="V326">
        <f>Pro_Economic_Table[[#This Row],[Total Cost(LKR Million)]]*AHP!$P$4/TOPSIS!$C$4</f>
        <v>3.1815589107345277E-2</v>
      </c>
      <c r="W326">
        <f>Pro_Economic_Table[[#This Row],[Total Carbon (Metric T)]]*AHP!$P$5/TOPSIS!$D$4</f>
        <v>3.522534167196739E-3</v>
      </c>
      <c r="X326">
        <f>((Pro_Economic_Table[[#This Row],[Weighted Energy]]-TOPSIS!$B$5)^2+(Pro_Economic_Table[[#This Row],[Weighted Cost]]-TOPSIS!$C$5)^2+(Pro_Economic_Table[[#This Row],[Weighted Co2]]-TOPSIS!$D$5)^2)^0.5</f>
        <v>4.8061103583569385E-3</v>
      </c>
      <c r="Y326">
        <f>((Pro_Economic_Table[[#This Row],[Weighted Energy]]-TOPSIS!$B$6)^2+(Pro_Economic_Table[[#This Row],[Weighted Cost]]-TOPSIS!$C$6)^2+(Pro_Economic_Table[[#This Row],[Weighted Co2]]-TOPSIS!$D$6)^2)^0.5</f>
        <v>3.7020019905884939E-3</v>
      </c>
      <c r="Z326">
        <f>Pro_Economic_Table[[#This Row],[S- Worst-Euclidean Distance]]/(Pro_Economic_Table[[#This Row],[S+ Best-Euclidean Distance]]+Pro_Economic_Table[[#This Row],[S- Worst-Euclidean Distance]])</f>
        <v>0.43511437540518033</v>
      </c>
      <c r="AA326">
        <v>325</v>
      </c>
    </row>
    <row r="327" spans="1:27" x14ac:dyDescent="0.3">
      <c r="A327">
        <v>511</v>
      </c>
      <c r="B327" t="s">
        <v>143</v>
      </c>
      <c r="C327" t="s">
        <v>151</v>
      </c>
      <c r="D327" t="s">
        <v>154</v>
      </c>
      <c r="E327" t="s">
        <v>156</v>
      </c>
      <c r="F327" t="s">
        <v>161</v>
      </c>
      <c r="G327" t="s">
        <v>225</v>
      </c>
      <c r="H327">
        <v>453.68269792554179</v>
      </c>
      <c r="I327">
        <v>65</v>
      </c>
      <c r="J327">
        <v>1632986.9074447746</v>
      </c>
      <c r="K327">
        <v>39271.244233333324</v>
      </c>
      <c r="L327">
        <v>293937643.3400594</v>
      </c>
      <c r="M327">
        <v>5849114.9216666659</v>
      </c>
      <c r="N327">
        <v>2449480361.1671619</v>
      </c>
      <c r="O327">
        <v>121160000</v>
      </c>
      <c r="P327">
        <v>24.213226766666658</v>
      </c>
      <c r="Q327">
        <v>24413.154266299378</v>
      </c>
      <c r="R327">
        <v>293976914.58429271</v>
      </c>
      <c r="S327">
        <v>2576.4894760888287</v>
      </c>
      <c r="T327">
        <v>24437.367493066045</v>
      </c>
      <c r="U327">
        <f>Pro_Economic_Table[[#This Row],[Total Energy(MJ)]]*AHP!$P$3/TOPSIS!$B$4</f>
        <v>8.2084554878362123E-3</v>
      </c>
      <c r="V327">
        <f>Pro_Economic_Table[[#This Row],[Total Cost(LKR Million)]]*AHP!$P$4/TOPSIS!$C$4</f>
        <v>3.1813948544820357E-2</v>
      </c>
      <c r="W327">
        <f>Pro_Economic_Table[[#This Row],[Total Carbon (Metric T)]]*AHP!$P$5/TOPSIS!$D$4</f>
        <v>3.5245973913754698E-3</v>
      </c>
      <c r="X327">
        <f>((Pro_Economic_Table[[#This Row],[Weighted Energy]]-TOPSIS!$B$5)^2+(Pro_Economic_Table[[#This Row],[Weighted Cost]]-TOPSIS!$C$5)^2+(Pro_Economic_Table[[#This Row],[Weighted Co2]]-TOPSIS!$D$5)^2)^0.5</f>
        <v>4.8062489659608174E-3</v>
      </c>
      <c r="Y327">
        <f>((Pro_Economic_Table[[#This Row],[Weighted Energy]]-TOPSIS!$B$6)^2+(Pro_Economic_Table[[#This Row],[Weighted Cost]]-TOPSIS!$C$6)^2+(Pro_Economic_Table[[#This Row],[Weighted Co2]]-TOPSIS!$D$6)^2)^0.5</f>
        <v>3.7018896765829532E-3</v>
      </c>
      <c r="Z327">
        <f>Pro_Economic_Table[[#This Row],[S- Worst-Euclidean Distance]]/(Pro_Economic_Table[[#This Row],[S+ Best-Euclidean Distance]]+Pro_Economic_Table[[#This Row],[S- Worst-Euclidean Distance]])</f>
        <v>0.43509982995248409</v>
      </c>
      <c r="AA327">
        <v>326</v>
      </c>
    </row>
    <row r="328" spans="1:27" x14ac:dyDescent="0.3">
      <c r="A328">
        <v>56</v>
      </c>
      <c r="B328" t="s">
        <v>139</v>
      </c>
      <c r="C328" t="s">
        <v>150</v>
      </c>
      <c r="D328" t="s">
        <v>155</v>
      </c>
      <c r="E328" t="s">
        <v>156</v>
      </c>
      <c r="F328" t="s">
        <v>159</v>
      </c>
      <c r="G328" t="s">
        <v>226</v>
      </c>
      <c r="H328">
        <v>443.41370558015512</v>
      </c>
      <c r="I328">
        <v>32</v>
      </c>
      <c r="J328">
        <v>1630620.5138072122</v>
      </c>
      <c r="K328">
        <v>66002.311133333307</v>
      </c>
      <c r="L328">
        <v>293511692.48529822</v>
      </c>
      <c r="M328">
        <v>6042324.4733333327</v>
      </c>
      <c r="N328">
        <v>2445930770.7108183</v>
      </c>
      <c r="O328">
        <v>124800000</v>
      </c>
      <c r="P328">
        <v>25.44625877499999</v>
      </c>
      <c r="Q328">
        <v>24377.776681417818</v>
      </c>
      <c r="R328">
        <v>293577694.79643154</v>
      </c>
      <c r="S328">
        <v>2576.7730951841518</v>
      </c>
      <c r="T328">
        <v>24403.222940192816</v>
      </c>
      <c r="U328">
        <f>Pro_Economic_Table[[#This Row],[Total Energy(MJ)]]*AHP!$P$3/TOPSIS!$B$4</f>
        <v>8.1973084293566183E-3</v>
      </c>
      <c r="V328">
        <f>Pro_Economic_Table[[#This Row],[Total Cost(LKR Million)]]*AHP!$P$4/TOPSIS!$C$4</f>
        <v>3.1817450613580454E-2</v>
      </c>
      <c r="W328">
        <f>Pro_Economic_Table[[#This Row],[Total Carbon (Metric T)]]*AHP!$P$5/TOPSIS!$D$4</f>
        <v>3.5196727282741425E-3</v>
      </c>
      <c r="X328">
        <f>((Pro_Economic_Table[[#This Row],[Weighted Energy]]-TOPSIS!$B$5)^2+(Pro_Economic_Table[[#This Row],[Weighted Cost]]-TOPSIS!$C$5)^2+(Pro_Economic_Table[[#This Row],[Weighted Co2]]-TOPSIS!$D$5)^2)^0.5</f>
        <v>4.8063781695063465E-3</v>
      </c>
      <c r="Y328">
        <f>((Pro_Economic_Table[[#This Row],[Weighted Energy]]-TOPSIS!$B$6)^2+(Pro_Economic_Table[[#This Row],[Weighted Cost]]-TOPSIS!$C$6)^2+(Pro_Economic_Table[[#This Row],[Weighted Co2]]-TOPSIS!$D$6)^2)^0.5</f>
        <v>3.7017285672667245E-3</v>
      </c>
      <c r="Z328">
        <f>Pro_Economic_Table[[#This Row],[S- Worst-Euclidean Distance]]/(Pro_Economic_Table[[#This Row],[S+ Best-Euclidean Distance]]+Pro_Economic_Table[[#This Row],[S- Worst-Euclidean Distance]])</f>
        <v>0.43508252561846739</v>
      </c>
      <c r="AA328">
        <v>327</v>
      </c>
    </row>
    <row r="329" spans="1:27" x14ac:dyDescent="0.3">
      <c r="A329">
        <v>529</v>
      </c>
      <c r="B329" t="s">
        <v>143</v>
      </c>
      <c r="C329" t="s">
        <v>151</v>
      </c>
      <c r="D329" t="s">
        <v>155</v>
      </c>
      <c r="E329" t="s">
        <v>156</v>
      </c>
      <c r="F329" t="s">
        <v>161</v>
      </c>
      <c r="G329" t="s">
        <v>225</v>
      </c>
      <c r="H329">
        <v>453.71279180054182</v>
      </c>
      <c r="I329">
        <v>65</v>
      </c>
      <c r="J329">
        <v>1633016.0383157746</v>
      </c>
      <c r="K329">
        <v>39185.261733333326</v>
      </c>
      <c r="L329">
        <v>293942886.89683944</v>
      </c>
      <c r="M329">
        <v>5844815.7966666659</v>
      </c>
      <c r="N329">
        <v>2449524057.4736619</v>
      </c>
      <c r="O329">
        <v>121160000</v>
      </c>
      <c r="P329">
        <v>24.148739891666661</v>
      </c>
      <c r="Q329">
        <v>24413.589772820826</v>
      </c>
      <c r="R329">
        <v>293982072.15857279</v>
      </c>
      <c r="S329">
        <v>2576.5288732703284</v>
      </c>
      <c r="T329">
        <v>24437.738512712491</v>
      </c>
      <c r="U329">
        <f>Pro_Economic_Table[[#This Row],[Total Energy(MJ)]]*AHP!$P$3/TOPSIS!$B$4</f>
        <v>8.2085994981880572E-3</v>
      </c>
      <c r="V329">
        <f>Pro_Economic_Table[[#This Row],[Total Cost(LKR Million)]]*AHP!$P$4/TOPSIS!$C$4</f>
        <v>3.1814435012906747E-2</v>
      </c>
      <c r="W329">
        <f>Pro_Economic_Table[[#This Row],[Total Carbon (Metric T)]]*AHP!$P$5/TOPSIS!$D$4</f>
        <v>3.5246509034764918E-3</v>
      </c>
      <c r="X329">
        <f>((Pro_Economic_Table[[#This Row],[Weighted Energy]]-TOPSIS!$B$5)^2+(Pro_Economic_Table[[#This Row],[Weighted Cost]]-TOPSIS!$C$5)^2+(Pro_Economic_Table[[#This Row],[Weighted Co2]]-TOPSIS!$D$5)^2)^0.5</f>
        <v>4.806758755183653E-3</v>
      </c>
      <c r="Y329">
        <f>((Pro_Economic_Table[[#This Row],[Weighted Energy]]-TOPSIS!$B$6)^2+(Pro_Economic_Table[[#This Row],[Weighted Cost]]-TOPSIS!$C$6)^2+(Pro_Economic_Table[[#This Row],[Weighted Co2]]-TOPSIS!$D$6)^2)^0.5</f>
        <v>3.7013799937557937E-3</v>
      </c>
      <c r="Z329">
        <f>Pro_Economic_Table[[#This Row],[S- Worst-Euclidean Distance]]/(Pro_Economic_Table[[#This Row],[S+ Best-Euclidean Distance]]+Pro_Economic_Table[[#This Row],[S- Worst-Euclidean Distance]])</f>
        <v>0.43503991918528323</v>
      </c>
      <c r="AA329">
        <v>328</v>
      </c>
    </row>
    <row r="330" spans="1:27" x14ac:dyDescent="0.3">
      <c r="A330">
        <v>336</v>
      </c>
      <c r="B330" t="s">
        <v>142</v>
      </c>
      <c r="C330" t="s">
        <v>149</v>
      </c>
      <c r="D330" t="s">
        <v>154</v>
      </c>
      <c r="E330" t="s">
        <v>157</v>
      </c>
      <c r="F330" t="s">
        <v>159</v>
      </c>
      <c r="G330" t="s">
        <v>224</v>
      </c>
      <c r="H330">
        <v>460.36934737428527</v>
      </c>
      <c r="I330">
        <v>33</v>
      </c>
      <c r="J330">
        <v>1631682.2041425547</v>
      </c>
      <c r="K330">
        <v>49672.595474999995</v>
      </c>
      <c r="L330">
        <v>293702796.74565983</v>
      </c>
      <c r="M330">
        <v>6035635.5499999989</v>
      </c>
      <c r="N330">
        <v>2447523306.2138319</v>
      </c>
      <c r="O330">
        <v>123624600</v>
      </c>
      <c r="P330">
        <v>29.042407491666658</v>
      </c>
      <c r="Q330">
        <v>24393.648951931194</v>
      </c>
      <c r="R330">
        <v>293752469.34113485</v>
      </c>
      <c r="S330">
        <v>2577.1835417638322</v>
      </c>
      <c r="T330">
        <v>24422.691359422861</v>
      </c>
      <c r="U330">
        <f>Pro_Economic_Table[[#This Row],[Total Energy(MJ)]]*AHP!$P$3/TOPSIS!$B$4</f>
        <v>8.2021885032652533E-3</v>
      </c>
      <c r="V330">
        <f>Pro_Economic_Table[[#This Row],[Total Cost(LKR Million)]]*AHP!$P$4/TOPSIS!$C$4</f>
        <v>3.1822518721363366E-2</v>
      </c>
      <c r="W330">
        <f>Pro_Economic_Table[[#This Row],[Total Carbon (Metric T)]]*AHP!$P$5/TOPSIS!$D$4</f>
        <v>3.5224806550957157E-3</v>
      </c>
      <c r="X330">
        <f>((Pro_Economic_Table[[#This Row],[Weighted Energy]]-TOPSIS!$B$5)^2+(Pro_Economic_Table[[#This Row],[Weighted Cost]]-TOPSIS!$C$5)^2+(Pro_Economic_Table[[#This Row],[Weighted Co2]]-TOPSIS!$D$5)^2)^0.5</f>
        <v>4.8127492126387485E-3</v>
      </c>
      <c r="Y330">
        <f>((Pro_Economic_Table[[#This Row],[Weighted Energy]]-TOPSIS!$B$6)^2+(Pro_Economic_Table[[#This Row],[Weighted Cost]]-TOPSIS!$C$6)^2+(Pro_Economic_Table[[#This Row],[Weighted Co2]]-TOPSIS!$D$6)^2)^0.5</f>
        <v>3.6953593706843817E-3</v>
      </c>
      <c r="Z330">
        <f>Pro_Economic_Table[[#This Row],[S- Worst-Euclidean Distance]]/(Pro_Economic_Table[[#This Row],[S+ Best-Euclidean Distance]]+Pro_Economic_Table[[#This Row],[S- Worst-Euclidean Distance]])</f>
        <v>0.43433382807639653</v>
      </c>
      <c r="AA330">
        <v>329</v>
      </c>
    </row>
    <row r="331" spans="1:27" x14ac:dyDescent="0.3">
      <c r="A331">
        <v>354</v>
      </c>
      <c r="B331" t="s">
        <v>142</v>
      </c>
      <c r="C331" t="s">
        <v>149</v>
      </c>
      <c r="D331" t="s">
        <v>155</v>
      </c>
      <c r="E331" t="s">
        <v>157</v>
      </c>
      <c r="F331" t="s">
        <v>159</v>
      </c>
      <c r="G331" t="s">
        <v>224</v>
      </c>
      <c r="H331">
        <v>460.39944124928525</v>
      </c>
      <c r="I331">
        <v>33</v>
      </c>
      <c r="J331">
        <v>1631711.3350135547</v>
      </c>
      <c r="K331">
        <v>49586.612974999989</v>
      </c>
      <c r="L331">
        <v>293708040.30243987</v>
      </c>
      <c r="M331">
        <v>6031336.4249999989</v>
      </c>
      <c r="N331">
        <v>2447567002.5203319</v>
      </c>
      <c r="O331">
        <v>123624600</v>
      </c>
      <c r="P331">
        <v>28.977920616666658</v>
      </c>
      <c r="Q331">
        <v>24394.084458452642</v>
      </c>
      <c r="R331">
        <v>293757626.91541487</v>
      </c>
      <c r="S331">
        <v>2577.2229389453319</v>
      </c>
      <c r="T331">
        <v>24423.06237906931</v>
      </c>
      <c r="U331">
        <f>Pro_Economic_Table[[#This Row],[Total Energy(MJ)]]*AHP!$P$3/TOPSIS!$B$4</f>
        <v>8.2023325136170964E-3</v>
      </c>
      <c r="V331">
        <f>Pro_Economic_Table[[#This Row],[Total Cost(LKR Million)]]*AHP!$P$4/TOPSIS!$C$4</f>
        <v>3.1823005189449756E-2</v>
      </c>
      <c r="W331">
        <f>Pro_Economic_Table[[#This Row],[Total Carbon (Metric T)]]*AHP!$P$5/TOPSIS!$D$4</f>
        <v>3.522534167196739E-3</v>
      </c>
      <c r="X331">
        <f>((Pro_Economic_Table[[#This Row],[Weighted Energy]]-TOPSIS!$B$5)^2+(Pro_Economic_Table[[#This Row],[Weighted Cost]]-TOPSIS!$C$5)^2+(Pro_Economic_Table[[#This Row],[Weighted Co2]]-TOPSIS!$D$5)^2)^0.5</f>
        <v>4.8132589685328181E-3</v>
      </c>
      <c r="Y331">
        <f>((Pro_Economic_Table[[#This Row],[Weighted Energy]]-TOPSIS!$B$6)^2+(Pro_Economic_Table[[#This Row],[Weighted Cost]]-TOPSIS!$C$6)^2+(Pro_Economic_Table[[#This Row],[Weighted Co2]]-TOPSIS!$D$6)^2)^0.5</f>
        <v>3.6948496404807215E-3</v>
      </c>
      <c r="Z331">
        <f>Pro_Economic_Table[[#This Row],[S- Worst-Euclidean Distance]]/(Pro_Economic_Table[[#This Row],[S+ Best-Euclidean Distance]]+Pro_Economic_Table[[#This Row],[S- Worst-Euclidean Distance]])</f>
        <v>0.43427391565810247</v>
      </c>
      <c r="AA331">
        <v>330</v>
      </c>
    </row>
    <row r="332" spans="1:27" x14ac:dyDescent="0.3">
      <c r="A332">
        <v>299</v>
      </c>
      <c r="B332" t="s">
        <v>141</v>
      </c>
      <c r="C332" t="s">
        <v>151</v>
      </c>
      <c r="D332" t="s">
        <v>154</v>
      </c>
      <c r="E332" t="s">
        <v>157</v>
      </c>
      <c r="F332" t="s">
        <v>159</v>
      </c>
      <c r="G332" t="s">
        <v>226</v>
      </c>
      <c r="H332">
        <v>450.8887994882723</v>
      </c>
      <c r="I332">
        <v>33</v>
      </c>
      <c r="J332">
        <v>1629502.3917200249</v>
      </c>
      <c r="K332">
        <v>54717.274274999996</v>
      </c>
      <c r="L332">
        <v>293310430.50960451</v>
      </c>
      <c r="M332">
        <v>5374683.2299999986</v>
      </c>
      <c r="N332">
        <v>2444253587.5800376</v>
      </c>
      <c r="O332">
        <v>128700000</v>
      </c>
      <c r="P332">
        <v>25.221765891666664</v>
      </c>
      <c r="Q332">
        <v>24361.060756214374</v>
      </c>
      <c r="R332">
        <v>293365147.78387952</v>
      </c>
      <c r="S332">
        <v>2578.3282708100378</v>
      </c>
      <c r="T332">
        <v>24386.282522106041</v>
      </c>
      <c r="U332">
        <f>Pro_Economic_Table[[#This Row],[Total Energy(MJ)]]*AHP!$P$3/TOPSIS!$B$4</f>
        <v>8.1913736684789719E-3</v>
      </c>
      <c r="V332">
        <f>Pro_Economic_Table[[#This Row],[Total Cost(LKR Million)]]*AHP!$P$4/TOPSIS!$C$4</f>
        <v>3.1836653594147328E-2</v>
      </c>
      <c r="W332">
        <f>Pro_Economic_Table[[#This Row],[Total Carbon (Metric T)]]*AHP!$P$5/TOPSIS!$D$4</f>
        <v>3.5172294146310346E-3</v>
      </c>
      <c r="X332">
        <f>((Pro_Economic_Table[[#This Row],[Weighted Energy]]-TOPSIS!$B$5)^2+(Pro_Economic_Table[[#This Row],[Weighted Cost]]-TOPSIS!$C$5)^2+(Pro_Economic_Table[[#This Row],[Weighted Co2]]-TOPSIS!$D$5)^2)^0.5</f>
        <v>4.8232056768754174E-3</v>
      </c>
      <c r="Y332">
        <f>((Pro_Economic_Table[[#This Row],[Weighted Energy]]-TOPSIS!$B$6)^2+(Pro_Economic_Table[[#This Row],[Weighted Cost]]-TOPSIS!$C$6)^2+(Pro_Economic_Table[[#This Row],[Weighted Co2]]-TOPSIS!$D$6)^2)^0.5</f>
        <v>3.684937319323131E-3</v>
      </c>
      <c r="Z332">
        <f>Pro_Economic_Table[[#This Row],[S- Worst-Euclidean Distance]]/(Pro_Economic_Table[[#This Row],[S+ Best-Euclidean Distance]]+Pro_Economic_Table[[#This Row],[S- Worst-Euclidean Distance]])</f>
        <v>0.43310712113907424</v>
      </c>
      <c r="AA332">
        <v>331</v>
      </c>
    </row>
    <row r="333" spans="1:27" x14ac:dyDescent="0.3">
      <c r="A333">
        <v>326</v>
      </c>
      <c r="B333" t="s">
        <v>142</v>
      </c>
      <c r="C333" t="s">
        <v>149</v>
      </c>
      <c r="D333" t="s">
        <v>154</v>
      </c>
      <c r="E333" t="s">
        <v>156</v>
      </c>
      <c r="F333" t="s">
        <v>159</v>
      </c>
      <c r="G333" t="s">
        <v>226</v>
      </c>
      <c r="H333">
        <v>457.31783504095199</v>
      </c>
      <c r="I333">
        <v>33</v>
      </c>
      <c r="J333">
        <v>1628728.340203888</v>
      </c>
      <c r="K333">
        <v>46675.574433333328</v>
      </c>
      <c r="L333">
        <v>293171101.23669988</v>
      </c>
      <c r="M333">
        <v>6635039.7583333319</v>
      </c>
      <c r="N333">
        <v>2443092510.3058324</v>
      </c>
      <c r="O333">
        <v>128700000</v>
      </c>
      <c r="P333">
        <v>26.045386449999992</v>
      </c>
      <c r="Q333">
        <v>24349.488686048127</v>
      </c>
      <c r="R333">
        <v>293217776.81113321</v>
      </c>
      <c r="S333">
        <v>2578.4275500641656</v>
      </c>
      <c r="T333">
        <v>24375.534072498129</v>
      </c>
      <c r="U333">
        <f>Pro_Economic_Table[[#This Row],[Total Energy(MJ)]]*AHP!$P$3/TOPSIS!$B$4</f>
        <v>8.1872587600968025E-3</v>
      </c>
      <c r="V333">
        <f>Pro_Economic_Table[[#This Row],[Total Cost(LKR Million)]]*AHP!$P$4/TOPSIS!$C$4</f>
        <v>3.183787947343452E-2</v>
      </c>
      <c r="W333">
        <f>Pro_Economic_Table[[#This Row],[Total Carbon (Metric T)]]*AHP!$P$5/TOPSIS!$D$4</f>
        <v>3.5156791675571577E-3</v>
      </c>
      <c r="X333">
        <f>((Pro_Economic_Table[[#This Row],[Weighted Energy]]-TOPSIS!$B$5)^2+(Pro_Economic_Table[[#This Row],[Weighted Cost]]-TOPSIS!$C$5)^2+(Pro_Economic_Table[[#This Row],[Weighted Co2]]-TOPSIS!$D$5)^2)^0.5</f>
        <v>4.8232358469926248E-3</v>
      </c>
      <c r="Y333">
        <f>((Pro_Economic_Table[[#This Row],[Weighted Energy]]-TOPSIS!$B$6)^2+(Pro_Economic_Table[[#This Row],[Weighted Cost]]-TOPSIS!$C$6)^2+(Pro_Economic_Table[[#This Row],[Weighted Co2]]-TOPSIS!$D$6)^2)^0.5</f>
        <v>3.6849390944362066E-3</v>
      </c>
      <c r="Z333">
        <f>Pro_Economic_Table[[#This Row],[S- Worst-Euclidean Distance]]/(Pro_Economic_Table[[#This Row],[S+ Best-Euclidean Distance]]+Pro_Economic_Table[[#This Row],[S- Worst-Euclidean Distance]])</f>
        <v>0.43310570360902473</v>
      </c>
      <c r="AA333">
        <v>332</v>
      </c>
    </row>
    <row r="334" spans="1:27" x14ac:dyDescent="0.3">
      <c r="A334">
        <v>317</v>
      </c>
      <c r="B334" t="s">
        <v>141</v>
      </c>
      <c r="C334" t="s">
        <v>151</v>
      </c>
      <c r="D334" t="s">
        <v>155</v>
      </c>
      <c r="E334" t="s">
        <v>157</v>
      </c>
      <c r="F334" t="s">
        <v>159</v>
      </c>
      <c r="G334" t="s">
        <v>226</v>
      </c>
      <c r="H334">
        <v>450.91889336327233</v>
      </c>
      <c r="I334">
        <v>33</v>
      </c>
      <c r="J334">
        <v>1629531.5225910246</v>
      </c>
      <c r="K334">
        <v>54631.291774999991</v>
      </c>
      <c r="L334">
        <v>293315674.06638443</v>
      </c>
      <c r="M334">
        <v>5370384.1049999986</v>
      </c>
      <c r="N334">
        <v>2444297283.8865371</v>
      </c>
      <c r="O334">
        <v>128700000</v>
      </c>
      <c r="P334">
        <v>25.15727901666666</v>
      </c>
      <c r="Q334">
        <v>24361.496262735818</v>
      </c>
      <c r="R334">
        <v>293370305.35815942</v>
      </c>
      <c r="S334">
        <v>2578.367667991537</v>
      </c>
      <c r="T334">
        <v>24386.653541752486</v>
      </c>
      <c r="U334">
        <f>Pro_Economic_Table[[#This Row],[Total Energy(MJ)]]*AHP!$P$3/TOPSIS!$B$4</f>
        <v>8.1915176788308116E-3</v>
      </c>
      <c r="V334">
        <f>Pro_Economic_Table[[#This Row],[Total Cost(LKR Million)]]*AHP!$P$4/TOPSIS!$C$4</f>
        <v>3.1837140062233718E-2</v>
      </c>
      <c r="W334">
        <f>Pro_Economic_Table[[#This Row],[Total Carbon (Metric T)]]*AHP!$P$5/TOPSIS!$D$4</f>
        <v>3.517282926732057E-3</v>
      </c>
      <c r="X334">
        <f>((Pro_Economic_Table[[#This Row],[Weighted Energy]]-TOPSIS!$B$5)^2+(Pro_Economic_Table[[#This Row],[Weighted Cost]]-TOPSIS!$C$5)^2+(Pro_Economic_Table[[#This Row],[Weighted Co2]]-TOPSIS!$D$5)^2)^0.5</f>
        <v>4.8237153721247738E-3</v>
      </c>
      <c r="Y334">
        <f>((Pro_Economic_Table[[#This Row],[Weighted Energy]]-TOPSIS!$B$6)^2+(Pro_Economic_Table[[#This Row],[Weighted Cost]]-TOPSIS!$C$6)^2+(Pro_Economic_Table[[#This Row],[Weighted Co2]]-TOPSIS!$D$6)^2)^0.5</f>
        <v>3.6844275145562137E-3</v>
      </c>
      <c r="Z334">
        <f>Pro_Economic_Table[[#This Row],[S- Worst-Euclidean Distance]]/(Pro_Economic_Table[[#This Row],[S+ Best-Euclidean Distance]]+Pro_Economic_Table[[#This Row],[S- Worst-Euclidean Distance]])</f>
        <v>0.43304720708487104</v>
      </c>
      <c r="AA334">
        <v>333</v>
      </c>
    </row>
    <row r="335" spans="1:27" x14ac:dyDescent="0.3">
      <c r="A335">
        <v>344</v>
      </c>
      <c r="B335" t="s">
        <v>142</v>
      </c>
      <c r="C335" t="s">
        <v>149</v>
      </c>
      <c r="D335" t="s">
        <v>155</v>
      </c>
      <c r="E335" t="s">
        <v>156</v>
      </c>
      <c r="F335" t="s">
        <v>159</v>
      </c>
      <c r="G335" t="s">
        <v>226</v>
      </c>
      <c r="H335">
        <v>457.34792891595191</v>
      </c>
      <c r="I335">
        <v>33</v>
      </c>
      <c r="J335">
        <v>1628757.4710748878</v>
      </c>
      <c r="K335">
        <v>46589.591933333322</v>
      </c>
      <c r="L335">
        <v>293176344.7934798</v>
      </c>
      <c r="M335">
        <v>6630740.6333333319</v>
      </c>
      <c r="N335">
        <v>2443136206.6123319</v>
      </c>
      <c r="O335">
        <v>128700000</v>
      </c>
      <c r="P335">
        <v>25.980899574999992</v>
      </c>
      <c r="Q335">
        <v>24349.924192569571</v>
      </c>
      <c r="R335">
        <v>293222934.38541311</v>
      </c>
      <c r="S335">
        <v>2578.4669472456649</v>
      </c>
      <c r="T335">
        <v>24375.905092144571</v>
      </c>
      <c r="U335">
        <f>Pro_Economic_Table[[#This Row],[Total Energy(MJ)]]*AHP!$P$3/TOPSIS!$B$4</f>
        <v>8.1874027704486423E-3</v>
      </c>
      <c r="V335">
        <f>Pro_Economic_Table[[#This Row],[Total Cost(LKR Million)]]*AHP!$P$4/TOPSIS!$C$4</f>
        <v>3.1838365941520903E-2</v>
      </c>
      <c r="W335">
        <f>Pro_Economic_Table[[#This Row],[Total Carbon (Metric T)]]*AHP!$P$5/TOPSIS!$D$4</f>
        <v>3.5157326796581793E-3</v>
      </c>
      <c r="X335">
        <f>((Pro_Economic_Table[[#This Row],[Weighted Energy]]-TOPSIS!$B$5)^2+(Pro_Economic_Table[[#This Row],[Weighted Cost]]-TOPSIS!$C$5)^2+(Pro_Economic_Table[[#This Row],[Weighted Co2]]-TOPSIS!$D$5)^2)^0.5</f>
        <v>4.823745522636297E-3</v>
      </c>
      <c r="Y335">
        <f>((Pro_Economic_Table[[#This Row],[Weighted Energy]]-TOPSIS!$B$6)^2+(Pro_Economic_Table[[#This Row],[Weighted Cost]]-TOPSIS!$C$6)^2+(Pro_Economic_Table[[#This Row],[Weighted Co2]]-TOPSIS!$D$6)^2)^0.5</f>
        <v>3.6844292684203419E-3</v>
      </c>
      <c r="Z335">
        <f>Pro_Economic_Table[[#This Row],[S- Worst-Euclidean Distance]]/(Pro_Economic_Table[[#This Row],[S+ Best-Euclidean Distance]]+Pro_Economic_Table[[#This Row],[S- Worst-Euclidean Distance]])</f>
        <v>0.43304578936168858</v>
      </c>
      <c r="AA335">
        <v>334</v>
      </c>
    </row>
    <row r="336" spans="1:27" x14ac:dyDescent="0.3">
      <c r="A336">
        <v>513</v>
      </c>
      <c r="B336" t="s">
        <v>143</v>
      </c>
      <c r="C336" t="s">
        <v>151</v>
      </c>
      <c r="D336" t="s">
        <v>154</v>
      </c>
      <c r="E336" t="s">
        <v>156</v>
      </c>
      <c r="F336" t="s">
        <v>161</v>
      </c>
      <c r="G336" t="s">
        <v>224</v>
      </c>
      <c r="H336">
        <v>453.68269792554179</v>
      </c>
      <c r="I336">
        <v>33</v>
      </c>
      <c r="J336">
        <v>1632986.9074447746</v>
      </c>
      <c r="K336">
        <v>39271.244233333324</v>
      </c>
      <c r="L336">
        <v>293937643.3400594</v>
      </c>
      <c r="M336">
        <v>5849114.9216666659</v>
      </c>
      <c r="N336">
        <v>2449480361.1671619</v>
      </c>
      <c r="O336">
        <v>123624600</v>
      </c>
      <c r="P336">
        <v>24.213226766666658</v>
      </c>
      <c r="Q336">
        <v>24413.154266299378</v>
      </c>
      <c r="R336">
        <v>293976914.58429271</v>
      </c>
      <c r="S336">
        <v>2578.9540760888285</v>
      </c>
      <c r="T336">
        <v>24437.367493066045</v>
      </c>
      <c r="U336">
        <f>Pro_Economic_Table[[#This Row],[Total Energy(MJ)]]*AHP!$P$3/TOPSIS!$B$4</f>
        <v>8.2084554878362123E-3</v>
      </c>
      <c r="V336">
        <f>Pro_Economic_Table[[#This Row],[Total Cost(LKR Million)]]*AHP!$P$4/TOPSIS!$C$4</f>
        <v>3.1844380905717319E-2</v>
      </c>
      <c r="W336">
        <f>Pro_Economic_Table[[#This Row],[Total Carbon (Metric T)]]*AHP!$P$5/TOPSIS!$D$4</f>
        <v>3.5245973913754698E-3</v>
      </c>
      <c r="X336">
        <f>((Pro_Economic_Table[[#This Row],[Weighted Energy]]-TOPSIS!$B$5)^2+(Pro_Economic_Table[[#This Row],[Weighted Cost]]-TOPSIS!$C$5)^2+(Pro_Economic_Table[[#This Row],[Weighted Co2]]-TOPSIS!$D$5)^2)^0.5</f>
        <v>4.8355777033709827E-3</v>
      </c>
      <c r="Y336">
        <f>((Pro_Economic_Table[[#This Row],[Weighted Energy]]-TOPSIS!$B$6)^2+(Pro_Economic_Table[[#This Row],[Weighted Cost]]-TOPSIS!$C$6)^2+(Pro_Economic_Table[[#This Row],[Weighted Co2]]-TOPSIS!$D$6)^2)^0.5</f>
        <v>3.6725317264625075E-3</v>
      </c>
      <c r="Z336">
        <f>Pro_Economic_Table[[#This Row],[S- Worst-Euclidean Distance]]/(Pro_Economic_Table[[#This Row],[S+ Best-Euclidean Distance]]+Pro_Economic_Table[[#This Row],[S- Worst-Euclidean Distance]])</f>
        <v>0.43165073942101162</v>
      </c>
      <c r="AA336">
        <v>335</v>
      </c>
    </row>
    <row r="337" spans="1:27" x14ac:dyDescent="0.3">
      <c r="A337">
        <v>531</v>
      </c>
      <c r="B337" t="s">
        <v>143</v>
      </c>
      <c r="C337" t="s">
        <v>151</v>
      </c>
      <c r="D337" t="s">
        <v>155</v>
      </c>
      <c r="E337" t="s">
        <v>156</v>
      </c>
      <c r="F337" t="s">
        <v>161</v>
      </c>
      <c r="G337" t="s">
        <v>224</v>
      </c>
      <c r="H337">
        <v>453.71279180054182</v>
      </c>
      <c r="I337">
        <v>33</v>
      </c>
      <c r="J337">
        <v>1633016.0383157746</v>
      </c>
      <c r="K337">
        <v>39185.261733333326</v>
      </c>
      <c r="L337">
        <v>293942886.89683944</v>
      </c>
      <c r="M337">
        <v>5844815.7966666659</v>
      </c>
      <c r="N337">
        <v>2449524057.4736619</v>
      </c>
      <c r="O337">
        <v>123624600</v>
      </c>
      <c r="P337">
        <v>24.148739891666661</v>
      </c>
      <c r="Q337">
        <v>24413.589772820826</v>
      </c>
      <c r="R337">
        <v>293982072.15857279</v>
      </c>
      <c r="S337">
        <v>2578.9934732703286</v>
      </c>
      <c r="T337">
        <v>24437.738512712491</v>
      </c>
      <c r="U337">
        <f>Pro_Economic_Table[[#This Row],[Total Energy(MJ)]]*AHP!$P$3/TOPSIS!$B$4</f>
        <v>8.2085994981880572E-3</v>
      </c>
      <c r="V337">
        <f>Pro_Economic_Table[[#This Row],[Total Cost(LKR Million)]]*AHP!$P$4/TOPSIS!$C$4</f>
        <v>3.1844867373803716E-2</v>
      </c>
      <c r="W337">
        <f>Pro_Economic_Table[[#This Row],[Total Carbon (Metric T)]]*AHP!$P$5/TOPSIS!$D$4</f>
        <v>3.5246509034764918E-3</v>
      </c>
      <c r="X337">
        <f>((Pro_Economic_Table[[#This Row],[Weighted Energy]]-TOPSIS!$B$5)^2+(Pro_Economic_Table[[#This Row],[Weighted Cost]]-TOPSIS!$C$5)^2+(Pro_Economic_Table[[#This Row],[Weighted Co2]]-TOPSIS!$D$5)^2)^0.5</f>
        <v>4.8360874621762853E-3</v>
      </c>
      <c r="Y337">
        <f>((Pro_Economic_Table[[#This Row],[Weighted Energy]]-TOPSIS!$B$6)^2+(Pro_Economic_Table[[#This Row],[Weighted Cost]]-TOPSIS!$C$6)^2+(Pro_Economic_Table[[#This Row],[Weighted Co2]]-TOPSIS!$D$6)^2)^0.5</f>
        <v>3.6720220003701744E-3</v>
      </c>
      <c r="Z337">
        <f>Pro_Economic_Table[[#This Row],[S- Worst-Euclidean Distance]]/(Pro_Economic_Table[[#This Row],[S+ Best-Euclidean Distance]]+Pro_Economic_Table[[#This Row],[S- Worst-Euclidean Distance]])</f>
        <v>0.43159082714377139</v>
      </c>
      <c r="AA337">
        <v>336</v>
      </c>
    </row>
    <row r="338" spans="1:27" x14ac:dyDescent="0.3">
      <c r="A338">
        <v>47</v>
      </c>
      <c r="B338" t="s">
        <v>139</v>
      </c>
      <c r="C338" t="s">
        <v>150</v>
      </c>
      <c r="D338" t="s">
        <v>154</v>
      </c>
      <c r="E338" t="s">
        <v>157</v>
      </c>
      <c r="F338" t="s">
        <v>159</v>
      </c>
      <c r="G338" t="s">
        <v>226</v>
      </c>
      <c r="H338">
        <v>446.43512403848842</v>
      </c>
      <c r="I338">
        <v>32</v>
      </c>
      <c r="J338">
        <v>1633545.2468748791</v>
      </c>
      <c r="K338">
        <v>69085.314674999972</v>
      </c>
      <c r="L338">
        <v>294038144.43747824</v>
      </c>
      <c r="M338">
        <v>5447219.3899999987</v>
      </c>
      <c r="N338">
        <v>2450317870.3123183</v>
      </c>
      <c r="O338">
        <v>124800000</v>
      </c>
      <c r="P338">
        <v>28.50776669166666</v>
      </c>
      <c r="Q338">
        <v>24421.501440779441</v>
      </c>
      <c r="R338">
        <v>294107229.75215322</v>
      </c>
      <c r="S338">
        <v>2580.5650897023183</v>
      </c>
      <c r="T338">
        <v>24450.009207471106</v>
      </c>
      <c r="U338">
        <f>Pro_Economic_Table[[#This Row],[Total Energy(MJ)]]*AHP!$P$3/TOPSIS!$B$4</f>
        <v>8.2120941621732276E-3</v>
      </c>
      <c r="V338">
        <f>Pro_Economic_Table[[#This Row],[Total Cost(LKR Million)]]*AHP!$P$4/TOPSIS!$C$4</f>
        <v>3.1864273361976198E-2</v>
      </c>
      <c r="W338">
        <f>Pro_Economic_Table[[#This Row],[Total Carbon (Metric T)]]*AHP!$P$5/TOPSIS!$D$4</f>
        <v>3.5264207037116789E-3</v>
      </c>
      <c r="X338">
        <f>((Pro_Economic_Table[[#This Row],[Weighted Energy]]-TOPSIS!$B$5)^2+(Pro_Economic_Table[[#This Row],[Weighted Cost]]-TOPSIS!$C$5)^2+(Pro_Economic_Table[[#This Row],[Weighted Co2]]-TOPSIS!$D$5)^2)^0.5</f>
        <v>4.8558343334831767E-3</v>
      </c>
      <c r="Y338">
        <f>((Pro_Economic_Table[[#This Row],[Weighted Energy]]-TOPSIS!$B$6)^2+(Pro_Economic_Table[[#This Row],[Weighted Cost]]-TOPSIS!$C$6)^2+(Pro_Economic_Table[[#This Row],[Weighted Co2]]-TOPSIS!$D$6)^2)^0.5</f>
        <v>3.6522732343668108E-3</v>
      </c>
      <c r="Z338">
        <f>Pro_Economic_Table[[#This Row],[S- Worst-Euclidean Distance]]/(Pro_Economic_Table[[#This Row],[S+ Best-Euclidean Distance]]+Pro_Economic_Table[[#This Row],[S- Worst-Euclidean Distance]])</f>
        <v>0.42926975302567155</v>
      </c>
      <c r="AA338">
        <v>337</v>
      </c>
    </row>
    <row r="339" spans="1:27" x14ac:dyDescent="0.3">
      <c r="A339">
        <v>520</v>
      </c>
      <c r="B339" t="s">
        <v>143</v>
      </c>
      <c r="C339" t="s">
        <v>151</v>
      </c>
      <c r="D339" t="s">
        <v>154</v>
      </c>
      <c r="E339" t="s">
        <v>157</v>
      </c>
      <c r="F339" t="s">
        <v>161</v>
      </c>
      <c r="G339" t="s">
        <v>225</v>
      </c>
      <c r="H339">
        <v>456.73421025887512</v>
      </c>
      <c r="I339">
        <v>65</v>
      </c>
      <c r="J339">
        <v>1635940.7713834415</v>
      </c>
      <c r="K339">
        <v>42268.265274999991</v>
      </c>
      <c r="L339">
        <v>294469338.84901947</v>
      </c>
      <c r="M339">
        <v>5249710.713333332</v>
      </c>
      <c r="N339">
        <v>2453911157.0751619</v>
      </c>
      <c r="O339">
        <v>121160000</v>
      </c>
      <c r="P339">
        <v>27.210247808333325</v>
      </c>
      <c r="Q339">
        <v>24457.314532182449</v>
      </c>
      <c r="R339">
        <v>294511607.11429447</v>
      </c>
      <c r="S339">
        <v>2580.320867788495</v>
      </c>
      <c r="T339">
        <v>24484.524779990781</v>
      </c>
      <c r="U339">
        <f>Pro_Economic_Table[[#This Row],[Total Energy(MJ)]]*AHP!$P$3/TOPSIS!$B$4</f>
        <v>8.2233852310046665E-3</v>
      </c>
      <c r="V339">
        <f>Pro_Economic_Table[[#This Row],[Total Cost(LKR Million)]]*AHP!$P$4/TOPSIS!$C$4</f>
        <v>3.186125776130249E-2</v>
      </c>
      <c r="W339">
        <f>Pro_Economic_Table[[#This Row],[Total Carbon (Metric T)]]*AHP!$P$5/TOPSIS!$D$4</f>
        <v>3.5313988789140282E-3</v>
      </c>
      <c r="X339">
        <f>((Pro_Economic_Table[[#This Row],[Weighted Energy]]-TOPSIS!$B$5)^2+(Pro_Economic_Table[[#This Row],[Weighted Cost]]-TOPSIS!$C$5)^2+(Pro_Economic_Table[[#This Row],[Weighted Co2]]-TOPSIS!$D$5)^2)^0.5</f>
        <v>4.8562232627526718E-3</v>
      </c>
      <c r="Y339">
        <f>((Pro_Economic_Table[[#This Row],[Weighted Energy]]-TOPSIS!$B$6)^2+(Pro_Economic_Table[[#This Row],[Weighted Cost]]-TOPSIS!$C$6)^2+(Pro_Economic_Table[[#This Row],[Weighted Co2]]-TOPSIS!$D$6)^2)^0.5</f>
        <v>3.651936189498382E-3</v>
      </c>
      <c r="Z339">
        <f>Pro_Economic_Table[[#This Row],[S- Worst-Euclidean Distance]]/(Pro_Economic_Table[[#This Row],[S+ Best-Euclidean Distance]]+Pro_Economic_Table[[#This Row],[S- Worst-Euclidean Distance]])</f>
        <v>0.42922752094545757</v>
      </c>
      <c r="AA339">
        <v>338</v>
      </c>
    </row>
    <row r="340" spans="1:27" x14ac:dyDescent="0.3">
      <c r="A340">
        <v>65</v>
      </c>
      <c r="B340" t="s">
        <v>139</v>
      </c>
      <c r="C340" t="s">
        <v>150</v>
      </c>
      <c r="D340" t="s">
        <v>155</v>
      </c>
      <c r="E340" t="s">
        <v>157</v>
      </c>
      <c r="F340" t="s">
        <v>159</v>
      </c>
      <c r="G340" t="s">
        <v>226</v>
      </c>
      <c r="H340">
        <v>446.46521791348846</v>
      </c>
      <c r="I340">
        <v>32</v>
      </c>
      <c r="J340">
        <v>1633574.3777458789</v>
      </c>
      <c r="K340">
        <v>68999.332174999974</v>
      </c>
      <c r="L340">
        <v>294043387.99425822</v>
      </c>
      <c r="M340">
        <v>5442920.2649999987</v>
      </c>
      <c r="N340">
        <v>2450361566.6188183</v>
      </c>
      <c r="O340">
        <v>124800000</v>
      </c>
      <c r="P340">
        <v>28.443279816666657</v>
      </c>
      <c r="Q340">
        <v>24421.936947300888</v>
      </c>
      <c r="R340">
        <v>294112387.32643324</v>
      </c>
      <c r="S340">
        <v>2580.604486883818</v>
      </c>
      <c r="T340">
        <v>24450.380227117555</v>
      </c>
      <c r="U340">
        <f>Pro_Economic_Table[[#This Row],[Total Energy(MJ)]]*AHP!$P$3/TOPSIS!$B$4</f>
        <v>8.2122381725250708E-3</v>
      </c>
      <c r="V340">
        <f>Pro_Economic_Table[[#This Row],[Total Cost(LKR Million)]]*AHP!$P$4/TOPSIS!$C$4</f>
        <v>3.1864759830062588E-2</v>
      </c>
      <c r="W340">
        <f>Pro_Economic_Table[[#This Row],[Total Carbon (Metric T)]]*AHP!$P$5/TOPSIS!$D$4</f>
        <v>3.5264742158127018E-3</v>
      </c>
      <c r="X340">
        <f>((Pro_Economic_Table[[#This Row],[Weighted Energy]]-TOPSIS!$B$5)^2+(Pro_Economic_Table[[#This Row],[Weighted Cost]]-TOPSIS!$C$5)^2+(Pro_Economic_Table[[#This Row],[Weighted Co2]]-TOPSIS!$D$5)^2)^0.5</f>
        <v>4.856344086651641E-3</v>
      </c>
      <c r="Y340">
        <f>((Pro_Economic_Table[[#This Row],[Weighted Energy]]-TOPSIS!$B$6)^2+(Pro_Economic_Table[[#This Row],[Weighted Cost]]-TOPSIS!$C$6)^2+(Pro_Economic_Table[[#This Row],[Weighted Co2]]-TOPSIS!$D$6)^2)^0.5</f>
        <v>3.6517635006998324E-3</v>
      </c>
      <c r="Z340">
        <f>Pro_Economic_Table[[#This Row],[S- Worst-Euclidean Distance]]/(Pro_Economic_Table[[#This Row],[S+ Best-Euclidean Distance]]+Pro_Economic_Table[[#This Row],[S- Worst-Euclidean Distance]])</f>
        <v>0.42920984052067046</v>
      </c>
      <c r="AA340">
        <v>339</v>
      </c>
    </row>
    <row r="341" spans="1:27" x14ac:dyDescent="0.3">
      <c r="A341">
        <v>538</v>
      </c>
      <c r="B341" t="s">
        <v>143</v>
      </c>
      <c r="C341" t="s">
        <v>151</v>
      </c>
      <c r="D341" t="s">
        <v>155</v>
      </c>
      <c r="E341" t="s">
        <v>157</v>
      </c>
      <c r="F341" t="s">
        <v>161</v>
      </c>
      <c r="G341" t="s">
        <v>225</v>
      </c>
      <c r="H341">
        <v>456.76430413387504</v>
      </c>
      <c r="I341">
        <v>65</v>
      </c>
      <c r="J341">
        <v>1635969.9022544411</v>
      </c>
      <c r="K341">
        <v>42182.282774999992</v>
      </c>
      <c r="L341">
        <v>294474582.40579939</v>
      </c>
      <c r="M341">
        <v>5245411.588333332</v>
      </c>
      <c r="N341">
        <v>2453954853.3816614</v>
      </c>
      <c r="O341">
        <v>121160000</v>
      </c>
      <c r="P341">
        <v>27.145760933333328</v>
      </c>
      <c r="Q341">
        <v>24457.750038703893</v>
      </c>
      <c r="R341">
        <v>294516764.68857437</v>
      </c>
      <c r="S341">
        <v>2580.3602649699947</v>
      </c>
      <c r="T341">
        <v>24484.895799637226</v>
      </c>
      <c r="U341">
        <f>Pro_Economic_Table[[#This Row],[Total Energy(MJ)]]*AHP!$P$3/TOPSIS!$B$4</f>
        <v>8.2235292413565062E-3</v>
      </c>
      <c r="V341">
        <f>Pro_Economic_Table[[#This Row],[Total Cost(LKR Million)]]*AHP!$P$4/TOPSIS!$C$4</f>
        <v>3.186174422938888E-2</v>
      </c>
      <c r="W341">
        <f>Pro_Economic_Table[[#This Row],[Total Carbon (Metric T)]]*AHP!$P$5/TOPSIS!$D$4</f>
        <v>3.5314523910150507E-3</v>
      </c>
      <c r="X341">
        <f>((Pro_Economic_Table[[#This Row],[Weighted Energy]]-TOPSIS!$B$5)^2+(Pro_Economic_Table[[#This Row],[Weighted Cost]]-TOPSIS!$C$5)^2+(Pro_Economic_Table[[#This Row],[Weighted Co2]]-TOPSIS!$D$5)^2)^0.5</f>
        <v>4.8567330626957863E-3</v>
      </c>
      <c r="Y341">
        <f>((Pro_Economic_Table[[#This Row],[Weighted Energy]]-TOPSIS!$B$6)^2+(Pro_Economic_Table[[#This Row],[Weighted Cost]]-TOPSIS!$C$6)^2+(Pro_Economic_Table[[#This Row],[Weighted Co2]]-TOPSIS!$D$6)^2)^0.5</f>
        <v>3.6514265252910539E-3</v>
      </c>
      <c r="Z341">
        <f>Pro_Economic_Table[[#This Row],[S- Worst-Euclidean Distance]]/(Pro_Economic_Table[[#This Row],[S+ Best-Euclidean Distance]]+Pro_Economic_Table[[#This Row],[S- Worst-Euclidean Distance]])</f>
        <v>0.42916761110672075</v>
      </c>
      <c r="AA341">
        <v>340</v>
      </c>
    </row>
    <row r="342" spans="1:27" x14ac:dyDescent="0.3">
      <c r="A342">
        <v>335</v>
      </c>
      <c r="B342" t="s">
        <v>142</v>
      </c>
      <c r="C342" t="s">
        <v>149</v>
      </c>
      <c r="D342" t="s">
        <v>154</v>
      </c>
      <c r="E342" t="s">
        <v>157</v>
      </c>
      <c r="F342" t="s">
        <v>159</v>
      </c>
      <c r="G342" t="s">
        <v>226</v>
      </c>
      <c r="H342">
        <v>460.36934737428527</v>
      </c>
      <c r="I342">
        <v>33</v>
      </c>
      <c r="J342">
        <v>1631682.2041425547</v>
      </c>
      <c r="K342">
        <v>49672.595474999995</v>
      </c>
      <c r="L342">
        <v>293702796.74565983</v>
      </c>
      <c r="M342">
        <v>6035635.5499999989</v>
      </c>
      <c r="N342">
        <v>2447523306.2138319</v>
      </c>
      <c r="O342">
        <v>128700000</v>
      </c>
      <c r="P342">
        <v>29.042407491666658</v>
      </c>
      <c r="Q342">
        <v>24393.648951931194</v>
      </c>
      <c r="R342">
        <v>293752469.34113485</v>
      </c>
      <c r="S342">
        <v>2582.2589417638319</v>
      </c>
      <c r="T342">
        <v>24422.691359422861</v>
      </c>
      <c r="U342">
        <f>Pro_Economic_Table[[#This Row],[Total Energy(MJ)]]*AHP!$P$3/TOPSIS!$B$4</f>
        <v>8.2021885032652533E-3</v>
      </c>
      <c r="V342">
        <f>Pro_Economic_Table[[#This Row],[Total Cost(LKR Million)]]*AHP!$P$4/TOPSIS!$C$4</f>
        <v>3.1885188689916653E-2</v>
      </c>
      <c r="W342">
        <f>Pro_Economic_Table[[#This Row],[Total Carbon (Metric T)]]*AHP!$P$5/TOPSIS!$D$4</f>
        <v>3.5224806550957157E-3</v>
      </c>
      <c r="X342">
        <f>((Pro_Economic_Table[[#This Row],[Weighted Energy]]-TOPSIS!$B$5)^2+(Pro_Economic_Table[[#This Row],[Weighted Cost]]-TOPSIS!$C$5)^2+(Pro_Economic_Table[[#This Row],[Weighted Co2]]-TOPSIS!$D$5)^2)^0.5</f>
        <v>4.8731908807065653E-3</v>
      </c>
      <c r="Y342">
        <f>((Pro_Economic_Table[[#This Row],[Weighted Energy]]-TOPSIS!$B$6)^2+(Pro_Economic_Table[[#This Row],[Weighted Cost]]-TOPSIS!$C$6)^2+(Pro_Economic_Table[[#This Row],[Weighted Co2]]-TOPSIS!$D$6)^2)^0.5</f>
        <v>3.634960378527812E-3</v>
      </c>
      <c r="Z342">
        <f>Pro_Economic_Table[[#This Row],[S- Worst-Euclidean Distance]]/(Pro_Economic_Table[[#This Row],[S+ Best-Euclidean Distance]]+Pro_Economic_Table[[#This Row],[S- Worst-Euclidean Distance]])</f>
        <v>0.42723269342239117</v>
      </c>
      <c r="AA342">
        <v>341</v>
      </c>
    </row>
    <row r="343" spans="1:27" x14ac:dyDescent="0.3">
      <c r="A343">
        <v>353</v>
      </c>
      <c r="B343" t="s">
        <v>142</v>
      </c>
      <c r="C343" t="s">
        <v>149</v>
      </c>
      <c r="D343" t="s">
        <v>155</v>
      </c>
      <c r="E343" t="s">
        <v>157</v>
      </c>
      <c r="F343" t="s">
        <v>159</v>
      </c>
      <c r="G343" t="s">
        <v>226</v>
      </c>
      <c r="H343">
        <v>460.39944124928525</v>
      </c>
      <c r="I343">
        <v>33</v>
      </c>
      <c r="J343">
        <v>1631711.3350135547</v>
      </c>
      <c r="K343">
        <v>49586.612974999989</v>
      </c>
      <c r="L343">
        <v>293708040.30243987</v>
      </c>
      <c r="M343">
        <v>6031336.4249999989</v>
      </c>
      <c r="N343">
        <v>2447567002.5203319</v>
      </c>
      <c r="O343">
        <v>128700000</v>
      </c>
      <c r="P343">
        <v>28.977920616666658</v>
      </c>
      <c r="Q343">
        <v>24394.084458452642</v>
      </c>
      <c r="R343">
        <v>293757626.91541487</v>
      </c>
      <c r="S343">
        <v>2582.298338945332</v>
      </c>
      <c r="T343">
        <v>24423.06237906931</v>
      </c>
      <c r="U343">
        <f>Pro_Economic_Table[[#This Row],[Total Energy(MJ)]]*AHP!$P$3/TOPSIS!$B$4</f>
        <v>8.2023325136170964E-3</v>
      </c>
      <c r="V343">
        <f>Pro_Economic_Table[[#This Row],[Total Cost(LKR Million)]]*AHP!$P$4/TOPSIS!$C$4</f>
        <v>3.188567515800305E-2</v>
      </c>
      <c r="W343">
        <f>Pro_Economic_Table[[#This Row],[Total Carbon (Metric T)]]*AHP!$P$5/TOPSIS!$D$4</f>
        <v>3.522534167196739E-3</v>
      </c>
      <c r="X343">
        <f>((Pro_Economic_Table[[#This Row],[Weighted Energy]]-TOPSIS!$B$5)^2+(Pro_Economic_Table[[#This Row],[Weighted Cost]]-TOPSIS!$C$5)^2+(Pro_Economic_Table[[#This Row],[Weighted Co2]]-TOPSIS!$D$5)^2)^0.5</f>
        <v>4.8737005702123061E-3</v>
      </c>
      <c r="Y343">
        <f>((Pro_Economic_Table[[#This Row],[Weighted Energy]]-TOPSIS!$B$6)^2+(Pro_Economic_Table[[#This Row],[Weighted Cost]]-TOPSIS!$C$6)^2+(Pro_Economic_Table[[#This Row],[Weighted Co2]]-TOPSIS!$D$6)^2)^0.5</f>
        <v>3.6344505657116876E-3</v>
      </c>
      <c r="Z343">
        <f>Pro_Economic_Table[[#This Row],[S- Worst-Euclidean Distance]]/(Pro_Economic_Table[[#This Row],[S+ Best-Euclidean Distance]]+Pro_Economic_Table[[#This Row],[S- Worst-Euclidean Distance]])</f>
        <v>0.4271727790972043</v>
      </c>
      <c r="AA343">
        <v>342</v>
      </c>
    </row>
    <row r="344" spans="1:27" x14ac:dyDescent="0.3">
      <c r="A344">
        <v>522</v>
      </c>
      <c r="B344" t="s">
        <v>143</v>
      </c>
      <c r="C344" t="s">
        <v>151</v>
      </c>
      <c r="D344" t="s">
        <v>154</v>
      </c>
      <c r="E344" t="s">
        <v>157</v>
      </c>
      <c r="F344" t="s">
        <v>161</v>
      </c>
      <c r="G344" t="s">
        <v>224</v>
      </c>
      <c r="H344">
        <v>456.73421025887512</v>
      </c>
      <c r="I344">
        <v>33</v>
      </c>
      <c r="J344">
        <v>1635940.7713834415</v>
      </c>
      <c r="K344">
        <v>42268.265274999991</v>
      </c>
      <c r="L344">
        <v>294469338.84901947</v>
      </c>
      <c r="M344">
        <v>5249710.713333332</v>
      </c>
      <c r="N344">
        <v>2453911157.0751619</v>
      </c>
      <c r="O344">
        <v>123624600</v>
      </c>
      <c r="P344">
        <v>27.210247808333325</v>
      </c>
      <c r="Q344">
        <v>24457.314532182449</v>
      </c>
      <c r="R344">
        <v>294511607.11429447</v>
      </c>
      <c r="S344">
        <v>2582.7854677884952</v>
      </c>
      <c r="T344">
        <v>24484.524779990781</v>
      </c>
      <c r="U344">
        <f>Pro_Economic_Table[[#This Row],[Total Energy(MJ)]]*AHP!$P$3/TOPSIS!$B$4</f>
        <v>8.2233852310046665E-3</v>
      </c>
      <c r="V344">
        <f>Pro_Economic_Table[[#This Row],[Total Cost(LKR Million)]]*AHP!$P$4/TOPSIS!$C$4</f>
        <v>3.1891690122199459E-2</v>
      </c>
      <c r="W344">
        <f>Pro_Economic_Table[[#This Row],[Total Carbon (Metric T)]]*AHP!$P$5/TOPSIS!$D$4</f>
        <v>3.5313988789140282E-3</v>
      </c>
      <c r="X344">
        <f>((Pro_Economic_Table[[#This Row],[Weighted Energy]]-TOPSIS!$B$5)^2+(Pro_Economic_Table[[#This Row],[Weighted Cost]]-TOPSIS!$C$5)^2+(Pro_Economic_Table[[#This Row],[Weighted Co2]]-TOPSIS!$D$5)^2)^0.5</f>
        <v>4.8855466881955901E-3</v>
      </c>
      <c r="Y344">
        <f>((Pro_Economic_Table[[#This Row],[Weighted Energy]]-TOPSIS!$B$6)^2+(Pro_Economic_Table[[#This Row],[Weighted Cost]]-TOPSIS!$C$6)^2+(Pro_Economic_Table[[#This Row],[Weighted Co2]]-TOPSIS!$D$6)^2)^0.5</f>
        <v>3.6225708410947098E-3</v>
      </c>
      <c r="Z344">
        <f>Pro_Economic_Table[[#This Row],[S- Worst-Euclidean Distance]]/(Pro_Economic_Table[[#This Row],[S+ Best-Euclidean Distance]]+Pro_Economic_Table[[#This Row],[S- Worst-Euclidean Distance]])</f>
        <v>0.42577818520060862</v>
      </c>
      <c r="AA344">
        <v>343</v>
      </c>
    </row>
    <row r="345" spans="1:27" x14ac:dyDescent="0.3">
      <c r="A345">
        <v>540</v>
      </c>
      <c r="B345" t="s">
        <v>143</v>
      </c>
      <c r="C345" t="s">
        <v>151</v>
      </c>
      <c r="D345" t="s">
        <v>155</v>
      </c>
      <c r="E345" t="s">
        <v>157</v>
      </c>
      <c r="F345" t="s">
        <v>161</v>
      </c>
      <c r="G345" t="s">
        <v>224</v>
      </c>
      <c r="H345">
        <v>456.76430413387504</v>
      </c>
      <c r="I345">
        <v>33</v>
      </c>
      <c r="J345">
        <v>1635969.9022544411</v>
      </c>
      <c r="K345">
        <v>42182.282774999992</v>
      </c>
      <c r="L345">
        <v>294474582.40579939</v>
      </c>
      <c r="M345">
        <v>5245411.588333332</v>
      </c>
      <c r="N345">
        <v>2453954853.3816614</v>
      </c>
      <c r="O345">
        <v>123624600</v>
      </c>
      <c r="P345">
        <v>27.145760933333328</v>
      </c>
      <c r="Q345">
        <v>24457.750038703893</v>
      </c>
      <c r="R345">
        <v>294516764.68857437</v>
      </c>
      <c r="S345">
        <v>2582.8248649699945</v>
      </c>
      <c r="T345">
        <v>24484.895799637226</v>
      </c>
      <c r="U345">
        <f>Pro_Economic_Table[[#This Row],[Total Energy(MJ)]]*AHP!$P$3/TOPSIS!$B$4</f>
        <v>8.2235292413565062E-3</v>
      </c>
      <c r="V345">
        <f>Pro_Economic_Table[[#This Row],[Total Cost(LKR Million)]]*AHP!$P$4/TOPSIS!$C$4</f>
        <v>3.1892176590285842E-2</v>
      </c>
      <c r="W345">
        <f>Pro_Economic_Table[[#This Row],[Total Carbon (Metric T)]]*AHP!$P$5/TOPSIS!$D$4</f>
        <v>3.5314523910150507E-3</v>
      </c>
      <c r="X345">
        <f>((Pro_Economic_Table[[#This Row],[Weighted Energy]]-TOPSIS!$B$5)^2+(Pro_Economic_Table[[#This Row],[Weighted Cost]]-TOPSIS!$C$5)^2+(Pro_Economic_Table[[#This Row],[Weighted Co2]]-TOPSIS!$D$5)^2)^0.5</f>
        <v>4.8860564585221245E-3</v>
      </c>
      <c r="Y345">
        <f>((Pro_Economic_Table[[#This Row],[Weighted Energy]]-TOPSIS!$B$6)^2+(Pro_Economic_Table[[#This Row],[Weighted Cost]]-TOPSIS!$C$6)^2+(Pro_Economic_Table[[#This Row],[Weighted Co2]]-TOPSIS!$D$6)^2)^0.5</f>
        <v>3.6220611321353424E-3</v>
      </c>
      <c r="Z345">
        <f>Pro_Economic_Table[[#This Row],[S- Worst-Euclidean Distance]]/(Pro_Economic_Table[[#This Row],[S+ Best-Euclidean Distance]]+Pro_Economic_Table[[#This Row],[S- Worst-Euclidean Distance]])</f>
        <v>0.42571827358294034</v>
      </c>
      <c r="AA345">
        <v>344</v>
      </c>
    </row>
    <row r="346" spans="1:27" x14ac:dyDescent="0.3">
      <c r="A346">
        <v>512</v>
      </c>
      <c r="B346" t="s">
        <v>143</v>
      </c>
      <c r="C346" t="s">
        <v>151</v>
      </c>
      <c r="D346" t="s">
        <v>154</v>
      </c>
      <c r="E346" t="s">
        <v>156</v>
      </c>
      <c r="F346" t="s">
        <v>161</v>
      </c>
      <c r="G346" t="s">
        <v>226</v>
      </c>
      <c r="H346">
        <v>453.68269792554179</v>
      </c>
      <c r="I346">
        <v>33</v>
      </c>
      <c r="J346">
        <v>1632986.9074447746</v>
      </c>
      <c r="K346">
        <v>39271.244233333324</v>
      </c>
      <c r="L346">
        <v>293937643.3400594</v>
      </c>
      <c r="M346">
        <v>5849114.9216666659</v>
      </c>
      <c r="N346">
        <v>2449480361.1671619</v>
      </c>
      <c r="O346">
        <v>128700000</v>
      </c>
      <c r="P346">
        <v>24.213226766666658</v>
      </c>
      <c r="Q346">
        <v>24413.154266299378</v>
      </c>
      <c r="R346">
        <v>293976914.58429271</v>
      </c>
      <c r="S346">
        <v>2584.0294760888287</v>
      </c>
      <c r="T346">
        <v>24437.367493066045</v>
      </c>
      <c r="U346">
        <f>Pro_Economic_Table[[#This Row],[Total Energy(MJ)]]*AHP!$P$3/TOPSIS!$B$4</f>
        <v>8.2084554878362123E-3</v>
      </c>
      <c r="V346">
        <f>Pro_Economic_Table[[#This Row],[Total Cost(LKR Million)]]*AHP!$P$4/TOPSIS!$C$4</f>
        <v>3.1907050874270614E-2</v>
      </c>
      <c r="W346">
        <f>Pro_Economic_Table[[#This Row],[Total Carbon (Metric T)]]*AHP!$P$5/TOPSIS!$D$4</f>
        <v>3.5245973913754698E-3</v>
      </c>
      <c r="X346">
        <f>((Pro_Economic_Table[[#This Row],[Weighted Energy]]-TOPSIS!$B$5)^2+(Pro_Economic_Table[[#This Row],[Weighted Cost]]-TOPSIS!$C$5)^2+(Pro_Economic_Table[[#This Row],[Weighted Co2]]-TOPSIS!$D$5)^2)^0.5</f>
        <v>4.89601739235037E-3</v>
      </c>
      <c r="Y346">
        <f>((Pro_Economic_Table[[#This Row],[Weighted Energy]]-TOPSIS!$B$6)^2+(Pro_Economic_Table[[#This Row],[Weighted Cost]]-TOPSIS!$C$6)^2+(Pro_Economic_Table[[#This Row],[Weighted Co2]]-TOPSIS!$D$6)^2)^0.5</f>
        <v>3.6121303356395876E-3</v>
      </c>
      <c r="Z346">
        <f>Pro_Economic_Table[[#This Row],[S- Worst-Euclidean Distance]]/(Pro_Economic_Table[[#This Row],[S+ Best-Euclidean Distance]]+Pro_Economic_Table[[#This Row],[S- Worst-Euclidean Distance]])</f>
        <v>0.42454955545217721</v>
      </c>
      <c r="AA346">
        <v>345</v>
      </c>
    </row>
    <row r="347" spans="1:27" x14ac:dyDescent="0.3">
      <c r="A347">
        <v>530</v>
      </c>
      <c r="B347" t="s">
        <v>143</v>
      </c>
      <c r="C347" t="s">
        <v>151</v>
      </c>
      <c r="D347" t="s">
        <v>155</v>
      </c>
      <c r="E347" t="s">
        <v>156</v>
      </c>
      <c r="F347" t="s">
        <v>161</v>
      </c>
      <c r="G347" t="s">
        <v>226</v>
      </c>
      <c r="H347">
        <v>453.71279180054182</v>
      </c>
      <c r="I347">
        <v>33</v>
      </c>
      <c r="J347">
        <v>1633016.0383157746</v>
      </c>
      <c r="K347">
        <v>39185.261733333326</v>
      </c>
      <c r="L347">
        <v>293942886.89683944</v>
      </c>
      <c r="M347">
        <v>5844815.7966666659</v>
      </c>
      <c r="N347">
        <v>2449524057.4736619</v>
      </c>
      <c r="O347">
        <v>128700000</v>
      </c>
      <c r="P347">
        <v>24.148739891666661</v>
      </c>
      <c r="Q347">
        <v>24413.589772820826</v>
      </c>
      <c r="R347">
        <v>293982072.15857279</v>
      </c>
      <c r="S347">
        <v>2584.0688732703284</v>
      </c>
      <c r="T347">
        <v>24437.738512712491</v>
      </c>
      <c r="U347">
        <f>Pro_Economic_Table[[#This Row],[Total Energy(MJ)]]*AHP!$P$3/TOPSIS!$B$4</f>
        <v>8.2085994981880572E-3</v>
      </c>
      <c r="V347">
        <f>Pro_Economic_Table[[#This Row],[Total Cost(LKR Million)]]*AHP!$P$4/TOPSIS!$C$4</f>
        <v>3.1907537342357004E-2</v>
      </c>
      <c r="W347">
        <f>Pro_Economic_Table[[#This Row],[Total Carbon (Metric T)]]*AHP!$P$5/TOPSIS!$D$4</f>
        <v>3.5246509034764918E-3</v>
      </c>
      <c r="X347">
        <f>((Pro_Economic_Table[[#This Row],[Weighted Energy]]-TOPSIS!$B$5)^2+(Pro_Economic_Table[[#This Row],[Weighted Cost]]-TOPSIS!$C$5)^2+(Pro_Economic_Table[[#This Row],[Weighted Co2]]-TOPSIS!$D$5)^2)^0.5</f>
        <v>4.8965270852469184E-3</v>
      </c>
      <c r="Y347">
        <f>((Pro_Economic_Table[[#This Row],[Weighted Energy]]-TOPSIS!$B$6)^2+(Pro_Economic_Table[[#This Row],[Weighted Cost]]-TOPSIS!$C$6)^2+(Pro_Economic_Table[[#This Row],[Weighted Co2]]-TOPSIS!$D$6)^2)^0.5</f>
        <v>3.6116205261428076E-3</v>
      </c>
      <c r="Z347">
        <f>Pro_Economic_Table[[#This Row],[S- Worst-Euclidean Distance]]/(Pro_Economic_Table[[#This Row],[S+ Best-Euclidean Distance]]+Pro_Economic_Table[[#This Row],[S- Worst-Euclidean Distance]])</f>
        <v>0.42448964111858928</v>
      </c>
      <c r="AA347">
        <v>346</v>
      </c>
    </row>
    <row r="348" spans="1:27" x14ac:dyDescent="0.3">
      <c r="A348">
        <v>521</v>
      </c>
      <c r="B348" t="s">
        <v>143</v>
      </c>
      <c r="C348" t="s">
        <v>151</v>
      </c>
      <c r="D348" t="s">
        <v>154</v>
      </c>
      <c r="E348" t="s">
        <v>157</v>
      </c>
      <c r="F348" t="s">
        <v>161</v>
      </c>
      <c r="G348" t="s">
        <v>226</v>
      </c>
      <c r="H348">
        <v>456.73421025887512</v>
      </c>
      <c r="I348">
        <v>33</v>
      </c>
      <c r="J348">
        <v>1635940.7713834415</v>
      </c>
      <c r="K348">
        <v>42268.265274999991</v>
      </c>
      <c r="L348">
        <v>294469338.84901947</v>
      </c>
      <c r="M348">
        <v>5249710.713333332</v>
      </c>
      <c r="N348">
        <v>2453911157.0751619</v>
      </c>
      <c r="O348">
        <v>128700000</v>
      </c>
      <c r="P348">
        <v>27.210247808333325</v>
      </c>
      <c r="Q348">
        <v>24457.314532182449</v>
      </c>
      <c r="R348">
        <v>294511607.11429447</v>
      </c>
      <c r="S348">
        <v>2587.8608677884949</v>
      </c>
      <c r="T348">
        <v>24484.524779990781</v>
      </c>
      <c r="U348">
        <f>Pro_Economic_Table[[#This Row],[Total Energy(MJ)]]*AHP!$P$3/TOPSIS!$B$4</f>
        <v>8.2233852310046665E-3</v>
      </c>
      <c r="V348">
        <f>Pro_Economic_Table[[#This Row],[Total Cost(LKR Million)]]*AHP!$P$4/TOPSIS!$C$4</f>
        <v>3.1954360090752754E-2</v>
      </c>
      <c r="W348">
        <f>Pro_Economic_Table[[#This Row],[Total Carbon (Metric T)]]*AHP!$P$5/TOPSIS!$D$4</f>
        <v>3.5313988789140282E-3</v>
      </c>
      <c r="X348">
        <f>((Pro_Economic_Table[[#This Row],[Weighted Energy]]-TOPSIS!$B$5)^2+(Pro_Economic_Table[[#This Row],[Weighted Cost]]-TOPSIS!$C$5)^2+(Pro_Economic_Table[[#This Row],[Weighted Co2]]-TOPSIS!$D$5)^2)^0.5</f>
        <v>4.9459752079459582E-3</v>
      </c>
      <c r="Y348">
        <f>((Pro_Economic_Table[[#This Row],[Weighted Energy]]-TOPSIS!$B$6)^2+(Pro_Economic_Table[[#This Row],[Weighted Cost]]-TOPSIS!$C$6)^2+(Pro_Economic_Table[[#This Row],[Weighted Co2]]-TOPSIS!$D$6)^2)^0.5</f>
        <v>3.5621546166249075E-3</v>
      </c>
      <c r="Z348">
        <f>Pro_Economic_Table[[#This Row],[S- Worst-Euclidean Distance]]/(Pro_Economic_Table[[#This Row],[S+ Best-Euclidean Distance]]+Pro_Economic_Table[[#This Row],[S- Worst-Euclidean Distance]])</f>
        <v>0.4186765705358258</v>
      </c>
      <c r="AA348">
        <v>347</v>
      </c>
    </row>
    <row r="349" spans="1:27" x14ac:dyDescent="0.3">
      <c r="A349">
        <v>539</v>
      </c>
      <c r="B349" t="s">
        <v>143</v>
      </c>
      <c r="C349" t="s">
        <v>151</v>
      </c>
      <c r="D349" t="s">
        <v>155</v>
      </c>
      <c r="E349" t="s">
        <v>157</v>
      </c>
      <c r="F349" t="s">
        <v>161</v>
      </c>
      <c r="G349" t="s">
        <v>226</v>
      </c>
      <c r="H349">
        <v>456.76430413387504</v>
      </c>
      <c r="I349">
        <v>33</v>
      </c>
      <c r="J349">
        <v>1635969.9022544411</v>
      </c>
      <c r="K349">
        <v>42182.282774999992</v>
      </c>
      <c r="L349">
        <v>294474582.40579939</v>
      </c>
      <c r="M349">
        <v>5245411.588333332</v>
      </c>
      <c r="N349">
        <v>2453954853.3816614</v>
      </c>
      <c r="O349">
        <v>128700000</v>
      </c>
      <c r="P349">
        <v>27.145760933333328</v>
      </c>
      <c r="Q349">
        <v>24457.750038703893</v>
      </c>
      <c r="R349">
        <v>294516764.68857437</v>
      </c>
      <c r="S349">
        <v>2587.9002649699946</v>
      </c>
      <c r="T349">
        <v>24484.895799637226</v>
      </c>
      <c r="U349">
        <f>Pro_Economic_Table[[#This Row],[Total Energy(MJ)]]*AHP!$P$3/TOPSIS!$B$4</f>
        <v>8.2235292413565062E-3</v>
      </c>
      <c r="V349">
        <f>Pro_Economic_Table[[#This Row],[Total Cost(LKR Million)]]*AHP!$P$4/TOPSIS!$C$4</f>
        <v>3.1954846558839144E-2</v>
      </c>
      <c r="W349">
        <f>Pro_Economic_Table[[#This Row],[Total Carbon (Metric T)]]*AHP!$P$5/TOPSIS!$D$4</f>
        <v>3.5314523910150507E-3</v>
      </c>
      <c r="X349">
        <f>((Pro_Economic_Table[[#This Row],[Weighted Energy]]-TOPSIS!$B$5)^2+(Pro_Economic_Table[[#This Row],[Weighted Cost]]-TOPSIS!$C$5)^2+(Pro_Economic_Table[[#This Row],[Weighted Co2]]-TOPSIS!$D$5)^2)^0.5</f>
        <v>4.9464849140397008E-3</v>
      </c>
      <c r="Y349">
        <f>((Pro_Economic_Table[[#This Row],[Weighted Energy]]-TOPSIS!$B$6)^2+(Pro_Economic_Table[[#This Row],[Weighted Cost]]-TOPSIS!$C$6)^2+(Pro_Economic_Table[[#This Row],[Weighted Co2]]-TOPSIS!$D$6)^2)^0.5</f>
        <v>3.5616448212584828E-3</v>
      </c>
      <c r="Z349">
        <f>Pro_Economic_Table[[#This Row],[S- Worst-Euclidean Distance]]/(Pro_Economic_Table[[#This Row],[S+ Best-Euclidean Distance]]+Pro_Economic_Table[[#This Row],[S- Worst-Euclidean Distance]])</f>
        <v>0.41861665631191253</v>
      </c>
      <c r="AA349">
        <v>348</v>
      </c>
    </row>
    <row r="350" spans="1:27" x14ac:dyDescent="0.3">
      <c r="A350">
        <v>148</v>
      </c>
      <c r="B350" t="s">
        <v>140</v>
      </c>
      <c r="C350" t="s">
        <v>150</v>
      </c>
      <c r="D350" t="s">
        <v>154</v>
      </c>
      <c r="E350" t="s">
        <v>156</v>
      </c>
      <c r="F350" t="s">
        <v>160</v>
      </c>
      <c r="G350" t="s">
        <v>225</v>
      </c>
      <c r="H350">
        <v>449.58100443204836</v>
      </c>
      <c r="I350">
        <v>64</v>
      </c>
      <c r="J350">
        <v>1655613.5417493253</v>
      </c>
      <c r="K350">
        <v>60027.263008333321</v>
      </c>
      <c r="L350">
        <v>298010437.51487857</v>
      </c>
      <c r="M350">
        <v>6761709.2441666657</v>
      </c>
      <c r="N350">
        <v>2483420312.6239882</v>
      </c>
      <c r="O350">
        <v>119296000</v>
      </c>
      <c r="P350">
        <v>25.926129191666664</v>
      </c>
      <c r="Q350">
        <v>24751.422449152415</v>
      </c>
      <c r="R350">
        <v>298070464.77788693</v>
      </c>
      <c r="S350">
        <v>2609.4780218681549</v>
      </c>
      <c r="T350">
        <v>24777.348578344081</v>
      </c>
      <c r="U350">
        <f>Pro_Economic_Table[[#This Row],[Total Energy(MJ)]]*AHP!$P$3/TOPSIS!$B$4</f>
        <v>8.322756043030682E-3</v>
      </c>
      <c r="V350">
        <f>Pro_Economic_Table[[#This Row],[Total Cost(LKR Million)]]*AHP!$P$4/TOPSIS!$C$4</f>
        <v>3.2221284149227744E-2</v>
      </c>
      <c r="W350">
        <f>Pro_Economic_Table[[#This Row],[Total Carbon (Metric T)]]*AHP!$P$5/TOPSIS!$D$4</f>
        <v>3.5736328059563557E-3</v>
      </c>
      <c r="X350">
        <f>((Pro_Economic_Table[[#This Row],[Weighted Energy]]-TOPSIS!$B$5)^2+(Pro_Economic_Table[[#This Row],[Weighted Cost]]-TOPSIS!$C$5)^2+(Pro_Economic_Table[[#This Row],[Weighted Co2]]-TOPSIS!$D$5)^2)^0.5</f>
        <v>5.2320237495626512E-3</v>
      </c>
      <c r="Y350">
        <f>((Pro_Economic_Table[[#This Row],[Weighted Energy]]-TOPSIS!$B$6)^2+(Pro_Economic_Table[[#This Row],[Weighted Cost]]-TOPSIS!$C$6)^2+(Pro_Economic_Table[[#This Row],[Weighted Co2]]-TOPSIS!$D$6)^2)^0.5</f>
        <v>3.2762190078121081E-3</v>
      </c>
      <c r="Z350">
        <f>Pro_Economic_Table[[#This Row],[S- Worst-Euclidean Distance]]/(Pro_Economic_Table[[#This Row],[S+ Best-Euclidean Distance]]+Pro_Economic_Table[[#This Row],[S- Worst-Euclidean Distance]])</f>
        <v>0.38506411972934751</v>
      </c>
      <c r="AA350">
        <v>349</v>
      </c>
    </row>
    <row r="351" spans="1:27" x14ac:dyDescent="0.3">
      <c r="A351">
        <v>166</v>
      </c>
      <c r="B351" t="s">
        <v>140</v>
      </c>
      <c r="C351" t="s">
        <v>150</v>
      </c>
      <c r="D351" t="s">
        <v>155</v>
      </c>
      <c r="E351" t="s">
        <v>156</v>
      </c>
      <c r="F351" t="s">
        <v>160</v>
      </c>
      <c r="G351" t="s">
        <v>225</v>
      </c>
      <c r="H351">
        <v>449.61109830704839</v>
      </c>
      <c r="I351">
        <v>64</v>
      </c>
      <c r="J351">
        <v>1655642.6726203253</v>
      </c>
      <c r="K351">
        <v>59941.280508333322</v>
      </c>
      <c r="L351">
        <v>298015681.07165855</v>
      </c>
      <c r="M351">
        <v>6757410.1191666657</v>
      </c>
      <c r="N351">
        <v>2483464008.9304881</v>
      </c>
      <c r="O351">
        <v>119296000</v>
      </c>
      <c r="P351">
        <v>25.861642316666661</v>
      </c>
      <c r="Q351">
        <v>24751.857955673862</v>
      </c>
      <c r="R351">
        <v>298075622.35216689</v>
      </c>
      <c r="S351">
        <v>2609.517419049655</v>
      </c>
      <c r="T351">
        <v>24777.71959799053</v>
      </c>
      <c r="U351">
        <f>Pro_Economic_Table[[#This Row],[Total Energy(MJ)]]*AHP!$P$3/TOPSIS!$B$4</f>
        <v>8.3229000533825218E-3</v>
      </c>
      <c r="V351">
        <f>Pro_Economic_Table[[#This Row],[Total Cost(LKR Million)]]*AHP!$P$4/TOPSIS!$C$4</f>
        <v>3.2221770617314148E-2</v>
      </c>
      <c r="W351">
        <f>Pro_Economic_Table[[#This Row],[Total Carbon (Metric T)]]*AHP!$P$5/TOPSIS!$D$4</f>
        <v>3.5736863180573786E-3</v>
      </c>
      <c r="X351">
        <f>((Pro_Economic_Table[[#This Row],[Weighted Energy]]-TOPSIS!$B$5)^2+(Pro_Economic_Table[[#This Row],[Weighted Cost]]-TOPSIS!$C$5)^2+(Pro_Economic_Table[[#This Row],[Weighted Co2]]-TOPSIS!$D$5)^2)^0.5</f>
        <v>5.2325335741081934E-3</v>
      </c>
      <c r="Y351">
        <f>((Pro_Economic_Table[[#This Row],[Weighted Energy]]-TOPSIS!$B$6)^2+(Pro_Economic_Table[[#This Row],[Weighted Cost]]-TOPSIS!$C$6)^2+(Pro_Economic_Table[[#This Row],[Weighted Co2]]-TOPSIS!$D$6)^2)^0.5</f>
        <v>3.2757094114374548E-3</v>
      </c>
      <c r="Z351">
        <f>Pro_Economic_Table[[#This Row],[S- Worst-Euclidean Distance]]/(Pro_Economic_Table[[#This Row],[S+ Best-Euclidean Distance]]+Pro_Economic_Table[[#This Row],[S- Worst-Euclidean Distance]])</f>
        <v>0.38500421497158005</v>
      </c>
      <c r="AA351">
        <v>350</v>
      </c>
    </row>
    <row r="352" spans="1:27" x14ac:dyDescent="0.3">
      <c r="A352">
        <v>150</v>
      </c>
      <c r="B352" t="s">
        <v>140</v>
      </c>
      <c r="C352" t="s">
        <v>150</v>
      </c>
      <c r="D352" t="s">
        <v>154</v>
      </c>
      <c r="E352" t="s">
        <v>156</v>
      </c>
      <c r="F352" t="s">
        <v>160</v>
      </c>
      <c r="G352" t="s">
        <v>224</v>
      </c>
      <c r="H352">
        <v>449.58100443204836</v>
      </c>
      <c r="I352">
        <v>32</v>
      </c>
      <c r="J352">
        <v>1655613.5417493253</v>
      </c>
      <c r="K352">
        <v>60027.263008333321</v>
      </c>
      <c r="L352">
        <v>298010437.51487857</v>
      </c>
      <c r="M352">
        <v>6761709.2441666657</v>
      </c>
      <c r="N352">
        <v>2483420312.6239882</v>
      </c>
      <c r="O352">
        <v>119878400</v>
      </c>
      <c r="P352">
        <v>25.926129191666664</v>
      </c>
      <c r="Q352">
        <v>24751.422449152415</v>
      </c>
      <c r="R352">
        <v>298070464.77788693</v>
      </c>
      <c r="S352">
        <v>2610.0604218681551</v>
      </c>
      <c r="T352">
        <v>24777.348578344081</v>
      </c>
      <c r="U352">
        <f>Pro_Economic_Table[[#This Row],[Total Energy(MJ)]]*AHP!$P$3/TOPSIS!$B$4</f>
        <v>8.322756043030682E-3</v>
      </c>
      <c r="V352">
        <f>Pro_Economic_Table[[#This Row],[Total Cost(LKR Million)]]*AHP!$P$4/TOPSIS!$C$4</f>
        <v>3.2228475501571499E-2</v>
      </c>
      <c r="W352">
        <f>Pro_Economic_Table[[#This Row],[Total Carbon (Metric T)]]*AHP!$P$5/TOPSIS!$D$4</f>
        <v>3.5736328059563557E-3</v>
      </c>
      <c r="X352">
        <f>((Pro_Economic_Table[[#This Row],[Weighted Energy]]-TOPSIS!$B$5)^2+(Pro_Economic_Table[[#This Row],[Weighted Cost]]-TOPSIS!$C$5)^2+(Pro_Economic_Table[[#This Row],[Weighted Co2]]-TOPSIS!$D$5)^2)^0.5</f>
        <v>5.238949056991675E-3</v>
      </c>
      <c r="Y352">
        <f>((Pro_Economic_Table[[#This Row],[Weighted Energy]]-TOPSIS!$B$6)^2+(Pro_Economic_Table[[#This Row],[Weighted Cost]]-TOPSIS!$C$6)^2+(Pro_Economic_Table[[#This Row],[Weighted Co2]]-TOPSIS!$D$6)^2)^0.5</f>
        <v>3.2692724983418939E-3</v>
      </c>
      <c r="Z352">
        <f>Pro_Economic_Table[[#This Row],[S- Worst-Euclidean Distance]]/(Pro_Economic_Table[[#This Row],[S+ Best-Euclidean Distance]]+Pro_Economic_Table[[#This Row],[S- Worst-Euclidean Distance]])</f>
        <v>0.38424863258203207</v>
      </c>
      <c r="AA352">
        <v>351</v>
      </c>
    </row>
    <row r="353" spans="1:27" x14ac:dyDescent="0.3">
      <c r="A353">
        <v>168</v>
      </c>
      <c r="B353" t="s">
        <v>140</v>
      </c>
      <c r="C353" t="s">
        <v>150</v>
      </c>
      <c r="D353" t="s">
        <v>155</v>
      </c>
      <c r="E353" t="s">
        <v>156</v>
      </c>
      <c r="F353" t="s">
        <v>160</v>
      </c>
      <c r="G353" t="s">
        <v>224</v>
      </c>
      <c r="H353">
        <v>449.61109830704839</v>
      </c>
      <c r="I353">
        <v>32</v>
      </c>
      <c r="J353">
        <v>1655642.6726203253</v>
      </c>
      <c r="K353">
        <v>59941.280508333322</v>
      </c>
      <c r="L353">
        <v>298015681.07165855</v>
      </c>
      <c r="M353">
        <v>6757410.1191666657</v>
      </c>
      <c r="N353">
        <v>2483464008.9304881</v>
      </c>
      <c r="O353">
        <v>119878400</v>
      </c>
      <c r="P353">
        <v>25.861642316666661</v>
      </c>
      <c r="Q353">
        <v>24751.857955673862</v>
      </c>
      <c r="R353">
        <v>298075622.35216689</v>
      </c>
      <c r="S353">
        <v>2610.0998190496548</v>
      </c>
      <c r="T353">
        <v>24777.71959799053</v>
      </c>
      <c r="U353">
        <f>Pro_Economic_Table[[#This Row],[Total Energy(MJ)]]*AHP!$P$3/TOPSIS!$B$4</f>
        <v>8.3229000533825218E-3</v>
      </c>
      <c r="V353">
        <f>Pro_Economic_Table[[#This Row],[Total Cost(LKR Million)]]*AHP!$P$4/TOPSIS!$C$4</f>
        <v>3.2228961969657889E-2</v>
      </c>
      <c r="W353">
        <f>Pro_Economic_Table[[#This Row],[Total Carbon (Metric T)]]*AHP!$P$5/TOPSIS!$D$4</f>
        <v>3.5736863180573786E-3</v>
      </c>
      <c r="X353">
        <f>((Pro_Economic_Table[[#This Row],[Weighted Energy]]-TOPSIS!$B$5)^2+(Pro_Economic_Table[[#This Row],[Weighted Cost]]-TOPSIS!$C$5)^2+(Pro_Economic_Table[[#This Row],[Weighted Co2]]-TOPSIS!$D$5)^2)^0.5</f>
        <v>5.2394588753670443E-3</v>
      </c>
      <c r="Y353">
        <f>((Pro_Economic_Table[[#This Row],[Weighted Energy]]-TOPSIS!$B$6)^2+(Pro_Economic_Table[[#This Row],[Weighted Cost]]-TOPSIS!$C$6)^2+(Pro_Economic_Table[[#This Row],[Weighted Co2]]-TOPSIS!$D$6)^2)^0.5</f>
        <v>3.2687628892552186E-3</v>
      </c>
      <c r="Z353">
        <f>Pro_Economic_Table[[#This Row],[S- Worst-Euclidean Distance]]/(Pro_Economic_Table[[#This Row],[S+ Best-Euclidean Distance]]+Pro_Economic_Table[[#This Row],[S- Worst-Euclidean Distance]])</f>
        <v>0.3841887270553932</v>
      </c>
      <c r="AA353">
        <v>352</v>
      </c>
    </row>
    <row r="354" spans="1:27" x14ac:dyDescent="0.3">
      <c r="A354">
        <v>259</v>
      </c>
      <c r="B354" t="s">
        <v>141</v>
      </c>
      <c r="C354" t="s">
        <v>150</v>
      </c>
      <c r="D354" t="s">
        <v>154</v>
      </c>
      <c r="E354" t="s">
        <v>156</v>
      </c>
      <c r="F354" t="s">
        <v>161</v>
      </c>
      <c r="G354" t="s">
        <v>225</v>
      </c>
      <c r="H354">
        <v>445.65447097297402</v>
      </c>
      <c r="I354">
        <v>64</v>
      </c>
      <c r="J354">
        <v>1659205.1980551435</v>
      </c>
      <c r="K354">
        <v>53639.284633333322</v>
      </c>
      <c r="L354">
        <v>298656935.64992583</v>
      </c>
      <c r="M354">
        <v>6196787.0816666661</v>
      </c>
      <c r="N354">
        <v>2488807797.082715</v>
      </c>
      <c r="O354">
        <v>119296000</v>
      </c>
      <c r="P354">
        <v>22.684347566666659</v>
      </c>
      <c r="Q354">
        <v>24805.117710924391</v>
      </c>
      <c r="R354">
        <v>298710574.93455917</v>
      </c>
      <c r="S354">
        <v>2614.3005841643817</v>
      </c>
      <c r="T354">
        <v>24827.802058491059</v>
      </c>
      <c r="U354">
        <f>Pro_Economic_Table[[#This Row],[Total Energy(MJ)]]*AHP!$P$3/TOPSIS!$B$4</f>
        <v>8.3406292686742187E-3</v>
      </c>
      <c r="V354">
        <f>Pro_Economic_Table[[#This Row],[Total Cost(LKR Million)]]*AHP!$P$4/TOPSIS!$C$4</f>
        <v>3.2280832131150523E-2</v>
      </c>
      <c r="W354">
        <f>Pro_Economic_Table[[#This Row],[Total Carbon (Metric T)]]*AHP!$P$5/TOPSIS!$D$4</f>
        <v>3.5809097028873496E-3</v>
      </c>
      <c r="X354">
        <f>((Pro_Economic_Table[[#This Row],[Weighted Energy]]-TOPSIS!$B$5)^2+(Pro_Economic_Table[[#This Row],[Weighted Cost]]-TOPSIS!$C$5)^2+(Pro_Economic_Table[[#This Row],[Weighted Co2]]-TOPSIS!$D$5)^2)^0.5</f>
        <v>5.294569369457016E-3</v>
      </c>
      <c r="Y354">
        <f>((Pro_Economic_Table[[#This Row],[Weighted Energy]]-TOPSIS!$B$6)^2+(Pro_Economic_Table[[#This Row],[Weighted Cost]]-TOPSIS!$C$6)^2+(Pro_Economic_Table[[#This Row],[Weighted Co2]]-TOPSIS!$D$6)^2)^0.5</f>
        <v>3.2137092659119512E-3</v>
      </c>
      <c r="Z354">
        <f>Pro_Economic_Table[[#This Row],[S- Worst-Euclidean Distance]]/(Pro_Economic_Table[[#This Row],[S+ Best-Euclidean Distance]]+Pro_Economic_Table[[#This Row],[S- Worst-Euclidean Distance]])</f>
        <v>0.37771556429199932</v>
      </c>
      <c r="AA354">
        <v>353</v>
      </c>
    </row>
    <row r="355" spans="1:27" x14ac:dyDescent="0.3">
      <c r="A355">
        <v>277</v>
      </c>
      <c r="B355" t="s">
        <v>141</v>
      </c>
      <c r="C355" t="s">
        <v>150</v>
      </c>
      <c r="D355" t="s">
        <v>155</v>
      </c>
      <c r="E355" t="s">
        <v>156</v>
      </c>
      <c r="F355" t="s">
        <v>161</v>
      </c>
      <c r="G355" t="s">
        <v>225</v>
      </c>
      <c r="H355">
        <v>445.684564847974</v>
      </c>
      <c r="I355">
        <v>64</v>
      </c>
      <c r="J355">
        <v>1659234.3289261437</v>
      </c>
      <c r="K355">
        <v>53553.302133333324</v>
      </c>
      <c r="L355">
        <v>298662179.20670587</v>
      </c>
      <c r="M355">
        <v>6192487.9566666661</v>
      </c>
      <c r="N355">
        <v>2488851493.3892155</v>
      </c>
      <c r="O355">
        <v>119296000</v>
      </c>
      <c r="P355">
        <v>22.619860691666659</v>
      </c>
      <c r="Q355">
        <v>24805.553217445846</v>
      </c>
      <c r="R355">
        <v>298715732.50883919</v>
      </c>
      <c r="S355">
        <v>2614.3399813458818</v>
      </c>
      <c r="T355">
        <v>24828.173078137512</v>
      </c>
      <c r="U355">
        <f>Pro_Economic_Table[[#This Row],[Total Energy(MJ)]]*AHP!$P$3/TOPSIS!$B$4</f>
        <v>8.3407732790260602E-3</v>
      </c>
      <c r="V355">
        <f>Pro_Economic_Table[[#This Row],[Total Cost(LKR Million)]]*AHP!$P$4/TOPSIS!$C$4</f>
        <v>3.228131859923692E-2</v>
      </c>
      <c r="W355">
        <f>Pro_Economic_Table[[#This Row],[Total Carbon (Metric T)]]*AHP!$P$5/TOPSIS!$D$4</f>
        <v>3.580963214988373E-3</v>
      </c>
      <c r="X355">
        <f>((Pro_Economic_Table[[#This Row],[Weighted Energy]]-TOPSIS!$B$5)^2+(Pro_Economic_Table[[#This Row],[Weighted Cost]]-TOPSIS!$C$5)^2+(Pro_Economic_Table[[#This Row],[Weighted Co2]]-TOPSIS!$D$5)^2)^0.5</f>
        <v>5.2950792023559934E-3</v>
      </c>
      <c r="Y355">
        <f>((Pro_Economic_Table[[#This Row],[Weighted Energy]]-TOPSIS!$B$6)^2+(Pro_Economic_Table[[#This Row],[Weighted Cost]]-TOPSIS!$C$6)^2+(Pro_Economic_Table[[#This Row],[Weighted Co2]]-TOPSIS!$D$6)^2)^0.5</f>
        <v>3.2131996934345172E-3</v>
      </c>
      <c r="Z355">
        <f>Pro_Economic_Table[[#This Row],[S- Worst-Euclidean Distance]]/(Pro_Economic_Table[[#This Row],[S+ Best-Euclidean Distance]]+Pro_Economic_Table[[#This Row],[S- Worst-Euclidean Distance]])</f>
        <v>0.37765566136110734</v>
      </c>
      <c r="AA355">
        <v>354</v>
      </c>
    </row>
    <row r="356" spans="1:27" x14ac:dyDescent="0.3">
      <c r="A356">
        <v>149</v>
      </c>
      <c r="B356" t="s">
        <v>140</v>
      </c>
      <c r="C356" t="s">
        <v>150</v>
      </c>
      <c r="D356" t="s">
        <v>154</v>
      </c>
      <c r="E356" t="s">
        <v>156</v>
      </c>
      <c r="F356" t="s">
        <v>160</v>
      </c>
      <c r="G356" t="s">
        <v>226</v>
      </c>
      <c r="H356">
        <v>449.58100443204836</v>
      </c>
      <c r="I356">
        <v>32</v>
      </c>
      <c r="J356">
        <v>1655613.5417493253</v>
      </c>
      <c r="K356">
        <v>60027.263008333321</v>
      </c>
      <c r="L356">
        <v>298010437.51487857</v>
      </c>
      <c r="M356">
        <v>6761709.2441666657</v>
      </c>
      <c r="N356">
        <v>2483420312.6239882</v>
      </c>
      <c r="O356">
        <v>124800000</v>
      </c>
      <c r="P356">
        <v>25.926129191666664</v>
      </c>
      <c r="Q356">
        <v>24751.422449152415</v>
      </c>
      <c r="R356">
        <v>298070464.77788693</v>
      </c>
      <c r="S356">
        <v>2614.9820218681548</v>
      </c>
      <c r="T356">
        <v>24777.348578344081</v>
      </c>
      <c r="U356">
        <f>Pro_Economic_Table[[#This Row],[Total Energy(MJ)]]*AHP!$P$3/TOPSIS!$B$4</f>
        <v>8.322756043030682E-3</v>
      </c>
      <c r="V356">
        <f>Pro_Economic_Table[[#This Row],[Total Cost(LKR Million)]]*AHP!$P$4/TOPSIS!$C$4</f>
        <v>3.2289246380168626E-2</v>
      </c>
      <c r="W356">
        <f>Pro_Economic_Table[[#This Row],[Total Carbon (Metric T)]]*AHP!$P$5/TOPSIS!$D$4</f>
        <v>3.5736328059563557E-3</v>
      </c>
      <c r="X356">
        <f>((Pro_Economic_Table[[#This Row],[Weighted Energy]]-TOPSIS!$B$5)^2+(Pro_Economic_Table[[#This Row],[Weighted Cost]]-TOPSIS!$C$5)^2+(Pro_Economic_Table[[#This Row],[Weighted Co2]]-TOPSIS!$D$5)^2)^0.5</f>
        <v>5.297500019179723E-3</v>
      </c>
      <c r="Y356">
        <f>((Pro_Economic_Table[[#This Row],[Weighted Energy]]-TOPSIS!$B$6)^2+(Pro_Economic_Table[[#This Row],[Weighted Cost]]-TOPSIS!$C$6)^2+(Pro_Economic_Table[[#This Row],[Weighted Co2]]-TOPSIS!$D$6)^2)^0.5</f>
        <v>3.2106137290244031E-3</v>
      </c>
      <c r="Z356">
        <f>Pro_Economic_Table[[#This Row],[S- Worst-Euclidean Distance]]/(Pro_Economic_Table[[#This Row],[S+ Best-Euclidean Distance]]+Pro_Economic_Table[[#This Row],[S- Worst-Euclidean Distance]])</f>
        <v>0.37735905090621197</v>
      </c>
      <c r="AA356">
        <v>355</v>
      </c>
    </row>
    <row r="357" spans="1:27" x14ac:dyDescent="0.3">
      <c r="A357">
        <v>167</v>
      </c>
      <c r="B357" t="s">
        <v>140</v>
      </c>
      <c r="C357" t="s">
        <v>150</v>
      </c>
      <c r="D357" t="s">
        <v>155</v>
      </c>
      <c r="E357" t="s">
        <v>156</v>
      </c>
      <c r="F357" t="s">
        <v>160</v>
      </c>
      <c r="G357" t="s">
        <v>226</v>
      </c>
      <c r="H357">
        <v>449.61109830704839</v>
      </c>
      <c r="I357">
        <v>32</v>
      </c>
      <c r="J357">
        <v>1655642.6726203253</v>
      </c>
      <c r="K357">
        <v>59941.280508333322</v>
      </c>
      <c r="L357">
        <v>298015681.07165855</v>
      </c>
      <c r="M357">
        <v>6757410.1191666657</v>
      </c>
      <c r="N357">
        <v>2483464008.9304881</v>
      </c>
      <c r="O357">
        <v>124800000</v>
      </c>
      <c r="P357">
        <v>25.861642316666661</v>
      </c>
      <c r="Q357">
        <v>24751.857955673862</v>
      </c>
      <c r="R357">
        <v>298075622.35216689</v>
      </c>
      <c r="S357">
        <v>2615.0214190496549</v>
      </c>
      <c r="T357">
        <v>24777.71959799053</v>
      </c>
      <c r="U357">
        <f>Pro_Economic_Table[[#This Row],[Total Energy(MJ)]]*AHP!$P$3/TOPSIS!$B$4</f>
        <v>8.3229000533825218E-3</v>
      </c>
      <c r="V357">
        <f>Pro_Economic_Table[[#This Row],[Total Cost(LKR Million)]]*AHP!$P$4/TOPSIS!$C$4</f>
        <v>3.2289732848255023E-2</v>
      </c>
      <c r="W357">
        <f>Pro_Economic_Table[[#This Row],[Total Carbon (Metric T)]]*AHP!$P$5/TOPSIS!$D$4</f>
        <v>3.5736863180573786E-3</v>
      </c>
      <c r="X357">
        <f>((Pro_Economic_Table[[#This Row],[Weighted Energy]]-TOPSIS!$B$5)^2+(Pro_Economic_Table[[#This Row],[Weighted Cost]]-TOPSIS!$C$5)^2+(Pro_Economic_Table[[#This Row],[Weighted Co2]]-TOPSIS!$D$5)^2)^0.5</f>
        <v>5.2980097833340966E-3</v>
      </c>
      <c r="Y357">
        <f>((Pro_Economic_Table[[#This Row],[Weighted Energy]]-TOPSIS!$B$6)^2+(Pro_Economic_Table[[#This Row],[Weighted Cost]]-TOPSIS!$C$6)^2+(Pro_Economic_Table[[#This Row],[Weighted Co2]]-TOPSIS!$D$6)^2)^0.5</f>
        <v>3.2101040171532533E-3</v>
      </c>
      <c r="Z357">
        <f>Pro_Economic_Table[[#This Row],[S- Worst-Euclidean Distance]]/(Pro_Economic_Table[[#This Row],[S+ Best-Euclidean Distance]]+Pro_Economic_Table[[#This Row],[S- Worst-Euclidean Distance]])</f>
        <v>0.37729913967175388</v>
      </c>
      <c r="AA357">
        <v>356</v>
      </c>
    </row>
    <row r="358" spans="1:27" x14ac:dyDescent="0.3">
      <c r="A358">
        <v>261</v>
      </c>
      <c r="B358" t="s">
        <v>141</v>
      </c>
      <c r="C358" t="s">
        <v>150</v>
      </c>
      <c r="D358" t="s">
        <v>154</v>
      </c>
      <c r="E358" t="s">
        <v>156</v>
      </c>
      <c r="F358" t="s">
        <v>161</v>
      </c>
      <c r="G358" t="s">
        <v>224</v>
      </c>
      <c r="H358">
        <v>445.65447097297402</v>
      </c>
      <c r="I358">
        <v>32</v>
      </c>
      <c r="J358">
        <v>1659205.1980551435</v>
      </c>
      <c r="K358">
        <v>53639.284633333322</v>
      </c>
      <c r="L358">
        <v>298656935.64992583</v>
      </c>
      <c r="M358">
        <v>6196787.0816666661</v>
      </c>
      <c r="N358">
        <v>2488807797.082715</v>
      </c>
      <c r="O358">
        <v>119878400</v>
      </c>
      <c r="P358">
        <v>22.684347566666659</v>
      </c>
      <c r="Q358">
        <v>24805.117710924391</v>
      </c>
      <c r="R358">
        <v>298710574.93455917</v>
      </c>
      <c r="S358">
        <v>2614.8829841643815</v>
      </c>
      <c r="T358">
        <v>24827.802058491059</v>
      </c>
      <c r="U358">
        <f>Pro_Economic_Table[[#This Row],[Total Energy(MJ)]]*AHP!$P$3/TOPSIS!$B$4</f>
        <v>8.3406292686742187E-3</v>
      </c>
      <c r="V358">
        <f>Pro_Economic_Table[[#This Row],[Total Cost(LKR Million)]]*AHP!$P$4/TOPSIS!$C$4</f>
        <v>3.2288023483494264E-2</v>
      </c>
      <c r="W358">
        <f>Pro_Economic_Table[[#This Row],[Total Carbon (Metric T)]]*AHP!$P$5/TOPSIS!$D$4</f>
        <v>3.5809097028873496E-3</v>
      </c>
      <c r="X358">
        <f>((Pro_Economic_Table[[#This Row],[Weighted Energy]]-TOPSIS!$B$5)^2+(Pro_Economic_Table[[#This Row],[Weighted Cost]]-TOPSIS!$C$5)^2+(Pro_Economic_Table[[#This Row],[Weighted Co2]]-TOPSIS!$D$5)^2)^0.5</f>
        <v>5.3014937493877506E-3</v>
      </c>
      <c r="Y358">
        <f>((Pro_Economic_Table[[#This Row],[Weighted Energy]]-TOPSIS!$B$6)^2+(Pro_Economic_Table[[#This Row],[Weighted Cost]]-TOPSIS!$C$6)^2+(Pro_Economic_Table[[#This Row],[Weighted Co2]]-TOPSIS!$D$6)^2)^0.5</f>
        <v>3.2067608872680922E-3</v>
      </c>
      <c r="Z358">
        <f>Pro_Economic_Table[[#This Row],[S- Worst-Euclidean Distance]]/(Pro_Economic_Table[[#This Row],[S+ Best-Euclidean Distance]]+Pro_Economic_Table[[#This Row],[S- Worst-Euclidean Distance]])</f>
        <v>0.37689996646932811</v>
      </c>
      <c r="AA358">
        <v>357</v>
      </c>
    </row>
    <row r="359" spans="1:27" x14ac:dyDescent="0.3">
      <c r="A359">
        <v>279</v>
      </c>
      <c r="B359" t="s">
        <v>141</v>
      </c>
      <c r="C359" t="s">
        <v>150</v>
      </c>
      <c r="D359" t="s">
        <v>155</v>
      </c>
      <c r="E359" t="s">
        <v>156</v>
      </c>
      <c r="F359" t="s">
        <v>161</v>
      </c>
      <c r="G359" t="s">
        <v>224</v>
      </c>
      <c r="H359">
        <v>445.684564847974</v>
      </c>
      <c r="I359">
        <v>32</v>
      </c>
      <c r="J359">
        <v>1659234.3289261437</v>
      </c>
      <c r="K359">
        <v>53553.302133333324</v>
      </c>
      <c r="L359">
        <v>298662179.20670587</v>
      </c>
      <c r="M359">
        <v>6192487.9566666661</v>
      </c>
      <c r="N359">
        <v>2488851493.3892155</v>
      </c>
      <c r="O359">
        <v>119878400</v>
      </c>
      <c r="P359">
        <v>22.619860691666659</v>
      </c>
      <c r="Q359">
        <v>24805.553217445846</v>
      </c>
      <c r="R359">
        <v>298715732.50883919</v>
      </c>
      <c r="S359">
        <v>2614.9223813458821</v>
      </c>
      <c r="T359">
        <v>24828.173078137512</v>
      </c>
      <c r="U359">
        <f>Pro_Economic_Table[[#This Row],[Total Energy(MJ)]]*AHP!$P$3/TOPSIS!$B$4</f>
        <v>8.3407732790260602E-3</v>
      </c>
      <c r="V359">
        <f>Pro_Economic_Table[[#This Row],[Total Cost(LKR Million)]]*AHP!$P$4/TOPSIS!$C$4</f>
        <v>3.2288509951580668E-2</v>
      </c>
      <c r="W359">
        <f>Pro_Economic_Table[[#This Row],[Total Carbon (Metric T)]]*AHP!$P$5/TOPSIS!$D$4</f>
        <v>3.580963214988373E-3</v>
      </c>
      <c r="X359">
        <f>((Pro_Economic_Table[[#This Row],[Weighted Energy]]-TOPSIS!$B$5)^2+(Pro_Economic_Table[[#This Row],[Weighted Cost]]-TOPSIS!$C$5)^2+(Pro_Economic_Table[[#This Row],[Weighted Co2]]-TOPSIS!$D$5)^2)^0.5</f>
        <v>5.3020035762676365E-3</v>
      </c>
      <c r="Y359">
        <f>((Pro_Economic_Table[[#This Row],[Weighted Energy]]-TOPSIS!$B$6)^2+(Pro_Economic_Table[[#This Row],[Weighted Cost]]-TOPSIS!$C$6)^2+(Pro_Economic_Table[[#This Row],[Weighted Co2]]-TOPSIS!$D$6)^2)^0.5</f>
        <v>3.2062513015854778E-3</v>
      </c>
      <c r="Z359">
        <f>Pro_Economic_Table[[#This Row],[S- Worst-Euclidean Distance]]/(Pro_Economic_Table[[#This Row],[S+ Best-Euclidean Distance]]+Pro_Economic_Table[[#This Row],[S- Worst-Euclidean Distance]])</f>
        <v>0.37684006269385645</v>
      </c>
      <c r="AA359">
        <v>358</v>
      </c>
    </row>
    <row r="360" spans="1:27" x14ac:dyDescent="0.3">
      <c r="A360">
        <v>157</v>
      </c>
      <c r="B360" t="s">
        <v>140</v>
      </c>
      <c r="C360" t="s">
        <v>150</v>
      </c>
      <c r="D360" t="s">
        <v>154</v>
      </c>
      <c r="E360" t="s">
        <v>157</v>
      </c>
      <c r="F360" t="s">
        <v>160</v>
      </c>
      <c r="G360" t="s">
        <v>225</v>
      </c>
      <c r="H360">
        <v>452.63251676538175</v>
      </c>
      <c r="I360">
        <v>65</v>
      </c>
      <c r="J360">
        <v>1658567.405687992</v>
      </c>
      <c r="K360">
        <v>63024.284049999987</v>
      </c>
      <c r="L360">
        <v>298542133.02383858</v>
      </c>
      <c r="M360">
        <v>6162305.0358333318</v>
      </c>
      <c r="N360">
        <v>2487851108.5319881</v>
      </c>
      <c r="O360">
        <v>121160000</v>
      </c>
      <c r="P360">
        <v>28.923150233333331</v>
      </c>
      <c r="Q360">
        <v>24795.582715035478</v>
      </c>
      <c r="R360">
        <v>298605157.30788857</v>
      </c>
      <c r="S360">
        <v>2615.1734135678216</v>
      </c>
      <c r="T360">
        <v>24824.505865268813</v>
      </c>
      <c r="U360">
        <f>Pro_Economic_Table[[#This Row],[Total Energy(MJ)]]*AHP!$P$3/TOPSIS!$B$4</f>
        <v>8.337685786199131E-3</v>
      </c>
      <c r="V360">
        <f>Pro_Economic_Table[[#This Row],[Total Cost(LKR Million)]]*AHP!$P$4/TOPSIS!$C$4</f>
        <v>3.2291609644502367E-2</v>
      </c>
      <c r="W360">
        <f>Pro_Economic_Table[[#This Row],[Total Carbon (Metric T)]]*AHP!$P$5/TOPSIS!$D$4</f>
        <v>3.5804342934949141E-3</v>
      </c>
      <c r="X360">
        <f>((Pro_Economic_Table[[#This Row],[Weighted Energy]]-TOPSIS!$B$5)^2+(Pro_Economic_Table[[#This Row],[Weighted Cost]]-TOPSIS!$C$5)^2+(Pro_Economic_Table[[#This Row],[Weighted Co2]]-TOPSIS!$D$5)^2)^0.5</f>
        <v>5.3041679939180419E-3</v>
      </c>
      <c r="Y360">
        <f>((Pro_Economic_Table[[#This Row],[Weighted Energy]]-TOPSIS!$B$6)^2+(Pro_Economic_Table[[#This Row],[Weighted Cost]]-TOPSIS!$C$6)^2+(Pro_Economic_Table[[#This Row],[Weighted Co2]]-TOPSIS!$D$6)^2)^0.5</f>
        <v>3.2040445649680707E-3</v>
      </c>
      <c r="Z360">
        <f>Pro_Economic_Table[[#This Row],[S- Worst-Euclidean Distance]]/(Pro_Economic_Table[[#This Row],[S+ Best-Euclidean Distance]]+Pro_Economic_Table[[#This Row],[S- Worst-Euclidean Distance]])</f>
        <v>0.37658257157923442</v>
      </c>
      <c r="AA360">
        <v>359</v>
      </c>
    </row>
    <row r="361" spans="1:27" x14ac:dyDescent="0.3">
      <c r="A361">
        <v>175</v>
      </c>
      <c r="B361" t="s">
        <v>140</v>
      </c>
      <c r="C361" t="s">
        <v>150</v>
      </c>
      <c r="D361" t="s">
        <v>155</v>
      </c>
      <c r="E361" t="s">
        <v>157</v>
      </c>
      <c r="F361" t="s">
        <v>160</v>
      </c>
      <c r="G361" t="s">
        <v>225</v>
      </c>
      <c r="H361">
        <v>452.66261064038167</v>
      </c>
      <c r="I361">
        <v>65</v>
      </c>
      <c r="J361">
        <v>1658596.5365589915</v>
      </c>
      <c r="K361">
        <v>62938.301549999989</v>
      </c>
      <c r="L361">
        <v>298547376.5806185</v>
      </c>
      <c r="M361">
        <v>6158005.9108333318</v>
      </c>
      <c r="N361">
        <v>2487894804.8384876</v>
      </c>
      <c r="O361">
        <v>121160000</v>
      </c>
      <c r="P361">
        <v>28.858663358333327</v>
      </c>
      <c r="Q361">
        <v>24796.018221556926</v>
      </c>
      <c r="R361">
        <v>298610314.88216847</v>
      </c>
      <c r="S361">
        <v>2615.2128107493209</v>
      </c>
      <c r="T361">
        <v>24824.876884915258</v>
      </c>
      <c r="U361">
        <f>Pro_Economic_Table[[#This Row],[Total Energy(MJ)]]*AHP!$P$3/TOPSIS!$B$4</f>
        <v>8.3378297965509707E-3</v>
      </c>
      <c r="V361">
        <f>Pro_Economic_Table[[#This Row],[Total Cost(LKR Million)]]*AHP!$P$4/TOPSIS!$C$4</f>
        <v>3.2292096112588757E-2</v>
      </c>
      <c r="W361">
        <f>Pro_Economic_Table[[#This Row],[Total Carbon (Metric T)]]*AHP!$P$5/TOPSIS!$D$4</f>
        <v>3.5804878055959361E-3</v>
      </c>
      <c r="X361">
        <f>((Pro_Economic_Table[[#This Row],[Weighted Energy]]-TOPSIS!$B$5)^2+(Pro_Economic_Table[[#This Row],[Weighted Cost]]-TOPSIS!$C$5)^2+(Pro_Economic_Table[[#This Row],[Weighted Co2]]-TOPSIS!$D$5)^2)^0.5</f>
        <v>5.3046778079449261E-3</v>
      </c>
      <c r="Y361">
        <f>((Pro_Economic_Table[[#This Row],[Weighted Energy]]-TOPSIS!$B$6)^2+(Pro_Economic_Table[[#This Row],[Weighted Cost]]-TOPSIS!$C$6)^2+(Pro_Economic_Table[[#This Row],[Weighted Co2]]-TOPSIS!$D$6)^2)^0.5</f>
        <v>3.2035349515104738E-3</v>
      </c>
      <c r="Z361">
        <f>Pro_Economic_Table[[#This Row],[S- Worst-Euclidean Distance]]/(Pro_Economic_Table[[#This Row],[S+ Best-Euclidean Distance]]+Pro_Economic_Table[[#This Row],[S- Worst-Euclidean Distance]])</f>
        <v>0.3765226660499647</v>
      </c>
      <c r="AA361">
        <v>360</v>
      </c>
    </row>
    <row r="362" spans="1:27" x14ac:dyDescent="0.3">
      <c r="A362">
        <v>159</v>
      </c>
      <c r="B362" t="s">
        <v>140</v>
      </c>
      <c r="C362" t="s">
        <v>150</v>
      </c>
      <c r="D362" t="s">
        <v>154</v>
      </c>
      <c r="E362" t="s">
        <v>157</v>
      </c>
      <c r="F362" t="s">
        <v>160</v>
      </c>
      <c r="G362" t="s">
        <v>224</v>
      </c>
      <c r="H362">
        <v>452.63251676538175</v>
      </c>
      <c r="I362">
        <v>33</v>
      </c>
      <c r="J362">
        <v>1658567.405687992</v>
      </c>
      <c r="K362">
        <v>63024.284049999987</v>
      </c>
      <c r="L362">
        <v>298542133.02383858</v>
      </c>
      <c r="M362">
        <v>6162305.0358333318</v>
      </c>
      <c r="N362">
        <v>2487851108.5319881</v>
      </c>
      <c r="O362">
        <v>123624600</v>
      </c>
      <c r="P362">
        <v>28.923150233333331</v>
      </c>
      <c r="Q362">
        <v>24795.582715035478</v>
      </c>
      <c r="R362">
        <v>298605157.30788857</v>
      </c>
      <c r="S362">
        <v>2617.6380135678214</v>
      </c>
      <c r="T362">
        <v>24824.505865268813</v>
      </c>
      <c r="U362">
        <f>Pro_Economic_Table[[#This Row],[Total Energy(MJ)]]*AHP!$P$3/TOPSIS!$B$4</f>
        <v>8.337685786199131E-3</v>
      </c>
      <c r="V362">
        <f>Pro_Economic_Table[[#This Row],[Total Cost(LKR Million)]]*AHP!$P$4/TOPSIS!$C$4</f>
        <v>3.2322042005399329E-2</v>
      </c>
      <c r="W362">
        <f>Pro_Economic_Table[[#This Row],[Total Carbon (Metric T)]]*AHP!$P$5/TOPSIS!$D$4</f>
        <v>3.5804342934949141E-3</v>
      </c>
      <c r="X362">
        <f>((Pro_Economic_Table[[#This Row],[Weighted Energy]]-TOPSIS!$B$5)^2+(Pro_Economic_Table[[#This Row],[Weighted Cost]]-TOPSIS!$C$5)^2+(Pro_Economic_Table[[#This Row],[Weighted Co2]]-TOPSIS!$D$5)^2)^0.5</f>
        <v>5.3334841726762096E-3</v>
      </c>
      <c r="Y362">
        <f>((Pro_Economic_Table[[#This Row],[Weighted Energy]]-TOPSIS!$B$6)^2+(Pro_Economic_Table[[#This Row],[Weighted Cost]]-TOPSIS!$C$6)^2+(Pro_Economic_Table[[#This Row],[Weighted Co2]]-TOPSIS!$D$6)^2)^0.5</f>
        <v>3.174661617956724E-3</v>
      </c>
      <c r="Z362">
        <f>Pro_Economic_Table[[#This Row],[S- Worst-Euclidean Distance]]/(Pro_Economic_Table[[#This Row],[S+ Best-Euclidean Distance]]+Pro_Economic_Table[[#This Row],[S- Worst-Euclidean Distance]])</f>
        <v>0.37313201913534161</v>
      </c>
      <c r="AA362">
        <v>361</v>
      </c>
    </row>
    <row r="363" spans="1:27" x14ac:dyDescent="0.3">
      <c r="A363">
        <v>177</v>
      </c>
      <c r="B363" t="s">
        <v>140</v>
      </c>
      <c r="C363" t="s">
        <v>150</v>
      </c>
      <c r="D363" t="s">
        <v>155</v>
      </c>
      <c r="E363" t="s">
        <v>157</v>
      </c>
      <c r="F363" t="s">
        <v>160</v>
      </c>
      <c r="G363" t="s">
        <v>224</v>
      </c>
      <c r="H363">
        <v>452.66261064038167</v>
      </c>
      <c r="I363">
        <v>33</v>
      </c>
      <c r="J363">
        <v>1658596.5365589915</v>
      </c>
      <c r="K363">
        <v>62938.301549999989</v>
      </c>
      <c r="L363">
        <v>298547376.5806185</v>
      </c>
      <c r="M363">
        <v>6158005.9108333318</v>
      </c>
      <c r="N363">
        <v>2487894804.8384876</v>
      </c>
      <c r="O363">
        <v>123624600</v>
      </c>
      <c r="P363">
        <v>28.858663358333327</v>
      </c>
      <c r="Q363">
        <v>24796.018221556926</v>
      </c>
      <c r="R363">
        <v>298610314.88216847</v>
      </c>
      <c r="S363">
        <v>2617.6774107493211</v>
      </c>
      <c r="T363">
        <v>24824.876884915258</v>
      </c>
      <c r="U363">
        <f>Pro_Economic_Table[[#This Row],[Total Energy(MJ)]]*AHP!$P$3/TOPSIS!$B$4</f>
        <v>8.3378297965509707E-3</v>
      </c>
      <c r="V363">
        <f>Pro_Economic_Table[[#This Row],[Total Cost(LKR Million)]]*AHP!$P$4/TOPSIS!$C$4</f>
        <v>3.2322528473485719E-2</v>
      </c>
      <c r="W363">
        <f>Pro_Economic_Table[[#This Row],[Total Carbon (Metric T)]]*AHP!$P$5/TOPSIS!$D$4</f>
        <v>3.5804878055959361E-3</v>
      </c>
      <c r="X363">
        <f>((Pro_Economic_Table[[#This Row],[Weighted Energy]]-TOPSIS!$B$5)^2+(Pro_Economic_Table[[#This Row],[Weighted Cost]]-TOPSIS!$C$5)^2+(Pro_Economic_Table[[#This Row],[Weighted Co2]]-TOPSIS!$D$5)^2)^0.5</f>
        <v>5.3339939601888568E-3</v>
      </c>
      <c r="Y363">
        <f>((Pro_Economic_Table[[#This Row],[Weighted Energy]]-TOPSIS!$B$6)^2+(Pro_Economic_Table[[#This Row],[Weighted Cost]]-TOPSIS!$C$6)^2+(Pro_Economic_Table[[#This Row],[Weighted Co2]]-TOPSIS!$D$6)^2)^0.5</f>
        <v>3.1741519510760864E-3</v>
      </c>
      <c r="Z363">
        <f>Pro_Economic_Table[[#This Row],[S- Worst-Euclidean Distance]]/(Pro_Economic_Table[[#This Row],[S+ Best-Euclidean Distance]]+Pro_Economic_Table[[#This Row],[S- Worst-Euclidean Distance]])</f>
        <v>0.37307211044341049</v>
      </c>
      <c r="AA363">
        <v>362</v>
      </c>
    </row>
    <row r="364" spans="1:27" x14ac:dyDescent="0.3">
      <c r="A364">
        <v>268</v>
      </c>
      <c r="B364" t="s">
        <v>141</v>
      </c>
      <c r="C364" t="s">
        <v>150</v>
      </c>
      <c r="D364" t="s">
        <v>154</v>
      </c>
      <c r="E364" t="s">
        <v>157</v>
      </c>
      <c r="F364" t="s">
        <v>161</v>
      </c>
      <c r="G364" t="s">
        <v>225</v>
      </c>
      <c r="H364">
        <v>448.7059833063073</v>
      </c>
      <c r="I364">
        <v>64</v>
      </c>
      <c r="J364">
        <v>1662159.0619938099</v>
      </c>
      <c r="K364">
        <v>56636.305674999989</v>
      </c>
      <c r="L364">
        <v>299188631.15888578</v>
      </c>
      <c r="M364">
        <v>5597382.8733333321</v>
      </c>
      <c r="N364">
        <v>2493238592.990715</v>
      </c>
      <c r="O364">
        <v>119296000</v>
      </c>
      <c r="P364">
        <v>25.681368608333326</v>
      </c>
      <c r="Q364">
        <v>24849.277976807458</v>
      </c>
      <c r="R364">
        <v>299245267.46456081</v>
      </c>
      <c r="S364">
        <v>2618.1319758640484</v>
      </c>
      <c r="T364">
        <v>24874.959345415791</v>
      </c>
      <c r="U364">
        <f>Pro_Economic_Table[[#This Row],[Total Energy(MJ)]]*AHP!$P$3/TOPSIS!$B$4</f>
        <v>8.3555590118426695E-3</v>
      </c>
      <c r="V364">
        <f>Pro_Economic_Table[[#This Row],[Total Cost(LKR Million)]]*AHP!$P$4/TOPSIS!$C$4</f>
        <v>3.2328141347632663E-2</v>
      </c>
      <c r="W364">
        <f>Pro_Economic_Table[[#This Row],[Total Carbon (Metric T)]]*AHP!$P$5/TOPSIS!$D$4</f>
        <v>3.5877111904259076E-3</v>
      </c>
      <c r="X364">
        <f>((Pro_Economic_Table[[#This Row],[Weighted Energy]]-TOPSIS!$B$5)^2+(Pro_Economic_Table[[#This Row],[Weighted Cost]]-TOPSIS!$C$5)^2+(Pro_Economic_Table[[#This Row],[Weighted Co2]]-TOPSIS!$D$5)^2)^0.5</f>
        <v>5.344551291959097E-3</v>
      </c>
      <c r="Y364">
        <f>((Pro_Economic_Table[[#This Row],[Weighted Energy]]-TOPSIS!$B$6)^2+(Pro_Economic_Table[[#This Row],[Weighted Cost]]-TOPSIS!$C$6)^2+(Pro_Economic_Table[[#This Row],[Weighted Co2]]-TOPSIS!$D$6)^2)^0.5</f>
        <v>3.1637740832545507E-3</v>
      </c>
      <c r="Z364">
        <f>Pro_Economic_Table[[#This Row],[S- Worst-Euclidean Distance]]/(Pro_Economic_Table[[#This Row],[S+ Best-Euclidean Distance]]+Pro_Economic_Table[[#This Row],[S- Worst-Euclidean Distance]])</f>
        <v>0.37184451037465255</v>
      </c>
      <c r="AA364">
        <v>363</v>
      </c>
    </row>
    <row r="365" spans="1:27" x14ac:dyDescent="0.3">
      <c r="A365">
        <v>286</v>
      </c>
      <c r="B365" t="s">
        <v>141</v>
      </c>
      <c r="C365" t="s">
        <v>150</v>
      </c>
      <c r="D365" t="s">
        <v>155</v>
      </c>
      <c r="E365" t="s">
        <v>157</v>
      </c>
      <c r="F365" t="s">
        <v>161</v>
      </c>
      <c r="G365" t="s">
        <v>225</v>
      </c>
      <c r="H365">
        <v>448.73607718130728</v>
      </c>
      <c r="I365">
        <v>64</v>
      </c>
      <c r="J365">
        <v>1662188.1928648099</v>
      </c>
      <c r="K365">
        <v>56550.32317499999</v>
      </c>
      <c r="L365">
        <v>299193874.71566582</v>
      </c>
      <c r="M365">
        <v>5593083.7483333321</v>
      </c>
      <c r="N365">
        <v>2493282289.297215</v>
      </c>
      <c r="O365">
        <v>119296000</v>
      </c>
      <c r="P365">
        <v>25.616881733333326</v>
      </c>
      <c r="Q365">
        <v>24849.713483328909</v>
      </c>
      <c r="R365">
        <v>299250425.03884083</v>
      </c>
      <c r="S365">
        <v>2618.1713730455485</v>
      </c>
      <c r="T365">
        <v>24875.330365062244</v>
      </c>
      <c r="U365">
        <f>Pro_Economic_Table[[#This Row],[Total Energy(MJ)]]*AHP!$P$3/TOPSIS!$B$4</f>
        <v>8.3557030221945109E-3</v>
      </c>
      <c r="V365">
        <f>Pro_Economic_Table[[#This Row],[Total Cost(LKR Million)]]*AHP!$P$4/TOPSIS!$C$4</f>
        <v>3.232862781571906E-2</v>
      </c>
      <c r="W365">
        <f>Pro_Economic_Table[[#This Row],[Total Carbon (Metric T)]]*AHP!$P$5/TOPSIS!$D$4</f>
        <v>3.587764702526931E-3</v>
      </c>
      <c r="X365">
        <f>((Pro_Economic_Table[[#This Row],[Weighted Energy]]-TOPSIS!$B$5)^2+(Pro_Economic_Table[[#This Row],[Weighted Cost]]-TOPSIS!$C$5)^2+(Pro_Economic_Table[[#This Row],[Weighted Co2]]-TOPSIS!$D$5)^2)^0.5</f>
        <v>5.3450611334632187E-3</v>
      </c>
      <c r="Y365">
        <f>((Pro_Economic_Table[[#This Row],[Weighted Energy]]-TOPSIS!$B$6)^2+(Pro_Economic_Table[[#This Row],[Weighted Cost]]-TOPSIS!$C$6)^2+(Pro_Economic_Table[[#This Row],[Weighted Co2]]-TOPSIS!$D$6)^2)^0.5</f>
        <v>3.1632645369616894E-3</v>
      </c>
      <c r="Z365">
        <f>Pro_Economic_Table[[#This Row],[S- Worst-Euclidean Distance]]/(Pro_Economic_Table[[#This Row],[S+ Best-Euclidean Distance]]+Pro_Economic_Table[[#This Row],[S- Worst-Euclidean Distance]])</f>
        <v>0.37178460950986558</v>
      </c>
      <c r="AA365">
        <v>364</v>
      </c>
    </row>
    <row r="366" spans="1:27" x14ac:dyDescent="0.3">
      <c r="A366">
        <v>270</v>
      </c>
      <c r="B366" t="s">
        <v>141</v>
      </c>
      <c r="C366" t="s">
        <v>150</v>
      </c>
      <c r="D366" t="s">
        <v>154</v>
      </c>
      <c r="E366" t="s">
        <v>157</v>
      </c>
      <c r="F366" t="s">
        <v>161</v>
      </c>
      <c r="G366" t="s">
        <v>224</v>
      </c>
      <c r="H366">
        <v>448.7059833063073</v>
      </c>
      <c r="I366">
        <v>32</v>
      </c>
      <c r="J366">
        <v>1662159.0619938099</v>
      </c>
      <c r="K366">
        <v>56636.305674999989</v>
      </c>
      <c r="L366">
        <v>299188631.15888578</v>
      </c>
      <c r="M366">
        <v>5597382.8733333321</v>
      </c>
      <c r="N366">
        <v>2493238592.990715</v>
      </c>
      <c r="O366">
        <v>119878400</v>
      </c>
      <c r="P366">
        <v>25.681368608333326</v>
      </c>
      <c r="Q366">
        <v>24849.277976807458</v>
      </c>
      <c r="R366">
        <v>299245267.46456081</v>
      </c>
      <c r="S366">
        <v>2618.7143758640486</v>
      </c>
      <c r="T366">
        <v>24874.959345415791</v>
      </c>
      <c r="U366">
        <f>Pro_Economic_Table[[#This Row],[Total Energy(MJ)]]*AHP!$P$3/TOPSIS!$B$4</f>
        <v>8.3555590118426695E-3</v>
      </c>
      <c r="V366">
        <f>Pro_Economic_Table[[#This Row],[Total Cost(LKR Million)]]*AHP!$P$4/TOPSIS!$C$4</f>
        <v>3.2335332699976412E-2</v>
      </c>
      <c r="W366">
        <f>Pro_Economic_Table[[#This Row],[Total Carbon (Metric T)]]*AHP!$P$5/TOPSIS!$D$4</f>
        <v>3.5877111904259076E-3</v>
      </c>
      <c r="X366">
        <f>((Pro_Economic_Table[[#This Row],[Weighted Energy]]-TOPSIS!$B$5)^2+(Pro_Economic_Table[[#This Row],[Weighted Cost]]-TOPSIS!$C$5)^2+(Pro_Economic_Table[[#This Row],[Weighted Co2]]-TOPSIS!$D$5)^2)^0.5</f>
        <v>5.3514745737671511E-3</v>
      </c>
      <c r="Y366">
        <f>((Pro_Economic_Table[[#This Row],[Weighted Energy]]-TOPSIS!$B$6)^2+(Pro_Economic_Table[[#This Row],[Weighted Cost]]-TOPSIS!$C$6)^2+(Pro_Economic_Table[[#This Row],[Weighted Co2]]-TOPSIS!$D$6)^2)^0.5</f>
        <v>3.1568235659705313E-3</v>
      </c>
      <c r="Z366">
        <f>Pro_Economic_Table[[#This Row],[S- Worst-Euclidean Distance]]/(Pro_Economic_Table[[#This Row],[S+ Best-Euclidean Distance]]+Pro_Economic_Table[[#This Row],[S- Worst-Euclidean Distance]])</f>
        <v>0.37102879026143981</v>
      </c>
      <c r="AA366">
        <v>365</v>
      </c>
    </row>
    <row r="367" spans="1:27" x14ac:dyDescent="0.3">
      <c r="A367">
        <v>288</v>
      </c>
      <c r="B367" t="s">
        <v>141</v>
      </c>
      <c r="C367" t="s">
        <v>150</v>
      </c>
      <c r="D367" t="s">
        <v>155</v>
      </c>
      <c r="E367" t="s">
        <v>157</v>
      </c>
      <c r="F367" t="s">
        <v>161</v>
      </c>
      <c r="G367" t="s">
        <v>224</v>
      </c>
      <c r="H367">
        <v>448.73607718130728</v>
      </c>
      <c r="I367">
        <v>32</v>
      </c>
      <c r="J367">
        <v>1662188.1928648099</v>
      </c>
      <c r="K367">
        <v>56550.32317499999</v>
      </c>
      <c r="L367">
        <v>299193874.71566582</v>
      </c>
      <c r="M367">
        <v>5593083.7483333321</v>
      </c>
      <c r="N367">
        <v>2493282289.297215</v>
      </c>
      <c r="O367">
        <v>119878400</v>
      </c>
      <c r="P367">
        <v>25.616881733333326</v>
      </c>
      <c r="Q367">
        <v>24849.713483328909</v>
      </c>
      <c r="R367">
        <v>299250425.03884083</v>
      </c>
      <c r="S367">
        <v>2618.7537730455483</v>
      </c>
      <c r="T367">
        <v>24875.330365062244</v>
      </c>
      <c r="U367">
        <f>Pro_Economic_Table[[#This Row],[Total Energy(MJ)]]*AHP!$P$3/TOPSIS!$B$4</f>
        <v>8.3557030221945109E-3</v>
      </c>
      <c r="V367">
        <f>Pro_Economic_Table[[#This Row],[Total Cost(LKR Million)]]*AHP!$P$4/TOPSIS!$C$4</f>
        <v>3.2335819168062802E-2</v>
      </c>
      <c r="W367">
        <f>Pro_Economic_Table[[#This Row],[Total Carbon (Metric T)]]*AHP!$P$5/TOPSIS!$D$4</f>
        <v>3.587764702526931E-3</v>
      </c>
      <c r="X367">
        <f>((Pro_Economic_Table[[#This Row],[Weighted Energy]]-TOPSIS!$B$5)^2+(Pro_Economic_Table[[#This Row],[Weighted Cost]]-TOPSIS!$C$5)^2+(Pro_Economic_Table[[#This Row],[Weighted Co2]]-TOPSIS!$D$5)^2)^0.5</f>
        <v>5.351984409401855E-3</v>
      </c>
      <c r="Y367">
        <f>((Pro_Economic_Table[[#This Row],[Weighted Energy]]-TOPSIS!$B$6)^2+(Pro_Economic_Table[[#This Row],[Weighted Cost]]-TOPSIS!$C$6)^2+(Pro_Economic_Table[[#This Row],[Weighted Co2]]-TOPSIS!$D$6)^2)^0.5</f>
        <v>3.1563140059759657E-3</v>
      </c>
      <c r="Z367">
        <f>Pro_Economic_Table[[#This Row],[S- Worst-Euclidean Distance]]/(Pro_Economic_Table[[#This Row],[S+ Best-Euclidean Distance]]+Pro_Economic_Table[[#This Row],[S- Worst-Euclidean Distance]])</f>
        <v>0.37096888847613441</v>
      </c>
      <c r="AA367">
        <v>366</v>
      </c>
    </row>
    <row r="368" spans="1:27" x14ac:dyDescent="0.3">
      <c r="A368">
        <v>260</v>
      </c>
      <c r="B368" t="s">
        <v>141</v>
      </c>
      <c r="C368" t="s">
        <v>150</v>
      </c>
      <c r="D368" t="s">
        <v>154</v>
      </c>
      <c r="E368" t="s">
        <v>156</v>
      </c>
      <c r="F368" t="s">
        <v>161</v>
      </c>
      <c r="G368" t="s">
        <v>226</v>
      </c>
      <c r="H368">
        <v>445.65447097297402</v>
      </c>
      <c r="I368">
        <v>32</v>
      </c>
      <c r="J368">
        <v>1659205.1980551435</v>
      </c>
      <c r="K368">
        <v>53639.284633333322</v>
      </c>
      <c r="L368">
        <v>298656935.64992583</v>
      </c>
      <c r="M368">
        <v>6196787.0816666661</v>
      </c>
      <c r="N368">
        <v>2488807797.082715</v>
      </c>
      <c r="O368">
        <v>124800000</v>
      </c>
      <c r="P368">
        <v>22.684347566666659</v>
      </c>
      <c r="Q368">
        <v>24805.117710924391</v>
      </c>
      <c r="R368">
        <v>298710574.93455917</v>
      </c>
      <c r="S368">
        <v>2619.8045841643816</v>
      </c>
      <c r="T368">
        <v>24827.802058491059</v>
      </c>
      <c r="U368">
        <f>Pro_Economic_Table[[#This Row],[Total Energy(MJ)]]*AHP!$P$3/TOPSIS!$B$4</f>
        <v>8.3406292686742187E-3</v>
      </c>
      <c r="V368">
        <f>Pro_Economic_Table[[#This Row],[Total Cost(LKR Million)]]*AHP!$P$4/TOPSIS!$C$4</f>
        <v>3.2348794362091399E-2</v>
      </c>
      <c r="W368">
        <f>Pro_Economic_Table[[#This Row],[Total Carbon (Metric T)]]*AHP!$P$5/TOPSIS!$D$4</f>
        <v>3.5809097028873496E-3</v>
      </c>
      <c r="X368">
        <f>((Pro_Economic_Table[[#This Row],[Weighted Energy]]-TOPSIS!$B$5)^2+(Pro_Economic_Table[[#This Row],[Weighted Cost]]-TOPSIS!$C$5)^2+(Pro_Economic_Table[[#This Row],[Weighted Co2]]-TOPSIS!$D$5)^2)^0.5</f>
        <v>5.3600366391110543E-3</v>
      </c>
      <c r="Y368">
        <f>((Pro_Economic_Table[[#This Row],[Weighted Energy]]-TOPSIS!$B$6)^2+(Pro_Economic_Table[[#This Row],[Weighted Cost]]-TOPSIS!$C$6)^2+(Pro_Economic_Table[[#This Row],[Weighted Co2]]-TOPSIS!$D$6)^2)^0.5</f>
        <v>3.1480868480805928E-3</v>
      </c>
      <c r="Z368">
        <f>Pro_Economic_Table[[#This Row],[S- Worst-Euclidean Distance]]/(Pro_Economic_Table[[#This Row],[S+ Best-Euclidean Distance]]+Pro_Economic_Table[[#This Row],[S- Worst-Euclidean Distance]])</f>
        <v>0.37000953886245369</v>
      </c>
      <c r="AA368">
        <v>367</v>
      </c>
    </row>
    <row r="369" spans="1:27" x14ac:dyDescent="0.3">
      <c r="A369">
        <v>278</v>
      </c>
      <c r="B369" t="s">
        <v>141</v>
      </c>
      <c r="C369" t="s">
        <v>150</v>
      </c>
      <c r="D369" t="s">
        <v>155</v>
      </c>
      <c r="E369" t="s">
        <v>156</v>
      </c>
      <c r="F369" t="s">
        <v>161</v>
      </c>
      <c r="G369" t="s">
        <v>226</v>
      </c>
      <c r="H369">
        <v>445.684564847974</v>
      </c>
      <c r="I369">
        <v>32</v>
      </c>
      <c r="J369">
        <v>1659234.3289261437</v>
      </c>
      <c r="K369">
        <v>53553.302133333324</v>
      </c>
      <c r="L369">
        <v>298662179.20670587</v>
      </c>
      <c r="M369">
        <v>6192487.9566666661</v>
      </c>
      <c r="N369">
        <v>2488851493.3892155</v>
      </c>
      <c r="O369">
        <v>124800000</v>
      </c>
      <c r="P369">
        <v>22.619860691666659</v>
      </c>
      <c r="Q369">
        <v>24805.553217445846</v>
      </c>
      <c r="R369">
        <v>298715732.50883919</v>
      </c>
      <c r="S369">
        <v>2619.8439813458817</v>
      </c>
      <c r="T369">
        <v>24828.173078137512</v>
      </c>
      <c r="U369">
        <f>Pro_Economic_Table[[#This Row],[Total Energy(MJ)]]*AHP!$P$3/TOPSIS!$B$4</f>
        <v>8.3407732790260602E-3</v>
      </c>
      <c r="V369">
        <f>Pro_Economic_Table[[#This Row],[Total Cost(LKR Million)]]*AHP!$P$4/TOPSIS!$C$4</f>
        <v>3.2349280830177796E-2</v>
      </c>
      <c r="W369">
        <f>Pro_Economic_Table[[#This Row],[Total Carbon (Metric T)]]*AHP!$P$5/TOPSIS!$D$4</f>
        <v>3.580963214988373E-3</v>
      </c>
      <c r="X369">
        <f>((Pro_Economic_Table[[#This Row],[Weighted Energy]]-TOPSIS!$B$5)^2+(Pro_Economic_Table[[#This Row],[Weighted Cost]]-TOPSIS!$C$5)^2+(Pro_Economic_Table[[#This Row],[Weighted Co2]]-TOPSIS!$D$5)^2)^0.5</f>
        <v>5.3605464130773378E-3</v>
      </c>
      <c r="Y369">
        <f>((Pro_Economic_Table[[#This Row],[Weighted Energy]]-TOPSIS!$B$6)^2+(Pro_Economic_Table[[#This Row],[Weighted Cost]]-TOPSIS!$C$6)^2+(Pro_Economic_Table[[#This Row],[Weighted Co2]]-TOPSIS!$D$6)^2)^0.5</f>
        <v>3.1475771555357006E-3</v>
      </c>
      <c r="Z369">
        <f>Pro_Economic_Table[[#This Row],[S- Worst-Euclidean Distance]]/(Pro_Economic_Table[[#This Row],[S+ Best-Euclidean Distance]]+Pro_Economic_Table[[#This Row],[S- Worst-Euclidean Distance]])</f>
        <v>0.36994962874626031</v>
      </c>
      <c r="AA369">
        <v>368</v>
      </c>
    </row>
    <row r="370" spans="1:27" x14ac:dyDescent="0.3">
      <c r="A370">
        <v>158</v>
      </c>
      <c r="B370" t="s">
        <v>140</v>
      </c>
      <c r="C370" t="s">
        <v>150</v>
      </c>
      <c r="D370" t="s">
        <v>154</v>
      </c>
      <c r="E370" t="s">
        <v>157</v>
      </c>
      <c r="F370" t="s">
        <v>160</v>
      </c>
      <c r="G370" t="s">
        <v>226</v>
      </c>
      <c r="H370">
        <v>452.63251676538175</v>
      </c>
      <c r="I370">
        <v>33</v>
      </c>
      <c r="J370">
        <v>1658567.405687992</v>
      </c>
      <c r="K370">
        <v>63024.284049999987</v>
      </c>
      <c r="L370">
        <v>298542133.02383858</v>
      </c>
      <c r="M370">
        <v>6162305.0358333318</v>
      </c>
      <c r="N370">
        <v>2487851108.5319881</v>
      </c>
      <c r="O370">
        <v>128700000</v>
      </c>
      <c r="P370">
        <v>28.923150233333331</v>
      </c>
      <c r="Q370">
        <v>24795.582715035478</v>
      </c>
      <c r="R370">
        <v>298605157.30788857</v>
      </c>
      <c r="S370">
        <v>2622.7134135678216</v>
      </c>
      <c r="T370">
        <v>24824.505865268813</v>
      </c>
      <c r="U370">
        <f>Pro_Economic_Table[[#This Row],[Total Energy(MJ)]]*AHP!$P$3/TOPSIS!$B$4</f>
        <v>8.337685786199131E-3</v>
      </c>
      <c r="V370">
        <f>Pro_Economic_Table[[#This Row],[Total Cost(LKR Million)]]*AHP!$P$4/TOPSIS!$C$4</f>
        <v>3.2384711973952623E-2</v>
      </c>
      <c r="W370">
        <f>Pro_Economic_Table[[#This Row],[Total Carbon (Metric T)]]*AHP!$P$5/TOPSIS!$D$4</f>
        <v>3.5804342934949141E-3</v>
      </c>
      <c r="X370">
        <f>((Pro_Economic_Table[[#This Row],[Weighted Energy]]-TOPSIS!$B$5)^2+(Pro_Economic_Table[[#This Row],[Weighted Cost]]-TOPSIS!$C$5)^2+(Pro_Economic_Table[[#This Row],[Weighted Co2]]-TOPSIS!$D$5)^2)^0.5</f>
        <v>5.3938945126169053E-3</v>
      </c>
      <c r="Y370">
        <f>((Pro_Economic_Table[[#This Row],[Weighted Energy]]-TOPSIS!$B$6)^2+(Pro_Economic_Table[[#This Row],[Weighted Cost]]-TOPSIS!$C$6)^2+(Pro_Economic_Table[[#This Row],[Weighted Co2]]-TOPSIS!$D$6)^2)^0.5</f>
        <v>3.1142162225019131E-3</v>
      </c>
      <c r="Z370">
        <f>Pro_Economic_Table[[#This Row],[S- Worst-Euclidean Distance]]/(Pro_Economic_Table[[#This Row],[S+ Best-Euclidean Distance]]+Pro_Economic_Table[[#This Row],[S- Worst-Euclidean Distance]])</f>
        <v>0.36602911262630877</v>
      </c>
      <c r="AA370">
        <v>369</v>
      </c>
    </row>
    <row r="371" spans="1:27" x14ac:dyDescent="0.3">
      <c r="A371">
        <v>176</v>
      </c>
      <c r="B371" t="s">
        <v>140</v>
      </c>
      <c r="C371" t="s">
        <v>150</v>
      </c>
      <c r="D371" t="s">
        <v>155</v>
      </c>
      <c r="E371" t="s">
        <v>157</v>
      </c>
      <c r="F371" t="s">
        <v>160</v>
      </c>
      <c r="G371" t="s">
        <v>226</v>
      </c>
      <c r="H371">
        <v>452.66261064038167</v>
      </c>
      <c r="I371">
        <v>33</v>
      </c>
      <c r="J371">
        <v>1658596.5365589915</v>
      </c>
      <c r="K371">
        <v>62938.301549999989</v>
      </c>
      <c r="L371">
        <v>298547376.5806185</v>
      </c>
      <c r="M371">
        <v>6158005.9108333318</v>
      </c>
      <c r="N371">
        <v>2487894804.8384876</v>
      </c>
      <c r="O371">
        <v>128700000</v>
      </c>
      <c r="P371">
        <v>28.858663358333327</v>
      </c>
      <c r="Q371">
        <v>24796.018221556926</v>
      </c>
      <c r="R371">
        <v>298610314.88216847</v>
      </c>
      <c r="S371">
        <v>2622.7528107493208</v>
      </c>
      <c r="T371">
        <v>24824.876884915258</v>
      </c>
      <c r="U371">
        <f>Pro_Economic_Table[[#This Row],[Total Energy(MJ)]]*AHP!$P$3/TOPSIS!$B$4</f>
        <v>8.3378297965509707E-3</v>
      </c>
      <c r="V371">
        <f>Pro_Economic_Table[[#This Row],[Total Cost(LKR Million)]]*AHP!$P$4/TOPSIS!$C$4</f>
        <v>3.2385198442039013E-2</v>
      </c>
      <c r="W371">
        <f>Pro_Economic_Table[[#This Row],[Total Carbon (Metric T)]]*AHP!$P$5/TOPSIS!$D$4</f>
        <v>3.5804878055959361E-3</v>
      </c>
      <c r="X371">
        <f>((Pro_Economic_Table[[#This Row],[Weighted Energy]]-TOPSIS!$B$5)^2+(Pro_Economic_Table[[#This Row],[Weighted Cost]]-TOPSIS!$C$5)^2+(Pro_Economic_Table[[#This Row],[Weighted Co2]]-TOPSIS!$D$5)^2)^0.5</f>
        <v>5.3944042427557922E-3</v>
      </c>
      <c r="Y371">
        <f>((Pro_Economic_Table[[#This Row],[Weighted Energy]]-TOPSIS!$B$6)^2+(Pro_Economic_Table[[#This Row],[Weighted Cost]]-TOPSIS!$C$6)^2+(Pro_Economic_Table[[#This Row],[Weighted Co2]]-TOPSIS!$D$6)^2)^0.5</f>
        <v>3.1137064528253076E-3</v>
      </c>
      <c r="Z371">
        <f>Pro_Economic_Table[[#This Row],[S- Worst-Euclidean Distance]]/(Pro_Economic_Table[[#This Row],[S+ Best-Euclidean Distance]]+Pro_Economic_Table[[#This Row],[S- Worst-Euclidean Distance]])</f>
        <v>0.36596919859569871</v>
      </c>
      <c r="AA371">
        <v>370</v>
      </c>
    </row>
    <row r="372" spans="1:27" x14ac:dyDescent="0.3">
      <c r="A372">
        <v>269</v>
      </c>
      <c r="B372" t="s">
        <v>141</v>
      </c>
      <c r="C372" t="s">
        <v>150</v>
      </c>
      <c r="D372" t="s">
        <v>154</v>
      </c>
      <c r="E372" t="s">
        <v>157</v>
      </c>
      <c r="F372" t="s">
        <v>161</v>
      </c>
      <c r="G372" t="s">
        <v>226</v>
      </c>
      <c r="H372">
        <v>448.7059833063073</v>
      </c>
      <c r="I372">
        <v>32</v>
      </c>
      <c r="J372">
        <v>1662159.0619938099</v>
      </c>
      <c r="K372">
        <v>56636.305674999989</v>
      </c>
      <c r="L372">
        <v>299188631.15888578</v>
      </c>
      <c r="M372">
        <v>5597382.8733333321</v>
      </c>
      <c r="N372">
        <v>2493238592.990715</v>
      </c>
      <c r="O372">
        <v>124800000</v>
      </c>
      <c r="P372">
        <v>25.681368608333326</v>
      </c>
      <c r="Q372">
        <v>24849.277976807458</v>
      </c>
      <c r="R372">
        <v>299245267.46456081</v>
      </c>
      <c r="S372">
        <v>2623.6359758640483</v>
      </c>
      <c r="T372">
        <v>24874.959345415791</v>
      </c>
      <c r="U372">
        <f>Pro_Economic_Table[[#This Row],[Total Energy(MJ)]]*AHP!$P$3/TOPSIS!$B$4</f>
        <v>8.3555590118426695E-3</v>
      </c>
      <c r="V372">
        <f>Pro_Economic_Table[[#This Row],[Total Cost(LKR Million)]]*AHP!$P$4/TOPSIS!$C$4</f>
        <v>3.2396103578573539E-2</v>
      </c>
      <c r="W372">
        <f>Pro_Economic_Table[[#This Row],[Total Carbon (Metric T)]]*AHP!$P$5/TOPSIS!$D$4</f>
        <v>3.5877111904259076E-3</v>
      </c>
      <c r="X372">
        <f>((Pro_Economic_Table[[#This Row],[Weighted Energy]]-TOPSIS!$B$5)^2+(Pro_Economic_Table[[#This Row],[Weighted Cost]]-TOPSIS!$C$5)^2+(Pro_Economic_Table[[#This Row],[Weighted Co2]]-TOPSIS!$D$5)^2)^0.5</f>
        <v>5.4100080366663505E-3</v>
      </c>
      <c r="Y372">
        <f>((Pro_Economic_Table[[#This Row],[Weighted Energy]]-TOPSIS!$B$6)^2+(Pro_Economic_Table[[#This Row],[Weighted Cost]]-TOPSIS!$C$6)^2+(Pro_Economic_Table[[#This Row],[Weighted Co2]]-TOPSIS!$D$6)^2)^0.5</f>
        <v>3.0981317736525063E-3</v>
      </c>
      <c r="Z372">
        <f>Pro_Economic_Table[[#This Row],[S- Worst-Euclidean Distance]]/(Pro_Economic_Table[[#This Row],[S+ Best-Euclidean Distance]]+Pro_Economic_Table[[#This Row],[S- Worst-Euclidean Distance]])</f>
        <v>0.36413738404898149</v>
      </c>
      <c r="AA372">
        <v>371</v>
      </c>
    </row>
    <row r="373" spans="1:27" x14ac:dyDescent="0.3">
      <c r="A373">
        <v>287</v>
      </c>
      <c r="B373" t="s">
        <v>141</v>
      </c>
      <c r="C373" t="s">
        <v>150</v>
      </c>
      <c r="D373" t="s">
        <v>155</v>
      </c>
      <c r="E373" t="s">
        <v>157</v>
      </c>
      <c r="F373" t="s">
        <v>161</v>
      </c>
      <c r="G373" t="s">
        <v>226</v>
      </c>
      <c r="H373">
        <v>448.73607718130728</v>
      </c>
      <c r="I373">
        <v>32</v>
      </c>
      <c r="J373">
        <v>1662188.1928648099</v>
      </c>
      <c r="K373">
        <v>56550.32317499999</v>
      </c>
      <c r="L373">
        <v>299193874.71566582</v>
      </c>
      <c r="M373">
        <v>5593083.7483333321</v>
      </c>
      <c r="N373">
        <v>2493282289.297215</v>
      </c>
      <c r="O373">
        <v>124800000</v>
      </c>
      <c r="P373">
        <v>25.616881733333326</v>
      </c>
      <c r="Q373">
        <v>24849.713483328909</v>
      </c>
      <c r="R373">
        <v>299250425.03884083</v>
      </c>
      <c r="S373">
        <v>2623.6753730455484</v>
      </c>
      <c r="T373">
        <v>24875.330365062244</v>
      </c>
      <c r="U373">
        <f>Pro_Economic_Table[[#This Row],[Total Energy(MJ)]]*AHP!$P$3/TOPSIS!$B$4</f>
        <v>8.3557030221945109E-3</v>
      </c>
      <c r="V373">
        <f>Pro_Economic_Table[[#This Row],[Total Cost(LKR Million)]]*AHP!$P$4/TOPSIS!$C$4</f>
        <v>3.2396590046659936E-2</v>
      </c>
      <c r="W373">
        <f>Pro_Economic_Table[[#This Row],[Total Carbon (Metric T)]]*AHP!$P$5/TOPSIS!$D$4</f>
        <v>3.587764702526931E-3</v>
      </c>
      <c r="X373">
        <f>((Pro_Economic_Table[[#This Row],[Weighted Energy]]-TOPSIS!$B$5)^2+(Pro_Economic_Table[[#This Row],[Weighted Cost]]-TOPSIS!$C$5)^2+(Pro_Economic_Table[[#This Row],[Weighted Co2]]-TOPSIS!$D$5)^2)^0.5</f>
        <v>5.4105178206697389E-3</v>
      </c>
      <c r="Y373">
        <f>((Pro_Economic_Table[[#This Row],[Weighted Energy]]-TOPSIS!$B$6)^2+(Pro_Economic_Table[[#This Row],[Weighted Cost]]-TOPSIS!$C$6)^2+(Pro_Economic_Table[[#This Row],[Weighted Co2]]-TOPSIS!$D$6)^2)^0.5</f>
        <v>3.0976221026384689E-3</v>
      </c>
      <c r="Z373">
        <f>Pro_Economic_Table[[#This Row],[S- Worst-Euclidean Distance]]/(Pro_Economic_Table[[#This Row],[S+ Best-Euclidean Distance]]+Pro_Economic_Table[[#This Row],[S- Worst-Euclidean Distance]])</f>
        <v>0.36407747528369577</v>
      </c>
      <c r="AA373">
        <v>372</v>
      </c>
    </row>
    <row r="374" spans="1:27" x14ac:dyDescent="0.3">
      <c r="A374">
        <v>145</v>
      </c>
      <c r="B374" t="s">
        <v>140</v>
      </c>
      <c r="C374" t="s">
        <v>150</v>
      </c>
      <c r="D374" t="s">
        <v>154</v>
      </c>
      <c r="E374" t="s">
        <v>156</v>
      </c>
      <c r="F374" t="s">
        <v>159</v>
      </c>
      <c r="G374" t="s">
        <v>225</v>
      </c>
      <c r="H374">
        <v>454.70084763890338</v>
      </c>
      <c r="I374">
        <v>65</v>
      </c>
      <c r="J374">
        <v>1666575.6706315945</v>
      </c>
      <c r="K374">
        <v>59209.893633333326</v>
      </c>
      <c r="L374">
        <v>299983620.713687</v>
      </c>
      <c r="M374">
        <v>6734463.5983333327</v>
      </c>
      <c r="N374">
        <v>2499863505.9473915</v>
      </c>
      <c r="O374">
        <v>121160000</v>
      </c>
      <c r="P374">
        <v>26.198585649999995</v>
      </c>
      <c r="Q374">
        <v>24915.306275942334</v>
      </c>
      <c r="R374">
        <v>300042830.60732031</v>
      </c>
      <c r="S374">
        <v>2627.7579695457248</v>
      </c>
      <c r="T374">
        <v>24941.504861592333</v>
      </c>
      <c r="U374">
        <f>Pro_Economic_Table[[#This Row],[Total Energy(MJ)]]*AHP!$P$3/TOPSIS!$B$4</f>
        <v>8.3778286569450335E-3</v>
      </c>
      <c r="V374">
        <f>Pro_Economic_Table[[#This Row],[Total Cost(LKR Million)]]*AHP!$P$4/TOPSIS!$C$4</f>
        <v>3.2447001087027562E-2</v>
      </c>
      <c r="W374">
        <f>Pro_Economic_Table[[#This Row],[Total Carbon (Metric T)]]*AHP!$P$5/TOPSIS!$D$4</f>
        <v>3.5973090389990045E-3</v>
      </c>
      <c r="X374">
        <f>((Pro_Economic_Table[[#This Row],[Weighted Energy]]-TOPSIS!$B$5)^2+(Pro_Economic_Table[[#This Row],[Weighted Cost]]-TOPSIS!$C$5)^2+(Pro_Economic_Table[[#This Row],[Weighted Co2]]-TOPSIS!$D$5)^2)^0.5</f>
        <v>5.4655451451137392E-3</v>
      </c>
      <c r="Y374">
        <f>((Pro_Economic_Table[[#This Row],[Weighted Energy]]-TOPSIS!$B$6)^2+(Pro_Economic_Table[[#This Row],[Weighted Cost]]-TOPSIS!$C$6)^2+(Pro_Economic_Table[[#This Row],[Weighted Co2]]-TOPSIS!$D$6)^2)^0.5</f>
        <v>3.0426777956139993E-3</v>
      </c>
      <c r="Z374">
        <f>Pro_Economic_Table[[#This Row],[S- Worst-Euclidean Distance]]/(Pro_Economic_Table[[#This Row],[S+ Best-Euclidean Distance]]+Pro_Economic_Table[[#This Row],[S- Worst-Euclidean Distance]])</f>
        <v>0.35761613404005943</v>
      </c>
      <c r="AA374">
        <v>373</v>
      </c>
    </row>
    <row r="375" spans="1:27" x14ac:dyDescent="0.3">
      <c r="A375">
        <v>163</v>
      </c>
      <c r="B375" t="s">
        <v>140</v>
      </c>
      <c r="C375" t="s">
        <v>150</v>
      </c>
      <c r="D375" t="s">
        <v>155</v>
      </c>
      <c r="E375" t="s">
        <v>156</v>
      </c>
      <c r="F375" t="s">
        <v>159</v>
      </c>
      <c r="G375" t="s">
        <v>225</v>
      </c>
      <c r="H375">
        <v>454.73094151390336</v>
      </c>
      <c r="I375">
        <v>65</v>
      </c>
      <c r="J375">
        <v>1666604.801502595</v>
      </c>
      <c r="K375">
        <v>59123.91113333332</v>
      </c>
      <c r="L375">
        <v>299988864.2704671</v>
      </c>
      <c r="M375">
        <v>6730164.4733333327</v>
      </c>
      <c r="N375">
        <v>2499907202.2538924</v>
      </c>
      <c r="O375">
        <v>121160000</v>
      </c>
      <c r="P375">
        <v>26.134098774999991</v>
      </c>
      <c r="Q375">
        <v>24915.741782463792</v>
      </c>
      <c r="R375">
        <v>300047988.18160045</v>
      </c>
      <c r="S375">
        <v>2627.7973667272258</v>
      </c>
      <c r="T375">
        <v>24941.875881238793</v>
      </c>
      <c r="U375">
        <f>Pro_Economic_Table[[#This Row],[Total Energy(MJ)]]*AHP!$P$3/TOPSIS!$B$4</f>
        <v>8.3779726672968784E-3</v>
      </c>
      <c r="V375">
        <f>Pro_Economic_Table[[#This Row],[Total Cost(LKR Million)]]*AHP!$P$4/TOPSIS!$C$4</f>
        <v>3.2447487555113973E-2</v>
      </c>
      <c r="W375">
        <f>Pro_Economic_Table[[#This Row],[Total Carbon (Metric T)]]*AHP!$P$5/TOPSIS!$D$4</f>
        <v>3.5973625511000291E-3</v>
      </c>
      <c r="X375">
        <f>((Pro_Economic_Table[[#This Row],[Weighted Energy]]-TOPSIS!$B$5)^2+(Pro_Economic_Table[[#This Row],[Weighted Cost]]-TOPSIS!$C$5)^2+(Pro_Economic_Table[[#This Row],[Weighted Co2]]-TOPSIS!$D$5)^2)^0.5</f>
        <v>5.4660549599884981E-3</v>
      </c>
      <c r="Y375">
        <f>((Pro_Economic_Table[[#This Row],[Weighted Energy]]-TOPSIS!$B$6)^2+(Pro_Economic_Table[[#This Row],[Weighted Cost]]-TOPSIS!$C$6)^2+(Pro_Economic_Table[[#This Row],[Weighted Co2]]-TOPSIS!$D$6)^2)^0.5</f>
        <v>3.0421681960584529E-3</v>
      </c>
      <c r="Z375">
        <f>Pro_Economic_Table[[#This Row],[S- Worst-Euclidean Distance]]/(Pro_Economic_Table[[#This Row],[S+ Best-Euclidean Distance]]+Pro_Economic_Table[[#This Row],[S- Worst-Euclidean Distance]])</f>
        <v>0.35755623004508613</v>
      </c>
      <c r="AA375">
        <v>374</v>
      </c>
    </row>
    <row r="376" spans="1:27" x14ac:dyDescent="0.3">
      <c r="A376">
        <v>403</v>
      </c>
      <c r="B376" t="s">
        <v>142</v>
      </c>
      <c r="C376" t="s">
        <v>151</v>
      </c>
      <c r="D376" t="s">
        <v>154</v>
      </c>
      <c r="E376" t="s">
        <v>156</v>
      </c>
      <c r="F376" t="s">
        <v>161</v>
      </c>
      <c r="G376" t="s">
        <v>225</v>
      </c>
      <c r="H376">
        <v>460.26943821898698</v>
      </c>
      <c r="I376">
        <v>66</v>
      </c>
      <c r="J376">
        <v>1666355.1284181534</v>
      </c>
      <c r="K376">
        <v>46149.644233333325</v>
      </c>
      <c r="L376">
        <v>299943923.11526763</v>
      </c>
      <c r="M376">
        <v>6124250.9216666659</v>
      </c>
      <c r="N376">
        <v>2499532692.6272302</v>
      </c>
      <c r="O376">
        <v>123024000</v>
      </c>
      <c r="P376">
        <v>22.837546766666659</v>
      </c>
      <c r="Q376">
        <v>24912.009169851393</v>
      </c>
      <c r="R376">
        <v>299990072.75950098</v>
      </c>
      <c r="S376">
        <v>2628.6809435488967</v>
      </c>
      <c r="T376">
        <v>24934.84671661806</v>
      </c>
      <c r="U376">
        <f>Pro_Economic_Table[[#This Row],[Total Energy(MJ)]]*AHP!$P$3/TOPSIS!$B$4</f>
        <v>8.3763555465612757E-3</v>
      </c>
      <c r="V376">
        <f>Pro_Economic_Table[[#This Row],[Total Cost(LKR Million)]]*AHP!$P$4/TOPSIS!$C$4</f>
        <v>3.245839777531899E-2</v>
      </c>
      <c r="W376">
        <f>Pro_Economic_Table[[#This Row],[Total Carbon (Metric T)]]*AHP!$P$5/TOPSIS!$D$4</f>
        <v>3.5963487358724759E-3</v>
      </c>
      <c r="X376">
        <f>((Pro_Economic_Table[[#This Row],[Weighted Energy]]-TOPSIS!$B$5)^2+(Pro_Economic_Table[[#This Row],[Weighted Cost]]-TOPSIS!$C$5)^2+(Pro_Economic_Table[[#This Row],[Weighted Co2]]-TOPSIS!$D$5)^2)^0.5</f>
        <v>5.4760572527648918E-3</v>
      </c>
      <c r="Y376">
        <f>((Pro_Economic_Table[[#This Row],[Weighted Energy]]-TOPSIS!$B$6)^2+(Pro_Economic_Table[[#This Row],[Weighted Cost]]-TOPSIS!$C$6)^2+(Pro_Economic_Table[[#This Row],[Weighted Co2]]-TOPSIS!$D$6)^2)^0.5</f>
        <v>3.0321202301218184E-3</v>
      </c>
      <c r="Z376">
        <f>Pro_Economic_Table[[#This Row],[S- Worst-Euclidean Distance]]/(Pro_Economic_Table[[#This Row],[S+ Best-Euclidean Distance]]+Pro_Economic_Table[[#This Row],[S- Worst-Euclidean Distance]])</f>
        <v>0.35637717198784397</v>
      </c>
      <c r="AA376">
        <v>375</v>
      </c>
    </row>
    <row r="377" spans="1:27" x14ac:dyDescent="0.3">
      <c r="A377">
        <v>421</v>
      </c>
      <c r="B377" t="s">
        <v>142</v>
      </c>
      <c r="C377" t="s">
        <v>151</v>
      </c>
      <c r="D377" t="s">
        <v>155</v>
      </c>
      <c r="E377" t="s">
        <v>156</v>
      </c>
      <c r="F377" t="s">
        <v>161</v>
      </c>
      <c r="G377" t="s">
        <v>225</v>
      </c>
      <c r="H377">
        <v>460.29953209398701</v>
      </c>
      <c r="I377">
        <v>66</v>
      </c>
      <c r="J377">
        <v>1666384.2592891534</v>
      </c>
      <c r="K377">
        <v>46063.66173333332</v>
      </c>
      <c r="L377">
        <v>299949166.67204762</v>
      </c>
      <c r="M377">
        <v>6119951.7966666659</v>
      </c>
      <c r="N377">
        <v>2499576388.9337301</v>
      </c>
      <c r="O377">
        <v>123024000</v>
      </c>
      <c r="P377">
        <v>22.773059891666659</v>
      </c>
      <c r="Q377">
        <v>24912.444676372845</v>
      </c>
      <c r="R377">
        <v>299995230.33378094</v>
      </c>
      <c r="S377">
        <v>2628.7203407303969</v>
      </c>
      <c r="T377">
        <v>24935.217736264512</v>
      </c>
      <c r="U377">
        <f>Pro_Economic_Table[[#This Row],[Total Energy(MJ)]]*AHP!$P$3/TOPSIS!$B$4</f>
        <v>8.3764995569131154E-3</v>
      </c>
      <c r="V377">
        <f>Pro_Economic_Table[[#This Row],[Total Cost(LKR Million)]]*AHP!$P$4/TOPSIS!$C$4</f>
        <v>3.2458884243405386E-2</v>
      </c>
      <c r="W377">
        <f>Pro_Economic_Table[[#This Row],[Total Carbon (Metric T)]]*AHP!$P$5/TOPSIS!$D$4</f>
        <v>3.5964022479734992E-3</v>
      </c>
      <c r="X377">
        <f>((Pro_Economic_Table[[#This Row],[Weighted Energy]]-TOPSIS!$B$5)^2+(Pro_Economic_Table[[#This Row],[Weighted Cost]]-TOPSIS!$C$5)^2+(Pro_Economic_Table[[#This Row],[Weighted Co2]]-TOPSIS!$D$5)^2)^0.5</f>
        <v>5.4765670532812456E-3</v>
      </c>
      <c r="Y377">
        <f>((Pro_Economic_Table[[#This Row],[Weighted Energy]]-TOPSIS!$B$6)^2+(Pro_Economic_Table[[#This Row],[Weighted Cost]]-TOPSIS!$C$6)^2+(Pro_Economic_Table[[#This Row],[Weighted Co2]]-TOPSIS!$D$6)^2)^0.5</f>
        <v>3.0316105977334028E-3</v>
      </c>
      <c r="Z377">
        <f>Pro_Economic_Table[[#This Row],[S- Worst-Euclidean Distance]]/(Pro_Economic_Table[[#This Row],[S+ Best-Euclidean Distance]]+Pro_Economic_Table[[#This Row],[S- Worst-Euclidean Distance]])</f>
        <v>0.35631726582153184</v>
      </c>
      <c r="AA377">
        <v>376</v>
      </c>
    </row>
    <row r="378" spans="1:27" x14ac:dyDescent="0.3">
      <c r="A378">
        <v>405</v>
      </c>
      <c r="B378" t="s">
        <v>142</v>
      </c>
      <c r="C378" t="s">
        <v>151</v>
      </c>
      <c r="D378" t="s">
        <v>154</v>
      </c>
      <c r="E378" t="s">
        <v>156</v>
      </c>
      <c r="F378" t="s">
        <v>161</v>
      </c>
      <c r="G378" t="s">
        <v>224</v>
      </c>
      <c r="H378">
        <v>460.26943821898698</v>
      </c>
      <c r="I378">
        <v>33</v>
      </c>
      <c r="J378">
        <v>1666355.1284181534</v>
      </c>
      <c r="K378">
        <v>46149.644233333325</v>
      </c>
      <c r="L378">
        <v>299943923.11526763</v>
      </c>
      <c r="M378">
        <v>6124250.9216666659</v>
      </c>
      <c r="N378">
        <v>2499532692.6272302</v>
      </c>
      <c r="O378">
        <v>123624600</v>
      </c>
      <c r="P378">
        <v>22.837546766666659</v>
      </c>
      <c r="Q378">
        <v>24912.009169851393</v>
      </c>
      <c r="R378">
        <v>299990072.75950098</v>
      </c>
      <c r="S378">
        <v>2629.2815435488969</v>
      </c>
      <c r="T378">
        <v>24934.84671661806</v>
      </c>
      <c r="U378">
        <f>Pro_Economic_Table[[#This Row],[Total Energy(MJ)]]*AHP!$P$3/TOPSIS!$B$4</f>
        <v>8.3763555465612757E-3</v>
      </c>
      <c r="V378">
        <f>Pro_Economic_Table[[#This Row],[Total Cost(LKR Million)]]*AHP!$P$4/TOPSIS!$C$4</f>
        <v>3.2465813857423476E-2</v>
      </c>
      <c r="W378">
        <f>Pro_Economic_Table[[#This Row],[Total Carbon (Metric T)]]*AHP!$P$5/TOPSIS!$D$4</f>
        <v>3.5963487358724759E-3</v>
      </c>
      <c r="X378">
        <f>((Pro_Economic_Table[[#This Row],[Weighted Energy]]-TOPSIS!$B$5)^2+(Pro_Economic_Table[[#This Row],[Weighted Cost]]-TOPSIS!$C$5)^2+(Pro_Economic_Table[[#This Row],[Weighted Co2]]-TOPSIS!$D$5)^2)^0.5</f>
        <v>5.4832018384091174E-3</v>
      </c>
      <c r="Y378">
        <f>((Pro_Economic_Table[[#This Row],[Weighted Energy]]-TOPSIS!$B$6)^2+(Pro_Economic_Table[[#This Row],[Weighted Cost]]-TOPSIS!$C$6)^2+(Pro_Economic_Table[[#This Row],[Weighted Co2]]-TOPSIS!$D$6)^2)^0.5</f>
        <v>3.0249599106552836E-3</v>
      </c>
      <c r="Z378">
        <f>Pro_Economic_Table[[#This Row],[S- Worst-Euclidean Distance]]/(Pro_Economic_Table[[#This Row],[S+ Best-Euclidean Distance]]+Pro_Economic_Table[[#This Row],[S- Worst-Euclidean Distance]])</f>
        <v>0.35553624858952909</v>
      </c>
      <c r="AA378">
        <v>377</v>
      </c>
    </row>
    <row r="379" spans="1:27" x14ac:dyDescent="0.3">
      <c r="A379">
        <v>423</v>
      </c>
      <c r="B379" t="s">
        <v>142</v>
      </c>
      <c r="C379" t="s">
        <v>151</v>
      </c>
      <c r="D379" t="s">
        <v>155</v>
      </c>
      <c r="E379" t="s">
        <v>156</v>
      </c>
      <c r="F379" t="s">
        <v>161</v>
      </c>
      <c r="G379" t="s">
        <v>224</v>
      </c>
      <c r="H379">
        <v>460.29953209398701</v>
      </c>
      <c r="I379">
        <v>33</v>
      </c>
      <c r="J379">
        <v>1666384.2592891534</v>
      </c>
      <c r="K379">
        <v>46063.66173333332</v>
      </c>
      <c r="L379">
        <v>299949166.67204762</v>
      </c>
      <c r="M379">
        <v>6119951.7966666659</v>
      </c>
      <c r="N379">
        <v>2499576388.9337301</v>
      </c>
      <c r="O379">
        <v>123624600</v>
      </c>
      <c r="P379">
        <v>22.773059891666659</v>
      </c>
      <c r="Q379">
        <v>24912.444676372845</v>
      </c>
      <c r="R379">
        <v>299995230.33378094</v>
      </c>
      <c r="S379">
        <v>2629.3209407303966</v>
      </c>
      <c r="T379">
        <v>24935.217736264512</v>
      </c>
      <c r="U379">
        <f>Pro_Economic_Table[[#This Row],[Total Energy(MJ)]]*AHP!$P$3/TOPSIS!$B$4</f>
        <v>8.3764995569131154E-3</v>
      </c>
      <c r="V379">
        <f>Pro_Economic_Table[[#This Row],[Total Cost(LKR Million)]]*AHP!$P$4/TOPSIS!$C$4</f>
        <v>3.2466300325509866E-2</v>
      </c>
      <c r="W379">
        <f>Pro_Economic_Table[[#This Row],[Total Carbon (Metric T)]]*AHP!$P$5/TOPSIS!$D$4</f>
        <v>3.5964022479734992E-3</v>
      </c>
      <c r="X379">
        <f>((Pro_Economic_Table[[#This Row],[Weighted Energy]]-TOPSIS!$B$5)^2+(Pro_Economic_Table[[#This Row],[Weighted Cost]]-TOPSIS!$C$5)^2+(Pro_Economic_Table[[#This Row],[Weighted Co2]]-TOPSIS!$D$5)^2)^0.5</f>
        <v>5.4837116326110951E-3</v>
      </c>
      <c r="Y379">
        <f>((Pro_Economic_Table[[#This Row],[Weighted Energy]]-TOPSIS!$B$6)^2+(Pro_Economic_Table[[#This Row],[Weighted Cost]]-TOPSIS!$C$6)^2+(Pro_Economic_Table[[#This Row],[Weighted Co2]]-TOPSIS!$D$6)^2)^0.5</f>
        <v>3.024450264564073E-3</v>
      </c>
      <c r="Z379">
        <f>Pro_Economic_Table[[#This Row],[S- Worst-Euclidean Distance]]/(Pro_Economic_Table[[#This Row],[S+ Best-Euclidean Distance]]+Pro_Economic_Table[[#This Row],[S- Worst-Euclidean Distance]])</f>
        <v>0.35547634155483504</v>
      </c>
      <c r="AA379">
        <v>378</v>
      </c>
    </row>
    <row r="380" spans="1:27" x14ac:dyDescent="0.3">
      <c r="A380">
        <v>147</v>
      </c>
      <c r="B380" t="s">
        <v>140</v>
      </c>
      <c r="C380" t="s">
        <v>150</v>
      </c>
      <c r="D380" t="s">
        <v>154</v>
      </c>
      <c r="E380" t="s">
        <v>156</v>
      </c>
      <c r="F380" t="s">
        <v>159</v>
      </c>
      <c r="G380" t="s">
        <v>224</v>
      </c>
      <c r="H380">
        <v>454.70084763890338</v>
      </c>
      <c r="I380">
        <v>33</v>
      </c>
      <c r="J380">
        <v>1666575.6706315945</v>
      </c>
      <c r="K380">
        <v>59209.893633333326</v>
      </c>
      <c r="L380">
        <v>299983620.713687</v>
      </c>
      <c r="M380">
        <v>6734463.5983333327</v>
      </c>
      <c r="N380">
        <v>2499863505.9473915</v>
      </c>
      <c r="O380">
        <v>123624600</v>
      </c>
      <c r="P380">
        <v>26.198585649999995</v>
      </c>
      <c r="Q380">
        <v>24915.306275942334</v>
      </c>
      <c r="R380">
        <v>300042830.60732031</v>
      </c>
      <c r="S380">
        <v>2630.222569545725</v>
      </c>
      <c r="T380">
        <v>24941.504861592333</v>
      </c>
      <c r="U380">
        <f>Pro_Economic_Table[[#This Row],[Total Energy(MJ)]]*AHP!$P$3/TOPSIS!$B$4</f>
        <v>8.3778286569450335E-3</v>
      </c>
      <c r="V380">
        <f>Pro_Economic_Table[[#This Row],[Total Cost(LKR Million)]]*AHP!$P$4/TOPSIS!$C$4</f>
        <v>3.2477433447924531E-2</v>
      </c>
      <c r="W380">
        <f>Pro_Economic_Table[[#This Row],[Total Carbon (Metric T)]]*AHP!$P$5/TOPSIS!$D$4</f>
        <v>3.5973090389990045E-3</v>
      </c>
      <c r="X380">
        <f>((Pro_Economic_Table[[#This Row],[Weighted Energy]]-TOPSIS!$B$5)^2+(Pro_Economic_Table[[#This Row],[Weighted Cost]]-TOPSIS!$C$5)^2+(Pro_Economic_Table[[#This Row],[Weighted Co2]]-TOPSIS!$D$5)^2)^0.5</f>
        <v>5.4948609538984661E-3</v>
      </c>
      <c r="Y380">
        <f>((Pro_Economic_Table[[#This Row],[Weighted Energy]]-TOPSIS!$B$6)^2+(Pro_Economic_Table[[#This Row],[Weighted Cost]]-TOPSIS!$C$6)^2+(Pro_Economic_Table[[#This Row],[Weighted Co2]]-TOPSIS!$D$6)^2)^0.5</f>
        <v>3.0132906993961019E-3</v>
      </c>
      <c r="Z380">
        <f>Pro_Economic_Table[[#This Row],[S- Worst-Euclidean Distance]]/(Pro_Economic_Table[[#This Row],[S+ Best-Euclidean Distance]]+Pro_Economic_Table[[#This Row],[S- Worst-Euclidean Distance]])</f>
        <v>0.35416513741022476</v>
      </c>
      <c r="AA380">
        <v>379</v>
      </c>
    </row>
    <row r="381" spans="1:27" x14ac:dyDescent="0.3">
      <c r="A381">
        <v>165</v>
      </c>
      <c r="B381" t="s">
        <v>140</v>
      </c>
      <c r="C381" t="s">
        <v>150</v>
      </c>
      <c r="D381" t="s">
        <v>155</v>
      </c>
      <c r="E381" t="s">
        <v>156</v>
      </c>
      <c r="F381" t="s">
        <v>159</v>
      </c>
      <c r="G381" t="s">
        <v>224</v>
      </c>
      <c r="H381">
        <v>454.73094151390336</v>
      </c>
      <c r="I381">
        <v>33</v>
      </c>
      <c r="J381">
        <v>1666604.801502595</v>
      </c>
      <c r="K381">
        <v>59123.91113333332</v>
      </c>
      <c r="L381">
        <v>299988864.2704671</v>
      </c>
      <c r="M381">
        <v>6730164.4733333327</v>
      </c>
      <c r="N381">
        <v>2499907202.2538924</v>
      </c>
      <c r="O381">
        <v>123624600</v>
      </c>
      <c r="P381">
        <v>26.134098774999991</v>
      </c>
      <c r="Q381">
        <v>24915.741782463792</v>
      </c>
      <c r="R381">
        <v>300047988.18160045</v>
      </c>
      <c r="S381">
        <v>2630.2619667272256</v>
      </c>
      <c r="T381">
        <v>24941.875881238793</v>
      </c>
      <c r="U381">
        <f>Pro_Economic_Table[[#This Row],[Total Energy(MJ)]]*AHP!$P$3/TOPSIS!$B$4</f>
        <v>8.3779726672968784E-3</v>
      </c>
      <c r="V381">
        <f>Pro_Economic_Table[[#This Row],[Total Cost(LKR Million)]]*AHP!$P$4/TOPSIS!$C$4</f>
        <v>3.2477919916010935E-2</v>
      </c>
      <c r="W381">
        <f>Pro_Economic_Table[[#This Row],[Total Carbon (Metric T)]]*AHP!$P$5/TOPSIS!$D$4</f>
        <v>3.5973625511000291E-3</v>
      </c>
      <c r="X381">
        <f>((Pro_Economic_Table[[#This Row],[Weighted Energy]]-TOPSIS!$B$5)^2+(Pro_Economic_Table[[#This Row],[Weighted Cost]]-TOPSIS!$C$5)^2+(Pro_Economic_Table[[#This Row],[Weighted Co2]]-TOPSIS!$D$5)^2)^0.5</f>
        <v>5.4953707430673987E-3</v>
      </c>
      <c r="Y381">
        <f>((Pro_Economic_Table[[#This Row],[Weighted Energy]]-TOPSIS!$B$6)^2+(Pro_Economic_Table[[#This Row],[Weighted Cost]]-TOPSIS!$C$6)^2+(Pro_Economic_Table[[#This Row],[Weighted Co2]]-TOPSIS!$D$6)^2)^0.5</f>
        <v>3.0127810429898334E-3</v>
      </c>
      <c r="Z381">
        <f>Pro_Economic_Table[[#This Row],[S- Worst-Euclidean Distance]]/(Pro_Economic_Table[[#This Row],[S+ Best-Euclidean Distance]]+Pro_Economic_Table[[#This Row],[S- Worst-Euclidean Distance]])</f>
        <v>0.3541052297547207</v>
      </c>
      <c r="AA381">
        <v>380</v>
      </c>
    </row>
    <row r="382" spans="1:27" x14ac:dyDescent="0.3">
      <c r="A382">
        <v>412</v>
      </c>
      <c r="B382" t="s">
        <v>142</v>
      </c>
      <c r="C382" t="s">
        <v>151</v>
      </c>
      <c r="D382" t="s">
        <v>154</v>
      </c>
      <c r="E382" t="s">
        <v>157</v>
      </c>
      <c r="F382" t="s">
        <v>161</v>
      </c>
      <c r="G382" t="s">
        <v>225</v>
      </c>
      <c r="H382">
        <v>463.32095055232037</v>
      </c>
      <c r="I382">
        <v>66</v>
      </c>
      <c r="J382">
        <v>1669308.9923568198</v>
      </c>
      <c r="K382">
        <v>49146.665274999992</v>
      </c>
      <c r="L382">
        <v>300475618.62422758</v>
      </c>
      <c r="M382">
        <v>5524846.713333332</v>
      </c>
      <c r="N382">
        <v>2503963488.5352297</v>
      </c>
      <c r="O382">
        <v>123024000</v>
      </c>
      <c r="P382">
        <v>25.834567808333325</v>
      </c>
      <c r="Q382">
        <v>24956.169435734453</v>
      </c>
      <c r="R382">
        <v>300524765.28950256</v>
      </c>
      <c r="S382">
        <v>2632.512335248563</v>
      </c>
      <c r="T382">
        <v>24982.004003542788</v>
      </c>
      <c r="U382">
        <f>Pro_Economic_Table[[#This Row],[Total Energy(MJ)]]*AHP!$P$3/TOPSIS!$B$4</f>
        <v>8.3912852897297247E-3</v>
      </c>
      <c r="V382">
        <f>Pro_Economic_Table[[#This Row],[Total Cost(LKR Million)]]*AHP!$P$4/TOPSIS!$C$4</f>
        <v>3.2505706991801123E-2</v>
      </c>
      <c r="W382">
        <f>Pro_Economic_Table[[#This Row],[Total Carbon (Metric T)]]*AHP!$P$5/TOPSIS!$D$4</f>
        <v>3.6031502234110334E-3</v>
      </c>
      <c r="X382">
        <f>((Pro_Economic_Table[[#This Row],[Weighted Energy]]-TOPSIS!$B$5)^2+(Pro_Economic_Table[[#This Row],[Weighted Cost]]-TOPSIS!$C$5)^2+(Pro_Economic_Table[[#This Row],[Weighted Co2]]-TOPSIS!$D$5)^2)^0.5</f>
        <v>5.5260333430078891E-3</v>
      </c>
      <c r="Y382">
        <f>((Pro_Economic_Table[[#This Row],[Weighted Energy]]-TOPSIS!$B$6)^2+(Pro_Economic_Table[[#This Row],[Weighted Cost]]-TOPSIS!$C$6)^2+(Pro_Economic_Table[[#This Row],[Weighted Co2]]-TOPSIS!$D$6)^2)^0.5</f>
        <v>2.9821753908960049E-3</v>
      </c>
      <c r="Z382">
        <f>Pro_Economic_Table[[#This Row],[S- Worst-Euclidean Distance]]/(Pro_Economic_Table[[#This Row],[S+ Best-Euclidean Distance]]+Pro_Economic_Table[[#This Row],[S- Worst-Euclidean Distance]])</f>
        <v>0.35050566860360372</v>
      </c>
      <c r="AA382">
        <v>381</v>
      </c>
    </row>
    <row r="383" spans="1:27" x14ac:dyDescent="0.3">
      <c r="A383">
        <v>430</v>
      </c>
      <c r="B383" t="s">
        <v>142</v>
      </c>
      <c r="C383" t="s">
        <v>151</v>
      </c>
      <c r="D383" t="s">
        <v>155</v>
      </c>
      <c r="E383" t="s">
        <v>157</v>
      </c>
      <c r="F383" t="s">
        <v>161</v>
      </c>
      <c r="G383" t="s">
        <v>225</v>
      </c>
      <c r="H383">
        <v>463.35104442732035</v>
      </c>
      <c r="I383">
        <v>66</v>
      </c>
      <c r="J383">
        <v>1669338.12322782</v>
      </c>
      <c r="K383">
        <v>49060.682774999987</v>
      </c>
      <c r="L383">
        <v>300480862.18100762</v>
      </c>
      <c r="M383">
        <v>5520547.588333332</v>
      </c>
      <c r="N383">
        <v>2504007184.8417301</v>
      </c>
      <c r="O383">
        <v>123024000</v>
      </c>
      <c r="P383">
        <v>25.770080933333329</v>
      </c>
      <c r="Q383">
        <v>24956.604942255912</v>
      </c>
      <c r="R383">
        <v>300529922.86378264</v>
      </c>
      <c r="S383">
        <v>2632.5517324300631</v>
      </c>
      <c r="T383">
        <v>24982.375023189245</v>
      </c>
      <c r="U383">
        <f>Pro_Economic_Table[[#This Row],[Total Energy(MJ)]]*AHP!$P$3/TOPSIS!$B$4</f>
        <v>8.3914293000815678E-3</v>
      </c>
      <c r="V383">
        <f>Pro_Economic_Table[[#This Row],[Total Cost(LKR Million)]]*AHP!$P$4/TOPSIS!$C$4</f>
        <v>3.250619345988752E-2</v>
      </c>
      <c r="W383">
        <f>Pro_Economic_Table[[#This Row],[Total Carbon (Metric T)]]*AHP!$P$5/TOPSIS!$D$4</f>
        <v>3.6032037355120576E-3</v>
      </c>
      <c r="X383">
        <f>((Pro_Economic_Table[[#This Row],[Weighted Energy]]-TOPSIS!$B$5)^2+(Pro_Economic_Table[[#This Row],[Weighted Cost]]-TOPSIS!$C$5)^2+(Pro_Economic_Table[[#This Row],[Weighted Co2]]-TOPSIS!$D$5)^2)^0.5</f>
        <v>5.5265431526776796E-3</v>
      </c>
      <c r="Y383">
        <f>((Pro_Economic_Table[[#This Row],[Weighted Energy]]-TOPSIS!$B$6)^2+(Pro_Economic_Table[[#This Row],[Weighted Cost]]-TOPSIS!$C$6)^2+(Pro_Economic_Table[[#This Row],[Weighted Co2]]-TOPSIS!$D$6)^2)^0.5</f>
        <v>2.9816657836330609E-3</v>
      </c>
      <c r="Z383">
        <f>Pro_Economic_Table[[#This Row],[S- Worst-Euclidean Distance]]/(Pro_Economic_Table[[#This Row],[S+ Best-Euclidean Distance]]+Pro_Economic_Table[[#This Row],[S- Worst-Euclidean Distance]])</f>
        <v>0.35044576431452168</v>
      </c>
      <c r="AA383">
        <v>382</v>
      </c>
    </row>
    <row r="384" spans="1:27" x14ac:dyDescent="0.3">
      <c r="A384">
        <v>414</v>
      </c>
      <c r="B384" t="s">
        <v>142</v>
      </c>
      <c r="C384" t="s">
        <v>151</v>
      </c>
      <c r="D384" t="s">
        <v>154</v>
      </c>
      <c r="E384" t="s">
        <v>157</v>
      </c>
      <c r="F384" t="s">
        <v>161</v>
      </c>
      <c r="G384" t="s">
        <v>224</v>
      </c>
      <c r="H384">
        <v>463.32095055232037</v>
      </c>
      <c r="I384">
        <v>33</v>
      </c>
      <c r="J384">
        <v>1669308.9923568198</v>
      </c>
      <c r="K384">
        <v>49146.665274999992</v>
      </c>
      <c r="L384">
        <v>300475618.62422758</v>
      </c>
      <c r="M384">
        <v>5524846.713333332</v>
      </c>
      <c r="N384">
        <v>2503963488.5352297</v>
      </c>
      <c r="O384">
        <v>123624600</v>
      </c>
      <c r="P384">
        <v>25.834567808333325</v>
      </c>
      <c r="Q384">
        <v>24956.169435734453</v>
      </c>
      <c r="R384">
        <v>300524765.28950256</v>
      </c>
      <c r="S384">
        <v>2633.1129352485627</v>
      </c>
      <c r="T384">
        <v>24982.004003542788</v>
      </c>
      <c r="U384">
        <f>Pro_Economic_Table[[#This Row],[Total Energy(MJ)]]*AHP!$P$3/TOPSIS!$B$4</f>
        <v>8.3912852897297247E-3</v>
      </c>
      <c r="V384">
        <f>Pro_Economic_Table[[#This Row],[Total Cost(LKR Million)]]*AHP!$P$4/TOPSIS!$C$4</f>
        <v>3.2513123073905609E-2</v>
      </c>
      <c r="W384">
        <f>Pro_Economic_Table[[#This Row],[Total Carbon (Metric T)]]*AHP!$P$5/TOPSIS!$D$4</f>
        <v>3.6031502234110334E-3</v>
      </c>
      <c r="X384">
        <f>((Pro_Economic_Table[[#This Row],[Weighted Energy]]-TOPSIS!$B$5)^2+(Pro_Economic_Table[[#This Row],[Weighted Cost]]-TOPSIS!$C$5)^2+(Pro_Economic_Table[[#This Row],[Weighted Co2]]-TOPSIS!$D$5)^2)^0.5</f>
        <v>5.5331768064355719E-3</v>
      </c>
      <c r="Y384">
        <f>((Pro_Economic_Table[[#This Row],[Weighted Energy]]-TOPSIS!$B$6)^2+(Pro_Economic_Table[[#This Row],[Weighted Cost]]-TOPSIS!$C$6)^2+(Pro_Economic_Table[[#This Row],[Weighted Co2]]-TOPSIS!$D$6)^2)^0.5</f>
        <v>2.9750127951474145E-3</v>
      </c>
      <c r="Z384">
        <f>Pro_Economic_Table[[#This Row],[S- Worst-Euclidean Distance]]/(Pro_Economic_Table[[#This Row],[S+ Best-Euclidean Distance]]+Pro_Economic_Table[[#This Row],[S- Worst-Euclidean Distance]])</f>
        <v>0.34966460956557671</v>
      </c>
      <c r="AA384">
        <v>383</v>
      </c>
    </row>
    <row r="385" spans="1:27" x14ac:dyDescent="0.3">
      <c r="A385">
        <v>432</v>
      </c>
      <c r="B385" t="s">
        <v>142</v>
      </c>
      <c r="C385" t="s">
        <v>151</v>
      </c>
      <c r="D385" t="s">
        <v>155</v>
      </c>
      <c r="E385" t="s">
        <v>157</v>
      </c>
      <c r="F385" t="s">
        <v>161</v>
      </c>
      <c r="G385" t="s">
        <v>224</v>
      </c>
      <c r="H385">
        <v>463.35104442732035</v>
      </c>
      <c r="I385">
        <v>33</v>
      </c>
      <c r="J385">
        <v>1669338.12322782</v>
      </c>
      <c r="K385">
        <v>49060.682774999987</v>
      </c>
      <c r="L385">
        <v>300480862.18100762</v>
      </c>
      <c r="M385">
        <v>5520547.588333332</v>
      </c>
      <c r="N385">
        <v>2504007184.8417301</v>
      </c>
      <c r="O385">
        <v>123624600</v>
      </c>
      <c r="P385">
        <v>25.770080933333329</v>
      </c>
      <c r="Q385">
        <v>24956.604942255912</v>
      </c>
      <c r="R385">
        <v>300529922.86378264</v>
      </c>
      <c r="S385">
        <v>2633.1523324300633</v>
      </c>
      <c r="T385">
        <v>24982.375023189245</v>
      </c>
      <c r="U385">
        <f>Pro_Economic_Table[[#This Row],[Total Energy(MJ)]]*AHP!$P$3/TOPSIS!$B$4</f>
        <v>8.3914293000815678E-3</v>
      </c>
      <c r="V385">
        <f>Pro_Economic_Table[[#This Row],[Total Cost(LKR Million)]]*AHP!$P$4/TOPSIS!$C$4</f>
        <v>3.2513609541992013E-2</v>
      </c>
      <c r="W385">
        <f>Pro_Economic_Table[[#This Row],[Total Carbon (Metric T)]]*AHP!$P$5/TOPSIS!$D$4</f>
        <v>3.6032037355120576E-3</v>
      </c>
      <c r="X385">
        <f>((Pro_Economic_Table[[#This Row],[Weighted Energy]]-TOPSIS!$B$5)^2+(Pro_Economic_Table[[#This Row],[Weighted Cost]]-TOPSIS!$C$5)^2+(Pro_Economic_Table[[#This Row],[Weighted Co2]]-TOPSIS!$D$5)^2)^0.5</f>
        <v>5.5336866099395957E-3</v>
      </c>
      <c r="Y385">
        <f>((Pro_Economic_Table[[#This Row],[Weighted Energy]]-TOPSIS!$B$6)^2+(Pro_Economic_Table[[#This Row],[Weighted Cost]]-TOPSIS!$C$6)^2+(Pro_Economic_Table[[#This Row],[Weighted Co2]]-TOPSIS!$D$6)^2)^0.5</f>
        <v>2.9745031736220667E-3</v>
      </c>
      <c r="Z385">
        <f>Pro_Economic_Table[[#This Row],[S- Worst-Euclidean Distance]]/(Pro_Economic_Table[[#This Row],[S+ Best-Euclidean Distance]]+Pro_Economic_Table[[#This Row],[S- Worst-Euclidean Distance]])</f>
        <v>0.34960470432488316</v>
      </c>
      <c r="AA385">
        <v>384</v>
      </c>
    </row>
    <row r="386" spans="1:27" x14ac:dyDescent="0.3">
      <c r="A386">
        <v>154</v>
      </c>
      <c r="B386" t="s">
        <v>140</v>
      </c>
      <c r="C386" t="s">
        <v>150</v>
      </c>
      <c r="D386" t="s">
        <v>154</v>
      </c>
      <c r="E386" t="s">
        <v>157</v>
      </c>
      <c r="F386" t="s">
        <v>159</v>
      </c>
      <c r="G386" t="s">
        <v>225</v>
      </c>
      <c r="H386">
        <v>457.75235997223672</v>
      </c>
      <c r="I386">
        <v>66</v>
      </c>
      <c r="J386">
        <v>1669529.5345702616</v>
      </c>
      <c r="K386">
        <v>62206.914674999993</v>
      </c>
      <c r="L386">
        <v>300515316.22264707</v>
      </c>
      <c r="M386">
        <v>6135059.3899999987</v>
      </c>
      <c r="N386">
        <v>2504294301.8553925</v>
      </c>
      <c r="O386">
        <v>123024000</v>
      </c>
      <c r="P386">
        <v>29.195606691666661</v>
      </c>
      <c r="Q386">
        <v>24959.466541825412</v>
      </c>
      <c r="R386">
        <v>300577523.13732207</v>
      </c>
      <c r="S386">
        <v>2633.4533612453924</v>
      </c>
      <c r="T386">
        <v>24988.66214851708</v>
      </c>
      <c r="U386">
        <f>Pro_Economic_Table[[#This Row],[Total Energy(MJ)]]*AHP!$P$3/TOPSIS!$B$4</f>
        <v>8.3927584001134859E-3</v>
      </c>
      <c r="V386">
        <f>Pro_Economic_Table[[#This Row],[Total Cost(LKR Million)]]*AHP!$P$4/TOPSIS!$C$4</f>
        <v>3.2517326582302192E-2</v>
      </c>
      <c r="W386">
        <f>Pro_Economic_Table[[#This Row],[Total Carbon (Metric T)]]*AHP!$P$5/TOPSIS!$D$4</f>
        <v>3.6041105265375646E-3</v>
      </c>
      <c r="X386">
        <f>((Pro_Economic_Table[[#This Row],[Weighted Energy]]-TOPSIS!$B$5)^2+(Pro_Economic_Table[[#This Row],[Weighted Cost]]-TOPSIS!$C$5)^2+(Pro_Economic_Table[[#This Row],[Weighted Co2]]-TOPSIS!$D$5)^2)^0.5</f>
        <v>5.5376911382858263E-3</v>
      </c>
      <c r="Y386">
        <f>((Pro_Economic_Table[[#This Row],[Weighted Energy]]-TOPSIS!$B$6)^2+(Pro_Economic_Table[[#This Row],[Weighted Cost]]-TOPSIS!$C$6)^2+(Pro_Economic_Table[[#This Row],[Weighted Co2]]-TOPSIS!$D$6)^2)^0.5</f>
        <v>2.97050375746783E-3</v>
      </c>
      <c r="Z386">
        <f>Pro_Economic_Table[[#This Row],[S- Worst-Euclidean Distance]]/(Pro_Economic_Table[[#This Row],[S+ Best-Euclidean Distance]]+Pro_Economic_Table[[#This Row],[S- Worst-Euclidean Distance]])</f>
        <v>0.34913442790907095</v>
      </c>
      <c r="AA386">
        <v>385</v>
      </c>
    </row>
    <row r="387" spans="1:27" x14ac:dyDescent="0.3">
      <c r="A387">
        <v>172</v>
      </c>
      <c r="B387" t="s">
        <v>140</v>
      </c>
      <c r="C387" t="s">
        <v>150</v>
      </c>
      <c r="D387" t="s">
        <v>155</v>
      </c>
      <c r="E387" t="s">
        <v>157</v>
      </c>
      <c r="F387" t="s">
        <v>159</v>
      </c>
      <c r="G387" t="s">
        <v>225</v>
      </c>
      <c r="H387">
        <v>457.78245384723675</v>
      </c>
      <c r="I387">
        <v>66</v>
      </c>
      <c r="J387">
        <v>1669558.6654412614</v>
      </c>
      <c r="K387">
        <v>62120.932174999987</v>
      </c>
      <c r="L387">
        <v>300520559.77942705</v>
      </c>
      <c r="M387">
        <v>6130760.2649999987</v>
      </c>
      <c r="N387">
        <v>2504337998.1618919</v>
      </c>
      <c r="O387">
        <v>123024000</v>
      </c>
      <c r="P387">
        <v>29.131119816666658</v>
      </c>
      <c r="Q387">
        <v>24959.902048346856</v>
      </c>
      <c r="R387">
        <v>300582680.71160203</v>
      </c>
      <c r="S387">
        <v>2633.4927584268917</v>
      </c>
      <c r="T387">
        <v>24989.033168163522</v>
      </c>
      <c r="U387">
        <f>Pro_Economic_Table[[#This Row],[Total Energy(MJ)]]*AHP!$P$3/TOPSIS!$B$4</f>
        <v>8.3929024104653274E-3</v>
      </c>
      <c r="V387">
        <f>Pro_Economic_Table[[#This Row],[Total Cost(LKR Million)]]*AHP!$P$4/TOPSIS!$C$4</f>
        <v>3.2517813050388582E-2</v>
      </c>
      <c r="W387">
        <f>Pro_Economic_Table[[#This Row],[Total Carbon (Metric T)]]*AHP!$P$5/TOPSIS!$D$4</f>
        <v>3.6041640386385867E-3</v>
      </c>
      <c r="X387">
        <f>((Pro_Economic_Table[[#This Row],[Weighted Energy]]-TOPSIS!$B$5)^2+(Pro_Economic_Table[[#This Row],[Weighted Cost]]-TOPSIS!$C$5)^2+(Pro_Economic_Table[[#This Row],[Weighted Co2]]-TOPSIS!$D$5)^2)^0.5</f>
        <v>5.5382009430504382E-3</v>
      </c>
      <c r="Y387">
        <f>((Pro_Economic_Table[[#This Row],[Weighted Energy]]-TOPSIS!$B$6)^2+(Pro_Economic_Table[[#This Row],[Weighted Cost]]-TOPSIS!$C$6)^2+(Pro_Economic_Table[[#This Row],[Weighted Co2]]-TOPSIS!$D$6)^2)^0.5</f>
        <v>2.969994139478196E-3</v>
      </c>
      <c r="Z387">
        <f>Pro_Economic_Table[[#This Row],[S- Worst-Euclidean Distance]]/(Pro_Economic_Table[[#This Row],[S+ Best-Euclidean Distance]]+Pro_Economic_Table[[#This Row],[S- Worst-Euclidean Distance]])</f>
        <v>0.34907452293577573</v>
      </c>
      <c r="AA387">
        <v>386</v>
      </c>
    </row>
    <row r="388" spans="1:27" x14ac:dyDescent="0.3">
      <c r="A388">
        <v>404</v>
      </c>
      <c r="B388" t="s">
        <v>142</v>
      </c>
      <c r="C388" t="s">
        <v>151</v>
      </c>
      <c r="D388" t="s">
        <v>154</v>
      </c>
      <c r="E388" t="s">
        <v>156</v>
      </c>
      <c r="F388" t="s">
        <v>161</v>
      </c>
      <c r="G388" t="s">
        <v>226</v>
      </c>
      <c r="H388">
        <v>460.26943821898698</v>
      </c>
      <c r="I388">
        <v>33</v>
      </c>
      <c r="J388">
        <v>1666355.1284181534</v>
      </c>
      <c r="K388">
        <v>46149.644233333325</v>
      </c>
      <c r="L388">
        <v>299943923.11526763</v>
      </c>
      <c r="M388">
        <v>6124250.9216666659</v>
      </c>
      <c r="N388">
        <v>2499532692.6272302</v>
      </c>
      <c r="O388">
        <v>128700000</v>
      </c>
      <c r="P388">
        <v>22.837546766666659</v>
      </c>
      <c r="Q388">
        <v>24912.009169851393</v>
      </c>
      <c r="R388">
        <v>299990072.75950098</v>
      </c>
      <c r="S388">
        <v>2634.3569435488967</v>
      </c>
      <c r="T388">
        <v>24934.84671661806</v>
      </c>
      <c r="U388">
        <f>Pro_Economic_Table[[#This Row],[Total Energy(MJ)]]*AHP!$P$3/TOPSIS!$B$4</f>
        <v>8.3763555465612757E-3</v>
      </c>
      <c r="V388">
        <f>Pro_Economic_Table[[#This Row],[Total Cost(LKR Million)]]*AHP!$P$4/TOPSIS!$C$4</f>
        <v>3.252848382597677E-2</v>
      </c>
      <c r="W388">
        <f>Pro_Economic_Table[[#This Row],[Total Carbon (Metric T)]]*AHP!$P$5/TOPSIS!$D$4</f>
        <v>3.5963487358724759E-3</v>
      </c>
      <c r="X388">
        <f>((Pro_Economic_Table[[#This Row],[Weighted Energy]]-TOPSIS!$B$5)^2+(Pro_Economic_Table[[#This Row],[Weighted Cost]]-TOPSIS!$C$5)^2+(Pro_Economic_Table[[#This Row],[Weighted Co2]]-TOPSIS!$D$5)^2)^0.5</f>
        <v>5.5436059878633745E-3</v>
      </c>
      <c r="Y388">
        <f>((Pro_Economic_Table[[#This Row],[Weighted Energy]]-TOPSIS!$B$6)^2+(Pro_Economic_Table[[#This Row],[Weighted Cost]]-TOPSIS!$C$6)^2+(Pro_Economic_Table[[#This Row],[Weighted Co2]]-TOPSIS!$D$6)^2)^0.5</f>
        <v>2.9645014940000462E-3</v>
      </c>
      <c r="Z388">
        <f>Pro_Economic_Table[[#This Row],[S- Worst-Euclidean Distance]]/(Pro_Economic_Table[[#This Row],[S+ Best-Euclidean Distance]]+Pro_Economic_Table[[#This Row],[S- Worst-Euclidean Distance]])</f>
        <v>0.34843253923618389</v>
      </c>
      <c r="AA388">
        <v>387</v>
      </c>
    </row>
    <row r="389" spans="1:27" x14ac:dyDescent="0.3">
      <c r="A389">
        <v>422</v>
      </c>
      <c r="B389" t="s">
        <v>142</v>
      </c>
      <c r="C389" t="s">
        <v>151</v>
      </c>
      <c r="D389" t="s">
        <v>155</v>
      </c>
      <c r="E389" t="s">
        <v>156</v>
      </c>
      <c r="F389" t="s">
        <v>161</v>
      </c>
      <c r="G389" t="s">
        <v>226</v>
      </c>
      <c r="H389">
        <v>460.29953209398701</v>
      </c>
      <c r="I389">
        <v>33</v>
      </c>
      <c r="J389">
        <v>1666384.2592891534</v>
      </c>
      <c r="K389">
        <v>46063.66173333332</v>
      </c>
      <c r="L389">
        <v>299949166.67204762</v>
      </c>
      <c r="M389">
        <v>6119951.7966666659</v>
      </c>
      <c r="N389">
        <v>2499576388.9337301</v>
      </c>
      <c r="O389">
        <v>128700000</v>
      </c>
      <c r="P389">
        <v>22.773059891666659</v>
      </c>
      <c r="Q389">
        <v>24912.444676372845</v>
      </c>
      <c r="R389">
        <v>299995230.33378094</v>
      </c>
      <c r="S389">
        <v>2634.3963407303968</v>
      </c>
      <c r="T389">
        <v>24935.217736264512</v>
      </c>
      <c r="U389">
        <f>Pro_Economic_Table[[#This Row],[Total Energy(MJ)]]*AHP!$P$3/TOPSIS!$B$4</f>
        <v>8.3764995569131154E-3</v>
      </c>
      <c r="V389">
        <f>Pro_Economic_Table[[#This Row],[Total Cost(LKR Million)]]*AHP!$P$4/TOPSIS!$C$4</f>
        <v>3.252897029406316E-2</v>
      </c>
      <c r="W389">
        <f>Pro_Economic_Table[[#This Row],[Total Carbon (Metric T)]]*AHP!$P$5/TOPSIS!$D$4</f>
        <v>3.5964022479734992E-3</v>
      </c>
      <c r="X389">
        <f>((Pro_Economic_Table[[#This Row],[Weighted Energy]]-TOPSIS!$B$5)^2+(Pro_Economic_Table[[#This Row],[Weighted Cost]]-TOPSIS!$C$5)^2+(Pro_Economic_Table[[#This Row],[Weighted Co2]]-TOPSIS!$D$5)^2)^0.5</f>
        <v>5.5441157267372351E-3</v>
      </c>
      <c r="Y389">
        <f>((Pro_Economic_Table[[#This Row],[Weighted Energy]]-TOPSIS!$B$6)^2+(Pro_Economic_Table[[#This Row],[Weighted Cost]]-TOPSIS!$C$6)^2+(Pro_Economic_Table[[#This Row],[Weighted Co2]]-TOPSIS!$D$6)^2)^0.5</f>
        <v>2.963991738105545E-3</v>
      </c>
      <c r="Z389">
        <f>Pro_Economic_Table[[#This Row],[S- Worst-Euclidean Distance]]/(Pro_Economic_Table[[#This Row],[S+ Best-Euclidean Distance]]+Pro_Economic_Table[[#This Row],[S- Worst-Euclidean Distance]])</f>
        <v>0.34837262579878758</v>
      </c>
      <c r="AA389">
        <v>388</v>
      </c>
    </row>
    <row r="390" spans="1:27" x14ac:dyDescent="0.3">
      <c r="A390">
        <v>156</v>
      </c>
      <c r="B390" t="s">
        <v>140</v>
      </c>
      <c r="C390" t="s">
        <v>150</v>
      </c>
      <c r="D390" t="s">
        <v>154</v>
      </c>
      <c r="E390" t="s">
        <v>157</v>
      </c>
      <c r="F390" t="s">
        <v>159</v>
      </c>
      <c r="G390" t="s">
        <v>224</v>
      </c>
      <c r="H390">
        <v>457.75235997223672</v>
      </c>
      <c r="I390">
        <v>33</v>
      </c>
      <c r="J390">
        <v>1669529.5345702616</v>
      </c>
      <c r="K390">
        <v>62206.914674999993</v>
      </c>
      <c r="L390">
        <v>300515316.22264707</v>
      </c>
      <c r="M390">
        <v>6135059.3899999987</v>
      </c>
      <c r="N390">
        <v>2504294301.8553925</v>
      </c>
      <c r="O390">
        <v>123624600</v>
      </c>
      <c r="P390">
        <v>29.195606691666661</v>
      </c>
      <c r="Q390">
        <v>24959.466541825412</v>
      </c>
      <c r="R390">
        <v>300577523.13732207</v>
      </c>
      <c r="S390">
        <v>2634.0539612453922</v>
      </c>
      <c r="T390">
        <v>24988.66214851708</v>
      </c>
      <c r="U390">
        <f>Pro_Economic_Table[[#This Row],[Total Energy(MJ)]]*AHP!$P$3/TOPSIS!$B$4</f>
        <v>8.3927584001134859E-3</v>
      </c>
      <c r="V390">
        <f>Pro_Economic_Table[[#This Row],[Total Cost(LKR Million)]]*AHP!$P$4/TOPSIS!$C$4</f>
        <v>3.2524742664406678E-2</v>
      </c>
      <c r="W390">
        <f>Pro_Economic_Table[[#This Row],[Total Carbon (Metric T)]]*AHP!$P$5/TOPSIS!$D$4</f>
        <v>3.6041105265375646E-3</v>
      </c>
      <c r="X390">
        <f>((Pro_Economic_Table[[#This Row],[Weighted Energy]]-TOPSIS!$B$5)^2+(Pro_Economic_Table[[#This Row],[Weighted Cost]]-TOPSIS!$C$5)^2+(Pro_Economic_Table[[#This Row],[Weighted Co2]]-TOPSIS!$D$5)^2)^0.5</f>
        <v>5.5448351237854972E-3</v>
      </c>
      <c r="Y390">
        <f>((Pro_Economic_Table[[#This Row],[Weighted Energy]]-TOPSIS!$B$6)^2+(Pro_Economic_Table[[#This Row],[Weighted Cost]]-TOPSIS!$C$6)^2+(Pro_Economic_Table[[#This Row],[Weighted Co2]]-TOPSIS!$D$6)^2)^0.5</f>
        <v>2.9633420298760555E-3</v>
      </c>
      <c r="Z390">
        <f>Pro_Economic_Table[[#This Row],[S- Worst-Euclidean Distance]]/(Pro_Economic_Table[[#This Row],[S+ Best-Euclidean Distance]]+Pro_Economic_Table[[#This Row],[S- Worst-Euclidean Distance]])</f>
        <v>0.34829340954669247</v>
      </c>
      <c r="AA390">
        <v>389</v>
      </c>
    </row>
    <row r="391" spans="1:27" x14ac:dyDescent="0.3">
      <c r="A391">
        <v>174</v>
      </c>
      <c r="B391" t="s">
        <v>140</v>
      </c>
      <c r="C391" t="s">
        <v>150</v>
      </c>
      <c r="D391" t="s">
        <v>155</v>
      </c>
      <c r="E391" t="s">
        <v>157</v>
      </c>
      <c r="F391" t="s">
        <v>159</v>
      </c>
      <c r="G391" t="s">
        <v>224</v>
      </c>
      <c r="H391">
        <v>457.78245384723675</v>
      </c>
      <c r="I391">
        <v>33</v>
      </c>
      <c r="J391">
        <v>1669558.6654412614</v>
      </c>
      <c r="K391">
        <v>62120.932174999987</v>
      </c>
      <c r="L391">
        <v>300520559.77942705</v>
      </c>
      <c r="M391">
        <v>6130760.2649999987</v>
      </c>
      <c r="N391">
        <v>2504337998.1618919</v>
      </c>
      <c r="O391">
        <v>123624600</v>
      </c>
      <c r="P391">
        <v>29.131119816666658</v>
      </c>
      <c r="Q391">
        <v>24959.902048346856</v>
      </c>
      <c r="R391">
        <v>300582680.71160203</v>
      </c>
      <c r="S391">
        <v>2634.0933584268919</v>
      </c>
      <c r="T391">
        <v>24989.033168163522</v>
      </c>
      <c r="U391">
        <f>Pro_Economic_Table[[#This Row],[Total Energy(MJ)]]*AHP!$P$3/TOPSIS!$B$4</f>
        <v>8.3929024104653274E-3</v>
      </c>
      <c r="V391">
        <f>Pro_Economic_Table[[#This Row],[Total Cost(LKR Million)]]*AHP!$P$4/TOPSIS!$C$4</f>
        <v>3.2525229132493068E-2</v>
      </c>
      <c r="W391">
        <f>Pro_Economic_Table[[#This Row],[Total Carbon (Metric T)]]*AHP!$P$5/TOPSIS!$D$4</f>
        <v>3.6041640386385867E-3</v>
      </c>
      <c r="X391">
        <f>((Pro_Economic_Table[[#This Row],[Weighted Energy]]-TOPSIS!$B$5)^2+(Pro_Economic_Table[[#This Row],[Weighted Cost]]-TOPSIS!$C$5)^2+(Pro_Economic_Table[[#This Row],[Weighted Co2]]-TOPSIS!$D$5)^2)^0.5</f>
        <v>5.5453449223556205E-3</v>
      </c>
      <c r="Y391">
        <f>((Pro_Economic_Table[[#This Row],[Weighted Energy]]-TOPSIS!$B$6)^2+(Pro_Economic_Table[[#This Row],[Weighted Cost]]-TOPSIS!$C$6)^2+(Pro_Economic_Table[[#This Row],[Weighted Co2]]-TOPSIS!$D$6)^2)^0.5</f>
        <v>2.9628323976912392E-3</v>
      </c>
      <c r="Z391">
        <f>Pro_Economic_Table[[#This Row],[S- Worst-Euclidean Distance]]/(Pro_Economic_Table[[#This Row],[S+ Best-Euclidean Distance]]+Pro_Economic_Table[[#This Row],[S- Worst-Euclidean Distance]])</f>
        <v>0.34823350363305794</v>
      </c>
      <c r="AA391">
        <v>390</v>
      </c>
    </row>
    <row r="392" spans="1:27" x14ac:dyDescent="0.3">
      <c r="A392">
        <v>146</v>
      </c>
      <c r="B392" t="s">
        <v>140</v>
      </c>
      <c r="C392" t="s">
        <v>150</v>
      </c>
      <c r="D392" t="s">
        <v>154</v>
      </c>
      <c r="E392" t="s">
        <v>156</v>
      </c>
      <c r="F392" t="s">
        <v>159</v>
      </c>
      <c r="G392" t="s">
        <v>226</v>
      </c>
      <c r="H392">
        <v>454.70084763890338</v>
      </c>
      <c r="I392">
        <v>33</v>
      </c>
      <c r="J392">
        <v>1666575.6706315945</v>
      </c>
      <c r="K392">
        <v>59209.893633333326</v>
      </c>
      <c r="L392">
        <v>299983620.713687</v>
      </c>
      <c r="M392">
        <v>6734463.5983333327</v>
      </c>
      <c r="N392">
        <v>2499863505.9473915</v>
      </c>
      <c r="O392">
        <v>128700000</v>
      </c>
      <c r="P392">
        <v>26.198585649999995</v>
      </c>
      <c r="Q392">
        <v>24915.306275942334</v>
      </c>
      <c r="R392">
        <v>300042830.60732031</v>
      </c>
      <c r="S392">
        <v>2635.2979695457248</v>
      </c>
      <c r="T392">
        <v>24941.504861592333</v>
      </c>
      <c r="U392">
        <f>Pro_Economic_Table[[#This Row],[Total Energy(MJ)]]*AHP!$P$3/TOPSIS!$B$4</f>
        <v>8.3778286569450335E-3</v>
      </c>
      <c r="V392">
        <f>Pro_Economic_Table[[#This Row],[Total Cost(LKR Million)]]*AHP!$P$4/TOPSIS!$C$4</f>
        <v>3.2540103416477818E-2</v>
      </c>
      <c r="W392">
        <f>Pro_Economic_Table[[#This Row],[Total Carbon (Metric T)]]*AHP!$P$5/TOPSIS!$D$4</f>
        <v>3.5973090389990045E-3</v>
      </c>
      <c r="X392">
        <f>((Pro_Economic_Table[[#This Row],[Weighted Energy]]-TOPSIS!$B$5)^2+(Pro_Economic_Table[[#This Row],[Weighted Cost]]-TOPSIS!$C$5)^2+(Pro_Economic_Table[[#This Row],[Weighted Co2]]-TOPSIS!$D$5)^2)^0.5</f>
        <v>5.5552694128513736E-3</v>
      </c>
      <c r="Y392">
        <f>((Pro_Economic_Table[[#This Row],[Weighted Energy]]-TOPSIS!$B$6)^2+(Pro_Economic_Table[[#This Row],[Weighted Cost]]-TOPSIS!$C$6)^2+(Pro_Economic_Table[[#This Row],[Weighted Co2]]-TOPSIS!$D$6)^2)^0.5</f>
        <v>2.9528399693628132E-3</v>
      </c>
      <c r="Z392">
        <f>Pro_Economic_Table[[#This Row],[S- Worst-Euclidean Distance]]/(Pro_Economic_Table[[#This Row],[S+ Best-Euclidean Distance]]+Pro_Economic_Table[[#This Row],[S- Worst-Euclidean Distance]])</f>
        <v>0.34706182498494786</v>
      </c>
      <c r="AA392">
        <v>391</v>
      </c>
    </row>
    <row r="393" spans="1:27" x14ac:dyDescent="0.3">
      <c r="A393">
        <v>164</v>
      </c>
      <c r="B393" t="s">
        <v>140</v>
      </c>
      <c r="C393" t="s">
        <v>150</v>
      </c>
      <c r="D393" t="s">
        <v>155</v>
      </c>
      <c r="E393" t="s">
        <v>156</v>
      </c>
      <c r="F393" t="s">
        <v>159</v>
      </c>
      <c r="G393" t="s">
        <v>226</v>
      </c>
      <c r="H393">
        <v>454.73094151390336</v>
      </c>
      <c r="I393">
        <v>33</v>
      </c>
      <c r="J393">
        <v>1666604.801502595</v>
      </c>
      <c r="K393">
        <v>59123.91113333332</v>
      </c>
      <c r="L393">
        <v>299988864.2704671</v>
      </c>
      <c r="M393">
        <v>6730164.4733333327</v>
      </c>
      <c r="N393">
        <v>2499907202.2538924</v>
      </c>
      <c r="O393">
        <v>128700000</v>
      </c>
      <c r="P393">
        <v>26.134098774999991</v>
      </c>
      <c r="Q393">
        <v>24915.741782463792</v>
      </c>
      <c r="R393">
        <v>300047988.18160045</v>
      </c>
      <c r="S393">
        <v>2635.3373667272258</v>
      </c>
      <c r="T393">
        <v>24941.875881238793</v>
      </c>
      <c r="U393">
        <f>Pro_Economic_Table[[#This Row],[Total Energy(MJ)]]*AHP!$P$3/TOPSIS!$B$4</f>
        <v>8.3779726672968784E-3</v>
      </c>
      <c r="V393">
        <f>Pro_Economic_Table[[#This Row],[Total Cost(LKR Million)]]*AHP!$P$4/TOPSIS!$C$4</f>
        <v>3.2540589884564229E-2</v>
      </c>
      <c r="W393">
        <f>Pro_Economic_Table[[#This Row],[Total Carbon (Metric T)]]*AHP!$P$5/TOPSIS!$D$4</f>
        <v>3.5973625511000291E-3</v>
      </c>
      <c r="X393">
        <f>((Pro_Economic_Table[[#This Row],[Weighted Energy]]-TOPSIS!$B$5)^2+(Pro_Economic_Table[[#This Row],[Weighted Cost]]-TOPSIS!$C$5)^2+(Pro_Economic_Table[[#This Row],[Weighted Co2]]-TOPSIS!$D$5)^2)^0.5</f>
        <v>5.5557791464676343E-3</v>
      </c>
      <c r="Y393">
        <f>((Pro_Economic_Table[[#This Row],[Weighted Energy]]-TOPSIS!$B$6)^2+(Pro_Economic_Table[[#This Row],[Weighted Cost]]-TOPSIS!$C$6)^2+(Pro_Economic_Table[[#This Row],[Weighted Co2]]-TOPSIS!$D$6)^2)^0.5</f>
        <v>2.9523302038352269E-3</v>
      </c>
      <c r="Z393">
        <f>Pro_Economic_Table[[#This Row],[S- Worst-Euclidean Distance]]/(Pro_Economic_Table[[#This Row],[S+ Best-Euclidean Distance]]+Pro_Economic_Table[[#This Row],[S- Worst-Euclidean Distance]])</f>
        <v>0.34700191103328187</v>
      </c>
      <c r="AA393">
        <v>392</v>
      </c>
    </row>
    <row r="394" spans="1:27" x14ac:dyDescent="0.3">
      <c r="A394">
        <v>413</v>
      </c>
      <c r="B394" t="s">
        <v>142</v>
      </c>
      <c r="C394" t="s">
        <v>151</v>
      </c>
      <c r="D394" t="s">
        <v>154</v>
      </c>
      <c r="E394" t="s">
        <v>157</v>
      </c>
      <c r="F394" t="s">
        <v>161</v>
      </c>
      <c r="G394" t="s">
        <v>226</v>
      </c>
      <c r="H394">
        <v>463.32095055232037</v>
      </c>
      <c r="I394">
        <v>33</v>
      </c>
      <c r="J394">
        <v>1669308.9923568198</v>
      </c>
      <c r="K394">
        <v>49146.665274999992</v>
      </c>
      <c r="L394">
        <v>300475618.62422758</v>
      </c>
      <c r="M394">
        <v>5524846.713333332</v>
      </c>
      <c r="N394">
        <v>2503963488.5352297</v>
      </c>
      <c r="O394">
        <v>128700000</v>
      </c>
      <c r="P394">
        <v>25.834567808333325</v>
      </c>
      <c r="Q394">
        <v>24956.169435734453</v>
      </c>
      <c r="R394">
        <v>300524765.28950256</v>
      </c>
      <c r="S394">
        <v>2638.1883352485629</v>
      </c>
      <c r="T394">
        <v>24982.004003542788</v>
      </c>
      <c r="U394">
        <f>Pro_Economic_Table[[#This Row],[Total Energy(MJ)]]*AHP!$P$3/TOPSIS!$B$4</f>
        <v>8.3912852897297247E-3</v>
      </c>
      <c r="V394">
        <f>Pro_Economic_Table[[#This Row],[Total Cost(LKR Million)]]*AHP!$P$4/TOPSIS!$C$4</f>
        <v>3.2575793042458903E-2</v>
      </c>
      <c r="W394">
        <f>Pro_Economic_Table[[#This Row],[Total Carbon (Metric T)]]*AHP!$P$5/TOPSIS!$D$4</f>
        <v>3.6031502234110334E-3</v>
      </c>
      <c r="X394">
        <f>((Pro_Economic_Table[[#This Row],[Weighted Energy]]-TOPSIS!$B$5)^2+(Pro_Economic_Table[[#This Row],[Weighted Cost]]-TOPSIS!$C$5)^2+(Pro_Economic_Table[[#This Row],[Weighted Co2]]-TOPSIS!$D$5)^2)^0.5</f>
        <v>5.5935713326493415E-3</v>
      </c>
      <c r="Y394">
        <f>((Pro_Economic_Table[[#This Row],[Weighted Energy]]-TOPSIS!$B$6)^2+(Pro_Economic_Table[[#This Row],[Weighted Cost]]-TOPSIS!$C$6)^2+(Pro_Economic_Table[[#This Row],[Weighted Co2]]-TOPSIS!$D$6)^2)^0.5</f>
        <v>2.9145355568882926E-3</v>
      </c>
      <c r="Z394">
        <f>Pro_Economic_Table[[#This Row],[S- Worst-Euclidean Distance]]/(Pro_Economic_Table[[#This Row],[S+ Best-Euclidean Distance]]+Pro_Economic_Table[[#This Row],[S- Worst-Euclidean Distance]])</f>
        <v>0.34255981909116334</v>
      </c>
      <c r="AA394">
        <v>393</v>
      </c>
    </row>
    <row r="395" spans="1:27" x14ac:dyDescent="0.3">
      <c r="A395">
        <v>431</v>
      </c>
      <c r="B395" t="s">
        <v>142</v>
      </c>
      <c r="C395" t="s">
        <v>151</v>
      </c>
      <c r="D395" t="s">
        <v>155</v>
      </c>
      <c r="E395" t="s">
        <v>157</v>
      </c>
      <c r="F395" t="s">
        <v>161</v>
      </c>
      <c r="G395" t="s">
        <v>226</v>
      </c>
      <c r="H395">
        <v>463.35104442732035</v>
      </c>
      <c r="I395">
        <v>33</v>
      </c>
      <c r="J395">
        <v>1669338.12322782</v>
      </c>
      <c r="K395">
        <v>49060.682774999987</v>
      </c>
      <c r="L395">
        <v>300480862.18100762</v>
      </c>
      <c r="M395">
        <v>5520547.588333332</v>
      </c>
      <c r="N395">
        <v>2504007184.8417301</v>
      </c>
      <c r="O395">
        <v>128700000</v>
      </c>
      <c r="P395">
        <v>25.770080933333329</v>
      </c>
      <c r="Q395">
        <v>24956.604942255912</v>
      </c>
      <c r="R395">
        <v>300529922.86378264</v>
      </c>
      <c r="S395">
        <v>2638.227732430063</v>
      </c>
      <c r="T395">
        <v>24982.375023189245</v>
      </c>
      <c r="U395">
        <f>Pro_Economic_Table[[#This Row],[Total Energy(MJ)]]*AHP!$P$3/TOPSIS!$B$4</f>
        <v>8.3914293000815678E-3</v>
      </c>
      <c r="V395">
        <f>Pro_Economic_Table[[#This Row],[Total Cost(LKR Million)]]*AHP!$P$4/TOPSIS!$C$4</f>
        <v>3.25762795105453E-2</v>
      </c>
      <c r="W395">
        <f>Pro_Economic_Table[[#This Row],[Total Carbon (Metric T)]]*AHP!$P$5/TOPSIS!$D$4</f>
        <v>3.6032037355120576E-3</v>
      </c>
      <c r="X395">
        <f>((Pro_Economic_Table[[#This Row],[Weighted Energy]]-TOPSIS!$B$5)^2+(Pro_Economic_Table[[#This Row],[Weighted Cost]]-TOPSIS!$C$5)^2+(Pro_Economic_Table[[#This Row],[Weighted Co2]]-TOPSIS!$D$5)^2)^0.5</f>
        <v>5.5940810820959714E-3</v>
      </c>
      <c r="Y395">
        <f>((Pro_Economic_Table[[#This Row],[Weighted Energy]]-TOPSIS!$B$6)^2+(Pro_Economic_Table[[#This Row],[Weighted Cost]]-TOPSIS!$C$6)^2+(Pro_Economic_Table[[#This Row],[Weighted Co2]]-TOPSIS!$D$6)^2)^0.5</f>
        <v>2.9140258208949451E-3</v>
      </c>
      <c r="Z395">
        <f>Pro_Economic_Table[[#This Row],[S- Worst-Euclidean Distance]]/(Pro_Economic_Table[[#This Row],[S+ Best-Euclidean Distance]]+Pro_Economic_Table[[#This Row],[S- Worst-Euclidean Distance]])</f>
        <v>0.34249990675017927</v>
      </c>
      <c r="AA395">
        <v>394</v>
      </c>
    </row>
    <row r="396" spans="1:27" x14ac:dyDescent="0.3">
      <c r="A396">
        <v>155</v>
      </c>
      <c r="B396" t="s">
        <v>140</v>
      </c>
      <c r="C396" t="s">
        <v>150</v>
      </c>
      <c r="D396" t="s">
        <v>154</v>
      </c>
      <c r="E396" t="s">
        <v>157</v>
      </c>
      <c r="F396" t="s">
        <v>159</v>
      </c>
      <c r="G396" t="s">
        <v>226</v>
      </c>
      <c r="H396">
        <v>457.75235997223672</v>
      </c>
      <c r="I396">
        <v>33</v>
      </c>
      <c r="J396">
        <v>1669529.5345702616</v>
      </c>
      <c r="K396">
        <v>62206.914674999993</v>
      </c>
      <c r="L396">
        <v>300515316.22264707</v>
      </c>
      <c r="M396">
        <v>6135059.3899999987</v>
      </c>
      <c r="N396">
        <v>2504294301.8553925</v>
      </c>
      <c r="O396">
        <v>128700000</v>
      </c>
      <c r="P396">
        <v>29.195606691666661</v>
      </c>
      <c r="Q396">
        <v>24959.466541825412</v>
      </c>
      <c r="R396">
        <v>300577523.13732207</v>
      </c>
      <c r="S396">
        <v>2639.1293612453924</v>
      </c>
      <c r="T396">
        <v>24988.66214851708</v>
      </c>
      <c r="U396">
        <f>Pro_Economic_Table[[#This Row],[Total Energy(MJ)]]*AHP!$P$3/TOPSIS!$B$4</f>
        <v>8.3927584001134859E-3</v>
      </c>
      <c r="V396">
        <f>Pro_Economic_Table[[#This Row],[Total Cost(LKR Million)]]*AHP!$P$4/TOPSIS!$C$4</f>
        <v>3.2587412632959972E-2</v>
      </c>
      <c r="W396">
        <f>Pro_Economic_Table[[#This Row],[Total Carbon (Metric T)]]*AHP!$P$5/TOPSIS!$D$4</f>
        <v>3.6041105265375646E-3</v>
      </c>
      <c r="X396">
        <f>((Pro_Economic_Table[[#This Row],[Weighted Energy]]-TOPSIS!$B$5)^2+(Pro_Economic_Table[[#This Row],[Weighted Cost]]-TOPSIS!$C$5)^2+(Pro_Economic_Table[[#This Row],[Weighted Co2]]-TOPSIS!$D$5)^2)^0.5</f>
        <v>5.6052339496998624E-3</v>
      </c>
      <c r="Y396">
        <f>((Pro_Economic_Table[[#This Row],[Weighted Energy]]-TOPSIS!$B$6)^2+(Pro_Economic_Table[[#This Row],[Weighted Cost]]-TOPSIS!$C$6)^2+(Pro_Economic_Table[[#This Row],[Weighted Co2]]-TOPSIS!$D$6)^2)^0.5</f>
        <v>2.9028725025133065E-3</v>
      </c>
      <c r="Z396">
        <f>Pro_Economic_Table[[#This Row],[S- Worst-Euclidean Distance]]/(Pro_Economic_Table[[#This Row],[S+ Best-Euclidean Distance]]+Pro_Economic_Table[[#This Row],[S- Worst-Euclidean Distance]])</f>
        <v>0.34118902000317558</v>
      </c>
      <c r="AA396">
        <v>395</v>
      </c>
    </row>
    <row r="397" spans="1:27" x14ac:dyDescent="0.3">
      <c r="A397">
        <v>173</v>
      </c>
      <c r="B397" t="s">
        <v>140</v>
      </c>
      <c r="C397" t="s">
        <v>150</v>
      </c>
      <c r="D397" t="s">
        <v>155</v>
      </c>
      <c r="E397" t="s">
        <v>157</v>
      </c>
      <c r="F397" t="s">
        <v>159</v>
      </c>
      <c r="G397" t="s">
        <v>226</v>
      </c>
      <c r="H397">
        <v>457.78245384723675</v>
      </c>
      <c r="I397">
        <v>33</v>
      </c>
      <c r="J397">
        <v>1669558.6654412614</v>
      </c>
      <c r="K397">
        <v>62120.932174999987</v>
      </c>
      <c r="L397">
        <v>300520559.77942705</v>
      </c>
      <c r="M397">
        <v>6130760.2649999987</v>
      </c>
      <c r="N397">
        <v>2504337998.1618919</v>
      </c>
      <c r="O397">
        <v>128700000</v>
      </c>
      <c r="P397">
        <v>29.131119816666658</v>
      </c>
      <c r="Q397">
        <v>24959.902048346856</v>
      </c>
      <c r="R397">
        <v>300582680.71160203</v>
      </c>
      <c r="S397">
        <v>2639.1687584268916</v>
      </c>
      <c r="T397">
        <v>24989.033168163522</v>
      </c>
      <c r="U397">
        <f>Pro_Economic_Table[[#This Row],[Total Energy(MJ)]]*AHP!$P$3/TOPSIS!$B$4</f>
        <v>8.3929024104653274E-3</v>
      </c>
      <c r="V397">
        <f>Pro_Economic_Table[[#This Row],[Total Cost(LKR Million)]]*AHP!$P$4/TOPSIS!$C$4</f>
        <v>3.2587899101046362E-2</v>
      </c>
      <c r="W397">
        <f>Pro_Economic_Table[[#This Row],[Total Carbon (Metric T)]]*AHP!$P$5/TOPSIS!$D$4</f>
        <v>3.6041640386385867E-3</v>
      </c>
      <c r="X397">
        <f>((Pro_Economic_Table[[#This Row],[Weighted Energy]]-TOPSIS!$B$5)^2+(Pro_Economic_Table[[#This Row],[Weighted Cost]]-TOPSIS!$C$5)^2+(Pro_Economic_Table[[#This Row],[Weighted Co2]]-TOPSIS!$D$5)^2)^0.5</f>
        <v>5.6057436939871957E-3</v>
      </c>
      <c r="Y397">
        <f>((Pro_Economic_Table[[#This Row],[Weighted Energy]]-TOPSIS!$B$6)^2+(Pro_Economic_Table[[#This Row],[Weighted Cost]]-TOPSIS!$C$6)^2+(Pro_Economic_Table[[#This Row],[Weighted Co2]]-TOPSIS!$D$6)^2)^0.5</f>
        <v>2.9023627565323558E-3</v>
      </c>
      <c r="Z397">
        <f>Pro_Economic_Table[[#This Row],[S- Worst-Euclidean Distance]]/(Pro_Economic_Table[[#This Row],[S+ Best-Euclidean Distance]]+Pro_Economic_Table[[#This Row],[S- Worst-Euclidean Distance]])</f>
        <v>0.34112910709469574</v>
      </c>
      <c r="AA397">
        <v>396</v>
      </c>
    </row>
    <row r="398" spans="1:27" x14ac:dyDescent="0.3">
      <c r="A398">
        <v>508</v>
      </c>
      <c r="B398" t="s">
        <v>143</v>
      </c>
      <c r="C398" t="s">
        <v>151</v>
      </c>
      <c r="D398" t="s">
        <v>154</v>
      </c>
      <c r="E398" t="s">
        <v>156</v>
      </c>
      <c r="F398" t="s">
        <v>160</v>
      </c>
      <c r="G398" t="s">
        <v>225</v>
      </c>
      <c r="H398">
        <v>472.3743199689406</v>
      </c>
      <c r="I398">
        <v>68</v>
      </c>
      <c r="J398">
        <v>1676262.5382351126</v>
      </c>
      <c r="K398">
        <v>38780.822608333328</v>
      </c>
      <c r="L398">
        <v>301727256.88232023</v>
      </c>
      <c r="M398">
        <v>5898157.0841666656</v>
      </c>
      <c r="N398">
        <v>2514393807.3526688</v>
      </c>
      <c r="O398">
        <v>126752000</v>
      </c>
      <c r="P398">
        <v>24.703648391666661</v>
      </c>
      <c r="Q398">
        <v>25060.124946614927</v>
      </c>
      <c r="R398">
        <v>301766037.70492858</v>
      </c>
      <c r="S398">
        <v>2647.0439644368353</v>
      </c>
      <c r="T398">
        <v>25084.828595006595</v>
      </c>
      <c r="U398">
        <f>Pro_Economic_Table[[#This Row],[Total Energy(MJ)]]*AHP!$P$3/TOPSIS!$B$4</f>
        <v>8.4259442335611178E-3</v>
      </c>
      <c r="V398">
        <f>Pro_Economic_Table[[#This Row],[Total Cost(LKR Million)]]*AHP!$P$4/TOPSIS!$C$4</f>
        <v>3.2685140483596282E-2</v>
      </c>
      <c r="W398">
        <f>Pro_Economic_Table[[#This Row],[Total Carbon (Metric T)]]*AHP!$P$5/TOPSIS!$D$4</f>
        <v>3.6179805968931775E-3</v>
      </c>
      <c r="X398">
        <f>((Pro_Economic_Table[[#This Row],[Weighted Energy]]-TOPSIS!$B$5)^2+(Pro_Economic_Table[[#This Row],[Weighted Cost]]-TOPSIS!$C$5)^2+(Pro_Economic_Table[[#This Row],[Weighted Co2]]-TOPSIS!$D$5)^2)^0.5</f>
        <v>5.7090085719610504E-3</v>
      </c>
      <c r="Y398">
        <f>((Pro_Economic_Table[[#This Row],[Weighted Energy]]-TOPSIS!$B$6)^2+(Pro_Economic_Table[[#This Row],[Weighted Cost]]-TOPSIS!$C$6)^2+(Pro_Economic_Table[[#This Row],[Weighted Co2]]-TOPSIS!$D$6)^2)^0.5</f>
        <v>2.7991177519565828E-3</v>
      </c>
      <c r="Z398">
        <f>Pro_Economic_Table[[#This Row],[S- Worst-Euclidean Distance]]/(Pro_Economic_Table[[#This Row],[S+ Best-Euclidean Distance]]+Pro_Economic_Table[[#This Row],[S- Worst-Euclidean Distance]])</f>
        <v>0.32899344055198593</v>
      </c>
      <c r="AA398">
        <v>397</v>
      </c>
    </row>
    <row r="399" spans="1:27" x14ac:dyDescent="0.3">
      <c r="A399">
        <v>526</v>
      </c>
      <c r="B399" t="s">
        <v>143</v>
      </c>
      <c r="C399" t="s">
        <v>151</v>
      </c>
      <c r="D399" t="s">
        <v>155</v>
      </c>
      <c r="E399" t="s">
        <v>156</v>
      </c>
      <c r="F399" t="s">
        <v>160</v>
      </c>
      <c r="G399" t="s">
        <v>225</v>
      </c>
      <c r="H399">
        <v>472.40441384394057</v>
      </c>
      <c r="I399">
        <v>68</v>
      </c>
      <c r="J399">
        <v>1676291.6691061123</v>
      </c>
      <c r="K399">
        <v>38694.84010833333</v>
      </c>
      <c r="L399">
        <v>301732500.43910027</v>
      </c>
      <c r="M399">
        <v>5893857.9591666656</v>
      </c>
      <c r="N399">
        <v>2514437503.6591687</v>
      </c>
      <c r="O399">
        <v>126752000</v>
      </c>
      <c r="P399">
        <v>24.639161516666665</v>
      </c>
      <c r="Q399">
        <v>25060.560453136382</v>
      </c>
      <c r="R399">
        <v>301771195.2792086</v>
      </c>
      <c r="S399">
        <v>2647.0833616183354</v>
      </c>
      <c r="T399">
        <v>25085.199614653047</v>
      </c>
      <c r="U399">
        <f>Pro_Economic_Table[[#This Row],[Total Energy(MJ)]]*AHP!$P$3/TOPSIS!$B$4</f>
        <v>8.426088243912961E-3</v>
      </c>
      <c r="V399">
        <f>Pro_Economic_Table[[#This Row],[Total Cost(LKR Million)]]*AHP!$P$4/TOPSIS!$C$4</f>
        <v>3.2685626951682686E-2</v>
      </c>
      <c r="W399">
        <f>Pro_Economic_Table[[#This Row],[Total Carbon (Metric T)]]*AHP!$P$5/TOPSIS!$D$4</f>
        <v>3.6180341089942008E-3</v>
      </c>
      <c r="X399">
        <f>((Pro_Economic_Table[[#This Row],[Weighted Energy]]-TOPSIS!$B$5)^2+(Pro_Economic_Table[[#This Row],[Weighted Cost]]-TOPSIS!$C$5)^2+(Pro_Economic_Table[[#This Row],[Weighted Co2]]-TOPSIS!$D$5)^2)^0.5</f>
        <v>5.7095183450213633E-3</v>
      </c>
      <c r="Y399">
        <f>((Pro_Economic_Table[[#This Row],[Weighted Energy]]-TOPSIS!$B$6)^2+(Pro_Economic_Table[[#This Row],[Weighted Cost]]-TOPSIS!$C$6)^2+(Pro_Economic_Table[[#This Row],[Weighted Co2]]-TOPSIS!$D$6)^2)^0.5</f>
        <v>2.7986080682328332E-3</v>
      </c>
      <c r="Z399">
        <f>Pro_Economic_Table[[#This Row],[S- Worst-Euclidean Distance]]/(Pro_Economic_Table[[#This Row],[S+ Best-Euclidean Distance]]+Pro_Economic_Table[[#This Row],[S- Worst-Euclidean Distance]])</f>
        <v>0.32893353157906585</v>
      </c>
      <c r="AA399">
        <v>398</v>
      </c>
    </row>
    <row r="400" spans="1:27" x14ac:dyDescent="0.3">
      <c r="A400">
        <v>510</v>
      </c>
      <c r="B400" t="s">
        <v>143</v>
      </c>
      <c r="C400" t="s">
        <v>151</v>
      </c>
      <c r="D400" t="s">
        <v>154</v>
      </c>
      <c r="E400" t="s">
        <v>156</v>
      </c>
      <c r="F400" t="s">
        <v>160</v>
      </c>
      <c r="G400" t="s">
        <v>224</v>
      </c>
      <c r="H400">
        <v>472.3743199689406</v>
      </c>
      <c r="I400">
        <v>34</v>
      </c>
      <c r="J400">
        <v>1676262.5382351126</v>
      </c>
      <c r="K400">
        <v>38780.822608333328</v>
      </c>
      <c r="L400">
        <v>301727256.88232023</v>
      </c>
      <c r="M400">
        <v>5898157.0841666656</v>
      </c>
      <c r="N400">
        <v>2514393807.3526688</v>
      </c>
      <c r="O400">
        <v>127370800</v>
      </c>
      <c r="P400">
        <v>24.703648391666661</v>
      </c>
      <c r="Q400">
        <v>25060.124946614927</v>
      </c>
      <c r="R400">
        <v>301766037.70492858</v>
      </c>
      <c r="S400">
        <v>2647.6627644368355</v>
      </c>
      <c r="T400">
        <v>25084.828595006595</v>
      </c>
      <c r="U400">
        <f>Pro_Economic_Table[[#This Row],[Total Energy(MJ)]]*AHP!$P$3/TOPSIS!$B$4</f>
        <v>8.4259442335611178E-3</v>
      </c>
      <c r="V400">
        <f>Pro_Economic_Table[[#This Row],[Total Cost(LKR Million)]]*AHP!$P$4/TOPSIS!$C$4</f>
        <v>3.2692781295461514E-2</v>
      </c>
      <c r="W400">
        <f>Pro_Economic_Table[[#This Row],[Total Carbon (Metric T)]]*AHP!$P$5/TOPSIS!$D$4</f>
        <v>3.6179805968931775E-3</v>
      </c>
      <c r="X400">
        <f>((Pro_Economic_Table[[#This Row],[Weighted Energy]]-TOPSIS!$B$5)^2+(Pro_Economic_Table[[#This Row],[Weighted Cost]]-TOPSIS!$C$5)^2+(Pro_Economic_Table[[#This Row],[Weighted Co2]]-TOPSIS!$D$5)^2)^0.5</f>
        <v>5.7163727714175409E-3</v>
      </c>
      <c r="Y400">
        <f>((Pro_Economic_Table[[#This Row],[Weighted Energy]]-TOPSIS!$B$6)^2+(Pro_Economic_Table[[#This Row],[Weighted Cost]]-TOPSIS!$C$6)^2+(Pro_Economic_Table[[#This Row],[Weighted Co2]]-TOPSIS!$D$6)^2)^0.5</f>
        <v>2.7917453345291648E-3</v>
      </c>
      <c r="Z400">
        <f>Pro_Economic_Table[[#This Row],[S- Worst-Euclidean Distance]]/(Pro_Economic_Table[[#This Row],[S+ Best-Euclidean Distance]]+Pro_Economic_Table[[#This Row],[S- Worst-Euclidean Distance]])</f>
        <v>0.32812724268341892</v>
      </c>
      <c r="AA400">
        <v>399</v>
      </c>
    </row>
    <row r="401" spans="1:27" x14ac:dyDescent="0.3">
      <c r="A401">
        <v>528</v>
      </c>
      <c r="B401" t="s">
        <v>143</v>
      </c>
      <c r="C401" t="s">
        <v>151</v>
      </c>
      <c r="D401" t="s">
        <v>155</v>
      </c>
      <c r="E401" t="s">
        <v>156</v>
      </c>
      <c r="F401" t="s">
        <v>160</v>
      </c>
      <c r="G401" t="s">
        <v>224</v>
      </c>
      <c r="H401">
        <v>472.40441384394057</v>
      </c>
      <c r="I401">
        <v>34</v>
      </c>
      <c r="J401">
        <v>1676291.6691061123</v>
      </c>
      <c r="K401">
        <v>38694.84010833333</v>
      </c>
      <c r="L401">
        <v>301732500.43910027</v>
      </c>
      <c r="M401">
        <v>5893857.9591666656</v>
      </c>
      <c r="N401">
        <v>2514437503.6591687</v>
      </c>
      <c r="O401">
        <v>127370800</v>
      </c>
      <c r="P401">
        <v>24.639161516666665</v>
      </c>
      <c r="Q401">
        <v>25060.560453136382</v>
      </c>
      <c r="R401">
        <v>301771195.2792086</v>
      </c>
      <c r="S401">
        <v>2647.7021616183351</v>
      </c>
      <c r="T401">
        <v>25085.199614653047</v>
      </c>
      <c r="U401">
        <f>Pro_Economic_Table[[#This Row],[Total Energy(MJ)]]*AHP!$P$3/TOPSIS!$B$4</f>
        <v>8.426088243912961E-3</v>
      </c>
      <c r="V401">
        <f>Pro_Economic_Table[[#This Row],[Total Cost(LKR Million)]]*AHP!$P$4/TOPSIS!$C$4</f>
        <v>3.269326776354791E-2</v>
      </c>
      <c r="W401">
        <f>Pro_Economic_Table[[#This Row],[Total Carbon (Metric T)]]*AHP!$P$5/TOPSIS!$D$4</f>
        <v>3.6180341089942008E-3</v>
      </c>
      <c r="X401">
        <f>((Pro_Economic_Table[[#This Row],[Weighted Energy]]-TOPSIS!$B$5)^2+(Pro_Economic_Table[[#This Row],[Weighted Cost]]-TOPSIS!$C$5)^2+(Pro_Economic_Table[[#This Row],[Weighted Co2]]-TOPSIS!$D$5)^2)^0.5</f>
        <v>5.7168825379954038E-3</v>
      </c>
      <c r="Y401">
        <f>((Pro_Economic_Table[[#This Row],[Weighted Energy]]-TOPSIS!$B$6)^2+(Pro_Economic_Table[[#This Row],[Weighted Cost]]-TOPSIS!$C$6)^2+(Pro_Economic_Table[[#This Row],[Weighted Co2]]-TOPSIS!$D$6)^2)^0.5</f>
        <v>2.7912356362634603E-3</v>
      </c>
      <c r="Z401">
        <f>Pro_Economic_Table[[#This Row],[S- Worst-Euclidean Distance]]/(Pro_Economic_Table[[#This Row],[S+ Best-Euclidean Distance]]+Pro_Economic_Table[[#This Row],[S- Worst-Euclidean Distance]])</f>
        <v>0.32806733276322914</v>
      </c>
      <c r="AA401">
        <v>400</v>
      </c>
    </row>
    <row r="402" spans="1:27" x14ac:dyDescent="0.3">
      <c r="A402">
        <v>517</v>
      </c>
      <c r="B402" t="s">
        <v>143</v>
      </c>
      <c r="C402" t="s">
        <v>151</v>
      </c>
      <c r="D402" t="s">
        <v>154</v>
      </c>
      <c r="E402" t="s">
        <v>157</v>
      </c>
      <c r="F402" t="s">
        <v>160</v>
      </c>
      <c r="G402" t="s">
        <v>225</v>
      </c>
      <c r="H402">
        <v>475.42583230227393</v>
      </c>
      <c r="I402">
        <v>68</v>
      </c>
      <c r="J402">
        <v>1679216.4021737787</v>
      </c>
      <c r="K402">
        <v>41777.843649999995</v>
      </c>
      <c r="L402">
        <v>302258952.39128017</v>
      </c>
      <c r="M402">
        <v>5298752.8758333316</v>
      </c>
      <c r="N402">
        <v>2518824603.2606683</v>
      </c>
      <c r="O402">
        <v>126752000</v>
      </c>
      <c r="P402">
        <v>27.700669433333328</v>
      </c>
      <c r="Q402">
        <v>25104.285212497991</v>
      </c>
      <c r="R402">
        <v>302300730.23493016</v>
      </c>
      <c r="S402">
        <v>2650.875356136502</v>
      </c>
      <c r="T402">
        <v>25131.985881931323</v>
      </c>
      <c r="U402">
        <f>Pro_Economic_Table[[#This Row],[Total Energy(MJ)]]*AHP!$P$3/TOPSIS!$B$4</f>
        <v>8.4408739767295668E-3</v>
      </c>
      <c r="V402">
        <f>Pro_Economic_Table[[#This Row],[Total Cost(LKR Million)]]*AHP!$P$4/TOPSIS!$C$4</f>
        <v>3.273244970007843E-2</v>
      </c>
      <c r="W402">
        <f>Pro_Economic_Table[[#This Row],[Total Carbon (Metric T)]]*AHP!$P$5/TOPSIS!$D$4</f>
        <v>3.6247820844317355E-3</v>
      </c>
      <c r="X402">
        <f>((Pro_Economic_Table[[#This Row],[Weighted Energy]]-TOPSIS!$B$5)^2+(Pro_Economic_Table[[#This Row],[Weighted Cost]]-TOPSIS!$C$5)^2+(Pro_Economic_Table[[#This Row],[Weighted Co2]]-TOPSIS!$D$5)^2)^0.5</f>
        <v>5.7589798868664596E-3</v>
      </c>
      <c r="Y402">
        <f>((Pro_Economic_Table[[#This Row],[Weighted Energy]]-TOPSIS!$B$6)^2+(Pro_Economic_Table[[#This Row],[Weighted Cost]]-TOPSIS!$C$6)^2+(Pro_Economic_Table[[#This Row],[Weighted Co2]]-TOPSIS!$D$6)^2)^0.5</f>
        <v>2.7491646279554976E-3</v>
      </c>
      <c r="Z402">
        <f>Pro_Economic_Table[[#This Row],[S- Worst-Euclidean Distance]]/(Pro_Economic_Table[[#This Row],[S+ Best-Euclidean Distance]]+Pro_Economic_Table[[#This Row],[S- Worst-Euclidean Distance]])</f>
        <v>0.32312152469509703</v>
      </c>
      <c r="AA402">
        <v>401</v>
      </c>
    </row>
    <row r="403" spans="1:27" x14ac:dyDescent="0.3">
      <c r="A403">
        <v>535</v>
      </c>
      <c r="B403" t="s">
        <v>143</v>
      </c>
      <c r="C403" t="s">
        <v>151</v>
      </c>
      <c r="D403" t="s">
        <v>155</v>
      </c>
      <c r="E403" t="s">
        <v>157</v>
      </c>
      <c r="F403" t="s">
        <v>160</v>
      </c>
      <c r="G403" t="s">
        <v>225</v>
      </c>
      <c r="H403">
        <v>475.45592617727391</v>
      </c>
      <c r="I403">
        <v>68</v>
      </c>
      <c r="J403">
        <v>1679245.5330447792</v>
      </c>
      <c r="K403">
        <v>41691.861149999997</v>
      </c>
      <c r="L403">
        <v>302264195.94806027</v>
      </c>
      <c r="M403">
        <v>5294453.7508333316</v>
      </c>
      <c r="N403">
        <v>2518868299.5671692</v>
      </c>
      <c r="O403">
        <v>126752000</v>
      </c>
      <c r="P403">
        <v>27.636182558333331</v>
      </c>
      <c r="Q403">
        <v>25104.720719019449</v>
      </c>
      <c r="R403">
        <v>302305887.8092103</v>
      </c>
      <c r="S403">
        <v>2650.9147533180026</v>
      </c>
      <c r="T403">
        <v>25132.356901577783</v>
      </c>
      <c r="U403">
        <f>Pro_Economic_Table[[#This Row],[Total Energy(MJ)]]*AHP!$P$3/TOPSIS!$B$4</f>
        <v>8.4410179870814117E-3</v>
      </c>
      <c r="V403">
        <f>Pro_Economic_Table[[#This Row],[Total Cost(LKR Million)]]*AHP!$P$4/TOPSIS!$C$4</f>
        <v>3.2732936168164833E-2</v>
      </c>
      <c r="W403">
        <f>Pro_Economic_Table[[#This Row],[Total Carbon (Metric T)]]*AHP!$P$5/TOPSIS!$D$4</f>
        <v>3.6248355965327601E-3</v>
      </c>
      <c r="X403">
        <f>((Pro_Economic_Table[[#This Row],[Weighted Energy]]-TOPSIS!$B$5)^2+(Pro_Economic_Table[[#This Row],[Weighted Cost]]-TOPSIS!$C$5)^2+(Pro_Economic_Table[[#This Row],[Weighted Co2]]-TOPSIS!$D$5)^2)^0.5</f>
        <v>5.7594896693708986E-3</v>
      </c>
      <c r="Y403">
        <f>((Pro_Economic_Table[[#This Row],[Weighted Energy]]-TOPSIS!$B$6)^2+(Pro_Economic_Table[[#This Row],[Weighted Cost]]-TOPSIS!$C$6)^2+(Pro_Economic_Table[[#This Row],[Weighted Co2]]-TOPSIS!$D$6)^2)^0.5</f>
        <v>2.7486549690181297E-3</v>
      </c>
      <c r="Z403">
        <f>Pro_Economic_Table[[#This Row],[S- Worst-Euclidean Distance]]/(Pro_Economic_Table[[#This Row],[S+ Best-Euclidean Distance]]+Pro_Economic_Table[[#This Row],[S- Worst-Euclidean Distance]])</f>
        <v>0.32306161752541301</v>
      </c>
      <c r="AA403">
        <v>402</v>
      </c>
    </row>
    <row r="404" spans="1:27" x14ac:dyDescent="0.3">
      <c r="A404">
        <v>519</v>
      </c>
      <c r="B404" t="s">
        <v>143</v>
      </c>
      <c r="C404" t="s">
        <v>151</v>
      </c>
      <c r="D404" t="s">
        <v>154</v>
      </c>
      <c r="E404" t="s">
        <v>157</v>
      </c>
      <c r="F404" t="s">
        <v>160</v>
      </c>
      <c r="G404" t="s">
        <v>224</v>
      </c>
      <c r="H404">
        <v>475.42583230227393</v>
      </c>
      <c r="I404">
        <v>34</v>
      </c>
      <c r="J404">
        <v>1679216.4021737787</v>
      </c>
      <c r="K404">
        <v>41777.843649999995</v>
      </c>
      <c r="L404">
        <v>302258952.39128017</v>
      </c>
      <c r="M404">
        <v>5298752.8758333316</v>
      </c>
      <c r="N404">
        <v>2518824603.2606683</v>
      </c>
      <c r="O404">
        <v>127370800</v>
      </c>
      <c r="P404">
        <v>27.700669433333328</v>
      </c>
      <c r="Q404">
        <v>25104.285212497991</v>
      </c>
      <c r="R404">
        <v>302300730.23493016</v>
      </c>
      <c r="S404">
        <v>2651.4941561365017</v>
      </c>
      <c r="T404">
        <v>25131.985881931323</v>
      </c>
      <c r="U404">
        <f>Pro_Economic_Table[[#This Row],[Total Energy(MJ)]]*AHP!$P$3/TOPSIS!$B$4</f>
        <v>8.4408739767295668E-3</v>
      </c>
      <c r="V404">
        <f>Pro_Economic_Table[[#This Row],[Total Cost(LKR Million)]]*AHP!$P$4/TOPSIS!$C$4</f>
        <v>3.2740090511943654E-2</v>
      </c>
      <c r="W404">
        <f>Pro_Economic_Table[[#This Row],[Total Carbon (Metric T)]]*AHP!$P$5/TOPSIS!$D$4</f>
        <v>3.6247820844317355E-3</v>
      </c>
      <c r="X404">
        <f>((Pro_Economic_Table[[#This Row],[Weighted Energy]]-TOPSIS!$B$5)^2+(Pro_Economic_Table[[#This Row],[Weighted Cost]]-TOPSIS!$C$5)^2+(Pro_Economic_Table[[#This Row],[Weighted Co2]]-TOPSIS!$D$5)^2)^0.5</f>
        <v>5.7663429559866378E-3</v>
      </c>
      <c r="Y404">
        <f>((Pro_Economic_Table[[#This Row],[Weighted Energy]]-TOPSIS!$B$6)^2+(Pro_Economic_Table[[#This Row],[Weighted Cost]]-TOPSIS!$C$6)^2+(Pro_Economic_Table[[#This Row],[Weighted Co2]]-TOPSIS!$D$6)^2)^0.5</f>
        <v>2.7417897324182017E-3</v>
      </c>
      <c r="Z404">
        <f>Pro_Economic_Table[[#This Row],[S- Worst-Euclidean Distance]]/(Pro_Economic_Table[[#This Row],[S+ Best-Euclidean Distance]]+Pro_Economic_Table[[#This Row],[S- Worst-Euclidean Distance]])</f>
        <v>0.32225516841724883</v>
      </c>
      <c r="AA404">
        <v>403</v>
      </c>
    </row>
    <row r="405" spans="1:27" x14ac:dyDescent="0.3">
      <c r="A405">
        <v>537</v>
      </c>
      <c r="B405" t="s">
        <v>143</v>
      </c>
      <c r="C405" t="s">
        <v>151</v>
      </c>
      <c r="D405" t="s">
        <v>155</v>
      </c>
      <c r="E405" t="s">
        <v>157</v>
      </c>
      <c r="F405" t="s">
        <v>160</v>
      </c>
      <c r="G405" t="s">
        <v>224</v>
      </c>
      <c r="H405">
        <v>475.45592617727391</v>
      </c>
      <c r="I405">
        <v>34</v>
      </c>
      <c r="J405">
        <v>1679245.5330447792</v>
      </c>
      <c r="K405">
        <v>41691.861149999997</v>
      </c>
      <c r="L405">
        <v>302264195.94806027</v>
      </c>
      <c r="M405">
        <v>5294453.7508333316</v>
      </c>
      <c r="N405">
        <v>2518868299.5671692</v>
      </c>
      <c r="O405">
        <v>127370800</v>
      </c>
      <c r="P405">
        <v>27.636182558333331</v>
      </c>
      <c r="Q405">
        <v>25104.720719019449</v>
      </c>
      <c r="R405">
        <v>302305887.8092103</v>
      </c>
      <c r="S405">
        <v>2651.5335533180028</v>
      </c>
      <c r="T405">
        <v>25132.356901577783</v>
      </c>
      <c r="U405">
        <f>Pro_Economic_Table[[#This Row],[Total Energy(MJ)]]*AHP!$P$3/TOPSIS!$B$4</f>
        <v>8.4410179870814117E-3</v>
      </c>
      <c r="V405">
        <f>Pro_Economic_Table[[#This Row],[Total Cost(LKR Million)]]*AHP!$P$4/TOPSIS!$C$4</f>
        <v>3.2740576980030064E-2</v>
      </c>
      <c r="W405">
        <f>Pro_Economic_Table[[#This Row],[Total Carbon (Metric T)]]*AHP!$P$5/TOPSIS!$D$4</f>
        <v>3.6248355965327601E-3</v>
      </c>
      <c r="X405">
        <f>((Pro_Economic_Table[[#This Row],[Weighted Energy]]-TOPSIS!$B$5)^2+(Pro_Economic_Table[[#This Row],[Weighted Cost]]-TOPSIS!$C$5)^2+(Pro_Economic_Table[[#This Row],[Weighted Co2]]-TOPSIS!$D$5)^2)^0.5</f>
        <v>5.7668527321526704E-3</v>
      </c>
      <c r="Y405">
        <f>((Pro_Economic_Table[[#This Row],[Weighted Energy]]-TOPSIS!$B$6)^2+(Pro_Economic_Table[[#This Row],[Weighted Cost]]-TOPSIS!$C$6)^2+(Pro_Economic_Table[[#This Row],[Weighted Co2]]-TOPSIS!$D$6)^2)^0.5</f>
        <v>2.7412800582797912E-3</v>
      </c>
      <c r="Z405">
        <f>Pro_Economic_Table[[#This Row],[S- Worst-Euclidean Distance]]/(Pro_Economic_Table[[#This Row],[S+ Best-Euclidean Distance]]+Pro_Economic_Table[[#This Row],[S- Worst-Euclidean Distance]])</f>
        <v>0.32219526020590639</v>
      </c>
      <c r="AA405">
        <v>404</v>
      </c>
    </row>
    <row r="406" spans="1:27" x14ac:dyDescent="0.3">
      <c r="A406">
        <v>509</v>
      </c>
      <c r="B406" t="s">
        <v>143</v>
      </c>
      <c r="C406" t="s">
        <v>151</v>
      </c>
      <c r="D406" t="s">
        <v>154</v>
      </c>
      <c r="E406" t="s">
        <v>156</v>
      </c>
      <c r="F406" t="s">
        <v>160</v>
      </c>
      <c r="G406" t="s">
        <v>226</v>
      </c>
      <c r="H406">
        <v>472.3743199689406</v>
      </c>
      <c r="I406">
        <v>34</v>
      </c>
      <c r="J406">
        <v>1676262.5382351126</v>
      </c>
      <c r="K406">
        <v>38780.822608333328</v>
      </c>
      <c r="L406">
        <v>301727256.88232023</v>
      </c>
      <c r="M406">
        <v>5898157.0841666656</v>
      </c>
      <c r="N406">
        <v>2514393807.3526688</v>
      </c>
      <c r="O406">
        <v>132600000</v>
      </c>
      <c r="P406">
        <v>24.703648391666661</v>
      </c>
      <c r="Q406">
        <v>25060.124946614927</v>
      </c>
      <c r="R406">
        <v>301766037.70492858</v>
      </c>
      <c r="S406">
        <v>2652.8919644368352</v>
      </c>
      <c r="T406">
        <v>25084.828595006595</v>
      </c>
      <c r="U406">
        <f>Pro_Economic_Table[[#This Row],[Total Energy(MJ)]]*AHP!$P$3/TOPSIS!$B$4</f>
        <v>8.4259442335611178E-3</v>
      </c>
      <c r="V406">
        <f>Pro_Economic_Table[[#This Row],[Total Cost(LKR Million)]]*AHP!$P$4/TOPSIS!$C$4</f>
        <v>3.2757350353970968E-2</v>
      </c>
      <c r="W406">
        <f>Pro_Economic_Table[[#This Row],[Total Carbon (Metric T)]]*AHP!$P$5/TOPSIS!$D$4</f>
        <v>3.6179805968931775E-3</v>
      </c>
      <c r="X406">
        <f>((Pro_Economic_Table[[#This Row],[Weighted Energy]]-TOPSIS!$B$5)^2+(Pro_Economic_Table[[#This Row],[Weighted Cost]]-TOPSIS!$C$5)^2+(Pro_Economic_Table[[#This Row],[Weighted Co2]]-TOPSIS!$D$5)^2)^0.5</f>
        <v>5.7786329841987699E-3</v>
      </c>
      <c r="Y406">
        <f>((Pro_Economic_Table[[#This Row],[Weighted Energy]]-TOPSIS!$B$6)^2+(Pro_Economic_Table[[#This Row],[Weighted Cost]]-TOPSIS!$C$6)^2+(Pro_Economic_Table[[#This Row],[Weighted Co2]]-TOPSIS!$D$6)^2)^0.5</f>
        <v>2.7295033060672682E-3</v>
      </c>
      <c r="Z406">
        <f>Pro_Economic_Table[[#This Row],[S- Worst-Euclidean Distance]]/(Pro_Economic_Table[[#This Row],[S+ Best-Euclidean Distance]]+Pro_Economic_Table[[#This Row],[S- Worst-Euclidean Distance]])</f>
        <v>0.32081095235745455</v>
      </c>
      <c r="AA406">
        <v>405</v>
      </c>
    </row>
    <row r="407" spans="1:27" x14ac:dyDescent="0.3">
      <c r="A407">
        <v>527</v>
      </c>
      <c r="B407" t="s">
        <v>143</v>
      </c>
      <c r="C407" t="s">
        <v>151</v>
      </c>
      <c r="D407" t="s">
        <v>155</v>
      </c>
      <c r="E407" t="s">
        <v>156</v>
      </c>
      <c r="F407" t="s">
        <v>160</v>
      </c>
      <c r="G407" t="s">
        <v>226</v>
      </c>
      <c r="H407">
        <v>472.40441384394057</v>
      </c>
      <c r="I407">
        <v>34</v>
      </c>
      <c r="J407">
        <v>1676291.6691061123</v>
      </c>
      <c r="K407">
        <v>38694.84010833333</v>
      </c>
      <c r="L407">
        <v>301732500.43910027</v>
      </c>
      <c r="M407">
        <v>5893857.9591666656</v>
      </c>
      <c r="N407">
        <v>2514437503.6591687</v>
      </c>
      <c r="O407">
        <v>132600000</v>
      </c>
      <c r="P407">
        <v>24.639161516666665</v>
      </c>
      <c r="Q407">
        <v>25060.560453136382</v>
      </c>
      <c r="R407">
        <v>301771195.2792086</v>
      </c>
      <c r="S407">
        <v>2652.9313616183354</v>
      </c>
      <c r="T407">
        <v>25085.199614653047</v>
      </c>
      <c r="U407">
        <f>Pro_Economic_Table[[#This Row],[Total Energy(MJ)]]*AHP!$P$3/TOPSIS!$B$4</f>
        <v>8.426088243912961E-3</v>
      </c>
      <c r="V407">
        <f>Pro_Economic_Table[[#This Row],[Total Cost(LKR Million)]]*AHP!$P$4/TOPSIS!$C$4</f>
        <v>3.2757836822057365E-2</v>
      </c>
      <c r="W407">
        <f>Pro_Economic_Table[[#This Row],[Total Carbon (Metric T)]]*AHP!$P$5/TOPSIS!$D$4</f>
        <v>3.6180341089942008E-3</v>
      </c>
      <c r="X407">
        <f>((Pro_Economic_Table[[#This Row],[Weighted Energy]]-TOPSIS!$B$5)^2+(Pro_Economic_Table[[#This Row],[Weighted Cost]]-TOPSIS!$C$5)^2+(Pro_Economic_Table[[#This Row],[Weighted Co2]]-TOPSIS!$D$5)^2)^0.5</f>
        <v>5.7791426941264873E-3</v>
      </c>
      <c r="Y407">
        <f>((Pro_Economic_Table[[#This Row],[Weighted Energy]]-TOPSIS!$B$6)^2+(Pro_Economic_Table[[#This Row],[Weighted Cost]]-TOPSIS!$C$6)^2+(Pro_Economic_Table[[#This Row],[Weighted Co2]]-TOPSIS!$D$6)^2)^0.5</f>
        <v>2.7289934927893361E-3</v>
      </c>
      <c r="Z407">
        <f>Pro_Economic_Table[[#This Row],[S- Worst-Euclidean Distance]]/(Pro_Economic_Table[[#This Row],[S+ Best-Euclidean Distance]]+Pro_Economic_Table[[#This Row],[S- Worst-Euclidean Distance]])</f>
        <v>0.32075103557769791</v>
      </c>
      <c r="AA407">
        <v>406</v>
      </c>
    </row>
    <row r="408" spans="1:27" x14ac:dyDescent="0.3">
      <c r="A408">
        <v>518</v>
      </c>
      <c r="B408" t="s">
        <v>143</v>
      </c>
      <c r="C408" t="s">
        <v>151</v>
      </c>
      <c r="D408" t="s">
        <v>154</v>
      </c>
      <c r="E408" t="s">
        <v>157</v>
      </c>
      <c r="F408" t="s">
        <v>160</v>
      </c>
      <c r="G408" t="s">
        <v>226</v>
      </c>
      <c r="H408">
        <v>475.42583230227393</v>
      </c>
      <c r="I408">
        <v>34</v>
      </c>
      <c r="J408">
        <v>1679216.4021737787</v>
      </c>
      <c r="K408">
        <v>41777.843649999995</v>
      </c>
      <c r="L408">
        <v>302258952.39128017</v>
      </c>
      <c r="M408">
        <v>5298752.8758333316</v>
      </c>
      <c r="N408">
        <v>2518824603.2606683</v>
      </c>
      <c r="O408">
        <v>132600000</v>
      </c>
      <c r="P408">
        <v>27.700669433333328</v>
      </c>
      <c r="Q408">
        <v>25104.285212497991</v>
      </c>
      <c r="R408">
        <v>302300730.23493016</v>
      </c>
      <c r="S408">
        <v>2656.7233561365019</v>
      </c>
      <c r="T408">
        <v>25131.985881931323</v>
      </c>
      <c r="U408">
        <f>Pro_Economic_Table[[#This Row],[Total Energy(MJ)]]*AHP!$P$3/TOPSIS!$B$4</f>
        <v>8.4408739767295668E-3</v>
      </c>
      <c r="V408">
        <f>Pro_Economic_Table[[#This Row],[Total Cost(LKR Million)]]*AHP!$P$4/TOPSIS!$C$4</f>
        <v>3.2804659570453108E-2</v>
      </c>
      <c r="W408">
        <f>Pro_Economic_Table[[#This Row],[Total Carbon (Metric T)]]*AHP!$P$5/TOPSIS!$D$4</f>
        <v>3.6247820844317355E-3</v>
      </c>
      <c r="X408">
        <f>((Pro_Economic_Table[[#This Row],[Weighted Energy]]-TOPSIS!$B$5)^2+(Pro_Economic_Table[[#This Row],[Weighted Cost]]-TOPSIS!$C$5)^2+(Pro_Economic_Table[[#This Row],[Weighted Co2]]-TOPSIS!$D$5)^2)^0.5</f>
        <v>5.8285934850062244E-3</v>
      </c>
      <c r="Y408">
        <f>((Pro_Economic_Table[[#This Row],[Weighted Energy]]-TOPSIS!$B$6)^2+(Pro_Economic_Table[[#This Row],[Weighted Cost]]-TOPSIS!$C$6)^2+(Pro_Economic_Table[[#This Row],[Weighted Co2]]-TOPSIS!$D$6)^2)^0.5</f>
        <v>2.6795273174376874E-3</v>
      </c>
      <c r="Z408">
        <f>Pro_Economic_Table[[#This Row],[S- Worst-Euclidean Distance]]/(Pro_Economic_Table[[#This Row],[S+ Best-Euclidean Distance]]+Pro_Economic_Table[[#This Row],[S- Worst-Euclidean Distance]])</f>
        <v>0.31493762014615589</v>
      </c>
      <c r="AA408">
        <v>407</v>
      </c>
    </row>
    <row r="409" spans="1:27" x14ac:dyDescent="0.3">
      <c r="A409">
        <v>536</v>
      </c>
      <c r="B409" t="s">
        <v>143</v>
      </c>
      <c r="C409" t="s">
        <v>151</v>
      </c>
      <c r="D409" t="s">
        <v>155</v>
      </c>
      <c r="E409" t="s">
        <v>157</v>
      </c>
      <c r="F409" t="s">
        <v>160</v>
      </c>
      <c r="G409" t="s">
        <v>226</v>
      </c>
      <c r="H409">
        <v>475.45592617727391</v>
      </c>
      <c r="I409">
        <v>34</v>
      </c>
      <c r="J409">
        <v>1679245.5330447792</v>
      </c>
      <c r="K409">
        <v>41691.861149999997</v>
      </c>
      <c r="L409">
        <v>302264195.94806027</v>
      </c>
      <c r="M409">
        <v>5294453.7508333316</v>
      </c>
      <c r="N409">
        <v>2518868299.5671692</v>
      </c>
      <c r="O409">
        <v>132600000</v>
      </c>
      <c r="P409">
        <v>27.636182558333331</v>
      </c>
      <c r="Q409">
        <v>25104.720719019449</v>
      </c>
      <c r="R409">
        <v>302305887.8092103</v>
      </c>
      <c r="S409">
        <v>2656.7627533180025</v>
      </c>
      <c r="T409">
        <v>25132.356901577783</v>
      </c>
      <c r="U409">
        <f>Pro_Economic_Table[[#This Row],[Total Energy(MJ)]]*AHP!$P$3/TOPSIS!$B$4</f>
        <v>8.4410179870814117E-3</v>
      </c>
      <c r="V409">
        <f>Pro_Economic_Table[[#This Row],[Total Cost(LKR Million)]]*AHP!$P$4/TOPSIS!$C$4</f>
        <v>3.2805146038539512E-2</v>
      </c>
      <c r="W409">
        <f>Pro_Economic_Table[[#This Row],[Total Carbon (Metric T)]]*AHP!$P$5/TOPSIS!$D$4</f>
        <v>3.6248355965327601E-3</v>
      </c>
      <c r="X409">
        <f>((Pro_Economic_Table[[#This Row],[Weighted Energy]]-TOPSIS!$B$5)^2+(Pro_Economic_Table[[#This Row],[Weighted Cost]]-TOPSIS!$C$5)^2+(Pro_Economic_Table[[#This Row],[Weighted Co2]]-TOPSIS!$D$5)^2)^0.5</f>
        <v>5.8291032057521154E-3</v>
      </c>
      <c r="Y409">
        <f>((Pro_Economic_Table[[#This Row],[Weighted Energy]]-TOPSIS!$B$6)^2+(Pro_Economic_Table[[#This Row],[Weighted Cost]]-TOPSIS!$C$6)^2+(Pro_Economic_Table[[#This Row],[Weighted Co2]]-TOPSIS!$D$6)^2)^0.5</f>
        <v>2.6790175228236365E-3</v>
      </c>
      <c r="Z409">
        <f>Pro_Economic_Table[[#This Row],[S- Worst-Euclidean Distance]]/(Pro_Economic_Table[[#This Row],[S+ Best-Euclidean Distance]]+Pro_Economic_Table[[#This Row],[S- Worst-Euclidean Distance]])</f>
        <v>0.31487770428853568</v>
      </c>
      <c r="AA409">
        <v>408</v>
      </c>
    </row>
    <row r="410" spans="1:27" x14ac:dyDescent="0.3">
      <c r="A410">
        <v>505</v>
      </c>
      <c r="B410" t="s">
        <v>143</v>
      </c>
      <c r="C410" t="s">
        <v>151</v>
      </c>
      <c r="D410" t="s">
        <v>154</v>
      </c>
      <c r="E410" t="s">
        <v>156</v>
      </c>
      <c r="F410" t="s">
        <v>159</v>
      </c>
      <c r="G410" t="s">
        <v>225</v>
      </c>
      <c r="H410">
        <v>477.49416317579556</v>
      </c>
      <c r="I410">
        <v>68</v>
      </c>
      <c r="J410">
        <v>1687224.6671173815</v>
      </c>
      <c r="K410">
        <v>37963.453233333326</v>
      </c>
      <c r="L410">
        <v>303700440.08112866</v>
      </c>
      <c r="M410">
        <v>5870911.4383333325</v>
      </c>
      <c r="N410">
        <v>2530837000.6760721</v>
      </c>
      <c r="O410">
        <v>126752000</v>
      </c>
      <c r="P410">
        <v>24.976104849999992</v>
      </c>
      <c r="Q410">
        <v>25224.00877340485</v>
      </c>
      <c r="R410">
        <v>303738403.53436202</v>
      </c>
      <c r="S410">
        <v>2663.4599121144056</v>
      </c>
      <c r="T410">
        <v>25248.984878254851</v>
      </c>
      <c r="U410">
        <f>Pro_Economic_Table[[#This Row],[Total Energy(MJ)]]*AHP!$P$3/TOPSIS!$B$4</f>
        <v>8.481016847475471E-3</v>
      </c>
      <c r="V410">
        <f>Pro_Economic_Table[[#This Row],[Total Cost(LKR Million)]]*AHP!$P$4/TOPSIS!$C$4</f>
        <v>3.2887841142603624E-2</v>
      </c>
      <c r="W410">
        <f>Pro_Economic_Table[[#This Row],[Total Carbon (Metric T)]]*AHP!$P$5/TOPSIS!$D$4</f>
        <v>3.6416568299358272E-3</v>
      </c>
      <c r="X410">
        <f>((Pro_Economic_Table[[#This Row],[Weighted Energy]]-TOPSIS!$B$5)^2+(Pro_Economic_Table[[#This Row],[Weighted Cost]]-TOPSIS!$C$5)^2+(Pro_Economic_Table[[#This Row],[Weighted Co2]]-TOPSIS!$D$5)^2)^0.5</f>
        <v>5.9203565570819577E-3</v>
      </c>
      <c r="Y410">
        <f>((Pro_Economic_Table[[#This Row],[Weighted Energy]]-TOPSIS!$B$6)^2+(Pro_Economic_Table[[#This Row],[Weighted Cost]]-TOPSIS!$C$6)^2+(Pro_Economic_Table[[#This Row],[Weighted Co2]]-TOPSIS!$D$6)^2)^0.5</f>
        <v>2.5877943398388155E-3</v>
      </c>
      <c r="Z410">
        <f>Pro_Economic_Table[[#This Row],[S- Worst-Euclidean Distance]]/(Pro_Economic_Table[[#This Row],[S+ Best-Euclidean Distance]]+Pro_Economic_Table[[#This Row],[S- Worst-Euclidean Distance]])</f>
        <v>0.30415473011596172</v>
      </c>
      <c r="AA410">
        <v>409</v>
      </c>
    </row>
    <row r="411" spans="1:27" x14ac:dyDescent="0.3">
      <c r="A411">
        <v>523</v>
      </c>
      <c r="B411" t="s">
        <v>143</v>
      </c>
      <c r="C411" t="s">
        <v>151</v>
      </c>
      <c r="D411" t="s">
        <v>155</v>
      </c>
      <c r="E411" t="s">
        <v>156</v>
      </c>
      <c r="F411" t="s">
        <v>159</v>
      </c>
      <c r="G411" t="s">
        <v>225</v>
      </c>
      <c r="H411">
        <v>477.5242570507956</v>
      </c>
      <c r="I411">
        <v>68</v>
      </c>
      <c r="J411">
        <v>1687253.7979883817</v>
      </c>
      <c r="K411">
        <v>37877.470733333328</v>
      </c>
      <c r="L411">
        <v>303705683.6379087</v>
      </c>
      <c r="M411">
        <v>5866612.3133333325</v>
      </c>
      <c r="N411">
        <v>2530880696.9825726</v>
      </c>
      <c r="O411">
        <v>126752000</v>
      </c>
      <c r="P411">
        <v>24.911617974999995</v>
      </c>
      <c r="Q411">
        <v>25224.444279926305</v>
      </c>
      <c r="R411">
        <v>303743561.10864204</v>
      </c>
      <c r="S411">
        <v>2663.4993092959062</v>
      </c>
      <c r="T411">
        <v>25249.355897901307</v>
      </c>
      <c r="U411">
        <f>Pro_Economic_Table[[#This Row],[Total Energy(MJ)]]*AHP!$P$3/TOPSIS!$B$4</f>
        <v>8.4811608578273141E-3</v>
      </c>
      <c r="V411">
        <f>Pro_Economic_Table[[#This Row],[Total Cost(LKR Million)]]*AHP!$P$4/TOPSIS!$C$4</f>
        <v>3.2888327610690028E-2</v>
      </c>
      <c r="W411">
        <f>Pro_Economic_Table[[#This Row],[Total Carbon (Metric T)]]*AHP!$P$5/TOPSIS!$D$4</f>
        <v>3.6417103420368509E-3</v>
      </c>
      <c r="X411">
        <f>((Pro_Economic_Table[[#This Row],[Weighted Energy]]-TOPSIS!$B$5)^2+(Pro_Economic_Table[[#This Row],[Weighted Cost]]-TOPSIS!$C$5)^2+(Pro_Economic_Table[[#This Row],[Weighted Co2]]-TOPSIS!$D$5)^2)^0.5</f>
        <v>5.9208663412696995E-3</v>
      </c>
      <c r="Y411">
        <f>((Pro_Economic_Table[[#This Row],[Weighted Energy]]-TOPSIS!$B$6)^2+(Pro_Economic_Table[[#This Row],[Weighted Cost]]-TOPSIS!$C$6)^2+(Pro_Economic_Table[[#This Row],[Weighted Co2]]-TOPSIS!$D$6)^2)^0.5</f>
        <v>2.5872846937180318E-3</v>
      </c>
      <c r="Z411">
        <f>Pro_Economic_Table[[#This Row],[S- Worst-Euclidean Distance]]/(Pro_Economic_Table[[#This Row],[S+ Best-Euclidean Distance]]+Pro_Economic_Table[[#This Row],[S- Worst-Euclidean Distance]])</f>
        <v>0.30409482425481676</v>
      </c>
      <c r="AA411">
        <v>410</v>
      </c>
    </row>
    <row r="412" spans="1:27" x14ac:dyDescent="0.3">
      <c r="A412">
        <v>507</v>
      </c>
      <c r="B412" t="s">
        <v>143</v>
      </c>
      <c r="C412" t="s">
        <v>151</v>
      </c>
      <c r="D412" t="s">
        <v>154</v>
      </c>
      <c r="E412" t="s">
        <v>156</v>
      </c>
      <c r="F412" t="s">
        <v>159</v>
      </c>
      <c r="G412" t="s">
        <v>224</v>
      </c>
      <c r="H412">
        <v>477.49416317579556</v>
      </c>
      <c r="I412">
        <v>34</v>
      </c>
      <c r="J412">
        <v>1687224.6671173815</v>
      </c>
      <c r="K412">
        <v>37963.453233333326</v>
      </c>
      <c r="L412">
        <v>303700440.08112866</v>
      </c>
      <c r="M412">
        <v>5870911.4383333325</v>
      </c>
      <c r="N412">
        <v>2530837000.6760721</v>
      </c>
      <c r="O412">
        <v>127370800</v>
      </c>
      <c r="P412">
        <v>24.976104849999992</v>
      </c>
      <c r="Q412">
        <v>25224.00877340485</v>
      </c>
      <c r="R412">
        <v>303738403.53436202</v>
      </c>
      <c r="S412">
        <v>2664.0787121144058</v>
      </c>
      <c r="T412">
        <v>25248.984878254851</v>
      </c>
      <c r="U412">
        <f>Pro_Economic_Table[[#This Row],[Total Energy(MJ)]]*AHP!$P$3/TOPSIS!$B$4</f>
        <v>8.481016847475471E-3</v>
      </c>
      <c r="V412">
        <f>Pro_Economic_Table[[#This Row],[Total Cost(LKR Million)]]*AHP!$P$4/TOPSIS!$C$4</f>
        <v>3.2895481954468855E-2</v>
      </c>
      <c r="W412">
        <f>Pro_Economic_Table[[#This Row],[Total Carbon (Metric T)]]*AHP!$P$5/TOPSIS!$D$4</f>
        <v>3.6416568299358272E-3</v>
      </c>
      <c r="X412">
        <f>((Pro_Economic_Table[[#This Row],[Weighted Energy]]-TOPSIS!$B$5)^2+(Pro_Economic_Table[[#This Row],[Weighted Cost]]-TOPSIS!$C$5)^2+(Pro_Economic_Table[[#This Row],[Weighted Co2]]-TOPSIS!$D$5)^2)^0.5</f>
        <v>5.927719472551253E-3</v>
      </c>
      <c r="Y412">
        <f>((Pro_Economic_Table[[#This Row],[Weighted Energy]]-TOPSIS!$B$6)^2+(Pro_Economic_Table[[#This Row],[Weighted Cost]]-TOPSIS!$C$6)^2+(Pro_Economic_Table[[#This Row],[Weighted Co2]]-TOPSIS!$D$6)^2)^0.5</f>
        <v>2.5804183699643674E-3</v>
      </c>
      <c r="Z412">
        <f>Pro_Economic_Table[[#This Row],[S- Worst-Euclidean Distance]]/(Pro_Economic_Table[[#This Row],[S+ Best-Euclidean Distance]]+Pro_Economic_Table[[#This Row],[S- Worst-Euclidean Distance]])</f>
        <v>0.30328826562610195</v>
      </c>
      <c r="AA412">
        <v>411</v>
      </c>
    </row>
    <row r="413" spans="1:27" x14ac:dyDescent="0.3">
      <c r="A413">
        <v>525</v>
      </c>
      <c r="B413" t="s">
        <v>143</v>
      </c>
      <c r="C413" t="s">
        <v>151</v>
      </c>
      <c r="D413" t="s">
        <v>155</v>
      </c>
      <c r="E413" t="s">
        <v>156</v>
      </c>
      <c r="F413" t="s">
        <v>159</v>
      </c>
      <c r="G413" t="s">
        <v>224</v>
      </c>
      <c r="H413">
        <v>477.5242570507956</v>
      </c>
      <c r="I413">
        <v>34</v>
      </c>
      <c r="J413">
        <v>1687253.7979883817</v>
      </c>
      <c r="K413">
        <v>37877.470733333328</v>
      </c>
      <c r="L413">
        <v>303705683.6379087</v>
      </c>
      <c r="M413">
        <v>5866612.3133333325</v>
      </c>
      <c r="N413">
        <v>2530880696.9825726</v>
      </c>
      <c r="O413">
        <v>127370800</v>
      </c>
      <c r="P413">
        <v>24.911617974999995</v>
      </c>
      <c r="Q413">
        <v>25224.444279926305</v>
      </c>
      <c r="R413">
        <v>303743561.10864204</v>
      </c>
      <c r="S413">
        <v>2664.1181092959059</v>
      </c>
      <c r="T413">
        <v>25249.355897901307</v>
      </c>
      <c r="U413">
        <f>Pro_Economic_Table[[#This Row],[Total Energy(MJ)]]*AHP!$P$3/TOPSIS!$B$4</f>
        <v>8.4811608578273141E-3</v>
      </c>
      <c r="V413">
        <f>Pro_Economic_Table[[#This Row],[Total Cost(LKR Million)]]*AHP!$P$4/TOPSIS!$C$4</f>
        <v>3.2895968422555252E-2</v>
      </c>
      <c r="W413">
        <f>Pro_Economic_Table[[#This Row],[Total Carbon (Metric T)]]*AHP!$P$5/TOPSIS!$D$4</f>
        <v>3.6417103420368509E-3</v>
      </c>
      <c r="X413">
        <f>((Pro_Economic_Table[[#This Row],[Weighted Energy]]-TOPSIS!$B$5)^2+(Pro_Economic_Table[[#This Row],[Weighted Cost]]-TOPSIS!$C$5)^2+(Pro_Economic_Table[[#This Row],[Weighted Co2]]-TOPSIS!$D$5)^2)^0.5</f>
        <v>5.9282292505842401E-3</v>
      </c>
      <c r="Y413">
        <f>((Pro_Economic_Table[[#This Row],[Weighted Energy]]-TOPSIS!$B$6)^2+(Pro_Economic_Table[[#This Row],[Weighted Cost]]-TOPSIS!$C$6)^2+(Pro_Economic_Table[[#This Row],[Weighted Co2]]-TOPSIS!$D$6)^2)^0.5</f>
        <v>2.5799087075161495E-3</v>
      </c>
      <c r="Z413">
        <f>Pro_Economic_Table[[#This Row],[S- Worst-Euclidean Distance]]/(Pro_Economic_Table[[#This Row],[S+ Best-Euclidean Distance]]+Pro_Economic_Table[[#This Row],[S- Worst-Euclidean Distance]])</f>
        <v>0.30322835856932501</v>
      </c>
      <c r="AA413">
        <v>412</v>
      </c>
    </row>
    <row r="414" spans="1:27" x14ac:dyDescent="0.3">
      <c r="A414">
        <v>506</v>
      </c>
      <c r="B414" t="s">
        <v>143</v>
      </c>
      <c r="C414" t="s">
        <v>151</v>
      </c>
      <c r="D414" t="s">
        <v>154</v>
      </c>
      <c r="E414" t="s">
        <v>156</v>
      </c>
      <c r="F414" t="s">
        <v>159</v>
      </c>
      <c r="G414" t="s">
        <v>226</v>
      </c>
      <c r="H414">
        <v>477.49416317579556</v>
      </c>
      <c r="I414">
        <v>34</v>
      </c>
      <c r="J414">
        <v>1687224.6671173815</v>
      </c>
      <c r="K414">
        <v>37963.453233333326</v>
      </c>
      <c r="L414">
        <v>303700440.08112866</v>
      </c>
      <c r="M414">
        <v>5870911.4383333325</v>
      </c>
      <c r="N414">
        <v>2530837000.6760721</v>
      </c>
      <c r="O414">
        <v>132600000</v>
      </c>
      <c r="P414">
        <v>24.976104849999992</v>
      </c>
      <c r="Q414">
        <v>25224.00877340485</v>
      </c>
      <c r="R414">
        <v>303738403.53436202</v>
      </c>
      <c r="S414">
        <v>2669.3079121144056</v>
      </c>
      <c r="T414">
        <v>25248.984878254851</v>
      </c>
      <c r="U414">
        <f>Pro_Economic_Table[[#This Row],[Total Energy(MJ)]]*AHP!$P$3/TOPSIS!$B$4</f>
        <v>8.481016847475471E-3</v>
      </c>
      <c r="V414">
        <f>Pro_Economic_Table[[#This Row],[Total Cost(LKR Million)]]*AHP!$P$4/TOPSIS!$C$4</f>
        <v>3.296005101297831E-2</v>
      </c>
      <c r="W414">
        <f>Pro_Economic_Table[[#This Row],[Total Carbon (Metric T)]]*AHP!$P$5/TOPSIS!$D$4</f>
        <v>3.6416568299358272E-3</v>
      </c>
      <c r="X414">
        <f>((Pro_Economic_Table[[#This Row],[Weighted Energy]]-TOPSIS!$B$5)^2+(Pro_Economic_Table[[#This Row],[Weighted Cost]]-TOPSIS!$C$5)^2+(Pro_Economic_Table[[#This Row],[Weighted Co2]]-TOPSIS!$D$5)^2)^0.5</f>
        <v>5.9899679490755323E-3</v>
      </c>
      <c r="Y414">
        <f>((Pro_Economic_Table[[#This Row],[Weighted Energy]]-TOPSIS!$B$6)^2+(Pro_Economic_Table[[#This Row],[Weighted Cost]]-TOPSIS!$C$6)^2+(Pro_Economic_Table[[#This Row],[Weighted Co2]]-TOPSIS!$D$6)^2)^0.5</f>
        <v>2.5181504384049523E-3</v>
      </c>
      <c r="Z414">
        <f>Pro_Economic_Table[[#This Row],[S- Worst-Euclidean Distance]]/(Pro_Economic_Table[[#This Row],[S+ Best-Euclidean Distance]]+Pro_Economic_Table[[#This Row],[S- Worst-Euclidean Distance]])</f>
        <v>0.29597031020517506</v>
      </c>
      <c r="AA414">
        <v>413</v>
      </c>
    </row>
    <row r="415" spans="1:27" x14ac:dyDescent="0.3">
      <c r="A415">
        <v>524</v>
      </c>
      <c r="B415" t="s">
        <v>143</v>
      </c>
      <c r="C415" t="s">
        <v>151</v>
      </c>
      <c r="D415" t="s">
        <v>155</v>
      </c>
      <c r="E415" t="s">
        <v>156</v>
      </c>
      <c r="F415" t="s">
        <v>159</v>
      </c>
      <c r="G415" t="s">
        <v>226</v>
      </c>
      <c r="H415">
        <v>477.5242570507956</v>
      </c>
      <c r="I415">
        <v>34</v>
      </c>
      <c r="J415">
        <v>1687253.7979883817</v>
      </c>
      <c r="K415">
        <v>37877.470733333328</v>
      </c>
      <c r="L415">
        <v>303705683.6379087</v>
      </c>
      <c r="M415">
        <v>5866612.3133333325</v>
      </c>
      <c r="N415">
        <v>2530880696.9825726</v>
      </c>
      <c r="O415">
        <v>132600000</v>
      </c>
      <c r="P415">
        <v>24.911617974999995</v>
      </c>
      <c r="Q415">
        <v>25224.444279926305</v>
      </c>
      <c r="R415">
        <v>303743561.10864204</v>
      </c>
      <c r="S415">
        <v>2669.3473092959061</v>
      </c>
      <c r="T415">
        <v>25249.355897901307</v>
      </c>
      <c r="U415">
        <f>Pro_Economic_Table[[#This Row],[Total Energy(MJ)]]*AHP!$P$3/TOPSIS!$B$4</f>
        <v>8.4811608578273141E-3</v>
      </c>
      <c r="V415">
        <f>Pro_Economic_Table[[#This Row],[Total Cost(LKR Million)]]*AHP!$P$4/TOPSIS!$C$4</f>
        <v>3.2960537481064714E-2</v>
      </c>
      <c r="W415">
        <f>Pro_Economic_Table[[#This Row],[Total Carbon (Metric T)]]*AHP!$P$5/TOPSIS!$D$4</f>
        <v>3.6417103420368509E-3</v>
      </c>
      <c r="X415">
        <f>((Pro_Economic_Table[[#This Row],[Weighted Energy]]-TOPSIS!$B$5)^2+(Pro_Economic_Table[[#This Row],[Weighted Cost]]-TOPSIS!$C$5)^2+(Pro_Economic_Table[[#This Row],[Weighted Co2]]-TOPSIS!$D$5)^2)^0.5</f>
        <v>5.9904776733365889E-3</v>
      </c>
      <c r="Y415">
        <f>((Pro_Economic_Table[[#This Row],[Weighted Energy]]-TOPSIS!$B$6)^2+(Pro_Economic_Table[[#This Row],[Weighted Cost]]-TOPSIS!$C$6)^2+(Pro_Economic_Table[[#This Row],[Weighted Co2]]-TOPSIS!$D$6)^2)^0.5</f>
        <v>2.5176406469311248E-3</v>
      </c>
      <c r="Z415">
        <f>Pro_Economic_Table[[#This Row],[S- Worst-Euclidean Distance]]/(Pro_Economic_Table[[#This Row],[S+ Best-Euclidean Distance]]+Pro_Economic_Table[[#This Row],[S- Worst-Euclidean Distance]])</f>
        <v>0.29591039430348515</v>
      </c>
      <c r="AA415">
        <v>414</v>
      </c>
    </row>
    <row r="416" spans="1:27" x14ac:dyDescent="0.3">
      <c r="A416">
        <v>514</v>
      </c>
      <c r="B416" t="s">
        <v>143</v>
      </c>
      <c r="C416" t="s">
        <v>151</v>
      </c>
      <c r="D416" t="s">
        <v>154</v>
      </c>
      <c r="E416" t="s">
        <v>157</v>
      </c>
      <c r="F416" t="s">
        <v>159</v>
      </c>
      <c r="G416" t="s">
        <v>225</v>
      </c>
      <c r="H416">
        <v>480.54567550912896</v>
      </c>
      <c r="I416">
        <v>69</v>
      </c>
      <c r="J416">
        <v>1690178.5310560481</v>
      </c>
      <c r="K416">
        <v>40960.474274999993</v>
      </c>
      <c r="L416">
        <v>304232135.59008867</v>
      </c>
      <c r="M416">
        <v>5271507.2299999986</v>
      </c>
      <c r="N416">
        <v>2535267796.5840721</v>
      </c>
      <c r="O416">
        <v>128616000</v>
      </c>
      <c r="P416">
        <v>27.973125891666658</v>
      </c>
      <c r="Q416">
        <v>25268.169039287917</v>
      </c>
      <c r="R416">
        <v>304273096.06436366</v>
      </c>
      <c r="S416">
        <v>2669.1553038140723</v>
      </c>
      <c r="T416">
        <v>25296.142165179583</v>
      </c>
      <c r="U416">
        <f>Pro_Economic_Table[[#This Row],[Total Energy(MJ)]]*AHP!$P$3/TOPSIS!$B$4</f>
        <v>8.4959465906439217E-3</v>
      </c>
      <c r="V416">
        <f>Pro_Economic_Table[[#This Row],[Total Cost(LKR Million)]]*AHP!$P$4/TOPSIS!$C$4</f>
        <v>3.2958166637878247E-2</v>
      </c>
      <c r="W416">
        <f>Pro_Economic_Table[[#This Row],[Total Carbon (Metric T)]]*AHP!$P$5/TOPSIS!$D$4</f>
        <v>3.6484583174743851E-3</v>
      </c>
      <c r="X416">
        <f>((Pro_Economic_Table[[#This Row],[Weighted Energy]]-TOPSIS!$B$5)^2+(Pro_Economic_Table[[#This Row],[Weighted Cost]]-TOPSIS!$C$5)^2+(Pro_Economic_Table[[#This Row],[Weighted Co2]]-TOPSIS!$D$5)^2)^0.5</f>
        <v>5.9925078365828553E-3</v>
      </c>
      <c r="Y416">
        <f>((Pro_Economic_Table[[#This Row],[Weighted Energy]]-TOPSIS!$B$6)^2+(Pro_Economic_Table[[#This Row],[Weighted Cost]]-TOPSIS!$C$6)^2+(Pro_Economic_Table[[#This Row],[Weighted Co2]]-TOPSIS!$D$6)^2)^0.5</f>
        <v>2.515625756995773E-3</v>
      </c>
      <c r="Z416">
        <f>Pro_Economic_Table[[#This Row],[S- Worst-Euclidean Distance]]/(Pro_Economic_Table[[#This Row],[S+ Best-Euclidean Distance]]+Pro_Economic_Table[[#This Row],[S- Worst-Euclidean Distance]])</f>
        <v>0.29567304383823961</v>
      </c>
      <c r="AA416">
        <v>415</v>
      </c>
    </row>
    <row r="417" spans="1:27" x14ac:dyDescent="0.3">
      <c r="A417">
        <v>532</v>
      </c>
      <c r="B417" t="s">
        <v>143</v>
      </c>
      <c r="C417" t="s">
        <v>151</v>
      </c>
      <c r="D417" t="s">
        <v>155</v>
      </c>
      <c r="E417" t="s">
        <v>157</v>
      </c>
      <c r="F417" t="s">
        <v>159</v>
      </c>
      <c r="G417" t="s">
        <v>225</v>
      </c>
      <c r="H417">
        <v>480.57576938412899</v>
      </c>
      <c r="I417">
        <v>69</v>
      </c>
      <c r="J417">
        <v>1690207.6619270481</v>
      </c>
      <c r="K417">
        <v>40874.491774999995</v>
      </c>
      <c r="L417">
        <v>304237379.14686865</v>
      </c>
      <c r="M417">
        <v>5267208.1049999986</v>
      </c>
      <c r="N417">
        <v>2535311492.8905721</v>
      </c>
      <c r="O417">
        <v>128616000</v>
      </c>
      <c r="P417">
        <v>27.908639016666662</v>
      </c>
      <c r="Q417">
        <v>25268.604545809365</v>
      </c>
      <c r="R417">
        <v>304278253.63864362</v>
      </c>
      <c r="S417">
        <v>2669.194700995572</v>
      </c>
      <c r="T417">
        <v>25296.513184826032</v>
      </c>
      <c r="U417">
        <f>Pro_Economic_Table[[#This Row],[Total Energy(MJ)]]*AHP!$P$3/TOPSIS!$B$4</f>
        <v>8.4960906009957614E-3</v>
      </c>
      <c r="V417">
        <f>Pro_Economic_Table[[#This Row],[Total Cost(LKR Million)]]*AHP!$P$4/TOPSIS!$C$4</f>
        <v>3.2958653105964637E-2</v>
      </c>
      <c r="W417">
        <f>Pro_Economic_Table[[#This Row],[Total Carbon (Metric T)]]*AHP!$P$5/TOPSIS!$D$4</f>
        <v>3.6485118295754085E-3</v>
      </c>
      <c r="X417">
        <f>((Pro_Economic_Table[[#This Row],[Weighted Energy]]-TOPSIS!$B$5)^2+(Pro_Economic_Table[[#This Row],[Weighted Cost]]-TOPSIS!$C$5)^2+(Pro_Economic_Table[[#This Row],[Weighted Co2]]-TOPSIS!$D$5)^2)^0.5</f>
        <v>5.9930176113474742E-3</v>
      </c>
      <c r="Y417">
        <f>((Pro_Economic_Table[[#This Row],[Weighted Energy]]-TOPSIS!$B$6)^2+(Pro_Economic_Table[[#This Row],[Weighted Cost]]-TOPSIS!$C$6)^2+(Pro_Economic_Table[[#This Row],[Weighted Co2]]-TOPSIS!$D$6)^2)^0.5</f>
        <v>2.5151160888761295E-3</v>
      </c>
      <c r="Z417">
        <f>Pro_Economic_Table[[#This Row],[S- Worst-Euclidean Distance]]/(Pro_Economic_Table[[#This Row],[S+ Best-Euclidean Distance]]+Pro_Economic_Table[[#This Row],[S- Worst-Euclidean Distance]])</f>
        <v>0.29561313649902199</v>
      </c>
      <c r="AA417">
        <v>416</v>
      </c>
    </row>
    <row r="418" spans="1:27" x14ac:dyDescent="0.3">
      <c r="A418">
        <v>516</v>
      </c>
      <c r="B418" t="s">
        <v>143</v>
      </c>
      <c r="C418" t="s">
        <v>151</v>
      </c>
      <c r="D418" t="s">
        <v>154</v>
      </c>
      <c r="E418" t="s">
        <v>157</v>
      </c>
      <c r="F418" t="s">
        <v>159</v>
      </c>
      <c r="G418" t="s">
        <v>224</v>
      </c>
      <c r="H418">
        <v>480.54567550912896</v>
      </c>
      <c r="I418">
        <v>35</v>
      </c>
      <c r="J418">
        <v>1690178.5310560481</v>
      </c>
      <c r="K418">
        <v>40960.474274999993</v>
      </c>
      <c r="L418">
        <v>304232135.59008867</v>
      </c>
      <c r="M418">
        <v>5271507.2299999986</v>
      </c>
      <c r="N418">
        <v>2535267796.5840721</v>
      </c>
      <c r="O418">
        <v>131117000</v>
      </c>
      <c r="P418">
        <v>27.973125891666658</v>
      </c>
      <c r="Q418">
        <v>25268.169039287917</v>
      </c>
      <c r="R418">
        <v>304273096.06436366</v>
      </c>
      <c r="S418">
        <v>2671.6563038140721</v>
      </c>
      <c r="T418">
        <v>25296.142165179583</v>
      </c>
      <c r="U418">
        <f>Pro_Economic_Table[[#This Row],[Total Energy(MJ)]]*AHP!$P$3/TOPSIS!$B$4</f>
        <v>8.4959465906439217E-3</v>
      </c>
      <c r="V418">
        <f>Pro_Economic_Table[[#This Row],[Total Cost(LKR Million)]]*AHP!$P$4/TOPSIS!$C$4</f>
        <v>3.2989048458296692E-2</v>
      </c>
      <c r="W418">
        <f>Pro_Economic_Table[[#This Row],[Total Carbon (Metric T)]]*AHP!$P$5/TOPSIS!$D$4</f>
        <v>3.6484583174743851E-3</v>
      </c>
      <c r="X418">
        <f>((Pro_Economic_Table[[#This Row],[Weighted Energy]]-TOPSIS!$B$5)^2+(Pro_Economic_Table[[#This Row],[Weighted Cost]]-TOPSIS!$C$5)^2+(Pro_Economic_Table[[#This Row],[Weighted Co2]]-TOPSIS!$D$5)^2)^0.5</f>
        <v>6.0222748345441935E-3</v>
      </c>
      <c r="Y418">
        <f>((Pro_Economic_Table[[#This Row],[Weighted Energy]]-TOPSIS!$B$6)^2+(Pro_Economic_Table[[#This Row],[Weighted Cost]]-TOPSIS!$C$6)^2+(Pro_Economic_Table[[#This Row],[Weighted Co2]]-TOPSIS!$D$6)^2)^0.5</f>
        <v>2.4858323602467087E-3</v>
      </c>
      <c r="Z418">
        <f>Pro_Economic_Table[[#This Row],[S- Worst-Euclidean Distance]]/(Pro_Economic_Table[[#This Row],[S+ Best-Euclidean Distance]]+Pro_Economic_Table[[#This Row],[S- Worst-Euclidean Distance]])</f>
        <v>0.29217219568750402</v>
      </c>
      <c r="AA418">
        <v>417</v>
      </c>
    </row>
    <row r="419" spans="1:27" x14ac:dyDescent="0.3">
      <c r="A419">
        <v>534</v>
      </c>
      <c r="B419" t="s">
        <v>143</v>
      </c>
      <c r="C419" t="s">
        <v>151</v>
      </c>
      <c r="D419" t="s">
        <v>155</v>
      </c>
      <c r="E419" t="s">
        <v>157</v>
      </c>
      <c r="F419" t="s">
        <v>159</v>
      </c>
      <c r="G419" t="s">
        <v>224</v>
      </c>
      <c r="H419">
        <v>480.57576938412899</v>
      </c>
      <c r="I419">
        <v>35</v>
      </c>
      <c r="J419">
        <v>1690207.6619270481</v>
      </c>
      <c r="K419">
        <v>40874.491774999995</v>
      </c>
      <c r="L419">
        <v>304237379.14686865</v>
      </c>
      <c r="M419">
        <v>5267208.1049999986</v>
      </c>
      <c r="N419">
        <v>2535311492.8905721</v>
      </c>
      <c r="O419">
        <v>131117000</v>
      </c>
      <c r="P419">
        <v>27.908639016666662</v>
      </c>
      <c r="Q419">
        <v>25268.604545809365</v>
      </c>
      <c r="R419">
        <v>304278253.63864362</v>
      </c>
      <c r="S419">
        <v>2671.6957009955722</v>
      </c>
      <c r="T419">
        <v>25296.513184826032</v>
      </c>
      <c r="U419">
        <f>Pro_Economic_Table[[#This Row],[Total Energy(MJ)]]*AHP!$P$3/TOPSIS!$B$4</f>
        <v>8.4960906009957614E-3</v>
      </c>
      <c r="V419">
        <f>Pro_Economic_Table[[#This Row],[Total Cost(LKR Million)]]*AHP!$P$4/TOPSIS!$C$4</f>
        <v>3.2989534926383089E-2</v>
      </c>
      <c r="W419">
        <f>Pro_Economic_Table[[#This Row],[Total Carbon (Metric T)]]*AHP!$P$5/TOPSIS!$D$4</f>
        <v>3.6485118295754085E-3</v>
      </c>
      <c r="X419">
        <f>((Pro_Economic_Table[[#This Row],[Weighted Energy]]-TOPSIS!$B$5)^2+(Pro_Economic_Table[[#This Row],[Weighted Cost]]-TOPSIS!$C$5)^2+(Pro_Economic_Table[[#This Row],[Weighted Co2]]-TOPSIS!$D$5)^2)^0.5</f>
        <v>6.0227845841635905E-3</v>
      </c>
      <c r="Y419">
        <f>((Pro_Economic_Table[[#This Row],[Weighted Energy]]-TOPSIS!$B$6)^2+(Pro_Economic_Table[[#This Row],[Weighted Cost]]-TOPSIS!$C$6)^2+(Pro_Economic_Table[[#This Row],[Weighted Co2]]-TOPSIS!$D$6)^2)^0.5</f>
        <v>2.48532262705526E-3</v>
      </c>
      <c r="Z419">
        <f>Pro_Economic_Table[[#This Row],[S- Worst-Euclidean Distance]]/(Pro_Economic_Table[[#This Row],[S+ Best-Euclidean Distance]]+Pro_Economic_Table[[#This Row],[S- Worst-Euclidean Distance]])</f>
        <v>0.29211228365553454</v>
      </c>
      <c r="AA419">
        <v>418</v>
      </c>
    </row>
    <row r="420" spans="1:27" x14ac:dyDescent="0.3">
      <c r="A420">
        <v>515</v>
      </c>
      <c r="B420" t="s">
        <v>143</v>
      </c>
      <c r="C420" t="s">
        <v>151</v>
      </c>
      <c r="D420" t="s">
        <v>154</v>
      </c>
      <c r="E420" t="s">
        <v>157</v>
      </c>
      <c r="F420" t="s">
        <v>159</v>
      </c>
      <c r="G420" t="s">
        <v>226</v>
      </c>
      <c r="H420">
        <v>480.54567550912896</v>
      </c>
      <c r="I420">
        <v>35</v>
      </c>
      <c r="J420">
        <v>1690178.5310560481</v>
      </c>
      <c r="K420">
        <v>40960.474274999993</v>
      </c>
      <c r="L420">
        <v>304232135.59008867</v>
      </c>
      <c r="M420">
        <v>5271507.2299999986</v>
      </c>
      <c r="N420">
        <v>2535267796.5840721</v>
      </c>
      <c r="O420">
        <v>136500000</v>
      </c>
      <c r="P420">
        <v>27.973125891666658</v>
      </c>
      <c r="Q420">
        <v>25268.169039287917</v>
      </c>
      <c r="R420">
        <v>304273096.06436366</v>
      </c>
      <c r="S420">
        <v>2677.0393038140724</v>
      </c>
      <c r="T420">
        <v>25296.142165179583</v>
      </c>
      <c r="U420">
        <f>Pro_Economic_Table[[#This Row],[Total Energy(MJ)]]*AHP!$P$3/TOPSIS!$B$4</f>
        <v>8.4959465906439217E-3</v>
      </c>
      <c r="V420">
        <f>Pro_Economic_Table[[#This Row],[Total Cost(LKR Million)]]*AHP!$P$4/TOPSIS!$C$4</f>
        <v>3.3055516606762314E-2</v>
      </c>
      <c r="W420">
        <f>Pro_Economic_Table[[#This Row],[Total Carbon (Metric T)]]*AHP!$P$5/TOPSIS!$D$4</f>
        <v>3.6484583174743851E-3</v>
      </c>
      <c r="X420">
        <f>((Pro_Economic_Table[[#This Row],[Weighted Energy]]-TOPSIS!$B$5)^2+(Pro_Economic_Table[[#This Row],[Weighted Cost]]-TOPSIS!$C$5)^2+(Pro_Economic_Table[[#This Row],[Weighted Co2]]-TOPSIS!$D$5)^2)^0.5</f>
        <v>6.0863811934170802E-3</v>
      </c>
      <c r="Y420">
        <f>((Pro_Economic_Table[[#This Row],[Weighted Energy]]-TOPSIS!$B$6)^2+(Pro_Economic_Table[[#This Row],[Weighted Cost]]-TOPSIS!$C$6)^2+(Pro_Economic_Table[[#This Row],[Weighted Co2]]-TOPSIS!$D$6)^2)^0.5</f>
        <v>2.4217993794970732E-3</v>
      </c>
      <c r="Z420">
        <f>Pro_Economic_Table[[#This Row],[S- Worst-Euclidean Distance]]/(Pro_Economic_Table[[#This Row],[S+ Best-Euclidean Distance]]+Pro_Economic_Table[[#This Row],[S- Worst-Euclidean Distance]])</f>
        <v>0.28464362724116204</v>
      </c>
      <c r="AA420">
        <v>419</v>
      </c>
    </row>
    <row r="421" spans="1:27" x14ac:dyDescent="0.3">
      <c r="A421">
        <v>533</v>
      </c>
      <c r="B421" t="s">
        <v>143</v>
      </c>
      <c r="C421" t="s">
        <v>151</v>
      </c>
      <c r="D421" t="s">
        <v>155</v>
      </c>
      <c r="E421" t="s">
        <v>157</v>
      </c>
      <c r="F421" t="s">
        <v>159</v>
      </c>
      <c r="G421" t="s">
        <v>226</v>
      </c>
      <c r="H421">
        <v>480.57576938412899</v>
      </c>
      <c r="I421">
        <v>35</v>
      </c>
      <c r="J421">
        <v>1690207.6619270481</v>
      </c>
      <c r="K421">
        <v>40874.491774999995</v>
      </c>
      <c r="L421">
        <v>304237379.14686865</v>
      </c>
      <c r="M421">
        <v>5267208.1049999986</v>
      </c>
      <c r="N421">
        <v>2535311492.8905721</v>
      </c>
      <c r="O421">
        <v>136500000</v>
      </c>
      <c r="P421">
        <v>27.908639016666662</v>
      </c>
      <c r="Q421">
        <v>25268.604545809365</v>
      </c>
      <c r="R421">
        <v>304278253.63864362</v>
      </c>
      <c r="S421">
        <v>2677.078700995572</v>
      </c>
      <c r="T421">
        <v>25296.513184826032</v>
      </c>
      <c r="U421">
        <f>Pro_Economic_Table[[#This Row],[Total Energy(MJ)]]*AHP!$P$3/TOPSIS!$B$4</f>
        <v>8.4960906009957614E-3</v>
      </c>
      <c r="V421">
        <f>Pro_Economic_Table[[#This Row],[Total Cost(LKR Million)]]*AHP!$P$4/TOPSIS!$C$4</f>
        <v>3.3056003074848704E-2</v>
      </c>
      <c r="W421">
        <f>Pro_Economic_Table[[#This Row],[Total Carbon (Metric T)]]*AHP!$P$5/TOPSIS!$D$4</f>
        <v>3.6485118295754085E-3</v>
      </c>
      <c r="X421">
        <f>((Pro_Economic_Table[[#This Row],[Weighted Energy]]-TOPSIS!$B$5)^2+(Pro_Economic_Table[[#This Row],[Weighted Cost]]-TOPSIS!$C$5)^2+(Pro_Economic_Table[[#This Row],[Weighted Co2]]-TOPSIS!$D$5)^2)^0.5</f>
        <v>6.0868908865940189E-3</v>
      </c>
      <c r="Y421">
        <f>((Pro_Economic_Table[[#This Row],[Weighted Energy]]-TOPSIS!$B$6)^2+(Pro_Economic_Table[[#This Row],[Weighted Cost]]-TOPSIS!$C$6)^2+(Pro_Economic_Table[[#This Row],[Weighted Co2]]-TOPSIS!$D$6)^2)^0.5</f>
        <v>2.4212895202973062E-3</v>
      </c>
      <c r="Z421">
        <f>Pro_Economic_Table[[#This Row],[S- Worst-Euclidean Distance]]/(Pro_Economic_Table[[#This Row],[S+ Best-Euclidean Distance]]+Pro_Economic_Table[[#This Row],[S- Worst-Euclidean Distance]])</f>
        <v>0.28458370703283953</v>
      </c>
      <c r="AA421">
        <v>420</v>
      </c>
    </row>
    <row r="422" spans="1:27" x14ac:dyDescent="0.3">
      <c r="A422">
        <v>256</v>
      </c>
      <c r="B422" t="s">
        <v>141</v>
      </c>
      <c r="C422" t="s">
        <v>150</v>
      </c>
      <c r="D422" t="s">
        <v>154</v>
      </c>
      <c r="E422" t="s">
        <v>156</v>
      </c>
      <c r="F422" t="s">
        <v>160</v>
      </c>
      <c r="G422" t="s">
        <v>225</v>
      </c>
      <c r="H422">
        <v>464.34609301637283</v>
      </c>
      <c r="I422">
        <v>67</v>
      </c>
      <c r="J422">
        <v>1702480.8288454809</v>
      </c>
      <c r="K422">
        <v>53148.863008333326</v>
      </c>
      <c r="L422">
        <v>306446549.19218659</v>
      </c>
      <c r="M422">
        <v>6245829.2441666657</v>
      </c>
      <c r="N422">
        <v>2553721243.2682214</v>
      </c>
      <c r="O422">
        <v>124888000</v>
      </c>
      <c r="P422">
        <v>23.174769191666662</v>
      </c>
      <c r="Q422">
        <v>25452.08839123994</v>
      </c>
      <c r="R422">
        <v>306499698.05519491</v>
      </c>
      <c r="S422">
        <v>2684.8550725123882</v>
      </c>
      <c r="T422">
        <v>25475.263160431608</v>
      </c>
      <c r="U422">
        <f>Pro_Economic_Table[[#This Row],[Total Energy(MJ)]]*AHP!$P$3/TOPSIS!$B$4</f>
        <v>8.5581180143991208E-3</v>
      </c>
      <c r="V422">
        <f>Pro_Economic_Table[[#This Row],[Total Cost(LKR Million)]]*AHP!$P$4/TOPSIS!$C$4</f>
        <v>3.3152024069926449E-2</v>
      </c>
      <c r="W422">
        <f>Pro_Economic_Table[[#This Row],[Total Carbon (Metric T)]]*AHP!$P$5/TOPSIS!$D$4</f>
        <v>3.6742929084050569E-3</v>
      </c>
      <c r="X422">
        <f>((Pro_Economic_Table[[#This Row],[Weighted Energy]]-TOPSIS!$B$5)^2+(Pro_Economic_Table[[#This Row],[Weighted Cost]]-TOPSIS!$C$5)^2+(Pro_Economic_Table[[#This Row],[Weighted Co2]]-TOPSIS!$D$5)^2)^0.5</f>
        <v>6.1973151332956732E-3</v>
      </c>
      <c r="Y422">
        <f>((Pro_Economic_Table[[#This Row],[Weighted Energy]]-TOPSIS!$B$6)^2+(Pro_Economic_Table[[#This Row],[Weighted Cost]]-TOPSIS!$C$6)^2+(Pro_Economic_Table[[#This Row],[Weighted Co2]]-TOPSIS!$D$6)^2)^0.5</f>
        <v>2.3109523056508911E-3</v>
      </c>
      <c r="Z422">
        <f>Pro_Economic_Table[[#This Row],[S- Worst-Euclidean Distance]]/(Pro_Economic_Table[[#This Row],[S+ Best-Euclidean Distance]]+Pro_Economic_Table[[#This Row],[S- Worst-Euclidean Distance]])</f>
        <v>0.27161256063396821</v>
      </c>
      <c r="AA422">
        <v>421</v>
      </c>
    </row>
    <row r="423" spans="1:27" x14ac:dyDescent="0.3">
      <c r="A423">
        <v>274</v>
      </c>
      <c r="B423" t="s">
        <v>141</v>
      </c>
      <c r="C423" t="s">
        <v>150</v>
      </c>
      <c r="D423" t="s">
        <v>155</v>
      </c>
      <c r="E423" t="s">
        <v>156</v>
      </c>
      <c r="F423" t="s">
        <v>160</v>
      </c>
      <c r="G423" t="s">
        <v>225</v>
      </c>
      <c r="H423">
        <v>464.37618689137287</v>
      </c>
      <c r="I423">
        <v>67</v>
      </c>
      <c r="J423">
        <v>1702509.9597164812</v>
      </c>
      <c r="K423">
        <v>53062.880508333328</v>
      </c>
      <c r="L423">
        <v>306451792.74896663</v>
      </c>
      <c r="M423">
        <v>6241530.1191666657</v>
      </c>
      <c r="N423">
        <v>2553764939.5747218</v>
      </c>
      <c r="O423">
        <v>124888000</v>
      </c>
      <c r="P423">
        <v>23.110282316666659</v>
      </c>
      <c r="Q423">
        <v>25452.523897761392</v>
      </c>
      <c r="R423">
        <v>306504855.62947494</v>
      </c>
      <c r="S423">
        <v>2684.8944696938888</v>
      </c>
      <c r="T423">
        <v>25475.634180078057</v>
      </c>
      <c r="U423">
        <f>Pro_Economic_Table[[#This Row],[Total Energy(MJ)]]*AHP!$P$3/TOPSIS!$B$4</f>
        <v>8.5582620247509622E-3</v>
      </c>
      <c r="V423">
        <f>Pro_Economic_Table[[#This Row],[Total Cost(LKR Million)]]*AHP!$P$4/TOPSIS!$C$4</f>
        <v>3.3152510538012853E-2</v>
      </c>
      <c r="W423">
        <f>Pro_Economic_Table[[#This Row],[Total Carbon (Metric T)]]*AHP!$P$5/TOPSIS!$D$4</f>
        <v>3.6743464205060803E-3</v>
      </c>
      <c r="X423">
        <f>((Pro_Economic_Table[[#This Row],[Weighted Energy]]-TOPSIS!$B$5)^2+(Pro_Economic_Table[[#This Row],[Weighted Cost]]-TOPSIS!$C$5)^2+(Pro_Economic_Table[[#This Row],[Weighted Co2]]-TOPSIS!$D$5)^2)^0.5</f>
        <v>6.1978249460824157E-3</v>
      </c>
      <c r="Y423">
        <f>((Pro_Economic_Table[[#This Row],[Weighted Energy]]-TOPSIS!$B$6)^2+(Pro_Economic_Table[[#This Row],[Weighted Cost]]-TOPSIS!$C$6)^2+(Pro_Economic_Table[[#This Row],[Weighted Co2]]-TOPSIS!$D$6)^2)^0.5</f>
        <v>2.3104427785054123E-3</v>
      </c>
      <c r="Z423">
        <f>Pro_Economic_Table[[#This Row],[S- Worst-Euclidean Distance]]/(Pro_Economic_Table[[#This Row],[S+ Best-Euclidean Distance]]+Pro_Economic_Table[[#This Row],[S- Worst-Euclidean Distance]])</f>
        <v>0.27155266539492195</v>
      </c>
      <c r="AA423">
        <v>422</v>
      </c>
    </row>
    <row r="424" spans="1:27" x14ac:dyDescent="0.3">
      <c r="A424">
        <v>258</v>
      </c>
      <c r="B424" t="s">
        <v>141</v>
      </c>
      <c r="C424" t="s">
        <v>150</v>
      </c>
      <c r="D424" t="s">
        <v>154</v>
      </c>
      <c r="E424" t="s">
        <v>156</v>
      </c>
      <c r="F424" t="s">
        <v>160</v>
      </c>
      <c r="G424" t="s">
        <v>224</v>
      </c>
      <c r="H424">
        <v>464.34609301637283</v>
      </c>
      <c r="I424">
        <v>34</v>
      </c>
      <c r="J424">
        <v>1702480.8288454809</v>
      </c>
      <c r="K424">
        <v>53148.863008333326</v>
      </c>
      <c r="L424">
        <v>306446549.19218659</v>
      </c>
      <c r="M424">
        <v>6245829.2441666657</v>
      </c>
      <c r="N424">
        <v>2553721243.2682214</v>
      </c>
      <c r="O424">
        <v>127370800</v>
      </c>
      <c r="P424">
        <v>23.174769191666662</v>
      </c>
      <c r="Q424">
        <v>25452.08839123994</v>
      </c>
      <c r="R424">
        <v>306499698.05519491</v>
      </c>
      <c r="S424">
        <v>2687.337872512388</v>
      </c>
      <c r="T424">
        <v>25475.263160431608</v>
      </c>
      <c r="U424">
        <f>Pro_Economic_Table[[#This Row],[Total Energy(MJ)]]*AHP!$P$3/TOPSIS!$B$4</f>
        <v>8.5581180143991208E-3</v>
      </c>
      <c r="V424">
        <f>Pro_Economic_Table[[#This Row],[Total Cost(LKR Million)]]*AHP!$P$4/TOPSIS!$C$4</f>
        <v>3.3182681160584156E-2</v>
      </c>
      <c r="W424">
        <f>Pro_Economic_Table[[#This Row],[Total Carbon (Metric T)]]*AHP!$P$5/TOPSIS!$D$4</f>
        <v>3.6742929084050569E-3</v>
      </c>
      <c r="X424">
        <f>((Pro_Economic_Table[[#This Row],[Weighted Energy]]-TOPSIS!$B$5)^2+(Pro_Economic_Table[[#This Row],[Weighted Cost]]-TOPSIS!$C$5)^2+(Pro_Economic_Table[[#This Row],[Weighted Co2]]-TOPSIS!$D$5)^2)^0.5</f>
        <v>6.226847965501576E-3</v>
      </c>
      <c r="Y424">
        <f>((Pro_Economic_Table[[#This Row],[Weighted Energy]]-TOPSIS!$B$6)^2+(Pro_Economic_Table[[#This Row],[Weighted Cost]]-TOPSIS!$C$6)^2+(Pro_Economic_Table[[#This Row],[Weighted Co2]]-TOPSIS!$D$6)^2)^0.5</f>
        <v>2.281327204790253E-3</v>
      </c>
      <c r="Z424">
        <f>Pro_Economic_Table[[#This Row],[S- Worst-Euclidean Distance]]/(Pro_Economic_Table[[#This Row],[S+ Best-Euclidean Distance]]+Pro_Economic_Table[[#This Row],[S- Worst-Euclidean Distance]])</f>
        <v>0.26813354910181098</v>
      </c>
      <c r="AA424">
        <v>423</v>
      </c>
    </row>
    <row r="425" spans="1:27" x14ac:dyDescent="0.3">
      <c r="A425">
        <v>276</v>
      </c>
      <c r="B425" t="s">
        <v>141</v>
      </c>
      <c r="C425" t="s">
        <v>150</v>
      </c>
      <c r="D425" t="s">
        <v>155</v>
      </c>
      <c r="E425" t="s">
        <v>156</v>
      </c>
      <c r="F425" t="s">
        <v>160</v>
      </c>
      <c r="G425" t="s">
        <v>224</v>
      </c>
      <c r="H425">
        <v>464.37618689137287</v>
      </c>
      <c r="I425">
        <v>34</v>
      </c>
      <c r="J425">
        <v>1702509.9597164812</v>
      </c>
      <c r="K425">
        <v>53062.880508333328</v>
      </c>
      <c r="L425">
        <v>306451792.74896663</v>
      </c>
      <c r="M425">
        <v>6241530.1191666657</v>
      </c>
      <c r="N425">
        <v>2553764939.5747218</v>
      </c>
      <c r="O425">
        <v>127370800</v>
      </c>
      <c r="P425">
        <v>23.110282316666659</v>
      </c>
      <c r="Q425">
        <v>25452.523897761392</v>
      </c>
      <c r="R425">
        <v>306504855.62947494</v>
      </c>
      <c r="S425">
        <v>2687.3772696938886</v>
      </c>
      <c r="T425">
        <v>25475.634180078057</v>
      </c>
      <c r="U425">
        <f>Pro_Economic_Table[[#This Row],[Total Energy(MJ)]]*AHP!$P$3/TOPSIS!$B$4</f>
        <v>8.5582620247509622E-3</v>
      </c>
      <c r="V425">
        <f>Pro_Economic_Table[[#This Row],[Total Cost(LKR Million)]]*AHP!$P$4/TOPSIS!$C$4</f>
        <v>3.3183167628670553E-2</v>
      </c>
      <c r="W425">
        <f>Pro_Economic_Table[[#This Row],[Total Carbon (Metric T)]]*AHP!$P$5/TOPSIS!$D$4</f>
        <v>3.6743464205060803E-3</v>
      </c>
      <c r="X425">
        <f>((Pro_Economic_Table[[#This Row],[Weighted Energy]]-TOPSIS!$B$5)^2+(Pro_Economic_Table[[#This Row],[Weighted Cost]]-TOPSIS!$C$5)^2+(Pro_Economic_Table[[#This Row],[Weighted Co2]]-TOPSIS!$D$5)^2)^0.5</f>
        <v>6.2273577554023199E-3</v>
      </c>
      <c r="Y425">
        <f>((Pro_Economic_Table[[#This Row],[Weighted Energy]]-TOPSIS!$B$6)^2+(Pro_Economic_Table[[#This Row],[Weighted Cost]]-TOPSIS!$C$6)^2+(Pro_Economic_Table[[#This Row],[Weighted Co2]]-TOPSIS!$D$6)^2)^0.5</f>
        <v>2.2808175982448123E-3</v>
      </c>
      <c r="Z425">
        <f>Pro_Economic_Table[[#This Row],[S- Worst-Euclidean Distance]]/(Pro_Economic_Table[[#This Row],[S+ Best-Euclidean Distance]]+Pro_Economic_Table[[#This Row],[S- Worst-Euclidean Distance]])</f>
        <v>0.26807364722062438</v>
      </c>
      <c r="AA425">
        <v>424</v>
      </c>
    </row>
    <row r="426" spans="1:27" x14ac:dyDescent="0.3">
      <c r="A426">
        <v>265</v>
      </c>
      <c r="B426" t="s">
        <v>141</v>
      </c>
      <c r="C426" t="s">
        <v>150</v>
      </c>
      <c r="D426" t="s">
        <v>154</v>
      </c>
      <c r="E426" t="s">
        <v>157</v>
      </c>
      <c r="F426" t="s">
        <v>160</v>
      </c>
      <c r="G426" t="s">
        <v>225</v>
      </c>
      <c r="H426">
        <v>467.39760534970605</v>
      </c>
      <c r="I426">
        <v>67</v>
      </c>
      <c r="J426">
        <v>1705434.6927841476</v>
      </c>
      <c r="K426">
        <v>56145.884049999993</v>
      </c>
      <c r="L426">
        <v>306978244.70114654</v>
      </c>
      <c r="M426">
        <v>5646425.0358333318</v>
      </c>
      <c r="N426">
        <v>2558152039.1762214</v>
      </c>
      <c r="O426">
        <v>124888000</v>
      </c>
      <c r="P426">
        <v>26.171790233333329</v>
      </c>
      <c r="Q426">
        <v>25496.248657123004</v>
      </c>
      <c r="R426">
        <v>307034390.58519655</v>
      </c>
      <c r="S426">
        <v>2688.6864642120549</v>
      </c>
      <c r="T426">
        <v>25522.420447356337</v>
      </c>
      <c r="U426">
        <f>Pro_Economic_Table[[#This Row],[Total Energy(MJ)]]*AHP!$P$3/TOPSIS!$B$4</f>
        <v>8.5730477575675715E-3</v>
      </c>
      <c r="V426">
        <f>Pro_Economic_Table[[#This Row],[Total Cost(LKR Million)]]*AHP!$P$4/TOPSIS!$C$4</f>
        <v>3.3199333286408589E-2</v>
      </c>
      <c r="W426">
        <f>Pro_Economic_Table[[#This Row],[Total Carbon (Metric T)]]*AHP!$P$5/TOPSIS!$D$4</f>
        <v>3.6810943959436149E-3</v>
      </c>
      <c r="X426">
        <f>((Pro_Economic_Table[[#This Row],[Weighted Energy]]-TOPSIS!$B$5)^2+(Pro_Economic_Table[[#This Row],[Weighted Cost]]-TOPSIS!$C$5)^2+(Pro_Economic_Table[[#This Row],[Weighted Co2]]-TOPSIS!$D$5)^2)^0.5</f>
        <v>6.2472933157865689E-3</v>
      </c>
      <c r="Y426">
        <f>((Pro_Economic_Table[[#This Row],[Weighted Energy]]-TOPSIS!$B$6)^2+(Pro_Economic_Table[[#This Row],[Weighted Cost]]-TOPSIS!$C$6)^2+(Pro_Economic_Table[[#This Row],[Weighted Co2]]-TOPSIS!$D$6)^2)^0.5</f>
        <v>2.2610252034784544E-3</v>
      </c>
      <c r="Z426">
        <f>Pro_Economic_Table[[#This Row],[S- Worst-Euclidean Distance]]/(Pro_Economic_Table[[#This Row],[S+ Best-Euclidean Distance]]+Pro_Economic_Table[[#This Row],[S- Worst-Euclidean Distance]])</f>
        <v>0.2657428960092304</v>
      </c>
      <c r="AA426">
        <v>425</v>
      </c>
    </row>
    <row r="427" spans="1:27" x14ac:dyDescent="0.3">
      <c r="A427">
        <v>283</v>
      </c>
      <c r="B427" t="s">
        <v>141</v>
      </c>
      <c r="C427" t="s">
        <v>150</v>
      </c>
      <c r="D427" t="s">
        <v>155</v>
      </c>
      <c r="E427" t="s">
        <v>157</v>
      </c>
      <c r="F427" t="s">
        <v>160</v>
      </c>
      <c r="G427" t="s">
        <v>225</v>
      </c>
      <c r="H427">
        <v>467.42769922470609</v>
      </c>
      <c r="I427">
        <v>67</v>
      </c>
      <c r="J427">
        <v>1705463.8236551478</v>
      </c>
      <c r="K427">
        <v>56059.901549999995</v>
      </c>
      <c r="L427">
        <v>306983488.25792664</v>
      </c>
      <c r="M427">
        <v>5642125.9108333318</v>
      </c>
      <c r="N427">
        <v>2558195735.4827218</v>
      </c>
      <c r="O427">
        <v>124888000</v>
      </c>
      <c r="P427">
        <v>26.107303358333326</v>
      </c>
      <c r="Q427">
        <v>25496.684163644459</v>
      </c>
      <c r="R427">
        <v>307039548.15947664</v>
      </c>
      <c r="S427">
        <v>2688.7258613935551</v>
      </c>
      <c r="T427">
        <v>25522.791467002793</v>
      </c>
      <c r="U427">
        <f>Pro_Economic_Table[[#This Row],[Total Energy(MJ)]]*AHP!$P$3/TOPSIS!$B$4</f>
        <v>8.5731917679194147E-3</v>
      </c>
      <c r="V427">
        <f>Pro_Economic_Table[[#This Row],[Total Cost(LKR Million)]]*AHP!$P$4/TOPSIS!$C$4</f>
        <v>3.3199819754494993E-2</v>
      </c>
      <c r="W427">
        <f>Pro_Economic_Table[[#This Row],[Total Carbon (Metric T)]]*AHP!$P$5/TOPSIS!$D$4</f>
        <v>3.6811479080446391E-3</v>
      </c>
      <c r="X427">
        <f>((Pro_Economic_Table[[#This Row],[Weighted Energy]]-TOPSIS!$B$5)^2+(Pro_Economic_Table[[#This Row],[Weighted Cost]]-TOPSIS!$C$5)^2+(Pro_Economic_Table[[#This Row],[Weighted Co2]]-TOPSIS!$D$5)^2)^0.5</f>
        <v>6.2478031364011791E-3</v>
      </c>
      <c r="Y427">
        <f>((Pro_Economic_Table[[#This Row],[Weighted Energy]]-TOPSIS!$B$6)^2+(Pro_Economic_Table[[#This Row],[Weighted Cost]]-TOPSIS!$C$6)^2+(Pro_Economic_Table[[#This Row],[Weighted Co2]]-TOPSIS!$D$6)^2)^0.5</f>
        <v>2.2605157157972503E-3</v>
      </c>
      <c r="Z427">
        <f>Pro_Economic_Table[[#This Row],[S- Worst-Euclidean Distance]]/(Pro_Economic_Table[[#This Row],[S+ Best-Euclidean Distance]]+Pro_Economic_Table[[#This Row],[S- Worst-Euclidean Distance]])</f>
        <v>0.2656830044883855</v>
      </c>
      <c r="AA427">
        <v>426</v>
      </c>
    </row>
    <row r="428" spans="1:27" x14ac:dyDescent="0.3">
      <c r="A428">
        <v>267</v>
      </c>
      <c r="B428" t="s">
        <v>141</v>
      </c>
      <c r="C428" t="s">
        <v>150</v>
      </c>
      <c r="D428" t="s">
        <v>154</v>
      </c>
      <c r="E428" t="s">
        <v>157</v>
      </c>
      <c r="F428" t="s">
        <v>160</v>
      </c>
      <c r="G428" t="s">
        <v>224</v>
      </c>
      <c r="H428">
        <v>467.39760534970605</v>
      </c>
      <c r="I428">
        <v>34</v>
      </c>
      <c r="J428">
        <v>1705434.6927841476</v>
      </c>
      <c r="K428">
        <v>56145.884049999993</v>
      </c>
      <c r="L428">
        <v>306978244.70114654</v>
      </c>
      <c r="M428">
        <v>5646425.0358333318</v>
      </c>
      <c r="N428">
        <v>2558152039.1762214</v>
      </c>
      <c r="O428">
        <v>127370800</v>
      </c>
      <c r="P428">
        <v>26.171790233333329</v>
      </c>
      <c r="Q428">
        <v>25496.248657123004</v>
      </c>
      <c r="R428">
        <v>307034390.58519655</v>
      </c>
      <c r="S428">
        <v>2691.1692642120547</v>
      </c>
      <c r="T428">
        <v>25522.420447356337</v>
      </c>
      <c r="U428">
        <f>Pro_Economic_Table[[#This Row],[Total Energy(MJ)]]*AHP!$P$3/TOPSIS!$B$4</f>
        <v>8.5730477575675715E-3</v>
      </c>
      <c r="V428">
        <f>Pro_Economic_Table[[#This Row],[Total Cost(LKR Million)]]*AHP!$P$4/TOPSIS!$C$4</f>
        <v>3.3229990377066296E-2</v>
      </c>
      <c r="W428">
        <f>Pro_Economic_Table[[#This Row],[Total Carbon (Metric T)]]*AHP!$P$5/TOPSIS!$D$4</f>
        <v>3.6810943959436149E-3</v>
      </c>
      <c r="X428">
        <f>((Pro_Economic_Table[[#This Row],[Weighted Energy]]-TOPSIS!$B$5)^2+(Pro_Economic_Table[[#This Row],[Weighted Cost]]-TOPSIS!$C$5)^2+(Pro_Economic_Table[[#This Row],[Weighted Co2]]-TOPSIS!$D$5)^2)^0.5</f>
        <v>6.2768220640260601E-3</v>
      </c>
      <c r="Y428">
        <f>((Pro_Economic_Table[[#This Row],[Weighted Energy]]-TOPSIS!$B$6)^2+(Pro_Economic_Table[[#This Row],[Weighted Cost]]-TOPSIS!$C$6)^2+(Pro_Economic_Table[[#This Row],[Weighted Co2]]-TOPSIS!$D$6)^2)^0.5</f>
        <v>2.2313872261364681E-3</v>
      </c>
      <c r="Z428">
        <f>Pro_Economic_Table[[#This Row],[S- Worst-Euclidean Distance]]/(Pro_Economic_Table[[#This Row],[S+ Best-Euclidean Distance]]+Pro_Economic_Table[[#This Row],[S- Worst-Euclidean Distance]])</f>
        <v>0.26226285109329306</v>
      </c>
      <c r="AA428">
        <v>427</v>
      </c>
    </row>
    <row r="429" spans="1:27" x14ac:dyDescent="0.3">
      <c r="A429">
        <v>285</v>
      </c>
      <c r="B429" t="s">
        <v>141</v>
      </c>
      <c r="C429" t="s">
        <v>150</v>
      </c>
      <c r="D429" t="s">
        <v>155</v>
      </c>
      <c r="E429" t="s">
        <v>157</v>
      </c>
      <c r="F429" t="s">
        <v>160</v>
      </c>
      <c r="G429" t="s">
        <v>224</v>
      </c>
      <c r="H429">
        <v>467.42769922470609</v>
      </c>
      <c r="I429">
        <v>34</v>
      </c>
      <c r="J429">
        <v>1705463.8236551478</v>
      </c>
      <c r="K429">
        <v>56059.901549999995</v>
      </c>
      <c r="L429">
        <v>306983488.25792664</v>
      </c>
      <c r="M429">
        <v>5642125.9108333318</v>
      </c>
      <c r="N429">
        <v>2558195735.4827218</v>
      </c>
      <c r="O429">
        <v>127370800</v>
      </c>
      <c r="P429">
        <v>26.107303358333326</v>
      </c>
      <c r="Q429">
        <v>25496.684163644459</v>
      </c>
      <c r="R429">
        <v>307039548.15947664</v>
      </c>
      <c r="S429">
        <v>2691.2086613935553</v>
      </c>
      <c r="T429">
        <v>25522.791467002793</v>
      </c>
      <c r="U429">
        <f>Pro_Economic_Table[[#This Row],[Total Energy(MJ)]]*AHP!$P$3/TOPSIS!$B$4</f>
        <v>8.5731917679194147E-3</v>
      </c>
      <c r="V429">
        <f>Pro_Economic_Table[[#This Row],[Total Cost(LKR Million)]]*AHP!$P$4/TOPSIS!$C$4</f>
        <v>3.32304768451527E-2</v>
      </c>
      <c r="W429">
        <f>Pro_Economic_Table[[#This Row],[Total Carbon (Metric T)]]*AHP!$P$5/TOPSIS!$D$4</f>
        <v>3.6811479080446391E-3</v>
      </c>
      <c r="X429">
        <f>((Pro_Economic_Table[[#This Row],[Weighted Energy]]-TOPSIS!$B$5)^2+(Pro_Economic_Table[[#This Row],[Weighted Cost]]-TOPSIS!$C$5)^2+(Pro_Economic_Table[[#This Row],[Weighted Co2]]-TOPSIS!$D$5)^2)^0.5</f>
        <v>6.277331862231731E-3</v>
      </c>
      <c r="Y429">
        <f>((Pro_Economic_Table[[#This Row],[Weighted Energy]]-TOPSIS!$B$6)^2+(Pro_Economic_Table[[#This Row],[Weighted Cost]]-TOPSIS!$C$6)^2+(Pro_Economic_Table[[#This Row],[Weighted Co2]]-TOPSIS!$D$6)^2)^0.5</f>
        <v>2.2308776548612039E-3</v>
      </c>
      <c r="Z429">
        <f>Pro_Economic_Table[[#This Row],[S- Worst-Euclidean Distance]]/(Pro_Economic_Table[[#This Row],[S+ Best-Euclidean Distance]]+Pro_Economic_Table[[#This Row],[S- Worst-Euclidean Distance]])</f>
        <v>0.26220295238138952</v>
      </c>
      <c r="AA429">
        <v>428</v>
      </c>
    </row>
    <row r="430" spans="1:27" x14ac:dyDescent="0.3">
      <c r="A430">
        <v>257</v>
      </c>
      <c r="B430" t="s">
        <v>141</v>
      </c>
      <c r="C430" t="s">
        <v>150</v>
      </c>
      <c r="D430" t="s">
        <v>154</v>
      </c>
      <c r="E430" t="s">
        <v>156</v>
      </c>
      <c r="F430" t="s">
        <v>160</v>
      </c>
      <c r="G430" t="s">
        <v>226</v>
      </c>
      <c r="H430">
        <v>464.34609301637283</v>
      </c>
      <c r="I430">
        <v>34</v>
      </c>
      <c r="J430">
        <v>1702480.8288454809</v>
      </c>
      <c r="K430">
        <v>53148.863008333326</v>
      </c>
      <c r="L430">
        <v>306446549.19218659</v>
      </c>
      <c r="M430">
        <v>6245829.2441666657</v>
      </c>
      <c r="N430">
        <v>2553721243.2682214</v>
      </c>
      <c r="O430">
        <v>132600000</v>
      </c>
      <c r="P430">
        <v>23.174769191666662</v>
      </c>
      <c r="Q430">
        <v>25452.08839123994</v>
      </c>
      <c r="R430">
        <v>306499698.05519491</v>
      </c>
      <c r="S430">
        <v>2692.5670725123882</v>
      </c>
      <c r="T430">
        <v>25475.263160431608</v>
      </c>
      <c r="U430">
        <f>Pro_Economic_Table[[#This Row],[Total Energy(MJ)]]*AHP!$P$3/TOPSIS!$B$4</f>
        <v>8.5581180143991208E-3</v>
      </c>
      <c r="V430">
        <f>Pro_Economic_Table[[#This Row],[Total Cost(LKR Million)]]*AHP!$P$4/TOPSIS!$C$4</f>
        <v>3.324725021909361E-2</v>
      </c>
      <c r="W430">
        <f>Pro_Economic_Table[[#This Row],[Total Carbon (Metric T)]]*AHP!$P$5/TOPSIS!$D$4</f>
        <v>3.6742929084050569E-3</v>
      </c>
      <c r="X430">
        <f>((Pro_Economic_Table[[#This Row],[Weighted Energy]]-TOPSIS!$B$5)^2+(Pro_Economic_Table[[#This Row],[Weighted Cost]]-TOPSIS!$C$5)^2+(Pro_Economic_Table[[#This Row],[Weighted Co2]]-TOPSIS!$D$5)^2)^0.5</f>
        <v>6.2890843400169958E-3</v>
      </c>
      <c r="Y430">
        <f>((Pro_Economic_Table[[#This Row],[Weighted Energy]]-TOPSIS!$B$6)^2+(Pro_Economic_Table[[#This Row],[Weighted Cost]]-TOPSIS!$C$6)^2+(Pro_Economic_Table[[#This Row],[Weighted Co2]]-TOPSIS!$D$6)^2)^0.5</f>
        <v>2.2190233992440589E-3</v>
      </c>
      <c r="Z430">
        <f>Pro_Economic_Table[[#This Row],[S- Worst-Euclidean Distance]]/(Pro_Economic_Table[[#This Row],[S+ Best-Euclidean Distance]]+Pro_Economic_Table[[#This Row],[S- Worst-Euclidean Distance]])</f>
        <v>0.26081279965511878</v>
      </c>
      <c r="AA430">
        <v>429</v>
      </c>
    </row>
    <row r="431" spans="1:27" x14ac:dyDescent="0.3">
      <c r="A431">
        <v>275</v>
      </c>
      <c r="B431" t="s">
        <v>141</v>
      </c>
      <c r="C431" t="s">
        <v>150</v>
      </c>
      <c r="D431" t="s">
        <v>155</v>
      </c>
      <c r="E431" t="s">
        <v>156</v>
      </c>
      <c r="F431" t="s">
        <v>160</v>
      </c>
      <c r="G431" t="s">
        <v>226</v>
      </c>
      <c r="H431">
        <v>464.37618689137287</v>
      </c>
      <c r="I431">
        <v>34</v>
      </c>
      <c r="J431">
        <v>1702509.9597164812</v>
      </c>
      <c r="K431">
        <v>53062.880508333328</v>
      </c>
      <c r="L431">
        <v>306451792.74896663</v>
      </c>
      <c r="M431">
        <v>6241530.1191666657</v>
      </c>
      <c r="N431">
        <v>2553764939.5747218</v>
      </c>
      <c r="O431">
        <v>132600000</v>
      </c>
      <c r="P431">
        <v>23.110282316666659</v>
      </c>
      <c r="Q431">
        <v>25452.523897761392</v>
      </c>
      <c r="R431">
        <v>306504855.62947494</v>
      </c>
      <c r="S431">
        <v>2692.6064696938888</v>
      </c>
      <c r="T431">
        <v>25475.634180078057</v>
      </c>
      <c r="U431">
        <f>Pro_Economic_Table[[#This Row],[Total Energy(MJ)]]*AHP!$P$3/TOPSIS!$B$4</f>
        <v>8.5582620247509622E-3</v>
      </c>
      <c r="V431">
        <f>Pro_Economic_Table[[#This Row],[Total Cost(LKR Million)]]*AHP!$P$4/TOPSIS!$C$4</f>
        <v>3.3247736687180014E-2</v>
      </c>
      <c r="W431">
        <f>Pro_Economic_Table[[#This Row],[Total Carbon (Metric T)]]*AHP!$P$5/TOPSIS!$D$4</f>
        <v>3.6743464205060803E-3</v>
      </c>
      <c r="X431">
        <f>((Pro_Economic_Table[[#This Row],[Weighted Energy]]-TOPSIS!$B$5)^2+(Pro_Economic_Table[[#This Row],[Weighted Cost]]-TOPSIS!$C$5)^2+(Pro_Economic_Table[[#This Row],[Weighted Co2]]-TOPSIS!$D$5)^2)^0.5</f>
        <v>6.2895940795665069E-3</v>
      </c>
      <c r="Y431">
        <f>((Pro_Economic_Table[[#This Row],[Weighted Energy]]-TOPSIS!$B$6)^2+(Pro_Economic_Table[[#This Row],[Weighted Cost]]-TOPSIS!$C$6)^2+(Pro_Economic_Table[[#This Row],[Weighted Co2]]-TOPSIS!$D$6)^2)^0.5</f>
        <v>2.2185136396047733E-3</v>
      </c>
      <c r="Z431">
        <f>Pro_Economic_Table[[#This Row],[S- Worst-Euclidean Distance]]/(Pro_Economic_Table[[#This Row],[S+ Best-Euclidean Distance]]+Pro_Economic_Table[[#This Row],[S- Worst-Euclidean Distance]])</f>
        <v>0.2607528856981684</v>
      </c>
      <c r="AA431">
        <v>430</v>
      </c>
    </row>
    <row r="432" spans="1:27" x14ac:dyDescent="0.3">
      <c r="A432">
        <v>266</v>
      </c>
      <c r="B432" t="s">
        <v>141</v>
      </c>
      <c r="C432" t="s">
        <v>150</v>
      </c>
      <c r="D432" t="s">
        <v>154</v>
      </c>
      <c r="E432" t="s">
        <v>157</v>
      </c>
      <c r="F432" t="s">
        <v>160</v>
      </c>
      <c r="G432" t="s">
        <v>226</v>
      </c>
      <c r="H432">
        <v>467.39760534970605</v>
      </c>
      <c r="I432">
        <v>34</v>
      </c>
      <c r="J432">
        <v>1705434.6927841476</v>
      </c>
      <c r="K432">
        <v>56145.884049999993</v>
      </c>
      <c r="L432">
        <v>306978244.70114654</v>
      </c>
      <c r="M432">
        <v>5646425.0358333318</v>
      </c>
      <c r="N432">
        <v>2558152039.1762214</v>
      </c>
      <c r="O432">
        <v>132600000</v>
      </c>
      <c r="P432">
        <v>26.171790233333329</v>
      </c>
      <c r="Q432">
        <v>25496.248657123004</v>
      </c>
      <c r="R432">
        <v>307034390.58519655</v>
      </c>
      <c r="S432">
        <v>2696.3984642120549</v>
      </c>
      <c r="T432">
        <v>25522.420447356337</v>
      </c>
      <c r="U432">
        <f>Pro_Economic_Table[[#This Row],[Total Energy(MJ)]]*AHP!$P$3/TOPSIS!$B$4</f>
        <v>8.5730477575675715E-3</v>
      </c>
      <c r="V432">
        <f>Pro_Economic_Table[[#This Row],[Total Cost(LKR Million)]]*AHP!$P$4/TOPSIS!$C$4</f>
        <v>3.3294559435575757E-2</v>
      </c>
      <c r="W432">
        <f>Pro_Economic_Table[[#This Row],[Total Carbon (Metric T)]]*AHP!$P$5/TOPSIS!$D$4</f>
        <v>3.6810943959436149E-3</v>
      </c>
      <c r="X432">
        <f>((Pro_Economic_Table[[#This Row],[Weighted Energy]]-TOPSIS!$B$5)^2+(Pro_Economic_Table[[#This Row],[Weighted Cost]]-TOPSIS!$C$5)^2+(Pro_Economic_Table[[#This Row],[Weighted Co2]]-TOPSIS!$D$5)^2)^0.5</f>
        <v>6.3390496840578939E-3</v>
      </c>
      <c r="Y432">
        <f>((Pro_Economic_Table[[#This Row],[Weighted Energy]]-TOPSIS!$B$6)^2+(Pro_Economic_Table[[#This Row],[Weighted Cost]]-TOPSIS!$C$6)^2+(Pro_Economic_Table[[#This Row],[Weighted Co2]]-TOPSIS!$D$6)^2)^0.5</f>
        <v>2.1690572623090576E-3</v>
      </c>
      <c r="Z432">
        <f>Pro_Economic_Table[[#This Row],[S- Worst-Euclidean Distance]]/(Pro_Economic_Table[[#This Row],[S+ Best-Euclidean Distance]]+Pro_Economic_Table[[#This Row],[S- Worst-Euclidean Distance]])</f>
        <v>0.25494005611145582</v>
      </c>
      <c r="AA432">
        <v>431</v>
      </c>
    </row>
    <row r="433" spans="1:27" x14ac:dyDescent="0.3">
      <c r="A433">
        <v>284</v>
      </c>
      <c r="B433" t="s">
        <v>141</v>
      </c>
      <c r="C433" t="s">
        <v>150</v>
      </c>
      <c r="D433" t="s">
        <v>155</v>
      </c>
      <c r="E433" t="s">
        <v>157</v>
      </c>
      <c r="F433" t="s">
        <v>160</v>
      </c>
      <c r="G433" t="s">
        <v>226</v>
      </c>
      <c r="H433">
        <v>467.42769922470609</v>
      </c>
      <c r="I433">
        <v>34</v>
      </c>
      <c r="J433">
        <v>1705463.8236551478</v>
      </c>
      <c r="K433">
        <v>56059.901549999995</v>
      </c>
      <c r="L433">
        <v>306983488.25792664</v>
      </c>
      <c r="M433">
        <v>5642125.9108333318</v>
      </c>
      <c r="N433">
        <v>2558195735.4827218</v>
      </c>
      <c r="O433">
        <v>132600000</v>
      </c>
      <c r="P433">
        <v>26.107303358333326</v>
      </c>
      <c r="Q433">
        <v>25496.684163644459</v>
      </c>
      <c r="R433">
        <v>307039548.15947664</v>
      </c>
      <c r="S433">
        <v>2696.4378613935551</v>
      </c>
      <c r="T433">
        <v>25522.791467002793</v>
      </c>
      <c r="U433">
        <f>Pro_Economic_Table[[#This Row],[Total Energy(MJ)]]*AHP!$P$3/TOPSIS!$B$4</f>
        <v>8.5731917679194147E-3</v>
      </c>
      <c r="V433">
        <f>Pro_Economic_Table[[#This Row],[Total Cost(LKR Million)]]*AHP!$P$4/TOPSIS!$C$4</f>
        <v>3.3295045903662154E-2</v>
      </c>
      <c r="W433">
        <f>Pro_Economic_Table[[#This Row],[Total Carbon (Metric T)]]*AHP!$P$5/TOPSIS!$D$4</f>
        <v>3.6811479080446391E-3</v>
      </c>
      <c r="X433">
        <f>((Pro_Economic_Table[[#This Row],[Weighted Energy]]-TOPSIS!$B$5)^2+(Pro_Economic_Table[[#This Row],[Weighted Cost]]-TOPSIS!$C$5)^2+(Pro_Economic_Table[[#This Row],[Weighted Co2]]-TOPSIS!$D$5)^2)^0.5</f>
        <v>6.3395594329316279E-3</v>
      </c>
      <c r="Y433">
        <f>((Pro_Economic_Table[[#This Row],[Weighted Energy]]-TOPSIS!$B$6)^2+(Pro_Economic_Table[[#This Row],[Weighted Cost]]-TOPSIS!$C$6)^2+(Pro_Economic_Table[[#This Row],[Weighted Co2]]-TOPSIS!$D$6)^2)^0.5</f>
        <v>2.1685475292790757E-3</v>
      </c>
      <c r="Z433">
        <f>Pro_Economic_Table[[#This Row],[S- Worst-Euclidean Distance]]/(Pro_Economic_Table[[#This Row],[S+ Best-Euclidean Distance]]+Pro_Economic_Table[[#This Row],[S- Worst-Euclidean Distance]])</f>
        <v>0.25488014418610594</v>
      </c>
      <c r="AA433">
        <v>432</v>
      </c>
    </row>
    <row r="434" spans="1:27" x14ac:dyDescent="0.3">
      <c r="A434">
        <v>400</v>
      </c>
      <c r="B434" t="s">
        <v>142</v>
      </c>
      <c r="C434" t="s">
        <v>151</v>
      </c>
      <c r="D434" t="s">
        <v>154</v>
      </c>
      <c r="E434" t="s">
        <v>156</v>
      </c>
      <c r="F434" t="s">
        <v>160</v>
      </c>
      <c r="G434" t="s">
        <v>225</v>
      </c>
      <c r="H434">
        <v>478.96106026238573</v>
      </c>
      <c r="I434">
        <v>69</v>
      </c>
      <c r="J434">
        <v>1709630.7592084911</v>
      </c>
      <c r="K434">
        <v>45659.222608333323</v>
      </c>
      <c r="L434">
        <v>307733536.6575284</v>
      </c>
      <c r="M434">
        <v>6173293.0841666656</v>
      </c>
      <c r="N434">
        <v>2564446138.8127365</v>
      </c>
      <c r="O434">
        <v>128616000</v>
      </c>
      <c r="P434">
        <v>23.327968391666662</v>
      </c>
      <c r="Q434">
        <v>25558.979850166943</v>
      </c>
      <c r="R434">
        <v>307779195.88013673</v>
      </c>
      <c r="S434">
        <v>2699.2354318969033</v>
      </c>
      <c r="T434">
        <v>25582.307818558609</v>
      </c>
      <c r="U434">
        <f>Pro_Economic_Table[[#This Row],[Total Energy(MJ)]]*AHP!$P$3/TOPSIS!$B$4</f>
        <v>8.5938442922861777E-3</v>
      </c>
      <c r="V434">
        <f>Pro_Economic_Table[[#This Row],[Total Cost(LKR Million)]]*AHP!$P$4/TOPSIS!$C$4</f>
        <v>3.3329589714094915E-2</v>
      </c>
      <c r="W434">
        <f>Pro_Economic_Table[[#This Row],[Total Carbon (Metric T)]]*AHP!$P$5/TOPSIS!$D$4</f>
        <v>3.689731941390184E-3</v>
      </c>
      <c r="X434">
        <f>((Pro_Economic_Table[[#This Row],[Weighted Energy]]-TOPSIS!$B$5)^2+(Pro_Economic_Table[[#This Row],[Weighted Cost]]-TOPSIS!$C$5)^2+(Pro_Economic_Table[[#This Row],[Weighted Co2]]-TOPSIS!$D$5)^2)^0.5</f>
        <v>6.3788137003727395E-3</v>
      </c>
      <c r="Y434">
        <f>((Pro_Economic_Table[[#This Row],[Weighted Energy]]-TOPSIS!$B$6)^2+(Pro_Economic_Table[[#This Row],[Weighted Cost]]-TOPSIS!$C$6)^2+(Pro_Economic_Table[[#This Row],[Weighted Co2]]-TOPSIS!$D$6)^2)^0.5</f>
        <v>2.1293514360527042E-3</v>
      </c>
      <c r="Z434">
        <f>Pro_Economic_Table[[#This Row],[S- Worst-Euclidean Distance]]/(Pro_Economic_Table[[#This Row],[S+ Best-Euclidean Distance]]+Pro_Economic_Table[[#This Row],[S- Worst-Euclidean Distance]])</f>
        <v>0.25027152175695944</v>
      </c>
      <c r="AA434">
        <v>433</v>
      </c>
    </row>
    <row r="435" spans="1:27" x14ac:dyDescent="0.3">
      <c r="A435">
        <v>418</v>
      </c>
      <c r="B435" t="s">
        <v>142</v>
      </c>
      <c r="C435" t="s">
        <v>151</v>
      </c>
      <c r="D435" t="s">
        <v>155</v>
      </c>
      <c r="E435" t="s">
        <v>156</v>
      </c>
      <c r="F435" t="s">
        <v>160</v>
      </c>
      <c r="G435" t="s">
        <v>225</v>
      </c>
      <c r="H435">
        <v>478.99115413738576</v>
      </c>
      <c r="I435">
        <v>69</v>
      </c>
      <c r="J435">
        <v>1709659.8900794908</v>
      </c>
      <c r="K435">
        <v>45573.240108333324</v>
      </c>
      <c r="L435">
        <v>307738780.21430838</v>
      </c>
      <c r="M435">
        <v>6168993.9591666656</v>
      </c>
      <c r="N435">
        <v>2564489835.1192365</v>
      </c>
      <c r="O435">
        <v>128616000</v>
      </c>
      <c r="P435">
        <v>23.263481516666662</v>
      </c>
      <c r="Q435">
        <v>25559.415356688387</v>
      </c>
      <c r="R435">
        <v>307784353.45441669</v>
      </c>
      <c r="S435">
        <v>2699.2748290784029</v>
      </c>
      <c r="T435">
        <v>25582.678838205054</v>
      </c>
      <c r="U435">
        <f>Pro_Economic_Table[[#This Row],[Total Energy(MJ)]]*AHP!$P$3/TOPSIS!$B$4</f>
        <v>8.5939883026380191E-3</v>
      </c>
      <c r="V435">
        <f>Pro_Economic_Table[[#This Row],[Total Cost(LKR Million)]]*AHP!$P$4/TOPSIS!$C$4</f>
        <v>3.3330076182181305E-2</v>
      </c>
      <c r="W435">
        <f>Pro_Economic_Table[[#This Row],[Total Carbon (Metric T)]]*AHP!$P$5/TOPSIS!$D$4</f>
        <v>3.6897854534912065E-3</v>
      </c>
      <c r="X435">
        <f>((Pro_Economic_Table[[#This Row],[Weighted Energy]]-TOPSIS!$B$5)^2+(Pro_Economic_Table[[#This Row],[Weighted Cost]]-TOPSIS!$C$5)^2+(Pro_Economic_Table[[#This Row],[Weighted Co2]]-TOPSIS!$D$5)^2)^0.5</f>
        <v>6.3793234850777767E-3</v>
      </c>
      <c r="Y435">
        <f>((Pro_Economic_Table[[#This Row],[Weighted Energy]]-TOPSIS!$B$6)^2+(Pro_Economic_Table[[#This Row],[Weighted Cost]]-TOPSIS!$C$6)^2+(Pro_Economic_Table[[#This Row],[Weighted Co2]]-TOPSIS!$D$6)^2)^0.5</f>
        <v>2.1288418246244961E-3</v>
      </c>
      <c r="Z435">
        <f>Pro_Economic_Table[[#This Row],[S- Worst-Euclidean Distance]]/(Pro_Economic_Table[[#This Row],[S+ Best-Euclidean Distance]]+Pro_Economic_Table[[#This Row],[S- Worst-Euclidean Distance]])</f>
        <v>0.25021161991256502</v>
      </c>
      <c r="AA435">
        <v>434</v>
      </c>
    </row>
    <row r="436" spans="1:27" x14ac:dyDescent="0.3">
      <c r="A436">
        <v>253</v>
      </c>
      <c r="B436" t="s">
        <v>141</v>
      </c>
      <c r="C436" t="s">
        <v>150</v>
      </c>
      <c r="D436" t="s">
        <v>154</v>
      </c>
      <c r="E436" t="s">
        <v>156</v>
      </c>
      <c r="F436" t="s">
        <v>159</v>
      </c>
      <c r="G436" t="s">
        <v>225</v>
      </c>
      <c r="H436">
        <v>469.4659362232278</v>
      </c>
      <c r="I436">
        <v>67</v>
      </c>
      <c r="J436">
        <v>1713442.9577277503</v>
      </c>
      <c r="K436">
        <v>52331.493633333324</v>
      </c>
      <c r="L436">
        <v>308419732.39099503</v>
      </c>
      <c r="M436">
        <v>6218583.5983333327</v>
      </c>
      <c r="N436">
        <v>2570164436.5916252</v>
      </c>
      <c r="O436">
        <v>124888000</v>
      </c>
      <c r="P436">
        <v>23.447225649999993</v>
      </c>
      <c r="Q436">
        <v>25615.972218029863</v>
      </c>
      <c r="R436">
        <v>308472063.88462836</v>
      </c>
      <c r="S436">
        <v>2701.2710201899586</v>
      </c>
      <c r="T436">
        <v>25639.419443679864</v>
      </c>
      <c r="U436">
        <f>Pro_Economic_Table[[#This Row],[Total Energy(MJ)]]*AHP!$P$3/TOPSIS!$B$4</f>
        <v>8.6131906283134739E-3</v>
      </c>
      <c r="V436">
        <f>Pro_Economic_Table[[#This Row],[Total Cost(LKR Million)]]*AHP!$P$4/TOPSIS!$C$4</f>
        <v>3.3354724728933791E-2</v>
      </c>
      <c r="W436">
        <f>Pro_Economic_Table[[#This Row],[Total Carbon (Metric T)]]*AHP!$P$5/TOPSIS!$D$4</f>
        <v>3.6979691414477066E-3</v>
      </c>
      <c r="X436">
        <f>((Pro_Economic_Table[[#This Row],[Weighted Energy]]-TOPSIS!$B$5)^2+(Pro_Economic_Table[[#This Row],[Weighted Cost]]-TOPSIS!$C$5)^2+(Pro_Economic_Table[[#This Row],[Weighted Co2]]-TOPSIS!$D$5)^2)^0.5</f>
        <v>6.4086705180494549E-3</v>
      </c>
      <c r="Y436">
        <f>((Pro_Economic_Table[[#This Row],[Weighted Energy]]-TOPSIS!$B$6)^2+(Pro_Economic_Table[[#This Row],[Weighted Cost]]-TOPSIS!$C$6)^2+(Pro_Economic_Table[[#This Row],[Weighted Co2]]-TOPSIS!$D$6)^2)^0.5</f>
        <v>2.0996713967329781E-3</v>
      </c>
      <c r="Z436">
        <f>Pro_Economic_Table[[#This Row],[S- Worst-Euclidean Distance]]/(Pro_Economic_Table[[#This Row],[S+ Best-Euclidean Distance]]+Pro_Economic_Table[[#This Row],[S- Worst-Euclidean Distance]])</f>
        <v>0.24677797598671947</v>
      </c>
      <c r="AA436">
        <v>435</v>
      </c>
    </row>
    <row r="437" spans="1:27" x14ac:dyDescent="0.3">
      <c r="A437">
        <v>402</v>
      </c>
      <c r="B437" t="s">
        <v>142</v>
      </c>
      <c r="C437" t="s">
        <v>151</v>
      </c>
      <c r="D437" t="s">
        <v>154</v>
      </c>
      <c r="E437" t="s">
        <v>156</v>
      </c>
      <c r="F437" t="s">
        <v>160</v>
      </c>
      <c r="G437" t="s">
        <v>224</v>
      </c>
      <c r="H437">
        <v>478.96106026238573</v>
      </c>
      <c r="I437">
        <v>35</v>
      </c>
      <c r="J437">
        <v>1709630.7592084911</v>
      </c>
      <c r="K437">
        <v>45659.222608333323</v>
      </c>
      <c r="L437">
        <v>307733536.6575284</v>
      </c>
      <c r="M437">
        <v>6173293.0841666656</v>
      </c>
      <c r="N437">
        <v>2564446138.8127365</v>
      </c>
      <c r="O437">
        <v>131117000</v>
      </c>
      <c r="P437">
        <v>23.327968391666662</v>
      </c>
      <c r="Q437">
        <v>25558.979850166943</v>
      </c>
      <c r="R437">
        <v>307779195.88013673</v>
      </c>
      <c r="S437">
        <v>2701.736431896903</v>
      </c>
      <c r="T437">
        <v>25582.307818558609</v>
      </c>
      <c r="U437">
        <f>Pro_Economic_Table[[#This Row],[Total Energy(MJ)]]*AHP!$P$3/TOPSIS!$B$4</f>
        <v>8.5938442922861777E-3</v>
      </c>
      <c r="V437">
        <f>Pro_Economic_Table[[#This Row],[Total Cost(LKR Million)]]*AHP!$P$4/TOPSIS!$C$4</f>
        <v>3.336047153451336E-2</v>
      </c>
      <c r="W437">
        <f>Pro_Economic_Table[[#This Row],[Total Carbon (Metric T)]]*AHP!$P$5/TOPSIS!$D$4</f>
        <v>3.689731941390184E-3</v>
      </c>
      <c r="X437">
        <f>((Pro_Economic_Table[[#This Row],[Weighted Energy]]-TOPSIS!$B$5)^2+(Pro_Economic_Table[[#This Row],[Weighted Cost]]-TOPSIS!$C$5)^2+(Pro_Economic_Table[[#This Row],[Weighted Co2]]-TOPSIS!$D$5)^2)^0.5</f>
        <v>6.4085761817129321E-3</v>
      </c>
      <c r="Y437">
        <f>((Pro_Economic_Table[[#This Row],[Weighted Energy]]-TOPSIS!$B$6)^2+(Pro_Economic_Table[[#This Row],[Weighted Cost]]-TOPSIS!$C$6)^2+(Pro_Economic_Table[[#This Row],[Weighted Co2]]-TOPSIS!$D$6)^2)^0.5</f>
        <v>2.0995398433196885E-3</v>
      </c>
      <c r="Z437">
        <f>Pro_Economic_Table[[#This Row],[S- Worst-Euclidean Distance]]/(Pro_Economic_Table[[#This Row],[S+ Best-Euclidean Distance]]+Pro_Economic_Table[[#This Row],[S- Worst-Euclidean Distance]])</f>
        <v>0.24676906581226818</v>
      </c>
      <c r="AA437">
        <v>436</v>
      </c>
    </row>
    <row r="438" spans="1:27" x14ac:dyDescent="0.3">
      <c r="A438">
        <v>271</v>
      </c>
      <c r="B438" t="s">
        <v>141</v>
      </c>
      <c r="C438" t="s">
        <v>150</v>
      </c>
      <c r="D438" t="s">
        <v>155</v>
      </c>
      <c r="E438" t="s">
        <v>156</v>
      </c>
      <c r="F438" t="s">
        <v>159</v>
      </c>
      <c r="G438" t="s">
        <v>225</v>
      </c>
      <c r="H438">
        <v>469.49603009822783</v>
      </c>
      <c r="I438">
        <v>67</v>
      </c>
      <c r="J438">
        <v>1713472.0885987503</v>
      </c>
      <c r="K438">
        <v>52245.511133333326</v>
      </c>
      <c r="L438">
        <v>308424975.94777507</v>
      </c>
      <c r="M438">
        <v>6214284.4733333327</v>
      </c>
      <c r="N438">
        <v>2570208132.8981252</v>
      </c>
      <c r="O438">
        <v>124888000</v>
      </c>
      <c r="P438">
        <v>23.382738774999989</v>
      </c>
      <c r="Q438">
        <v>25616.407724551318</v>
      </c>
      <c r="R438">
        <v>308477221.45890838</v>
      </c>
      <c r="S438">
        <v>2701.3104173714587</v>
      </c>
      <c r="T438">
        <v>25639.790463326317</v>
      </c>
      <c r="U438">
        <f>Pro_Economic_Table[[#This Row],[Total Energy(MJ)]]*AHP!$P$3/TOPSIS!$B$4</f>
        <v>8.6133346386653153E-3</v>
      </c>
      <c r="V438">
        <f>Pro_Economic_Table[[#This Row],[Total Cost(LKR Million)]]*AHP!$P$4/TOPSIS!$C$4</f>
        <v>3.3355211197020194E-2</v>
      </c>
      <c r="W438">
        <f>Pro_Economic_Table[[#This Row],[Total Carbon (Metric T)]]*AHP!$P$5/TOPSIS!$D$4</f>
        <v>3.6980226535487299E-3</v>
      </c>
      <c r="X438">
        <f>((Pro_Economic_Table[[#This Row],[Weighted Energy]]-TOPSIS!$B$5)^2+(Pro_Economic_Table[[#This Row],[Weighted Cost]]-TOPSIS!$C$5)^2+(Pro_Economic_Table[[#This Row],[Weighted Co2]]-TOPSIS!$D$5)^2)^0.5</f>
        <v>6.4091803392172199E-3</v>
      </c>
      <c r="Y438">
        <f>((Pro_Economic_Table[[#This Row],[Weighted Energy]]-TOPSIS!$B$6)^2+(Pro_Economic_Table[[#This Row],[Weighted Cost]]-TOPSIS!$C$6)^2+(Pro_Economic_Table[[#This Row],[Weighted Co2]]-TOPSIS!$D$6)^2)^0.5</f>
        <v>2.0991619420139117E-3</v>
      </c>
      <c r="Z438">
        <f>Pro_Economic_Table[[#This Row],[S- Worst-Euclidean Distance]]/(Pro_Economic_Table[[#This Row],[S+ Best-Euclidean Distance]]+Pro_Economic_Table[[#This Row],[S- Worst-Euclidean Distance]])</f>
        <v>0.24671808827490771</v>
      </c>
      <c r="AA438">
        <v>437</v>
      </c>
    </row>
    <row r="439" spans="1:27" x14ac:dyDescent="0.3">
      <c r="A439">
        <v>420</v>
      </c>
      <c r="B439" t="s">
        <v>142</v>
      </c>
      <c r="C439" t="s">
        <v>151</v>
      </c>
      <c r="D439" t="s">
        <v>155</v>
      </c>
      <c r="E439" t="s">
        <v>156</v>
      </c>
      <c r="F439" t="s">
        <v>160</v>
      </c>
      <c r="G439" t="s">
        <v>224</v>
      </c>
      <c r="H439">
        <v>478.99115413738576</v>
      </c>
      <c r="I439">
        <v>35</v>
      </c>
      <c r="J439">
        <v>1709659.8900794908</v>
      </c>
      <c r="K439">
        <v>45573.240108333324</v>
      </c>
      <c r="L439">
        <v>307738780.21430838</v>
      </c>
      <c r="M439">
        <v>6168993.9591666656</v>
      </c>
      <c r="N439">
        <v>2564489835.1192365</v>
      </c>
      <c r="O439">
        <v>131117000</v>
      </c>
      <c r="P439">
        <v>23.263481516666662</v>
      </c>
      <c r="Q439">
        <v>25559.415356688387</v>
      </c>
      <c r="R439">
        <v>307784353.45441669</v>
      </c>
      <c r="S439">
        <v>2701.7758290784031</v>
      </c>
      <c r="T439">
        <v>25582.678838205054</v>
      </c>
      <c r="U439">
        <f>Pro_Economic_Table[[#This Row],[Total Energy(MJ)]]*AHP!$P$3/TOPSIS!$B$4</f>
        <v>8.5939883026380191E-3</v>
      </c>
      <c r="V439">
        <f>Pro_Economic_Table[[#This Row],[Total Cost(LKR Million)]]*AHP!$P$4/TOPSIS!$C$4</f>
        <v>3.3360958002599757E-2</v>
      </c>
      <c r="W439">
        <f>Pro_Economic_Table[[#This Row],[Total Carbon (Metric T)]]*AHP!$P$5/TOPSIS!$D$4</f>
        <v>3.6897854534912065E-3</v>
      </c>
      <c r="X439">
        <f>((Pro_Economic_Table[[#This Row],[Weighted Energy]]-TOPSIS!$B$5)^2+(Pro_Economic_Table[[#This Row],[Weighted Cost]]-TOPSIS!$C$5)^2+(Pro_Economic_Table[[#This Row],[Weighted Co2]]-TOPSIS!$D$5)^2)^0.5</f>
        <v>6.4090859431014391E-3</v>
      </c>
      <c r="Y439">
        <f>((Pro_Economic_Table[[#This Row],[Weighted Energy]]-TOPSIS!$B$6)^2+(Pro_Economic_Table[[#This Row],[Weighted Cost]]-TOPSIS!$C$6)^2+(Pro_Economic_Table[[#This Row],[Weighted Co2]]-TOPSIS!$D$6)^2)^0.5</f>
        <v>2.0990301512312393E-3</v>
      </c>
      <c r="Z439">
        <f>Pro_Economic_Table[[#This Row],[S- Worst-Euclidean Distance]]/(Pro_Economic_Table[[#This Row],[S+ Best-Euclidean Distance]]+Pro_Economic_Table[[#This Row],[S- Worst-Euclidean Distance]])</f>
        <v>0.24670915722805187</v>
      </c>
      <c r="AA439">
        <v>438</v>
      </c>
    </row>
    <row r="440" spans="1:27" x14ac:dyDescent="0.3">
      <c r="A440">
        <v>409</v>
      </c>
      <c r="B440" t="s">
        <v>142</v>
      </c>
      <c r="C440" t="s">
        <v>151</v>
      </c>
      <c r="D440" t="s">
        <v>154</v>
      </c>
      <c r="E440" t="s">
        <v>157</v>
      </c>
      <c r="F440" t="s">
        <v>160</v>
      </c>
      <c r="G440" t="s">
        <v>225</v>
      </c>
      <c r="H440">
        <v>482.01257259571912</v>
      </c>
      <c r="I440">
        <v>69</v>
      </c>
      <c r="J440">
        <v>1712584.6231471575</v>
      </c>
      <c r="K440">
        <v>48656.243649999989</v>
      </c>
      <c r="L440">
        <v>308265232.16648835</v>
      </c>
      <c r="M440">
        <v>5573888.8758333316</v>
      </c>
      <c r="N440">
        <v>2568876934.720736</v>
      </c>
      <c r="O440">
        <v>128616000</v>
      </c>
      <c r="P440">
        <v>26.324989433333329</v>
      </c>
      <c r="Q440">
        <v>25603.140116050003</v>
      </c>
      <c r="R440">
        <v>308313888.41013837</v>
      </c>
      <c r="S440">
        <v>2703.0668235965695</v>
      </c>
      <c r="T440">
        <v>25629.465105483338</v>
      </c>
      <c r="U440">
        <f>Pro_Economic_Table[[#This Row],[Total Energy(MJ)]]*AHP!$P$3/TOPSIS!$B$4</f>
        <v>8.6087740354546267E-3</v>
      </c>
      <c r="V440">
        <f>Pro_Economic_Table[[#This Row],[Total Cost(LKR Million)]]*AHP!$P$4/TOPSIS!$C$4</f>
        <v>3.3376898930577055E-2</v>
      </c>
      <c r="W440">
        <f>Pro_Economic_Table[[#This Row],[Total Carbon (Metric T)]]*AHP!$P$5/TOPSIS!$D$4</f>
        <v>3.6965334289287416E-3</v>
      </c>
      <c r="X440">
        <f>((Pro_Economic_Table[[#This Row],[Weighted Energy]]-TOPSIS!$B$5)^2+(Pro_Economic_Table[[#This Row],[Weighted Cost]]-TOPSIS!$C$5)^2+(Pro_Economic_Table[[#This Row],[Weighted Co2]]-TOPSIS!$D$5)^2)^0.5</f>
        <v>6.4287868921162556E-3</v>
      </c>
      <c r="Y440">
        <f>((Pro_Economic_Table[[#This Row],[Weighted Energy]]-TOPSIS!$B$6)^2+(Pro_Economic_Table[[#This Row],[Weighted Cost]]-TOPSIS!$C$6)^2+(Pro_Economic_Table[[#This Row],[Weighted Co2]]-TOPSIS!$D$6)^2)^0.5</f>
        <v>2.079410906501693E-3</v>
      </c>
      <c r="Z440">
        <f>Pro_Economic_Table[[#This Row],[S- Worst-Euclidean Distance]]/(Pro_Economic_Table[[#This Row],[S+ Best-Euclidean Distance]]+Pro_Economic_Table[[#This Row],[S- Worst-Euclidean Distance]])</f>
        <v>0.24440086557924967</v>
      </c>
      <c r="AA440">
        <v>439</v>
      </c>
    </row>
    <row r="441" spans="1:27" x14ac:dyDescent="0.3">
      <c r="A441">
        <v>427</v>
      </c>
      <c r="B441" t="s">
        <v>142</v>
      </c>
      <c r="C441" t="s">
        <v>151</v>
      </c>
      <c r="D441" t="s">
        <v>155</v>
      </c>
      <c r="E441" t="s">
        <v>157</v>
      </c>
      <c r="F441" t="s">
        <v>160</v>
      </c>
      <c r="G441" t="s">
        <v>225</v>
      </c>
      <c r="H441">
        <v>482.04266647071915</v>
      </c>
      <c r="I441">
        <v>69</v>
      </c>
      <c r="J441">
        <v>1712613.7540181575</v>
      </c>
      <c r="K441">
        <v>48570.261149999991</v>
      </c>
      <c r="L441">
        <v>308270475.72326833</v>
      </c>
      <c r="M441">
        <v>5569589.7508333316</v>
      </c>
      <c r="N441">
        <v>2568920631.027236</v>
      </c>
      <c r="O441">
        <v>128616000</v>
      </c>
      <c r="P441">
        <v>26.260502558333329</v>
      </c>
      <c r="Q441">
        <v>25603.575622571454</v>
      </c>
      <c r="R441">
        <v>308319045.98441833</v>
      </c>
      <c r="S441">
        <v>2703.1062207780697</v>
      </c>
      <c r="T441">
        <v>25629.836125129787</v>
      </c>
      <c r="U441">
        <f>Pro_Economic_Table[[#This Row],[Total Energy(MJ)]]*AHP!$P$3/TOPSIS!$B$4</f>
        <v>8.6089180458064681E-3</v>
      </c>
      <c r="V441">
        <f>Pro_Economic_Table[[#This Row],[Total Cost(LKR Million)]]*AHP!$P$4/TOPSIS!$C$4</f>
        <v>3.3377385398663452E-2</v>
      </c>
      <c r="W441">
        <f>Pro_Economic_Table[[#This Row],[Total Carbon (Metric T)]]*AHP!$P$5/TOPSIS!$D$4</f>
        <v>3.6965869410297641E-3</v>
      </c>
      <c r="X441">
        <f>((Pro_Economic_Table[[#This Row],[Weighted Energy]]-TOPSIS!$B$5)^2+(Pro_Economic_Table[[#This Row],[Weighted Cost]]-TOPSIS!$C$5)^2+(Pro_Economic_Table[[#This Row],[Weighted Co2]]-TOPSIS!$D$5)^2)^0.5</f>
        <v>6.4292966850422063E-3</v>
      </c>
      <c r="Y441">
        <f>((Pro_Economic_Table[[#This Row],[Weighted Energy]]-TOPSIS!$B$6)^2+(Pro_Economic_Table[[#This Row],[Weighted Cost]]-TOPSIS!$C$6)^2+(Pro_Economic_Table[[#This Row],[Weighted Co2]]-TOPSIS!$D$6)^2)^0.5</f>
        <v>2.0789013326697196E-3</v>
      </c>
      <c r="Z441">
        <f>Pro_Economic_Table[[#This Row],[S- Worst-Euclidean Distance]]/(Pro_Economic_Table[[#This Row],[S+ Best-Euclidean Distance]]+Pro_Economic_Table[[#This Row],[S- Worst-Euclidean Distance]])</f>
        <v>0.24434096718740803</v>
      </c>
      <c r="AA441">
        <v>440</v>
      </c>
    </row>
    <row r="442" spans="1:27" x14ac:dyDescent="0.3">
      <c r="A442">
        <v>255</v>
      </c>
      <c r="B442" t="s">
        <v>141</v>
      </c>
      <c r="C442" t="s">
        <v>150</v>
      </c>
      <c r="D442" t="s">
        <v>154</v>
      </c>
      <c r="E442" t="s">
        <v>156</v>
      </c>
      <c r="F442" t="s">
        <v>159</v>
      </c>
      <c r="G442" t="s">
        <v>224</v>
      </c>
      <c r="H442">
        <v>469.4659362232278</v>
      </c>
      <c r="I442">
        <v>34</v>
      </c>
      <c r="J442">
        <v>1713442.9577277503</v>
      </c>
      <c r="K442">
        <v>52331.493633333324</v>
      </c>
      <c r="L442">
        <v>308419732.39099503</v>
      </c>
      <c r="M442">
        <v>6218583.5983333327</v>
      </c>
      <c r="N442">
        <v>2570164436.5916252</v>
      </c>
      <c r="O442">
        <v>127370800</v>
      </c>
      <c r="P442">
        <v>23.447225649999993</v>
      </c>
      <c r="Q442">
        <v>25615.972218029863</v>
      </c>
      <c r="R442">
        <v>308472063.88462836</v>
      </c>
      <c r="S442">
        <v>2703.7538201899588</v>
      </c>
      <c r="T442">
        <v>25639.419443679864</v>
      </c>
      <c r="U442">
        <f>Pro_Economic_Table[[#This Row],[Total Energy(MJ)]]*AHP!$P$3/TOPSIS!$B$4</f>
        <v>8.6131906283134739E-3</v>
      </c>
      <c r="V442">
        <f>Pro_Economic_Table[[#This Row],[Total Cost(LKR Million)]]*AHP!$P$4/TOPSIS!$C$4</f>
        <v>3.3385381819591498E-2</v>
      </c>
      <c r="W442">
        <f>Pro_Economic_Table[[#This Row],[Total Carbon (Metric T)]]*AHP!$P$5/TOPSIS!$D$4</f>
        <v>3.6979691414477066E-3</v>
      </c>
      <c r="X442">
        <f>((Pro_Economic_Table[[#This Row],[Weighted Energy]]-TOPSIS!$B$5)^2+(Pro_Economic_Table[[#This Row],[Weighted Cost]]-TOPSIS!$C$5)^2+(Pro_Economic_Table[[#This Row],[Weighted Co2]]-TOPSIS!$D$5)^2)^0.5</f>
        <v>6.4381990461596442E-3</v>
      </c>
      <c r="Y442">
        <f>((Pro_Economic_Table[[#This Row],[Weighted Energy]]-TOPSIS!$B$6)^2+(Pro_Economic_Table[[#This Row],[Weighted Cost]]-TOPSIS!$C$6)^2+(Pro_Economic_Table[[#This Row],[Weighted Co2]]-TOPSIS!$D$6)^2)^0.5</f>
        <v>2.0700245543327947E-3</v>
      </c>
      <c r="Z442">
        <f>Pro_Economic_Table[[#This Row],[S- Worst-Euclidean Distance]]/(Pro_Economic_Table[[#This Row],[S+ Best-Euclidean Distance]]+Pro_Economic_Table[[#This Row],[S- Worst-Euclidean Distance]])</f>
        <v>0.2432969150238348</v>
      </c>
      <c r="AA442">
        <v>441</v>
      </c>
    </row>
    <row r="443" spans="1:27" x14ac:dyDescent="0.3">
      <c r="A443">
        <v>273</v>
      </c>
      <c r="B443" t="s">
        <v>141</v>
      </c>
      <c r="C443" t="s">
        <v>150</v>
      </c>
      <c r="D443" t="s">
        <v>155</v>
      </c>
      <c r="E443" t="s">
        <v>156</v>
      </c>
      <c r="F443" t="s">
        <v>159</v>
      </c>
      <c r="G443" t="s">
        <v>224</v>
      </c>
      <c r="H443">
        <v>469.49603009822783</v>
      </c>
      <c r="I443">
        <v>34</v>
      </c>
      <c r="J443">
        <v>1713472.0885987503</v>
      </c>
      <c r="K443">
        <v>52245.511133333326</v>
      </c>
      <c r="L443">
        <v>308424975.94777507</v>
      </c>
      <c r="M443">
        <v>6214284.4733333327</v>
      </c>
      <c r="N443">
        <v>2570208132.8981252</v>
      </c>
      <c r="O443">
        <v>127370800</v>
      </c>
      <c r="P443">
        <v>23.382738774999989</v>
      </c>
      <c r="Q443">
        <v>25616.407724551318</v>
      </c>
      <c r="R443">
        <v>308477221.45890838</v>
      </c>
      <c r="S443">
        <v>2703.7932173714585</v>
      </c>
      <c r="T443">
        <v>25639.790463326317</v>
      </c>
      <c r="U443">
        <f>Pro_Economic_Table[[#This Row],[Total Energy(MJ)]]*AHP!$P$3/TOPSIS!$B$4</f>
        <v>8.6133346386653153E-3</v>
      </c>
      <c r="V443">
        <f>Pro_Economic_Table[[#This Row],[Total Cost(LKR Million)]]*AHP!$P$4/TOPSIS!$C$4</f>
        <v>3.3385868287677894E-2</v>
      </c>
      <c r="W443">
        <f>Pro_Economic_Table[[#This Row],[Total Carbon (Metric T)]]*AHP!$P$5/TOPSIS!$D$4</f>
        <v>3.6980226535487299E-3</v>
      </c>
      <c r="X443">
        <f>((Pro_Economic_Table[[#This Row],[Weighted Energy]]-TOPSIS!$B$5)^2+(Pro_Economic_Table[[#This Row],[Weighted Cost]]-TOPSIS!$C$5)^2+(Pro_Economic_Table[[#This Row],[Weighted Co2]]-TOPSIS!$D$5)^2)^0.5</f>
        <v>6.4387088454950043E-3</v>
      </c>
      <c r="Y443">
        <f>((Pro_Economic_Table[[#This Row],[Weighted Energy]]-TOPSIS!$B$6)^2+(Pro_Economic_Table[[#This Row],[Weighted Cost]]-TOPSIS!$C$6)^2+(Pro_Economic_Table[[#This Row],[Weighted Co2]]-TOPSIS!$D$6)^2)^0.5</f>
        <v>2.0695150077914798E-3</v>
      </c>
      <c r="Z443">
        <f>Pro_Economic_Table[[#This Row],[S- Worst-Euclidean Distance]]/(Pro_Economic_Table[[#This Row],[S+ Best-Euclidean Distance]]+Pro_Economic_Table[[#This Row],[S- Worst-Euclidean Distance]])</f>
        <v>0.24323701908619685</v>
      </c>
      <c r="AA443">
        <v>442</v>
      </c>
    </row>
    <row r="444" spans="1:27" x14ac:dyDescent="0.3">
      <c r="A444">
        <v>411</v>
      </c>
      <c r="B444" t="s">
        <v>142</v>
      </c>
      <c r="C444" t="s">
        <v>151</v>
      </c>
      <c r="D444" t="s">
        <v>154</v>
      </c>
      <c r="E444" t="s">
        <v>157</v>
      </c>
      <c r="F444" t="s">
        <v>160</v>
      </c>
      <c r="G444" t="s">
        <v>224</v>
      </c>
      <c r="H444">
        <v>482.01257259571912</v>
      </c>
      <c r="I444">
        <v>35</v>
      </c>
      <c r="J444">
        <v>1712584.6231471575</v>
      </c>
      <c r="K444">
        <v>48656.243649999989</v>
      </c>
      <c r="L444">
        <v>308265232.16648835</v>
      </c>
      <c r="M444">
        <v>5573888.8758333316</v>
      </c>
      <c r="N444">
        <v>2568876934.720736</v>
      </c>
      <c r="O444">
        <v>131117000</v>
      </c>
      <c r="P444">
        <v>26.324989433333329</v>
      </c>
      <c r="Q444">
        <v>25603.140116050003</v>
      </c>
      <c r="R444">
        <v>308313888.41013837</v>
      </c>
      <c r="S444">
        <v>2705.5678235965697</v>
      </c>
      <c r="T444">
        <v>25629.465105483338</v>
      </c>
      <c r="U444">
        <f>Pro_Economic_Table[[#This Row],[Total Energy(MJ)]]*AHP!$P$3/TOPSIS!$B$4</f>
        <v>8.6087740354546267E-3</v>
      </c>
      <c r="V444">
        <f>Pro_Economic_Table[[#This Row],[Total Cost(LKR Million)]]*AHP!$P$4/TOPSIS!$C$4</f>
        <v>3.34077807509955E-2</v>
      </c>
      <c r="W444">
        <f>Pro_Economic_Table[[#This Row],[Total Carbon (Metric T)]]*AHP!$P$5/TOPSIS!$D$4</f>
        <v>3.6965334289287416E-3</v>
      </c>
      <c r="X444">
        <f>((Pro_Economic_Table[[#This Row],[Weighted Energy]]-TOPSIS!$B$5)^2+(Pro_Economic_Table[[#This Row],[Weighted Cost]]-TOPSIS!$C$5)^2+(Pro_Economic_Table[[#This Row],[Weighted Co2]]-TOPSIS!$D$5)^2)^0.5</f>
        <v>6.4585452964623698E-3</v>
      </c>
      <c r="Y444">
        <f>((Pro_Economic_Table[[#This Row],[Weighted Energy]]-TOPSIS!$B$6)^2+(Pro_Economic_Table[[#This Row],[Weighted Cost]]-TOPSIS!$C$6)^2+(Pro_Economic_Table[[#This Row],[Weighted Co2]]-TOPSIS!$D$6)^2)^0.5</f>
        <v>2.0495857442420938E-3</v>
      </c>
      <c r="Z444">
        <f>Pro_Economic_Table[[#This Row],[S- Worst-Euclidean Distance]]/(Pro_Economic_Table[[#This Row],[S+ Best-Euclidean Distance]]+Pro_Economic_Table[[#This Row],[S- Worst-Euclidean Distance]])</f>
        <v>0.24089729394581474</v>
      </c>
      <c r="AA444">
        <v>443</v>
      </c>
    </row>
    <row r="445" spans="1:27" x14ac:dyDescent="0.3">
      <c r="A445">
        <v>429</v>
      </c>
      <c r="B445" t="s">
        <v>142</v>
      </c>
      <c r="C445" t="s">
        <v>151</v>
      </c>
      <c r="D445" t="s">
        <v>155</v>
      </c>
      <c r="E445" t="s">
        <v>157</v>
      </c>
      <c r="F445" t="s">
        <v>160</v>
      </c>
      <c r="G445" t="s">
        <v>224</v>
      </c>
      <c r="H445">
        <v>482.04266647071915</v>
      </c>
      <c r="I445">
        <v>35</v>
      </c>
      <c r="J445">
        <v>1712613.7540181575</v>
      </c>
      <c r="K445">
        <v>48570.261149999991</v>
      </c>
      <c r="L445">
        <v>308270475.72326833</v>
      </c>
      <c r="M445">
        <v>5569589.7508333316</v>
      </c>
      <c r="N445">
        <v>2568920631.027236</v>
      </c>
      <c r="O445">
        <v>131117000</v>
      </c>
      <c r="P445">
        <v>26.260502558333329</v>
      </c>
      <c r="Q445">
        <v>25603.575622571454</v>
      </c>
      <c r="R445">
        <v>308319045.98441833</v>
      </c>
      <c r="S445">
        <v>2705.6072207780694</v>
      </c>
      <c r="T445">
        <v>25629.836125129787</v>
      </c>
      <c r="U445">
        <f>Pro_Economic_Table[[#This Row],[Total Energy(MJ)]]*AHP!$P$3/TOPSIS!$B$4</f>
        <v>8.6089180458064681E-3</v>
      </c>
      <c r="V445">
        <f>Pro_Economic_Table[[#This Row],[Total Cost(LKR Million)]]*AHP!$P$4/TOPSIS!$C$4</f>
        <v>3.3408267219081897E-2</v>
      </c>
      <c r="W445">
        <f>Pro_Economic_Table[[#This Row],[Total Carbon (Metric T)]]*AHP!$P$5/TOPSIS!$D$4</f>
        <v>3.6965869410297641E-3</v>
      </c>
      <c r="X445">
        <f>((Pro_Economic_Table[[#This Row],[Weighted Energy]]-TOPSIS!$B$5)^2+(Pro_Economic_Table[[#This Row],[Weighted Cost]]-TOPSIS!$C$5)^2+(Pro_Economic_Table[[#This Row],[Weighted Co2]]-TOPSIS!$D$5)^2)^0.5</f>
        <v>6.4590550665360709E-3</v>
      </c>
      <c r="Y445">
        <f>((Pro_Economic_Table[[#This Row],[Weighted Energy]]-TOPSIS!$B$6)^2+(Pro_Economic_Table[[#This Row],[Weighted Cost]]-TOPSIS!$C$6)^2+(Pro_Economic_Table[[#This Row],[Weighted Co2]]-TOPSIS!$D$6)^2)^0.5</f>
        <v>2.0490760849559311E-3</v>
      </c>
      <c r="Z445">
        <f>Pro_Economic_Table[[#This Row],[S- Worst-Euclidean Distance]]/(Pro_Economic_Table[[#This Row],[S+ Best-Euclidean Distance]]+Pro_Economic_Table[[#This Row],[S- Worst-Euclidean Distance]])</f>
        <v>0.24083738819618469</v>
      </c>
      <c r="AA445">
        <v>444</v>
      </c>
    </row>
    <row r="446" spans="1:27" x14ac:dyDescent="0.3">
      <c r="A446">
        <v>401</v>
      </c>
      <c r="B446" t="s">
        <v>142</v>
      </c>
      <c r="C446" t="s">
        <v>151</v>
      </c>
      <c r="D446" t="s">
        <v>154</v>
      </c>
      <c r="E446" t="s">
        <v>156</v>
      </c>
      <c r="F446" t="s">
        <v>160</v>
      </c>
      <c r="G446" t="s">
        <v>226</v>
      </c>
      <c r="H446">
        <v>478.96106026238573</v>
      </c>
      <c r="I446">
        <v>35</v>
      </c>
      <c r="J446">
        <v>1709630.7592084911</v>
      </c>
      <c r="K446">
        <v>45659.222608333323</v>
      </c>
      <c r="L446">
        <v>307733536.6575284</v>
      </c>
      <c r="M446">
        <v>6173293.0841666656</v>
      </c>
      <c r="N446">
        <v>2564446138.8127365</v>
      </c>
      <c r="O446">
        <v>136500000</v>
      </c>
      <c r="P446">
        <v>23.327968391666662</v>
      </c>
      <c r="Q446">
        <v>25558.979850166943</v>
      </c>
      <c r="R446">
        <v>307779195.88013673</v>
      </c>
      <c r="S446">
        <v>2707.1194318969028</v>
      </c>
      <c r="T446">
        <v>25582.307818558609</v>
      </c>
      <c r="U446">
        <f>Pro_Economic_Table[[#This Row],[Total Energy(MJ)]]*AHP!$P$3/TOPSIS!$B$4</f>
        <v>8.5938442922861777E-3</v>
      </c>
      <c r="V446">
        <f>Pro_Economic_Table[[#This Row],[Total Cost(LKR Million)]]*AHP!$P$4/TOPSIS!$C$4</f>
        <v>3.3426939682978975E-2</v>
      </c>
      <c r="W446">
        <f>Pro_Economic_Table[[#This Row],[Total Carbon (Metric T)]]*AHP!$P$5/TOPSIS!$D$4</f>
        <v>3.689731941390184E-3</v>
      </c>
      <c r="X446">
        <f>((Pro_Economic_Table[[#This Row],[Weighted Energy]]-TOPSIS!$B$5)^2+(Pro_Economic_Table[[#This Row],[Weighted Cost]]-TOPSIS!$C$5)^2+(Pro_Economic_Table[[#This Row],[Weighted Co2]]-TOPSIS!$D$5)^2)^0.5</f>
        <v>6.4726707110714429E-3</v>
      </c>
      <c r="Y446">
        <f>((Pro_Economic_Table[[#This Row],[Weighted Energy]]-TOPSIS!$B$6)^2+(Pro_Economic_Table[[#This Row],[Weighted Cost]]-TOPSIS!$C$6)^2+(Pro_Economic_Table[[#This Row],[Weighted Co2]]-TOPSIS!$D$6)^2)^0.5</f>
        <v>2.0354834495314939E-3</v>
      </c>
      <c r="Z446">
        <f>Pro_Economic_Table[[#This Row],[S- Worst-Euclidean Distance]]/(Pro_Economic_Table[[#This Row],[S+ Best-Euclidean Distance]]+Pro_Economic_Table[[#This Row],[S- Worst-Euclidean Distance]])</f>
        <v>0.23923913590527227</v>
      </c>
      <c r="AA446">
        <v>445</v>
      </c>
    </row>
    <row r="447" spans="1:27" x14ac:dyDescent="0.3">
      <c r="A447">
        <v>419</v>
      </c>
      <c r="B447" t="s">
        <v>142</v>
      </c>
      <c r="C447" t="s">
        <v>151</v>
      </c>
      <c r="D447" t="s">
        <v>155</v>
      </c>
      <c r="E447" t="s">
        <v>156</v>
      </c>
      <c r="F447" t="s">
        <v>160</v>
      </c>
      <c r="G447" t="s">
        <v>226</v>
      </c>
      <c r="H447">
        <v>478.99115413738576</v>
      </c>
      <c r="I447">
        <v>35</v>
      </c>
      <c r="J447">
        <v>1709659.8900794908</v>
      </c>
      <c r="K447">
        <v>45573.240108333324</v>
      </c>
      <c r="L447">
        <v>307738780.21430838</v>
      </c>
      <c r="M447">
        <v>6168993.9591666656</v>
      </c>
      <c r="N447">
        <v>2564489835.1192365</v>
      </c>
      <c r="O447">
        <v>136500000</v>
      </c>
      <c r="P447">
        <v>23.263481516666662</v>
      </c>
      <c r="Q447">
        <v>25559.415356688387</v>
      </c>
      <c r="R447">
        <v>307784353.45441669</v>
      </c>
      <c r="S447">
        <v>2707.158829078403</v>
      </c>
      <c r="T447">
        <v>25582.678838205054</v>
      </c>
      <c r="U447">
        <f>Pro_Economic_Table[[#This Row],[Total Energy(MJ)]]*AHP!$P$3/TOPSIS!$B$4</f>
        <v>8.5939883026380191E-3</v>
      </c>
      <c r="V447">
        <f>Pro_Economic_Table[[#This Row],[Total Cost(LKR Million)]]*AHP!$P$4/TOPSIS!$C$4</f>
        <v>3.3427426151065372E-2</v>
      </c>
      <c r="W447">
        <f>Pro_Economic_Table[[#This Row],[Total Carbon (Metric T)]]*AHP!$P$5/TOPSIS!$D$4</f>
        <v>3.6897854534912065E-3</v>
      </c>
      <c r="X447">
        <f>((Pro_Economic_Table[[#This Row],[Weighted Energy]]-TOPSIS!$B$5)^2+(Pro_Economic_Table[[#This Row],[Weighted Cost]]-TOPSIS!$C$5)^2+(Pro_Economic_Table[[#This Row],[Weighted Co2]]-TOPSIS!$D$5)^2)^0.5</f>
        <v>6.4731804202007408E-3</v>
      </c>
      <c r="Y447">
        <f>((Pro_Economic_Table[[#This Row],[Weighted Energy]]-TOPSIS!$B$6)^2+(Pro_Economic_Table[[#This Row],[Weighted Cost]]-TOPSIS!$C$6)^2+(Pro_Economic_Table[[#This Row],[Weighted Co2]]-TOPSIS!$D$6)^2)^0.5</f>
        <v>2.0349736029426986E-3</v>
      </c>
      <c r="Z447">
        <f>Pro_Economic_Table[[#This Row],[S- Worst-Euclidean Distance]]/(Pro_Economic_Table[[#This Row],[S+ Best-Euclidean Distance]]+Pro_Economic_Table[[#This Row],[S- Worst-Euclidean Distance]])</f>
        <v>0.23917921530419747</v>
      </c>
      <c r="AA447">
        <v>446</v>
      </c>
    </row>
    <row r="448" spans="1:27" x14ac:dyDescent="0.3">
      <c r="A448">
        <v>262</v>
      </c>
      <c r="B448" t="s">
        <v>141</v>
      </c>
      <c r="C448" t="s">
        <v>150</v>
      </c>
      <c r="D448" t="s">
        <v>154</v>
      </c>
      <c r="E448" t="s">
        <v>157</v>
      </c>
      <c r="F448" t="s">
        <v>159</v>
      </c>
      <c r="G448" t="s">
        <v>225</v>
      </c>
      <c r="H448">
        <v>472.51744855656113</v>
      </c>
      <c r="I448">
        <v>68</v>
      </c>
      <c r="J448">
        <v>1716396.8216664169</v>
      </c>
      <c r="K448">
        <v>55328.514674999991</v>
      </c>
      <c r="L448">
        <v>308951427.89995503</v>
      </c>
      <c r="M448">
        <v>5619179.3899999987</v>
      </c>
      <c r="N448">
        <v>2574595232.4996252</v>
      </c>
      <c r="O448">
        <v>126752000</v>
      </c>
      <c r="P448">
        <v>26.44424669166666</v>
      </c>
      <c r="Q448">
        <v>25660.13248391293</v>
      </c>
      <c r="R448">
        <v>309006756.41463006</v>
      </c>
      <c r="S448">
        <v>2706.9664118896249</v>
      </c>
      <c r="T448">
        <v>25686.576730604596</v>
      </c>
      <c r="U448">
        <f>Pro_Economic_Table[[#This Row],[Total Energy(MJ)]]*AHP!$P$3/TOPSIS!$B$4</f>
        <v>8.6281203714819246E-3</v>
      </c>
      <c r="V448">
        <f>Pro_Economic_Table[[#This Row],[Total Cost(LKR Million)]]*AHP!$P$4/TOPSIS!$C$4</f>
        <v>3.3425050224208407E-2</v>
      </c>
      <c r="W448">
        <f>Pro_Economic_Table[[#This Row],[Total Carbon (Metric T)]]*AHP!$P$5/TOPSIS!$D$4</f>
        <v>3.704770628986265E-3</v>
      </c>
      <c r="X448">
        <f>((Pro_Economic_Table[[#This Row],[Weighted Energy]]-TOPSIS!$B$5)^2+(Pro_Economic_Table[[#This Row],[Weighted Cost]]-TOPSIS!$C$5)^2+(Pro_Economic_Table[[#This Row],[Weighted Co2]]-TOPSIS!$D$5)^2)^0.5</f>
        <v>6.4808152660372409E-3</v>
      </c>
      <c r="Y448">
        <f>((Pro_Economic_Table[[#This Row],[Weighted Energy]]-TOPSIS!$B$6)^2+(Pro_Economic_Table[[#This Row],[Weighted Cost]]-TOPSIS!$C$6)^2+(Pro_Economic_Table[[#This Row],[Weighted Co2]]-TOPSIS!$D$6)^2)^0.5</f>
        <v>2.0274845679508803E-3</v>
      </c>
      <c r="Z448">
        <f>Pro_Economic_Table[[#This Row],[S- Worst-Euclidean Distance]]/(Pro_Economic_Table[[#This Row],[S+ Best-Euclidean Distance]]+Pro_Economic_Table[[#This Row],[S- Worst-Euclidean Distance]])</f>
        <v>0.23829491290982527</v>
      </c>
      <c r="AA448">
        <v>447</v>
      </c>
    </row>
    <row r="449" spans="1:27" x14ac:dyDescent="0.3">
      <c r="A449">
        <v>280</v>
      </c>
      <c r="B449" t="s">
        <v>141</v>
      </c>
      <c r="C449" t="s">
        <v>150</v>
      </c>
      <c r="D449" t="s">
        <v>155</v>
      </c>
      <c r="E449" t="s">
        <v>157</v>
      </c>
      <c r="F449" t="s">
        <v>159</v>
      </c>
      <c r="G449" t="s">
        <v>225</v>
      </c>
      <c r="H449">
        <v>472.54754243156111</v>
      </c>
      <c r="I449">
        <v>68</v>
      </c>
      <c r="J449">
        <v>1716425.9525374165</v>
      </c>
      <c r="K449">
        <v>55242.532174999993</v>
      </c>
      <c r="L449">
        <v>308956671.45673496</v>
      </c>
      <c r="M449">
        <v>5614880.2649999987</v>
      </c>
      <c r="N449">
        <v>2574638928.8061247</v>
      </c>
      <c r="O449">
        <v>126752000</v>
      </c>
      <c r="P449">
        <v>26.379759816666656</v>
      </c>
      <c r="Q449">
        <v>25660.567990434374</v>
      </c>
      <c r="R449">
        <v>309011913.98890996</v>
      </c>
      <c r="S449">
        <v>2707.0058090711245</v>
      </c>
      <c r="T449">
        <v>25686.947750251042</v>
      </c>
      <c r="U449">
        <f>Pro_Economic_Table[[#This Row],[Total Energy(MJ)]]*AHP!$P$3/TOPSIS!$B$4</f>
        <v>8.6282643818337643E-3</v>
      </c>
      <c r="V449">
        <f>Pro_Economic_Table[[#This Row],[Total Cost(LKR Million)]]*AHP!$P$4/TOPSIS!$C$4</f>
        <v>3.3425536692294797E-2</v>
      </c>
      <c r="W449">
        <f>Pro_Economic_Table[[#This Row],[Total Carbon (Metric T)]]*AHP!$P$5/TOPSIS!$D$4</f>
        <v>3.704824141087287E-3</v>
      </c>
      <c r="X449">
        <f>((Pro_Economic_Table[[#This Row],[Weighted Energy]]-TOPSIS!$B$5)^2+(Pro_Economic_Table[[#This Row],[Weighted Cost]]-TOPSIS!$C$5)^2+(Pro_Economic_Table[[#This Row],[Weighted Co2]]-TOPSIS!$D$5)^2)^0.5</f>
        <v>6.4813250785939296E-3</v>
      </c>
      <c r="Y449">
        <f>((Pro_Economic_Table[[#This Row],[Weighted Energy]]-TOPSIS!$B$6)^2+(Pro_Economic_Table[[#This Row],[Weighted Cost]]-TOPSIS!$C$6)^2+(Pro_Economic_Table[[#This Row],[Weighted Co2]]-TOPSIS!$D$6)^2)^0.5</f>
        <v>2.026975088163927E-3</v>
      </c>
      <c r="Z449">
        <f>Pro_Economic_Table[[#This Row],[S- Worst-Euclidean Distance]]/(Pro_Economic_Table[[#This Row],[S+ Best-Euclidean Distance]]+Pro_Economic_Table[[#This Row],[S- Worst-Euclidean Distance]])</f>
        <v>0.23823502326391463</v>
      </c>
      <c r="AA449">
        <v>448</v>
      </c>
    </row>
    <row r="450" spans="1:27" x14ac:dyDescent="0.3">
      <c r="A450">
        <v>264</v>
      </c>
      <c r="B450" t="s">
        <v>141</v>
      </c>
      <c r="C450" t="s">
        <v>150</v>
      </c>
      <c r="D450" t="s">
        <v>154</v>
      </c>
      <c r="E450" t="s">
        <v>157</v>
      </c>
      <c r="F450" t="s">
        <v>159</v>
      </c>
      <c r="G450" t="s">
        <v>224</v>
      </c>
      <c r="H450">
        <v>472.51744855656113</v>
      </c>
      <c r="I450">
        <v>34</v>
      </c>
      <c r="J450">
        <v>1716396.8216664169</v>
      </c>
      <c r="K450">
        <v>55328.514674999991</v>
      </c>
      <c r="L450">
        <v>308951427.89995503</v>
      </c>
      <c r="M450">
        <v>5619179.3899999987</v>
      </c>
      <c r="N450">
        <v>2574595232.4996252</v>
      </c>
      <c r="O450">
        <v>127370800</v>
      </c>
      <c r="P450">
        <v>26.44424669166666</v>
      </c>
      <c r="Q450">
        <v>25660.13248391293</v>
      </c>
      <c r="R450">
        <v>309006756.41463006</v>
      </c>
      <c r="S450">
        <v>2707.585211889625</v>
      </c>
      <c r="T450">
        <v>25686.576730604596</v>
      </c>
      <c r="U450">
        <f>Pro_Economic_Table[[#This Row],[Total Energy(MJ)]]*AHP!$P$3/TOPSIS!$B$4</f>
        <v>8.6281203714819246E-3</v>
      </c>
      <c r="V450">
        <f>Pro_Economic_Table[[#This Row],[Total Cost(LKR Million)]]*AHP!$P$4/TOPSIS!$C$4</f>
        <v>3.3432691036073638E-2</v>
      </c>
      <c r="W450">
        <f>Pro_Economic_Table[[#This Row],[Total Carbon (Metric T)]]*AHP!$P$5/TOPSIS!$D$4</f>
        <v>3.704770628986265E-3</v>
      </c>
      <c r="X450">
        <f>((Pro_Economic_Table[[#This Row],[Weighted Energy]]-TOPSIS!$B$5)^2+(Pro_Economic_Table[[#This Row],[Weighted Cost]]-TOPSIS!$C$5)^2+(Pro_Economic_Table[[#This Row],[Weighted Co2]]-TOPSIS!$D$5)^2)^0.5</f>
        <v>6.4881748066641202E-3</v>
      </c>
      <c r="Y450">
        <f>((Pro_Economic_Table[[#This Row],[Weighted Energy]]-TOPSIS!$B$6)^2+(Pro_Economic_Table[[#This Row],[Weighted Cost]]-TOPSIS!$C$6)^2+(Pro_Economic_Table[[#This Row],[Weighted Co2]]-TOPSIS!$D$6)^2)^0.5</f>
        <v>2.0200946807207801E-3</v>
      </c>
      <c r="Z450">
        <f>Pro_Economic_Table[[#This Row],[S- Worst-Euclidean Distance]]/(Pro_Economic_Table[[#This Row],[S+ Best-Euclidean Distance]]+Pro_Economic_Table[[#This Row],[S- Worst-Euclidean Distance]])</f>
        <v>0.23742720934215214</v>
      </c>
      <c r="AA450">
        <v>449</v>
      </c>
    </row>
    <row r="451" spans="1:27" x14ac:dyDescent="0.3">
      <c r="A451">
        <v>282</v>
      </c>
      <c r="B451" t="s">
        <v>141</v>
      </c>
      <c r="C451" t="s">
        <v>150</v>
      </c>
      <c r="D451" t="s">
        <v>155</v>
      </c>
      <c r="E451" t="s">
        <v>157</v>
      </c>
      <c r="F451" t="s">
        <v>159</v>
      </c>
      <c r="G451" t="s">
        <v>224</v>
      </c>
      <c r="H451">
        <v>472.54754243156111</v>
      </c>
      <c r="I451">
        <v>34</v>
      </c>
      <c r="J451">
        <v>1716425.9525374165</v>
      </c>
      <c r="K451">
        <v>55242.532174999993</v>
      </c>
      <c r="L451">
        <v>308956671.45673496</v>
      </c>
      <c r="M451">
        <v>5614880.2649999987</v>
      </c>
      <c r="N451">
        <v>2574638928.8061247</v>
      </c>
      <c r="O451">
        <v>127370800</v>
      </c>
      <c r="P451">
        <v>26.379759816666656</v>
      </c>
      <c r="Q451">
        <v>25660.567990434374</v>
      </c>
      <c r="R451">
        <v>309011913.98890996</v>
      </c>
      <c r="S451">
        <v>2707.6246090711247</v>
      </c>
      <c r="T451">
        <v>25686.947750251042</v>
      </c>
      <c r="U451">
        <f>Pro_Economic_Table[[#This Row],[Total Energy(MJ)]]*AHP!$P$3/TOPSIS!$B$4</f>
        <v>8.6282643818337643E-3</v>
      </c>
      <c r="V451">
        <f>Pro_Economic_Table[[#This Row],[Total Cost(LKR Million)]]*AHP!$P$4/TOPSIS!$C$4</f>
        <v>3.3433177504160035E-2</v>
      </c>
      <c r="W451">
        <f>Pro_Economic_Table[[#This Row],[Total Carbon (Metric T)]]*AHP!$P$5/TOPSIS!$D$4</f>
        <v>3.704824141087287E-3</v>
      </c>
      <c r="X451">
        <f>((Pro_Economic_Table[[#This Row],[Weighted Energy]]-TOPSIS!$B$5)^2+(Pro_Economic_Table[[#This Row],[Weighted Cost]]-TOPSIS!$C$5)^2+(Pro_Economic_Table[[#This Row],[Weighted Co2]]-TOPSIS!$D$5)^2)^0.5</f>
        <v>6.4886846138306475E-3</v>
      </c>
      <c r="Y451">
        <f>((Pro_Economic_Table[[#This Row],[Weighted Energy]]-TOPSIS!$B$6)^2+(Pro_Economic_Table[[#This Row],[Weighted Cost]]-TOPSIS!$C$6)^2+(Pro_Economic_Table[[#This Row],[Weighted Co2]]-TOPSIS!$D$6)^2)^0.5</f>
        <v>2.0195851771729776E-3</v>
      </c>
      <c r="Z451">
        <f>Pro_Economic_Table[[#This Row],[S- Worst-Euclidean Distance]]/(Pro_Economic_Table[[#This Row],[S+ Best-Euclidean Distance]]+Pro_Economic_Table[[#This Row],[S- Worst-Euclidean Distance]])</f>
        <v>0.23736731753715928</v>
      </c>
      <c r="AA451">
        <v>450</v>
      </c>
    </row>
    <row r="452" spans="1:27" x14ac:dyDescent="0.3">
      <c r="A452">
        <v>254</v>
      </c>
      <c r="B452" t="s">
        <v>141</v>
      </c>
      <c r="C452" t="s">
        <v>150</v>
      </c>
      <c r="D452" t="s">
        <v>154</v>
      </c>
      <c r="E452" t="s">
        <v>156</v>
      </c>
      <c r="F452" t="s">
        <v>159</v>
      </c>
      <c r="G452" t="s">
        <v>226</v>
      </c>
      <c r="H452">
        <v>469.4659362232278</v>
      </c>
      <c r="I452">
        <v>34</v>
      </c>
      <c r="J452">
        <v>1713442.9577277503</v>
      </c>
      <c r="K452">
        <v>52331.493633333324</v>
      </c>
      <c r="L452">
        <v>308419732.39099503</v>
      </c>
      <c r="M452">
        <v>6218583.5983333327</v>
      </c>
      <c r="N452">
        <v>2570164436.5916252</v>
      </c>
      <c r="O452">
        <v>132600000</v>
      </c>
      <c r="P452">
        <v>23.447225649999993</v>
      </c>
      <c r="Q452">
        <v>25615.972218029863</v>
      </c>
      <c r="R452">
        <v>308472063.88462836</v>
      </c>
      <c r="S452">
        <v>2708.9830201899586</v>
      </c>
      <c r="T452">
        <v>25639.419443679864</v>
      </c>
      <c r="U452">
        <f>Pro_Economic_Table[[#This Row],[Total Energy(MJ)]]*AHP!$P$3/TOPSIS!$B$4</f>
        <v>8.6131906283134739E-3</v>
      </c>
      <c r="V452">
        <f>Pro_Economic_Table[[#This Row],[Total Cost(LKR Million)]]*AHP!$P$4/TOPSIS!$C$4</f>
        <v>3.3449950878100952E-2</v>
      </c>
      <c r="W452">
        <f>Pro_Economic_Table[[#This Row],[Total Carbon (Metric T)]]*AHP!$P$5/TOPSIS!$D$4</f>
        <v>3.6979691414477066E-3</v>
      </c>
      <c r="X452">
        <f>((Pro_Economic_Table[[#This Row],[Weighted Energy]]-TOPSIS!$B$5)^2+(Pro_Economic_Table[[#This Row],[Weighted Cost]]-TOPSIS!$C$5)^2+(Pro_Economic_Table[[#This Row],[Weighted Co2]]-TOPSIS!$D$5)^2)^0.5</f>
        <v>6.5004253391427805E-3</v>
      </c>
      <c r="Y452">
        <f>((Pro_Economic_Table[[#This Row],[Weighted Energy]]-TOPSIS!$B$6)^2+(Pro_Economic_Table[[#This Row],[Weighted Cost]]-TOPSIS!$C$6)^2+(Pro_Economic_Table[[#This Row],[Weighted Co2]]-TOPSIS!$D$6)^2)^0.5</f>
        <v>2.0076825117632353E-3</v>
      </c>
      <c r="Z452">
        <f>Pro_Economic_Table[[#This Row],[S- Worst-Euclidean Distance]]/(Pro_Economic_Table[[#This Row],[S+ Best-Euclidean Distance]]+Pro_Economic_Table[[#This Row],[S- Worst-Euclidean Distance]])</f>
        <v>0.23597285635600398</v>
      </c>
      <c r="AA452">
        <v>451</v>
      </c>
    </row>
    <row r="453" spans="1:27" x14ac:dyDescent="0.3">
      <c r="A453">
        <v>272</v>
      </c>
      <c r="B453" t="s">
        <v>141</v>
      </c>
      <c r="C453" t="s">
        <v>150</v>
      </c>
      <c r="D453" t="s">
        <v>155</v>
      </c>
      <c r="E453" t="s">
        <v>156</v>
      </c>
      <c r="F453" t="s">
        <v>159</v>
      </c>
      <c r="G453" t="s">
        <v>226</v>
      </c>
      <c r="H453">
        <v>469.49603009822783</v>
      </c>
      <c r="I453">
        <v>34</v>
      </c>
      <c r="J453">
        <v>1713472.0885987503</v>
      </c>
      <c r="K453">
        <v>52245.511133333326</v>
      </c>
      <c r="L453">
        <v>308424975.94777507</v>
      </c>
      <c r="M453">
        <v>6214284.4733333327</v>
      </c>
      <c r="N453">
        <v>2570208132.8981252</v>
      </c>
      <c r="O453">
        <v>132600000</v>
      </c>
      <c r="P453">
        <v>23.382738774999989</v>
      </c>
      <c r="Q453">
        <v>25616.407724551318</v>
      </c>
      <c r="R453">
        <v>308477221.45890838</v>
      </c>
      <c r="S453">
        <v>2709.0224173714587</v>
      </c>
      <c r="T453">
        <v>25639.790463326317</v>
      </c>
      <c r="U453">
        <f>Pro_Economic_Table[[#This Row],[Total Energy(MJ)]]*AHP!$P$3/TOPSIS!$B$4</f>
        <v>8.6133346386653153E-3</v>
      </c>
      <c r="V453">
        <f>Pro_Economic_Table[[#This Row],[Total Cost(LKR Million)]]*AHP!$P$4/TOPSIS!$C$4</f>
        <v>3.3450437346187349E-2</v>
      </c>
      <c r="W453">
        <f>Pro_Economic_Table[[#This Row],[Total Carbon (Metric T)]]*AHP!$P$5/TOPSIS!$D$4</f>
        <v>3.6980226535487299E-3</v>
      </c>
      <c r="X453">
        <f>((Pro_Economic_Table[[#This Row],[Weighted Energy]]-TOPSIS!$B$5)^2+(Pro_Economic_Table[[#This Row],[Weighted Cost]]-TOPSIS!$C$5)^2+(Pro_Economic_Table[[#This Row],[Weighted Co2]]-TOPSIS!$D$5)^2)^0.5</f>
        <v>6.5009350904640523E-3</v>
      </c>
      <c r="Y453">
        <f>((Pro_Economic_Table[[#This Row],[Weighted Energy]]-TOPSIS!$B$6)^2+(Pro_Economic_Table[[#This Row],[Weighted Cost]]-TOPSIS!$C$6)^2+(Pro_Economic_Table[[#This Row],[Weighted Co2]]-TOPSIS!$D$6)^2)^0.5</f>
        <v>2.0071727881640091E-3</v>
      </c>
      <c r="Z453">
        <f>Pro_Economic_Table[[#This Row],[S- Worst-Euclidean Distance]]/(Pro_Economic_Table[[#This Row],[S+ Best-Euclidean Distance]]+Pro_Economic_Table[[#This Row],[S- Worst-Euclidean Distance]])</f>
        <v>0.23591294525142611</v>
      </c>
      <c r="AA453">
        <v>452</v>
      </c>
    </row>
    <row r="454" spans="1:27" x14ac:dyDescent="0.3">
      <c r="A454">
        <v>410</v>
      </c>
      <c r="B454" t="s">
        <v>142</v>
      </c>
      <c r="C454" t="s">
        <v>151</v>
      </c>
      <c r="D454" t="s">
        <v>154</v>
      </c>
      <c r="E454" t="s">
        <v>157</v>
      </c>
      <c r="F454" t="s">
        <v>160</v>
      </c>
      <c r="G454" t="s">
        <v>226</v>
      </c>
      <c r="H454">
        <v>482.01257259571912</v>
      </c>
      <c r="I454">
        <v>35</v>
      </c>
      <c r="J454">
        <v>1712584.6231471575</v>
      </c>
      <c r="K454">
        <v>48656.243649999989</v>
      </c>
      <c r="L454">
        <v>308265232.16648835</v>
      </c>
      <c r="M454">
        <v>5573888.8758333316</v>
      </c>
      <c r="N454">
        <v>2568876934.720736</v>
      </c>
      <c r="O454">
        <v>136500000</v>
      </c>
      <c r="P454">
        <v>26.324989433333329</v>
      </c>
      <c r="Q454">
        <v>25603.140116050003</v>
      </c>
      <c r="R454">
        <v>308313888.41013837</v>
      </c>
      <c r="S454">
        <v>2710.9508235965695</v>
      </c>
      <c r="T454">
        <v>25629.465105483338</v>
      </c>
      <c r="U454">
        <f>Pro_Economic_Table[[#This Row],[Total Energy(MJ)]]*AHP!$P$3/TOPSIS!$B$4</f>
        <v>8.6087740354546267E-3</v>
      </c>
      <c r="V454">
        <f>Pro_Economic_Table[[#This Row],[Total Cost(LKR Million)]]*AHP!$P$4/TOPSIS!$C$4</f>
        <v>3.3474248899461115E-2</v>
      </c>
      <c r="W454">
        <f>Pro_Economic_Table[[#This Row],[Total Carbon (Metric T)]]*AHP!$P$5/TOPSIS!$D$4</f>
        <v>3.6965334289287416E-3</v>
      </c>
      <c r="X454">
        <f>((Pro_Economic_Table[[#This Row],[Weighted Energy]]-TOPSIS!$B$5)^2+(Pro_Economic_Table[[#This Row],[Weighted Cost]]-TOPSIS!$C$5)^2+(Pro_Economic_Table[[#This Row],[Weighted Co2]]-TOPSIS!$D$5)^2)^0.5</f>
        <v>6.5226309044472122E-3</v>
      </c>
      <c r="Y454">
        <f>((Pro_Economic_Table[[#This Row],[Weighted Energy]]-TOPSIS!$B$6)^2+(Pro_Economic_Table[[#This Row],[Weighted Cost]]-TOPSIS!$C$6)^2+(Pro_Economic_Table[[#This Row],[Weighted Co2]]-TOPSIS!$D$6)^2)^0.5</f>
        <v>1.9855014869498435E-3</v>
      </c>
      <c r="Z454">
        <f>Pro_Economic_Table[[#This Row],[S- Worst-Euclidean Distance]]/(Pro_Economic_Table[[#This Row],[S+ Best-Euclidean Distance]]+Pro_Economic_Table[[#This Row],[S- Worst-Euclidean Distance]])</f>
        <v>0.23336513768373784</v>
      </c>
      <c r="AA454">
        <v>453</v>
      </c>
    </row>
    <row r="455" spans="1:27" x14ac:dyDescent="0.3">
      <c r="A455">
        <v>428</v>
      </c>
      <c r="B455" t="s">
        <v>142</v>
      </c>
      <c r="C455" t="s">
        <v>151</v>
      </c>
      <c r="D455" t="s">
        <v>155</v>
      </c>
      <c r="E455" t="s">
        <v>157</v>
      </c>
      <c r="F455" t="s">
        <v>160</v>
      </c>
      <c r="G455" t="s">
        <v>226</v>
      </c>
      <c r="H455">
        <v>482.04266647071915</v>
      </c>
      <c r="I455">
        <v>35</v>
      </c>
      <c r="J455">
        <v>1712613.7540181575</v>
      </c>
      <c r="K455">
        <v>48570.261149999991</v>
      </c>
      <c r="L455">
        <v>308270475.72326833</v>
      </c>
      <c r="M455">
        <v>5569589.7508333316</v>
      </c>
      <c r="N455">
        <v>2568920631.027236</v>
      </c>
      <c r="O455">
        <v>136500000</v>
      </c>
      <c r="P455">
        <v>26.260502558333329</v>
      </c>
      <c r="Q455">
        <v>25603.575622571454</v>
      </c>
      <c r="R455">
        <v>308319045.98441833</v>
      </c>
      <c r="S455">
        <v>2710.9902207780697</v>
      </c>
      <c r="T455">
        <v>25629.836125129787</v>
      </c>
      <c r="U455">
        <f>Pro_Economic_Table[[#This Row],[Total Energy(MJ)]]*AHP!$P$3/TOPSIS!$B$4</f>
        <v>8.6089180458064681E-3</v>
      </c>
      <c r="V455">
        <f>Pro_Economic_Table[[#This Row],[Total Cost(LKR Million)]]*AHP!$P$4/TOPSIS!$C$4</f>
        <v>3.3474735367547512E-2</v>
      </c>
      <c r="W455">
        <f>Pro_Economic_Table[[#This Row],[Total Carbon (Metric T)]]*AHP!$P$5/TOPSIS!$D$4</f>
        <v>3.6965869410297641E-3</v>
      </c>
      <c r="X455">
        <f>((Pro_Economic_Table[[#This Row],[Weighted Energy]]-TOPSIS!$B$5)^2+(Pro_Economic_Table[[#This Row],[Weighted Cost]]-TOPSIS!$C$5)^2+(Pro_Economic_Table[[#This Row],[Weighted Co2]]-TOPSIS!$D$5)^2)^0.5</f>
        <v>6.5231406232738008E-3</v>
      </c>
      <c r="Y455">
        <f>((Pro_Economic_Table[[#This Row],[Weighted Energy]]-TOPSIS!$B$6)^2+(Pro_Economic_Table[[#This Row],[Weighted Cost]]-TOPSIS!$C$6)^2+(Pro_Economic_Table[[#This Row],[Weighted Co2]]-TOPSIS!$D$6)^2)^0.5</f>
        <v>1.9849916631774376E-3</v>
      </c>
      <c r="Z455">
        <f>Pro_Economic_Table[[#This Row],[S- Worst-Euclidean Distance]]/(Pro_Economic_Table[[#This Row],[S+ Best-Euclidean Distance]]+Pro_Economic_Table[[#This Row],[S- Worst-Euclidean Distance]])</f>
        <v>0.23330521862458981</v>
      </c>
      <c r="AA455">
        <v>454</v>
      </c>
    </row>
    <row r="456" spans="1:27" x14ac:dyDescent="0.3">
      <c r="A456">
        <v>263</v>
      </c>
      <c r="B456" t="s">
        <v>141</v>
      </c>
      <c r="C456" t="s">
        <v>150</v>
      </c>
      <c r="D456" t="s">
        <v>154</v>
      </c>
      <c r="E456" t="s">
        <v>157</v>
      </c>
      <c r="F456" t="s">
        <v>159</v>
      </c>
      <c r="G456" t="s">
        <v>226</v>
      </c>
      <c r="H456">
        <v>472.51744855656113</v>
      </c>
      <c r="I456">
        <v>34</v>
      </c>
      <c r="J456">
        <v>1716396.8216664169</v>
      </c>
      <c r="K456">
        <v>55328.514674999991</v>
      </c>
      <c r="L456">
        <v>308951427.89995503</v>
      </c>
      <c r="M456">
        <v>5619179.3899999987</v>
      </c>
      <c r="N456">
        <v>2574595232.4996252</v>
      </c>
      <c r="O456">
        <v>132600000</v>
      </c>
      <c r="P456">
        <v>26.44424669166666</v>
      </c>
      <c r="Q456">
        <v>25660.13248391293</v>
      </c>
      <c r="R456">
        <v>309006756.41463006</v>
      </c>
      <c r="S456">
        <v>2712.8144118896253</v>
      </c>
      <c r="T456">
        <v>25686.576730604596</v>
      </c>
      <c r="U456">
        <f>Pro_Economic_Table[[#This Row],[Total Energy(MJ)]]*AHP!$P$3/TOPSIS!$B$4</f>
        <v>8.6281203714819246E-3</v>
      </c>
      <c r="V456">
        <f>Pro_Economic_Table[[#This Row],[Total Cost(LKR Million)]]*AHP!$P$4/TOPSIS!$C$4</f>
        <v>3.3497260094583099E-2</v>
      </c>
      <c r="W456">
        <f>Pro_Economic_Table[[#This Row],[Total Carbon (Metric T)]]*AHP!$P$5/TOPSIS!$D$4</f>
        <v>3.704770628986265E-3</v>
      </c>
      <c r="X456">
        <f>((Pro_Economic_Table[[#This Row],[Weighted Energy]]-TOPSIS!$B$5)^2+(Pro_Economic_Table[[#This Row],[Weighted Cost]]-TOPSIS!$C$5)^2+(Pro_Economic_Table[[#This Row],[Weighted Co2]]-TOPSIS!$D$5)^2)^0.5</f>
        <v>6.5503926887449894E-3</v>
      </c>
      <c r="Y456">
        <f>((Pro_Economic_Table[[#This Row],[Weighted Energy]]-TOPSIS!$B$6)^2+(Pro_Economic_Table[[#This Row],[Weighted Cost]]-TOPSIS!$C$6)^2+(Pro_Economic_Table[[#This Row],[Weighted Co2]]-TOPSIS!$D$6)^2)^0.5</f>
        <v>1.9577230025490723E-3</v>
      </c>
      <c r="Z456">
        <f>Pro_Economic_Table[[#This Row],[S- Worst-Euclidean Distance]]/(Pro_Economic_Table[[#This Row],[S+ Best-Euclidean Distance]]+Pro_Economic_Table[[#This Row],[S- Worst-Euclidean Distance]])</f>
        <v>0.23010065607738672</v>
      </c>
      <c r="AA456">
        <v>455</v>
      </c>
    </row>
    <row r="457" spans="1:27" x14ac:dyDescent="0.3">
      <c r="A457">
        <v>281</v>
      </c>
      <c r="B457" t="s">
        <v>141</v>
      </c>
      <c r="C457" t="s">
        <v>150</v>
      </c>
      <c r="D457" t="s">
        <v>155</v>
      </c>
      <c r="E457" t="s">
        <v>157</v>
      </c>
      <c r="F457" t="s">
        <v>159</v>
      </c>
      <c r="G457" t="s">
        <v>226</v>
      </c>
      <c r="H457">
        <v>472.54754243156111</v>
      </c>
      <c r="I457">
        <v>34</v>
      </c>
      <c r="J457">
        <v>1716425.9525374165</v>
      </c>
      <c r="K457">
        <v>55242.532174999993</v>
      </c>
      <c r="L457">
        <v>308956671.45673496</v>
      </c>
      <c r="M457">
        <v>5614880.2649999987</v>
      </c>
      <c r="N457">
        <v>2574638928.8061247</v>
      </c>
      <c r="O457">
        <v>132600000</v>
      </c>
      <c r="P457">
        <v>26.379759816666656</v>
      </c>
      <c r="Q457">
        <v>25660.567990434374</v>
      </c>
      <c r="R457">
        <v>309011913.98890996</v>
      </c>
      <c r="S457">
        <v>2712.8538090711245</v>
      </c>
      <c r="T457">
        <v>25686.947750251042</v>
      </c>
      <c r="U457">
        <f>Pro_Economic_Table[[#This Row],[Total Energy(MJ)]]*AHP!$P$3/TOPSIS!$B$4</f>
        <v>8.6282643818337643E-3</v>
      </c>
      <c r="V457">
        <f>Pro_Economic_Table[[#This Row],[Total Cost(LKR Million)]]*AHP!$P$4/TOPSIS!$C$4</f>
        <v>3.3497746562669482E-2</v>
      </c>
      <c r="W457">
        <f>Pro_Economic_Table[[#This Row],[Total Carbon (Metric T)]]*AHP!$P$5/TOPSIS!$D$4</f>
        <v>3.704824141087287E-3</v>
      </c>
      <c r="X457">
        <f>((Pro_Economic_Table[[#This Row],[Weighted Energy]]-TOPSIS!$B$5)^2+(Pro_Economic_Table[[#This Row],[Weighted Cost]]-TOPSIS!$C$5)^2+(Pro_Economic_Table[[#This Row],[Weighted Co2]]-TOPSIS!$D$5)^2)^0.5</f>
        <v>6.5509024488438154E-3</v>
      </c>
      <c r="Y457">
        <f>((Pro_Economic_Table[[#This Row],[Weighted Energy]]-TOPSIS!$B$6)^2+(Pro_Economic_Table[[#This Row],[Weighted Cost]]-TOPSIS!$C$6)^2+(Pro_Economic_Table[[#This Row],[Weighted Co2]]-TOPSIS!$D$6)^2)^0.5</f>
        <v>1.9572133110785069E-3</v>
      </c>
      <c r="Z457">
        <f>Pro_Economic_Table[[#This Row],[S- Worst-Euclidean Distance]]/(Pro_Economic_Table[[#This Row],[S+ Best-Euclidean Distance]]+Pro_Economic_Table[[#This Row],[S- Worst-Euclidean Distance]])</f>
        <v>0.23004074771737423</v>
      </c>
      <c r="AA457">
        <v>456</v>
      </c>
    </row>
    <row r="458" spans="1:27" x14ac:dyDescent="0.3">
      <c r="A458">
        <v>475</v>
      </c>
      <c r="B458" t="s">
        <v>143</v>
      </c>
      <c r="C458" t="s">
        <v>150</v>
      </c>
      <c r="D458" t="s">
        <v>154</v>
      </c>
      <c r="E458" t="s">
        <v>156</v>
      </c>
      <c r="F458" t="s">
        <v>161</v>
      </c>
      <c r="G458" t="s">
        <v>225</v>
      </c>
      <c r="H458">
        <v>475.31134699383057</v>
      </c>
      <c r="I458">
        <v>68</v>
      </c>
      <c r="J458">
        <v>1719881.3373911667</v>
      </c>
      <c r="K458">
        <v>39882.484633333326</v>
      </c>
      <c r="L458">
        <v>309578640.73041004</v>
      </c>
      <c r="M458">
        <v>6093611.0816666661</v>
      </c>
      <c r="N458">
        <v>2579822006.08675</v>
      </c>
      <c r="O458">
        <v>126752000</v>
      </c>
      <c r="P458">
        <v>25.435707566666661</v>
      </c>
      <c r="Q458">
        <v>25712.225993997941</v>
      </c>
      <c r="R458">
        <v>309618523.21504337</v>
      </c>
      <c r="S458">
        <v>2712.6676171684167</v>
      </c>
      <c r="T458">
        <v>25737.661701564608</v>
      </c>
      <c r="U458">
        <f>Pro_Economic_Table[[#This Row],[Total Energy(MJ)]]*AHP!$P$3/TOPSIS!$B$4</f>
        <v>8.6452021908391685E-3</v>
      </c>
      <c r="V458">
        <f>Pro_Economic_Table[[#This Row],[Total Cost(LKR Million)]]*AHP!$P$4/TOPSIS!$C$4</f>
        <v>3.3495447504331699E-2</v>
      </c>
      <c r="W458">
        <f>Pro_Economic_Table[[#This Row],[Total Carbon (Metric T)]]*AHP!$P$5/TOPSIS!$D$4</f>
        <v>3.7121386057307007E-3</v>
      </c>
      <c r="X458">
        <f>((Pro_Economic_Table[[#This Row],[Weighted Energy]]-TOPSIS!$B$5)^2+(Pro_Economic_Table[[#This Row],[Weighted Cost]]-TOPSIS!$C$5)^2+(Pro_Economic_Table[[#This Row],[Weighted Co2]]-TOPSIS!$D$5)^2)^0.5</f>
        <v>6.5536220426162216E-3</v>
      </c>
      <c r="Y458">
        <f>((Pro_Economic_Table[[#This Row],[Weighted Energy]]-TOPSIS!$B$6)^2+(Pro_Economic_Table[[#This Row],[Weighted Cost]]-TOPSIS!$C$6)^2+(Pro_Economic_Table[[#This Row],[Weighted Co2]]-TOPSIS!$D$6)^2)^0.5</f>
        <v>1.9546708796613463E-3</v>
      </c>
      <c r="Z458">
        <f>Pro_Economic_Table[[#This Row],[S- Worst-Euclidean Distance]]/(Pro_Economic_Table[[#This Row],[S+ Best-Euclidean Distance]]+Pro_Economic_Table[[#This Row],[S- Worst-Euclidean Distance]])</f>
        <v>0.22973713969618531</v>
      </c>
      <c r="AA458">
        <v>457</v>
      </c>
    </row>
    <row r="459" spans="1:27" x14ac:dyDescent="0.3">
      <c r="A459">
        <v>493</v>
      </c>
      <c r="B459" t="s">
        <v>143</v>
      </c>
      <c r="C459" t="s">
        <v>150</v>
      </c>
      <c r="D459" t="s">
        <v>155</v>
      </c>
      <c r="E459" t="s">
        <v>156</v>
      </c>
      <c r="F459" t="s">
        <v>161</v>
      </c>
      <c r="G459" t="s">
        <v>225</v>
      </c>
      <c r="H459">
        <v>475.3414408688306</v>
      </c>
      <c r="I459">
        <v>68</v>
      </c>
      <c r="J459">
        <v>1719910.4682621669</v>
      </c>
      <c r="K459">
        <v>39796.502133333328</v>
      </c>
      <c r="L459">
        <v>309583884.28719008</v>
      </c>
      <c r="M459">
        <v>6089311.9566666661</v>
      </c>
      <c r="N459">
        <v>2579865702.3932505</v>
      </c>
      <c r="O459">
        <v>126752000</v>
      </c>
      <c r="P459">
        <v>25.371220691666657</v>
      </c>
      <c r="Q459">
        <v>25712.661500519396</v>
      </c>
      <c r="R459">
        <v>309623680.78932339</v>
      </c>
      <c r="S459">
        <v>2712.7070143499168</v>
      </c>
      <c r="T459">
        <v>25738.032721211064</v>
      </c>
      <c r="U459">
        <f>Pro_Economic_Table[[#This Row],[Total Energy(MJ)]]*AHP!$P$3/TOPSIS!$B$4</f>
        <v>8.6453462011910117E-3</v>
      </c>
      <c r="V459">
        <f>Pro_Economic_Table[[#This Row],[Total Cost(LKR Million)]]*AHP!$P$4/TOPSIS!$C$4</f>
        <v>3.3495933972418096E-2</v>
      </c>
      <c r="W459">
        <f>Pro_Economic_Table[[#This Row],[Total Carbon (Metric T)]]*AHP!$P$5/TOPSIS!$D$4</f>
        <v>3.7121921178317253E-3</v>
      </c>
      <c r="X459">
        <f>((Pro_Economic_Table[[#This Row],[Weighted Energy]]-TOPSIS!$B$5)^2+(Pro_Economic_Table[[#This Row],[Weighted Cost]]-TOPSIS!$C$5)^2+(Pro_Economic_Table[[#This Row],[Weighted Co2]]-TOPSIS!$D$5)^2)^0.5</f>
        <v>6.5541318524961279E-3</v>
      </c>
      <c r="Y459">
        <f>((Pro_Economic_Table[[#This Row],[Weighted Energy]]-TOPSIS!$B$6)^2+(Pro_Economic_Table[[#This Row],[Weighted Cost]]-TOPSIS!$C$6)^2+(Pro_Economic_Table[[#This Row],[Weighted Co2]]-TOPSIS!$D$6)^2)^0.5</f>
        <v>1.9541614014927178E-3</v>
      </c>
      <c r="Z459">
        <f>Pro_Economic_Table[[#This Row],[S- Worst-Euclidean Distance]]/(Pro_Economic_Table[[#This Row],[S+ Best-Euclidean Distance]]+Pro_Economic_Table[[#This Row],[S- Worst-Euclidean Distance]])</f>
        <v>0.22967725055510643</v>
      </c>
      <c r="AA459">
        <v>458</v>
      </c>
    </row>
    <row r="460" spans="1:27" x14ac:dyDescent="0.3">
      <c r="A460">
        <v>477</v>
      </c>
      <c r="B460" t="s">
        <v>143</v>
      </c>
      <c r="C460" t="s">
        <v>150</v>
      </c>
      <c r="D460" t="s">
        <v>154</v>
      </c>
      <c r="E460" t="s">
        <v>156</v>
      </c>
      <c r="F460" t="s">
        <v>161</v>
      </c>
      <c r="G460" t="s">
        <v>224</v>
      </c>
      <c r="H460">
        <v>475.31134699383057</v>
      </c>
      <c r="I460">
        <v>34</v>
      </c>
      <c r="J460">
        <v>1719881.3373911667</v>
      </c>
      <c r="K460">
        <v>39882.484633333326</v>
      </c>
      <c r="L460">
        <v>309578640.73041004</v>
      </c>
      <c r="M460">
        <v>6093611.0816666661</v>
      </c>
      <c r="N460">
        <v>2579822006.08675</v>
      </c>
      <c r="O460">
        <v>127370800</v>
      </c>
      <c r="P460">
        <v>25.435707566666661</v>
      </c>
      <c r="Q460">
        <v>25712.225993997941</v>
      </c>
      <c r="R460">
        <v>309618523.21504337</v>
      </c>
      <c r="S460">
        <v>2713.2864171684164</v>
      </c>
      <c r="T460">
        <v>25737.661701564608</v>
      </c>
      <c r="U460">
        <f>Pro_Economic_Table[[#This Row],[Total Energy(MJ)]]*AHP!$P$3/TOPSIS!$B$4</f>
        <v>8.6452021908391685E-3</v>
      </c>
      <c r="V460">
        <f>Pro_Economic_Table[[#This Row],[Total Cost(LKR Million)]]*AHP!$P$4/TOPSIS!$C$4</f>
        <v>3.350308831619693E-2</v>
      </c>
      <c r="W460">
        <f>Pro_Economic_Table[[#This Row],[Total Carbon (Metric T)]]*AHP!$P$5/TOPSIS!$D$4</f>
        <v>3.7121386057307007E-3</v>
      </c>
      <c r="X460">
        <f>((Pro_Economic_Table[[#This Row],[Weighted Energy]]-TOPSIS!$B$5)^2+(Pro_Economic_Table[[#This Row],[Weighted Cost]]-TOPSIS!$C$5)^2+(Pro_Economic_Table[[#This Row],[Weighted Co2]]-TOPSIS!$D$5)^2)^0.5</f>
        <v>6.5609818984311606E-3</v>
      </c>
      <c r="Y460">
        <f>((Pro_Economic_Table[[#This Row],[Weighted Energy]]-TOPSIS!$B$6)^2+(Pro_Economic_Table[[#This Row],[Weighted Cost]]-TOPSIS!$C$6)^2+(Pro_Economic_Table[[#This Row],[Weighted Co2]]-TOPSIS!$D$6)^2)^0.5</f>
        <v>1.9472808935384687E-3</v>
      </c>
      <c r="Z460">
        <f>Pro_Economic_Table[[#This Row],[S- Worst-Euclidean Distance]]/(Pro_Economic_Table[[#This Row],[S+ Best-Euclidean Distance]]+Pro_Economic_Table[[#This Row],[S- Worst-Euclidean Distance]])</f>
        <v>0.22886938745902097</v>
      </c>
      <c r="AA460">
        <v>459</v>
      </c>
    </row>
    <row r="461" spans="1:27" x14ac:dyDescent="0.3">
      <c r="A461">
        <v>495</v>
      </c>
      <c r="B461" t="s">
        <v>143</v>
      </c>
      <c r="C461" t="s">
        <v>150</v>
      </c>
      <c r="D461" t="s">
        <v>155</v>
      </c>
      <c r="E461" t="s">
        <v>156</v>
      </c>
      <c r="F461" t="s">
        <v>161</v>
      </c>
      <c r="G461" t="s">
        <v>224</v>
      </c>
      <c r="H461">
        <v>475.3414408688306</v>
      </c>
      <c r="I461">
        <v>34</v>
      </c>
      <c r="J461">
        <v>1719910.4682621669</v>
      </c>
      <c r="K461">
        <v>39796.502133333328</v>
      </c>
      <c r="L461">
        <v>309583884.28719008</v>
      </c>
      <c r="M461">
        <v>6089311.9566666661</v>
      </c>
      <c r="N461">
        <v>2579865702.3932505</v>
      </c>
      <c r="O461">
        <v>127370800</v>
      </c>
      <c r="P461">
        <v>25.371220691666657</v>
      </c>
      <c r="Q461">
        <v>25712.661500519396</v>
      </c>
      <c r="R461">
        <v>309623680.78932339</v>
      </c>
      <c r="S461">
        <v>2713.325814349917</v>
      </c>
      <c r="T461">
        <v>25738.032721211064</v>
      </c>
      <c r="U461">
        <f>Pro_Economic_Table[[#This Row],[Total Energy(MJ)]]*AHP!$P$3/TOPSIS!$B$4</f>
        <v>8.6453462011910117E-3</v>
      </c>
      <c r="V461">
        <f>Pro_Economic_Table[[#This Row],[Total Cost(LKR Million)]]*AHP!$P$4/TOPSIS!$C$4</f>
        <v>3.3503574784283327E-2</v>
      </c>
      <c r="W461">
        <f>Pro_Economic_Table[[#This Row],[Total Carbon (Metric T)]]*AHP!$P$5/TOPSIS!$D$4</f>
        <v>3.7121921178317253E-3</v>
      </c>
      <c r="X461">
        <f>((Pro_Economic_Table[[#This Row],[Weighted Energy]]-TOPSIS!$B$5)^2+(Pro_Economic_Table[[#This Row],[Weighted Cost]]-TOPSIS!$C$5)^2+(Pro_Economic_Table[[#This Row],[Weighted Co2]]-TOPSIS!$D$5)^2)^0.5</f>
        <v>6.5614917029592221E-3</v>
      </c>
      <c r="Y461">
        <f>((Pro_Economic_Table[[#This Row],[Weighted Energy]]-TOPSIS!$B$6)^2+(Pro_Economic_Table[[#This Row],[Weighted Cost]]-TOPSIS!$C$6)^2+(Pro_Economic_Table[[#This Row],[Weighted Co2]]-TOPSIS!$D$6)^2)^0.5</f>
        <v>1.9467713907005495E-3</v>
      </c>
      <c r="Z461">
        <f>Pro_Economic_Table[[#This Row],[S- Worst-Euclidean Distance]]/(Pro_Economic_Table[[#This Row],[S+ Best-Euclidean Distance]]+Pro_Economic_Table[[#This Row],[S- Worst-Euclidean Distance]])</f>
        <v>0.22880949604758391</v>
      </c>
      <c r="AA461">
        <v>460</v>
      </c>
    </row>
    <row r="462" spans="1:27" x14ac:dyDescent="0.3">
      <c r="A462">
        <v>397</v>
      </c>
      <c r="B462" t="s">
        <v>142</v>
      </c>
      <c r="C462" t="s">
        <v>151</v>
      </c>
      <c r="D462" t="s">
        <v>154</v>
      </c>
      <c r="E462" t="s">
        <v>156</v>
      </c>
      <c r="F462" t="s">
        <v>159</v>
      </c>
      <c r="G462" t="s">
        <v>225</v>
      </c>
      <c r="H462">
        <v>484.08090346924087</v>
      </c>
      <c r="I462">
        <v>69</v>
      </c>
      <c r="J462">
        <v>1720592.8880907604</v>
      </c>
      <c r="K462">
        <v>44841.853233333328</v>
      </c>
      <c r="L462">
        <v>309706719.85633689</v>
      </c>
      <c r="M462">
        <v>6146047.4383333325</v>
      </c>
      <c r="N462">
        <v>2580889332.1361408</v>
      </c>
      <c r="O462">
        <v>128616000</v>
      </c>
      <c r="P462">
        <v>23.600424849999992</v>
      </c>
      <c r="Q462">
        <v>25722.863676956866</v>
      </c>
      <c r="R462">
        <v>309751561.70957023</v>
      </c>
      <c r="S462">
        <v>2715.6513795744745</v>
      </c>
      <c r="T462">
        <v>25746.464101806865</v>
      </c>
      <c r="U462">
        <f>Pro_Economic_Table[[#This Row],[Total Energy(MJ)]]*AHP!$P$3/TOPSIS!$B$4</f>
        <v>8.6489169062005326E-3</v>
      </c>
      <c r="V462">
        <f>Pro_Economic_Table[[#This Row],[Total Cost(LKR Million)]]*AHP!$P$4/TOPSIS!$C$4</f>
        <v>3.3532290373102271E-2</v>
      </c>
      <c r="W462">
        <f>Pro_Economic_Table[[#This Row],[Total Carbon (Metric T)]]*AHP!$P$5/TOPSIS!$D$4</f>
        <v>3.7134081744328333E-3</v>
      </c>
      <c r="X462">
        <f>((Pro_Economic_Table[[#This Row],[Weighted Energy]]-TOPSIS!$B$5)^2+(Pro_Economic_Table[[#This Row],[Weighted Cost]]-TOPSIS!$C$5)^2+(Pro_Economic_Table[[#This Row],[Weighted Co2]]-TOPSIS!$D$5)^2)^0.5</f>
        <v>6.5901637819622532E-3</v>
      </c>
      <c r="Y462">
        <f>((Pro_Economic_Table[[#This Row],[Weighted Energy]]-TOPSIS!$B$6)^2+(Pro_Economic_Table[[#This Row],[Weighted Cost]]-TOPSIS!$C$6)^2+(Pro_Economic_Table[[#This Row],[Weighted Co2]]-TOPSIS!$D$6)^2)^0.5</f>
        <v>1.9180480846340347E-3</v>
      </c>
      <c r="Z462">
        <f>Pro_Economic_Table[[#This Row],[S- Worst-Euclidean Distance]]/(Pro_Economic_Table[[#This Row],[S+ Best-Euclidean Distance]]+Pro_Economic_Table[[#This Row],[S- Worst-Euclidean Distance]])</f>
        <v>0.22543492272029544</v>
      </c>
      <c r="AA462">
        <v>461</v>
      </c>
    </row>
    <row r="463" spans="1:27" x14ac:dyDescent="0.3">
      <c r="A463">
        <v>415</v>
      </c>
      <c r="B463" t="s">
        <v>142</v>
      </c>
      <c r="C463" t="s">
        <v>151</v>
      </c>
      <c r="D463" t="s">
        <v>155</v>
      </c>
      <c r="E463" t="s">
        <v>156</v>
      </c>
      <c r="F463" t="s">
        <v>159</v>
      </c>
      <c r="G463" t="s">
        <v>225</v>
      </c>
      <c r="H463">
        <v>484.11099734424084</v>
      </c>
      <c r="I463">
        <v>69</v>
      </c>
      <c r="J463">
        <v>1720622.0189617604</v>
      </c>
      <c r="K463">
        <v>44755.870733333322</v>
      </c>
      <c r="L463">
        <v>309711963.41311687</v>
      </c>
      <c r="M463">
        <v>6141748.3133333325</v>
      </c>
      <c r="N463">
        <v>2580933028.4426408</v>
      </c>
      <c r="O463">
        <v>128616000</v>
      </c>
      <c r="P463">
        <v>23.535937974999992</v>
      </c>
      <c r="Q463">
        <v>25723.299183478317</v>
      </c>
      <c r="R463">
        <v>309756719.28385019</v>
      </c>
      <c r="S463">
        <v>2715.6907767559742</v>
      </c>
      <c r="T463">
        <v>25746.835121453318</v>
      </c>
      <c r="U463">
        <f>Pro_Economic_Table[[#This Row],[Total Energy(MJ)]]*AHP!$P$3/TOPSIS!$B$4</f>
        <v>8.6490609165523723E-3</v>
      </c>
      <c r="V463">
        <f>Pro_Economic_Table[[#This Row],[Total Cost(LKR Million)]]*AHP!$P$4/TOPSIS!$C$4</f>
        <v>3.3532776841188661E-2</v>
      </c>
      <c r="W463">
        <f>Pro_Economic_Table[[#This Row],[Total Carbon (Metric T)]]*AHP!$P$5/TOPSIS!$D$4</f>
        <v>3.713461686533857E-3</v>
      </c>
      <c r="X463">
        <f>((Pro_Economic_Table[[#This Row],[Weighted Energy]]-TOPSIS!$B$5)^2+(Pro_Economic_Table[[#This Row],[Weighted Cost]]-TOPSIS!$C$5)^2+(Pro_Economic_Table[[#This Row],[Weighted Co2]]-TOPSIS!$D$5)^2)^0.5</f>
        <v>6.5906735761282606E-3</v>
      </c>
      <c r="Y463">
        <f>((Pro_Economic_Table[[#This Row],[Weighted Energy]]-TOPSIS!$B$6)^2+(Pro_Economic_Table[[#This Row],[Weighted Cost]]-TOPSIS!$C$6)^2+(Pro_Economic_Table[[#This Row],[Weighted Co2]]-TOPSIS!$D$6)^2)^0.5</f>
        <v>1.9175385372412952E-3</v>
      </c>
      <c r="Z463">
        <f>Pro_Economic_Table[[#This Row],[S- Worst-Euclidean Distance]]/(Pro_Economic_Table[[#This Row],[S+ Best-Euclidean Distance]]+Pro_Economic_Table[[#This Row],[S- Worst-Euclidean Distance]])</f>
        <v>0.225375027290179</v>
      </c>
      <c r="AA463">
        <v>462</v>
      </c>
    </row>
    <row r="464" spans="1:27" x14ac:dyDescent="0.3">
      <c r="A464">
        <v>399</v>
      </c>
      <c r="B464" t="s">
        <v>142</v>
      </c>
      <c r="C464" t="s">
        <v>151</v>
      </c>
      <c r="D464" t="s">
        <v>154</v>
      </c>
      <c r="E464" t="s">
        <v>156</v>
      </c>
      <c r="F464" t="s">
        <v>159</v>
      </c>
      <c r="G464" t="s">
        <v>224</v>
      </c>
      <c r="H464">
        <v>484.08090346924087</v>
      </c>
      <c r="I464">
        <v>35</v>
      </c>
      <c r="J464">
        <v>1720592.8880907604</v>
      </c>
      <c r="K464">
        <v>44841.853233333328</v>
      </c>
      <c r="L464">
        <v>309706719.85633689</v>
      </c>
      <c r="M464">
        <v>6146047.4383333325</v>
      </c>
      <c r="N464">
        <v>2580889332.1361408</v>
      </c>
      <c r="O464">
        <v>131117000</v>
      </c>
      <c r="P464">
        <v>23.600424849999992</v>
      </c>
      <c r="Q464">
        <v>25722.863676956866</v>
      </c>
      <c r="R464">
        <v>309751561.70957023</v>
      </c>
      <c r="S464">
        <v>2718.1523795744743</v>
      </c>
      <c r="T464">
        <v>25746.464101806865</v>
      </c>
      <c r="U464">
        <f>Pro_Economic_Table[[#This Row],[Total Energy(MJ)]]*AHP!$P$3/TOPSIS!$B$4</f>
        <v>8.6489169062005326E-3</v>
      </c>
      <c r="V464">
        <f>Pro_Economic_Table[[#This Row],[Total Cost(LKR Million)]]*AHP!$P$4/TOPSIS!$C$4</f>
        <v>3.3563172193520716E-2</v>
      </c>
      <c r="W464">
        <f>Pro_Economic_Table[[#This Row],[Total Carbon (Metric T)]]*AHP!$P$5/TOPSIS!$D$4</f>
        <v>3.7134081744328333E-3</v>
      </c>
      <c r="X464">
        <f>((Pro_Economic_Table[[#This Row],[Weighted Energy]]-TOPSIS!$B$5)^2+(Pro_Economic_Table[[#This Row],[Weighted Cost]]-TOPSIS!$C$5)^2+(Pro_Economic_Table[[#This Row],[Weighted Co2]]-TOPSIS!$D$5)^2)^0.5</f>
        <v>6.6199216503326306E-3</v>
      </c>
      <c r="Y464">
        <f>((Pro_Economic_Table[[#This Row],[Weighted Energy]]-TOPSIS!$B$6)^2+(Pro_Economic_Table[[#This Row],[Weighted Cost]]-TOPSIS!$C$6)^2+(Pro_Economic_Table[[#This Row],[Weighted Co2]]-TOPSIS!$D$6)^2)^0.5</f>
        <v>1.8882155600290365E-3</v>
      </c>
      <c r="Z464">
        <f>Pro_Economic_Table[[#This Row],[S- Worst-Euclidean Distance]]/(Pro_Economic_Table[[#This Row],[S+ Best-Euclidean Distance]]+Pro_Economic_Table[[#This Row],[S- Worst-Euclidean Distance]])</f>
        <v>0.22193054876095156</v>
      </c>
      <c r="AA464">
        <v>463</v>
      </c>
    </row>
    <row r="465" spans="1:27" x14ac:dyDescent="0.3">
      <c r="A465">
        <v>417</v>
      </c>
      <c r="B465" t="s">
        <v>142</v>
      </c>
      <c r="C465" t="s">
        <v>151</v>
      </c>
      <c r="D465" t="s">
        <v>155</v>
      </c>
      <c r="E465" t="s">
        <v>156</v>
      </c>
      <c r="F465" t="s">
        <v>159</v>
      </c>
      <c r="G465" t="s">
        <v>224</v>
      </c>
      <c r="H465">
        <v>484.11099734424084</v>
      </c>
      <c r="I465">
        <v>35</v>
      </c>
      <c r="J465">
        <v>1720622.0189617604</v>
      </c>
      <c r="K465">
        <v>44755.870733333322</v>
      </c>
      <c r="L465">
        <v>309711963.41311687</v>
      </c>
      <c r="M465">
        <v>6141748.3133333325</v>
      </c>
      <c r="N465">
        <v>2580933028.4426408</v>
      </c>
      <c r="O465">
        <v>131117000</v>
      </c>
      <c r="P465">
        <v>23.535937974999992</v>
      </c>
      <c r="Q465">
        <v>25723.299183478317</v>
      </c>
      <c r="R465">
        <v>309756719.28385019</v>
      </c>
      <c r="S465">
        <v>2718.1917767559744</v>
      </c>
      <c r="T465">
        <v>25746.835121453318</v>
      </c>
      <c r="U465">
        <f>Pro_Economic_Table[[#This Row],[Total Energy(MJ)]]*AHP!$P$3/TOPSIS!$B$4</f>
        <v>8.6490609165523723E-3</v>
      </c>
      <c r="V465">
        <f>Pro_Economic_Table[[#This Row],[Total Cost(LKR Million)]]*AHP!$P$4/TOPSIS!$C$4</f>
        <v>3.3563658661607113E-2</v>
      </c>
      <c r="W465">
        <f>Pro_Economic_Table[[#This Row],[Total Carbon (Metric T)]]*AHP!$P$5/TOPSIS!$D$4</f>
        <v>3.713461686533857E-3</v>
      </c>
      <c r="X465">
        <f>((Pro_Economic_Table[[#This Row],[Weighted Energy]]-TOPSIS!$B$5)^2+(Pro_Economic_Table[[#This Row],[Weighted Cost]]-TOPSIS!$C$5)^2+(Pro_Economic_Table[[#This Row],[Weighted Co2]]-TOPSIS!$D$5)^2)^0.5</f>
        <v>6.6204314222391277E-3</v>
      </c>
      <c r="Y465">
        <f>((Pro_Economic_Table[[#This Row],[Weighted Energy]]-TOPSIS!$B$6)^2+(Pro_Economic_Table[[#This Row],[Weighted Cost]]-TOPSIS!$C$6)^2+(Pro_Economic_Table[[#This Row],[Weighted Co2]]-TOPSIS!$D$6)^2)^0.5</f>
        <v>1.8877059183074849E-3</v>
      </c>
      <c r="Z465">
        <f>Pro_Economic_Table[[#This Row],[S- Worst-Euclidean Distance]]/(Pro_Economic_Table[[#This Row],[S+ Best-Euclidean Distance]]+Pro_Economic_Table[[#This Row],[S- Worst-Euclidean Distance]])</f>
        <v>0.22187064486034822</v>
      </c>
      <c r="AA465">
        <v>464</v>
      </c>
    </row>
    <row r="466" spans="1:27" x14ac:dyDescent="0.3">
      <c r="A466">
        <v>476</v>
      </c>
      <c r="B466" t="s">
        <v>143</v>
      </c>
      <c r="C466" t="s">
        <v>150</v>
      </c>
      <c r="D466" t="s">
        <v>154</v>
      </c>
      <c r="E466" t="s">
        <v>156</v>
      </c>
      <c r="F466" t="s">
        <v>161</v>
      </c>
      <c r="G466" t="s">
        <v>226</v>
      </c>
      <c r="H466">
        <v>475.31134699383057</v>
      </c>
      <c r="I466">
        <v>34</v>
      </c>
      <c r="J466">
        <v>1719881.3373911667</v>
      </c>
      <c r="K466">
        <v>39882.484633333326</v>
      </c>
      <c r="L466">
        <v>309578640.73041004</v>
      </c>
      <c r="M466">
        <v>6093611.0816666661</v>
      </c>
      <c r="N466">
        <v>2579822006.08675</v>
      </c>
      <c r="O466">
        <v>132600000</v>
      </c>
      <c r="P466">
        <v>25.435707566666661</v>
      </c>
      <c r="Q466">
        <v>25712.225993997941</v>
      </c>
      <c r="R466">
        <v>309618523.21504337</v>
      </c>
      <c r="S466">
        <v>2718.5156171684166</v>
      </c>
      <c r="T466">
        <v>25737.661701564608</v>
      </c>
      <c r="U466">
        <f>Pro_Economic_Table[[#This Row],[Total Energy(MJ)]]*AHP!$P$3/TOPSIS!$B$4</f>
        <v>8.6452021908391685E-3</v>
      </c>
      <c r="V466">
        <f>Pro_Economic_Table[[#This Row],[Total Cost(LKR Million)]]*AHP!$P$4/TOPSIS!$C$4</f>
        <v>3.3567657374706385E-2</v>
      </c>
      <c r="W466">
        <f>Pro_Economic_Table[[#This Row],[Total Carbon (Metric T)]]*AHP!$P$5/TOPSIS!$D$4</f>
        <v>3.7121386057307007E-3</v>
      </c>
      <c r="X466">
        <f>((Pro_Economic_Table[[#This Row],[Weighted Energy]]-TOPSIS!$B$5)^2+(Pro_Economic_Table[[#This Row],[Weighted Cost]]-TOPSIS!$C$5)^2+(Pro_Economic_Table[[#This Row],[Weighted Co2]]-TOPSIS!$D$5)^2)^0.5</f>
        <v>6.6232021333092698E-3</v>
      </c>
      <c r="Y466">
        <f>((Pro_Economic_Table[[#This Row],[Weighted Energy]]-TOPSIS!$B$6)^2+(Pro_Economic_Table[[#This Row],[Weighted Cost]]-TOPSIS!$C$6)^2+(Pro_Economic_Table[[#This Row],[Weighted Co2]]-TOPSIS!$D$6)^2)^0.5</f>
        <v>1.8849113205060184E-3</v>
      </c>
      <c r="Z466">
        <f>Pro_Economic_Table[[#This Row],[S- Worst-Euclidean Distance]]/(Pro_Economic_Table[[#This Row],[S+ Best-Euclidean Distance]]+Pro_Economic_Table[[#This Row],[S- Worst-Euclidean Distance]])</f>
        <v>0.22154280508104515</v>
      </c>
      <c r="AA466">
        <v>465</v>
      </c>
    </row>
    <row r="467" spans="1:27" x14ac:dyDescent="0.3">
      <c r="A467">
        <v>494</v>
      </c>
      <c r="B467" t="s">
        <v>143</v>
      </c>
      <c r="C467" t="s">
        <v>150</v>
      </c>
      <c r="D467" t="s">
        <v>155</v>
      </c>
      <c r="E467" t="s">
        <v>156</v>
      </c>
      <c r="F467" t="s">
        <v>161</v>
      </c>
      <c r="G467" t="s">
        <v>226</v>
      </c>
      <c r="H467">
        <v>475.3414408688306</v>
      </c>
      <c r="I467">
        <v>34</v>
      </c>
      <c r="J467">
        <v>1719910.4682621669</v>
      </c>
      <c r="K467">
        <v>39796.502133333328</v>
      </c>
      <c r="L467">
        <v>309583884.28719008</v>
      </c>
      <c r="M467">
        <v>6089311.9566666661</v>
      </c>
      <c r="N467">
        <v>2579865702.3932505</v>
      </c>
      <c r="O467">
        <v>132600000</v>
      </c>
      <c r="P467">
        <v>25.371220691666657</v>
      </c>
      <c r="Q467">
        <v>25712.661500519396</v>
      </c>
      <c r="R467">
        <v>309623680.78932339</v>
      </c>
      <c r="S467">
        <v>2718.5550143499167</v>
      </c>
      <c r="T467">
        <v>25738.032721211064</v>
      </c>
      <c r="U467">
        <f>Pro_Economic_Table[[#This Row],[Total Energy(MJ)]]*AHP!$P$3/TOPSIS!$B$4</f>
        <v>8.6453462011910117E-3</v>
      </c>
      <c r="V467">
        <f>Pro_Economic_Table[[#This Row],[Total Cost(LKR Million)]]*AHP!$P$4/TOPSIS!$C$4</f>
        <v>3.3568143842792782E-2</v>
      </c>
      <c r="W467">
        <f>Pro_Economic_Table[[#This Row],[Total Carbon (Metric T)]]*AHP!$P$5/TOPSIS!$D$4</f>
        <v>3.7121921178317253E-3</v>
      </c>
      <c r="X467">
        <f>((Pro_Economic_Table[[#This Row],[Weighted Energy]]-TOPSIS!$B$5)^2+(Pro_Economic_Table[[#This Row],[Weighted Cost]]-TOPSIS!$C$5)^2+(Pro_Economic_Table[[#This Row],[Weighted Co2]]-TOPSIS!$D$5)^2)^0.5</f>
        <v>6.6237118911307196E-3</v>
      </c>
      <c r="Y467">
        <f>((Pro_Economic_Table[[#This Row],[Weighted Energy]]-TOPSIS!$B$6)^2+(Pro_Economic_Table[[#This Row],[Weighted Cost]]-TOPSIS!$C$6)^2+(Pro_Economic_Table[[#This Row],[Weighted Co2]]-TOPSIS!$D$6)^2)^0.5</f>
        <v>1.8844016230768279E-3</v>
      </c>
      <c r="Z467">
        <f>Pro_Economic_Table[[#This Row],[S- Worst-Euclidean Distance]]/(Pro_Economic_Table[[#This Row],[S+ Best-Euclidean Distance]]+Pro_Economic_Table[[#This Row],[S- Worst-Euclidean Distance]])</f>
        <v>0.22148289628836043</v>
      </c>
      <c r="AA467">
        <v>466</v>
      </c>
    </row>
    <row r="468" spans="1:27" x14ac:dyDescent="0.3">
      <c r="A468">
        <v>484</v>
      </c>
      <c r="B468" t="s">
        <v>143</v>
      </c>
      <c r="C468" t="s">
        <v>150</v>
      </c>
      <c r="D468" t="s">
        <v>154</v>
      </c>
      <c r="E468" t="s">
        <v>157</v>
      </c>
      <c r="F468" t="s">
        <v>161</v>
      </c>
      <c r="G468" t="s">
        <v>225</v>
      </c>
      <c r="H468">
        <v>478.3628593271639</v>
      </c>
      <c r="I468">
        <v>69</v>
      </c>
      <c r="J468">
        <v>1722835.2013298338</v>
      </c>
      <c r="K468">
        <v>42879.505674999993</v>
      </c>
      <c r="L468">
        <v>310110336.23937011</v>
      </c>
      <c r="M468">
        <v>5494206.8733333321</v>
      </c>
      <c r="N468">
        <v>2584252801.994751</v>
      </c>
      <c r="O468">
        <v>128616000</v>
      </c>
      <c r="P468">
        <v>28.432728608333328</v>
      </c>
      <c r="Q468">
        <v>25756.386259881016</v>
      </c>
      <c r="R468">
        <v>310153215.74504513</v>
      </c>
      <c r="S468">
        <v>2718.3630088680843</v>
      </c>
      <c r="T468">
        <v>25784.818988489347</v>
      </c>
      <c r="U468">
        <f>Pro_Economic_Table[[#This Row],[Total Energy(MJ)]]*AHP!$P$3/TOPSIS!$B$4</f>
        <v>8.6601319340076227E-3</v>
      </c>
      <c r="V468">
        <f>Pro_Economic_Table[[#This Row],[Total Cost(LKR Million)]]*AHP!$P$4/TOPSIS!$C$4</f>
        <v>3.3565772999606329E-2</v>
      </c>
      <c r="W468">
        <f>Pro_Economic_Table[[#This Row],[Total Carbon (Metric T)]]*AHP!$P$5/TOPSIS!$D$4</f>
        <v>3.7189400932692604E-3</v>
      </c>
      <c r="X468">
        <f>((Pro_Economic_Table[[#This Row],[Weighted Energy]]-TOPSIS!$B$5)^2+(Pro_Economic_Table[[#This Row],[Weighted Cost]]-TOPSIS!$C$5)^2+(Pro_Economic_Table[[#This Row],[Weighted Co2]]-TOPSIS!$D$5)^2)^0.5</f>
        <v>6.6257687836572153E-3</v>
      </c>
      <c r="Y468">
        <f>((Pro_Economic_Table[[#This Row],[Weighted Energy]]-TOPSIS!$B$6)^2+(Pro_Economic_Table[[#This Row],[Weighted Cost]]-TOPSIS!$C$6)^2+(Pro_Economic_Table[[#This Row],[Weighted Co2]]-TOPSIS!$D$6)^2)^0.5</f>
        <v>1.8824859468936999E-3</v>
      </c>
      <c r="Z468">
        <f>Pro_Economic_Table[[#This Row],[S- Worst-Euclidean Distance]]/(Pro_Economic_Table[[#This Row],[S+ Best-Euclidean Distance]]+Pro_Economic_Table[[#This Row],[S- Worst-Euclidean Distance]])</f>
        <v>0.22125406520025614</v>
      </c>
      <c r="AA468">
        <v>467</v>
      </c>
    </row>
    <row r="469" spans="1:27" x14ac:dyDescent="0.3">
      <c r="A469">
        <v>502</v>
      </c>
      <c r="B469" t="s">
        <v>143</v>
      </c>
      <c r="C469" t="s">
        <v>150</v>
      </c>
      <c r="D469" t="s">
        <v>155</v>
      </c>
      <c r="E469" t="s">
        <v>157</v>
      </c>
      <c r="F469" t="s">
        <v>161</v>
      </c>
      <c r="G469" t="s">
        <v>225</v>
      </c>
      <c r="H469">
        <v>478.39295320216394</v>
      </c>
      <c r="I469">
        <v>69</v>
      </c>
      <c r="J469">
        <v>1722864.3322008334</v>
      </c>
      <c r="K469">
        <v>42793.523174999995</v>
      </c>
      <c r="L469">
        <v>310115579.79614997</v>
      </c>
      <c r="M469">
        <v>5489907.7483333321</v>
      </c>
      <c r="N469">
        <v>2584296498.30125</v>
      </c>
      <c r="O469">
        <v>128616000</v>
      </c>
      <c r="P469">
        <v>28.368241733333324</v>
      </c>
      <c r="Q469">
        <v>25756.821766402456</v>
      </c>
      <c r="R469">
        <v>310158373.31932497</v>
      </c>
      <c r="S469">
        <v>2718.4024060495835</v>
      </c>
      <c r="T469">
        <v>25785.190008135789</v>
      </c>
      <c r="U469">
        <f>Pro_Economic_Table[[#This Row],[Total Energy(MJ)]]*AHP!$P$3/TOPSIS!$B$4</f>
        <v>8.6602759443594607E-3</v>
      </c>
      <c r="V469">
        <f>Pro_Economic_Table[[#This Row],[Total Cost(LKR Million)]]*AHP!$P$4/TOPSIS!$C$4</f>
        <v>3.3566259467692719E-2</v>
      </c>
      <c r="W469">
        <f>Pro_Economic_Table[[#This Row],[Total Carbon (Metric T)]]*AHP!$P$5/TOPSIS!$D$4</f>
        <v>3.718993605370282E-3</v>
      </c>
      <c r="X469">
        <f>((Pro_Economic_Table[[#This Row],[Weighted Energy]]-TOPSIS!$B$5)^2+(Pro_Economic_Table[[#This Row],[Weighted Cost]]-TOPSIS!$C$5)^2+(Pro_Economic_Table[[#This Row],[Weighted Co2]]-TOPSIS!$D$5)^2)^0.5</f>
        <v>6.6262785850839797E-3</v>
      </c>
      <c r="Y469">
        <f>((Pro_Economic_Table[[#This Row],[Weighted Energy]]-TOPSIS!$B$6)^2+(Pro_Economic_Table[[#This Row],[Weighted Cost]]-TOPSIS!$C$6)^2+(Pro_Economic_Table[[#This Row],[Weighted Co2]]-TOPSIS!$D$6)^2)^0.5</f>
        <v>1.8819764413396237E-3</v>
      </c>
      <c r="Z469">
        <f>Pro_Economic_Table[[#This Row],[S- Worst-Euclidean Distance]]/(Pro_Economic_Table[[#This Row],[S+ Best-Euclidean Distance]]+Pro_Economic_Table[[#This Row],[S- Worst-Euclidean Distance]])</f>
        <v>0.22119417383410306</v>
      </c>
      <c r="AA469">
        <v>468</v>
      </c>
    </row>
    <row r="470" spans="1:27" x14ac:dyDescent="0.3">
      <c r="A470">
        <v>486</v>
      </c>
      <c r="B470" t="s">
        <v>143</v>
      </c>
      <c r="C470" t="s">
        <v>150</v>
      </c>
      <c r="D470" t="s">
        <v>154</v>
      </c>
      <c r="E470" t="s">
        <v>157</v>
      </c>
      <c r="F470" t="s">
        <v>161</v>
      </c>
      <c r="G470" t="s">
        <v>224</v>
      </c>
      <c r="H470">
        <v>478.3628593271639</v>
      </c>
      <c r="I470">
        <v>35</v>
      </c>
      <c r="J470">
        <v>1722835.2013298338</v>
      </c>
      <c r="K470">
        <v>42879.505674999993</v>
      </c>
      <c r="L470">
        <v>310110336.23937011</v>
      </c>
      <c r="M470">
        <v>5494206.8733333321</v>
      </c>
      <c r="N470">
        <v>2584252801.994751</v>
      </c>
      <c r="O470">
        <v>131117000</v>
      </c>
      <c r="P470">
        <v>28.432728608333328</v>
      </c>
      <c r="Q470">
        <v>25756.386259881016</v>
      </c>
      <c r="R470">
        <v>310153215.74504513</v>
      </c>
      <c r="S470">
        <v>2720.8640088680845</v>
      </c>
      <c r="T470">
        <v>25784.818988489347</v>
      </c>
      <c r="U470">
        <f>Pro_Economic_Table[[#This Row],[Total Energy(MJ)]]*AHP!$P$3/TOPSIS!$B$4</f>
        <v>8.6601319340076227E-3</v>
      </c>
      <c r="V470">
        <f>Pro_Economic_Table[[#This Row],[Total Cost(LKR Million)]]*AHP!$P$4/TOPSIS!$C$4</f>
        <v>3.3596654820024781E-2</v>
      </c>
      <c r="W470">
        <f>Pro_Economic_Table[[#This Row],[Total Carbon (Metric T)]]*AHP!$P$5/TOPSIS!$D$4</f>
        <v>3.7189400932692604E-3</v>
      </c>
      <c r="X470">
        <f>((Pro_Economic_Table[[#This Row],[Weighted Energy]]-TOPSIS!$B$5)^2+(Pro_Economic_Table[[#This Row],[Weighted Cost]]-TOPSIS!$C$5)^2+(Pro_Economic_Table[[#This Row],[Weighted Co2]]-TOPSIS!$D$5)^2)^0.5</f>
        <v>6.655522816943823E-3</v>
      </c>
      <c r="Y470">
        <f>((Pro_Economic_Table[[#This Row],[Weighted Energy]]-TOPSIS!$B$6)^2+(Pro_Economic_Table[[#This Row],[Weighted Cost]]-TOPSIS!$C$6)^2+(Pro_Economic_Table[[#This Row],[Weighted Co2]]-TOPSIS!$D$6)^2)^0.5</f>
        <v>1.8526389004167531E-3</v>
      </c>
      <c r="Z470">
        <f>Pro_Economic_Table[[#This Row],[S- Worst-Euclidean Distance]]/(Pro_Economic_Table[[#This Row],[S+ Best-Euclidean Distance]]+Pro_Economic_Table[[#This Row],[S- Worst-Euclidean Distance]])</f>
        <v>0.21774843520387194</v>
      </c>
      <c r="AA470">
        <v>469</v>
      </c>
    </row>
    <row r="471" spans="1:27" x14ac:dyDescent="0.3">
      <c r="A471">
        <v>504</v>
      </c>
      <c r="B471" t="s">
        <v>143</v>
      </c>
      <c r="C471" t="s">
        <v>150</v>
      </c>
      <c r="D471" t="s">
        <v>155</v>
      </c>
      <c r="E471" t="s">
        <v>157</v>
      </c>
      <c r="F471" t="s">
        <v>161</v>
      </c>
      <c r="G471" t="s">
        <v>224</v>
      </c>
      <c r="H471">
        <v>478.39295320216394</v>
      </c>
      <c r="I471">
        <v>35</v>
      </c>
      <c r="J471">
        <v>1722864.3322008334</v>
      </c>
      <c r="K471">
        <v>42793.523174999995</v>
      </c>
      <c r="L471">
        <v>310115579.79614997</v>
      </c>
      <c r="M471">
        <v>5489907.7483333321</v>
      </c>
      <c r="N471">
        <v>2584296498.30125</v>
      </c>
      <c r="O471">
        <v>131117000</v>
      </c>
      <c r="P471">
        <v>28.368241733333324</v>
      </c>
      <c r="Q471">
        <v>25756.821766402456</v>
      </c>
      <c r="R471">
        <v>310158373.31932497</v>
      </c>
      <c r="S471">
        <v>2720.9034060495833</v>
      </c>
      <c r="T471">
        <v>25785.190008135789</v>
      </c>
      <c r="U471">
        <f>Pro_Economic_Table[[#This Row],[Total Energy(MJ)]]*AHP!$P$3/TOPSIS!$B$4</f>
        <v>8.6602759443594607E-3</v>
      </c>
      <c r="V471">
        <f>Pro_Economic_Table[[#This Row],[Total Cost(LKR Million)]]*AHP!$P$4/TOPSIS!$C$4</f>
        <v>3.3597141288111164E-2</v>
      </c>
      <c r="W471">
        <f>Pro_Economic_Table[[#This Row],[Total Carbon (Metric T)]]*AHP!$P$5/TOPSIS!$D$4</f>
        <v>3.718993605370282E-3</v>
      </c>
      <c r="X471">
        <f>((Pro_Economic_Table[[#This Row],[Weighted Energy]]-TOPSIS!$B$5)^2+(Pro_Economic_Table[[#This Row],[Weighted Cost]]-TOPSIS!$C$5)^2+(Pro_Economic_Table[[#This Row],[Weighted Co2]]-TOPSIS!$D$5)^2)^0.5</f>
        <v>6.6560325964914006E-3</v>
      </c>
      <c r="Y471">
        <f>((Pro_Economic_Table[[#This Row],[Weighted Energy]]-TOPSIS!$B$6)^2+(Pro_Economic_Table[[#This Row],[Weighted Cost]]-TOPSIS!$C$6)^2+(Pro_Economic_Table[[#This Row],[Weighted Co2]]-TOPSIS!$D$6)^2)^0.5</f>
        <v>1.852129295401018E-3</v>
      </c>
      <c r="Z471">
        <f>Pro_Economic_Table[[#This Row],[S- Worst-Euclidean Distance]]/(Pro_Economic_Table[[#This Row],[S+ Best-Euclidean Distance]]+Pro_Economic_Table[[#This Row],[S- Worst-Euclidean Distance]])</f>
        <v>0.21768853471934352</v>
      </c>
      <c r="AA471">
        <v>470</v>
      </c>
    </row>
    <row r="472" spans="1:27" x14ac:dyDescent="0.3">
      <c r="A472">
        <v>406</v>
      </c>
      <c r="B472" t="s">
        <v>142</v>
      </c>
      <c r="C472" t="s">
        <v>151</v>
      </c>
      <c r="D472" t="s">
        <v>154</v>
      </c>
      <c r="E472" t="s">
        <v>157</v>
      </c>
      <c r="F472" t="s">
        <v>159</v>
      </c>
      <c r="G472" t="s">
        <v>225</v>
      </c>
      <c r="H472">
        <v>487.13241580257414</v>
      </c>
      <c r="I472">
        <v>70</v>
      </c>
      <c r="J472">
        <v>1723546.7520294271</v>
      </c>
      <c r="K472">
        <v>47838.874274999995</v>
      </c>
      <c r="L472">
        <v>310238415.36529684</v>
      </c>
      <c r="M472">
        <v>5546643.2299999986</v>
      </c>
      <c r="N472">
        <v>2585320128.0441403</v>
      </c>
      <c r="O472">
        <v>130480000</v>
      </c>
      <c r="P472">
        <v>26.597445891666659</v>
      </c>
      <c r="Q472">
        <v>25767.023942839933</v>
      </c>
      <c r="R472">
        <v>310286254.23957187</v>
      </c>
      <c r="S472">
        <v>2721.3467712741403</v>
      </c>
      <c r="T472">
        <v>25793.621388731601</v>
      </c>
      <c r="U472">
        <f>Pro_Economic_Table[[#This Row],[Total Energy(MJ)]]*AHP!$P$3/TOPSIS!$B$4</f>
        <v>8.6638466493689833E-3</v>
      </c>
      <c r="V472">
        <f>Pro_Economic_Table[[#This Row],[Total Cost(LKR Million)]]*AHP!$P$4/TOPSIS!$C$4</f>
        <v>3.360261586837688E-2</v>
      </c>
      <c r="W472">
        <f>Pro_Economic_Table[[#This Row],[Total Carbon (Metric T)]]*AHP!$P$5/TOPSIS!$D$4</f>
        <v>3.7202096619713921E-3</v>
      </c>
      <c r="X472">
        <f>((Pro_Economic_Table[[#This Row],[Weighted Energy]]-TOPSIS!$B$5)^2+(Pro_Economic_Table[[#This Row],[Weighted Cost]]-TOPSIS!$C$5)^2+(Pro_Economic_Table[[#This Row],[Weighted Co2]]-TOPSIS!$D$5)^2)^0.5</f>
        <v>6.6623133328821442E-3</v>
      </c>
      <c r="Y472">
        <f>((Pro_Economic_Table[[#This Row],[Weighted Energy]]-TOPSIS!$B$6)^2+(Pro_Economic_Table[[#This Row],[Weighted Cost]]-TOPSIS!$C$6)^2+(Pro_Economic_Table[[#This Row],[Weighted Co2]]-TOPSIS!$D$6)^2)^0.5</f>
        <v>1.8458693677548864E-3</v>
      </c>
      <c r="Z472">
        <f>Pro_Economic_Table[[#This Row],[S- Worst-Euclidean Distance]]/(Pro_Economic_Table[[#This Row],[S+ Best-Euclidean Distance]]+Pro_Economic_Table[[#This Row],[S- Worst-Euclidean Distance]])</f>
        <v>0.21695224852384531</v>
      </c>
      <c r="AA472">
        <v>471</v>
      </c>
    </row>
    <row r="473" spans="1:27" x14ac:dyDescent="0.3">
      <c r="A473">
        <v>424</v>
      </c>
      <c r="B473" t="s">
        <v>142</v>
      </c>
      <c r="C473" t="s">
        <v>151</v>
      </c>
      <c r="D473" t="s">
        <v>155</v>
      </c>
      <c r="E473" t="s">
        <v>157</v>
      </c>
      <c r="F473" t="s">
        <v>159</v>
      </c>
      <c r="G473" t="s">
        <v>225</v>
      </c>
      <c r="H473">
        <v>487.16250967757418</v>
      </c>
      <c r="I473">
        <v>70</v>
      </c>
      <c r="J473">
        <v>1723575.8829004273</v>
      </c>
      <c r="K473">
        <v>47752.891774999989</v>
      </c>
      <c r="L473">
        <v>310243658.92207694</v>
      </c>
      <c r="M473">
        <v>5542344.1049999986</v>
      </c>
      <c r="N473">
        <v>2585363824.3506408</v>
      </c>
      <c r="O473">
        <v>130480000</v>
      </c>
      <c r="P473">
        <v>26.532959016666659</v>
      </c>
      <c r="Q473">
        <v>25767.459449361388</v>
      </c>
      <c r="R473">
        <v>310291411.81385195</v>
      </c>
      <c r="S473">
        <v>2721.3861684556409</v>
      </c>
      <c r="T473">
        <v>25793.992408378053</v>
      </c>
      <c r="U473">
        <f>Pro_Economic_Table[[#This Row],[Total Energy(MJ)]]*AHP!$P$3/TOPSIS!$B$4</f>
        <v>8.6639906597208265E-3</v>
      </c>
      <c r="V473">
        <f>Pro_Economic_Table[[#This Row],[Total Cost(LKR Million)]]*AHP!$P$4/TOPSIS!$C$4</f>
        <v>3.3603102336463284E-2</v>
      </c>
      <c r="W473">
        <f>Pro_Economic_Table[[#This Row],[Total Carbon (Metric T)]]*AHP!$P$5/TOPSIS!$D$4</f>
        <v>3.7202631740724155E-3</v>
      </c>
      <c r="X473">
        <f>((Pro_Economic_Table[[#This Row],[Weighted Energy]]-TOPSIS!$B$5)^2+(Pro_Economic_Table[[#This Row],[Weighted Cost]]-TOPSIS!$C$5)^2+(Pro_Economic_Table[[#This Row],[Weighted Co2]]-TOPSIS!$D$5)^2)^0.5</f>
        <v>6.6628231185965579E-3</v>
      </c>
      <c r="Y473">
        <f>((Pro_Economic_Table[[#This Row],[Weighted Energy]]-TOPSIS!$B$6)^2+(Pro_Economic_Table[[#This Row],[Weighted Cost]]-TOPSIS!$C$6)^2+(Pro_Economic_Table[[#This Row],[Weighted Co2]]-TOPSIS!$D$6)^2)^0.5</f>
        <v>1.8453597914417934E-3</v>
      </c>
      <c r="Z473">
        <f>Pro_Economic_Table[[#This Row],[S- Worst-Euclidean Distance]]/(Pro_Economic_Table[[#This Row],[S+ Best-Euclidean Distance]]+Pro_Economic_Table[[#This Row],[S- Worst-Euclidean Distance]])</f>
        <v>0.21689235068801258</v>
      </c>
      <c r="AA473">
        <v>472</v>
      </c>
    </row>
    <row r="474" spans="1:27" x14ac:dyDescent="0.3">
      <c r="A474">
        <v>408</v>
      </c>
      <c r="B474" t="s">
        <v>142</v>
      </c>
      <c r="C474" t="s">
        <v>151</v>
      </c>
      <c r="D474" t="s">
        <v>154</v>
      </c>
      <c r="E474" t="s">
        <v>157</v>
      </c>
      <c r="F474" t="s">
        <v>159</v>
      </c>
      <c r="G474" t="s">
        <v>224</v>
      </c>
      <c r="H474">
        <v>487.13241580257414</v>
      </c>
      <c r="I474">
        <v>35</v>
      </c>
      <c r="J474">
        <v>1723546.7520294271</v>
      </c>
      <c r="K474">
        <v>47838.874274999995</v>
      </c>
      <c r="L474">
        <v>310238415.36529684</v>
      </c>
      <c r="M474">
        <v>5546643.2299999986</v>
      </c>
      <c r="N474">
        <v>2585320128.0441403</v>
      </c>
      <c r="O474">
        <v>131117000</v>
      </c>
      <c r="P474">
        <v>26.597445891666659</v>
      </c>
      <c r="Q474">
        <v>25767.023942839933</v>
      </c>
      <c r="R474">
        <v>310286254.23957187</v>
      </c>
      <c r="S474">
        <v>2721.9837712741405</v>
      </c>
      <c r="T474">
        <v>25793.621388731601</v>
      </c>
      <c r="U474">
        <f>Pro_Economic_Table[[#This Row],[Total Energy(MJ)]]*AHP!$P$3/TOPSIS!$B$4</f>
        <v>8.6638466493689833E-3</v>
      </c>
      <c r="V474">
        <f>Pro_Economic_Table[[#This Row],[Total Cost(LKR Million)]]*AHP!$P$4/TOPSIS!$C$4</f>
        <v>3.3610481410002856E-2</v>
      </c>
      <c r="W474">
        <f>Pro_Economic_Table[[#This Row],[Total Carbon (Metric T)]]*AHP!$P$5/TOPSIS!$D$4</f>
        <v>3.7202096619713921E-3</v>
      </c>
      <c r="X474">
        <f>((Pro_Economic_Table[[#This Row],[Weighted Energy]]-TOPSIS!$B$5)^2+(Pro_Economic_Table[[#This Row],[Weighted Cost]]-TOPSIS!$C$5)^2+(Pro_Economic_Table[[#This Row],[Weighted Co2]]-TOPSIS!$D$5)^2)^0.5</f>
        <v>6.6698925817487813E-3</v>
      </c>
      <c r="Y474">
        <f>((Pro_Economic_Table[[#This Row],[Weighted Energy]]-TOPSIS!$B$6)^2+(Pro_Economic_Table[[#This Row],[Weighted Cost]]-TOPSIS!$C$6)^2+(Pro_Economic_Table[[#This Row],[Weighted Co2]]-TOPSIS!$D$6)^2)^0.5</f>
        <v>1.8382703545279015E-3</v>
      </c>
      <c r="Z474">
        <f>Pro_Economic_Table[[#This Row],[S- Worst-Euclidean Distance]]/(Pro_Economic_Table[[#This Row],[S+ Best-Euclidean Distance]]+Pro_Economic_Table[[#This Row],[S- Worst-Euclidean Distance]])</f>
        <v>0.21605960867180571</v>
      </c>
      <c r="AA474">
        <v>473</v>
      </c>
    </row>
    <row r="475" spans="1:27" x14ac:dyDescent="0.3">
      <c r="A475">
        <v>426</v>
      </c>
      <c r="B475" t="s">
        <v>142</v>
      </c>
      <c r="C475" t="s">
        <v>151</v>
      </c>
      <c r="D475" t="s">
        <v>155</v>
      </c>
      <c r="E475" t="s">
        <v>157</v>
      </c>
      <c r="F475" t="s">
        <v>159</v>
      </c>
      <c r="G475" t="s">
        <v>224</v>
      </c>
      <c r="H475">
        <v>487.16250967757418</v>
      </c>
      <c r="I475">
        <v>35</v>
      </c>
      <c r="J475">
        <v>1723575.8829004273</v>
      </c>
      <c r="K475">
        <v>47752.891774999989</v>
      </c>
      <c r="L475">
        <v>310243658.92207694</v>
      </c>
      <c r="M475">
        <v>5542344.1049999986</v>
      </c>
      <c r="N475">
        <v>2585363824.3506408</v>
      </c>
      <c r="O475">
        <v>131117000</v>
      </c>
      <c r="P475">
        <v>26.532959016666659</v>
      </c>
      <c r="Q475">
        <v>25767.459449361388</v>
      </c>
      <c r="R475">
        <v>310291411.81385195</v>
      </c>
      <c r="S475">
        <v>2722.0231684556406</v>
      </c>
      <c r="T475">
        <v>25793.992408378053</v>
      </c>
      <c r="U475">
        <f>Pro_Economic_Table[[#This Row],[Total Energy(MJ)]]*AHP!$P$3/TOPSIS!$B$4</f>
        <v>8.6639906597208265E-3</v>
      </c>
      <c r="V475">
        <f>Pro_Economic_Table[[#This Row],[Total Cost(LKR Million)]]*AHP!$P$4/TOPSIS!$C$4</f>
        <v>3.3610967878089246E-2</v>
      </c>
      <c r="W475">
        <f>Pro_Economic_Table[[#This Row],[Total Carbon (Metric T)]]*AHP!$P$5/TOPSIS!$D$4</f>
        <v>3.7202631740724155E-3</v>
      </c>
      <c r="X475">
        <f>((Pro_Economic_Table[[#This Row],[Weighted Energy]]-TOPSIS!$B$5)^2+(Pro_Economic_Table[[#This Row],[Weighted Cost]]-TOPSIS!$C$5)^2+(Pro_Economic_Table[[#This Row],[Weighted Co2]]-TOPSIS!$D$5)^2)^0.5</f>
        <v>6.6704023618476558E-3</v>
      </c>
      <c r="Y475">
        <f>((Pro_Economic_Table[[#This Row],[Weighted Energy]]-TOPSIS!$B$6)^2+(Pro_Economic_Table[[#This Row],[Weighted Cost]]-TOPSIS!$C$6)^2+(Pro_Economic_Table[[#This Row],[Weighted Co2]]-TOPSIS!$D$6)^2)^0.5</f>
        <v>1.8377607532158334E-3</v>
      </c>
      <c r="Z475">
        <f>Pro_Economic_Table[[#This Row],[S- Worst-Euclidean Distance]]/(Pro_Economic_Table[[#This Row],[S+ Best-Euclidean Distance]]+Pro_Economic_Table[[#This Row],[S- Worst-Euclidean Distance]])</f>
        <v>0.21599970855778777</v>
      </c>
      <c r="AA475">
        <v>474</v>
      </c>
    </row>
    <row r="476" spans="1:27" x14ac:dyDescent="0.3">
      <c r="A476">
        <v>398</v>
      </c>
      <c r="B476" t="s">
        <v>142</v>
      </c>
      <c r="C476" t="s">
        <v>151</v>
      </c>
      <c r="D476" t="s">
        <v>154</v>
      </c>
      <c r="E476" t="s">
        <v>156</v>
      </c>
      <c r="F476" t="s">
        <v>159</v>
      </c>
      <c r="G476" t="s">
        <v>226</v>
      </c>
      <c r="H476">
        <v>484.08090346924087</v>
      </c>
      <c r="I476">
        <v>35</v>
      </c>
      <c r="J476">
        <v>1720592.8880907604</v>
      </c>
      <c r="K476">
        <v>44841.853233333328</v>
      </c>
      <c r="L476">
        <v>309706719.85633689</v>
      </c>
      <c r="M476">
        <v>6146047.4383333325</v>
      </c>
      <c r="N476">
        <v>2580889332.1361408</v>
      </c>
      <c r="O476">
        <v>136500000</v>
      </c>
      <c r="P476">
        <v>23.600424849999992</v>
      </c>
      <c r="Q476">
        <v>25722.863676956866</v>
      </c>
      <c r="R476">
        <v>309751561.70957023</v>
      </c>
      <c r="S476">
        <v>2723.5353795744745</v>
      </c>
      <c r="T476">
        <v>25746.464101806865</v>
      </c>
      <c r="U476">
        <f>Pro_Economic_Table[[#This Row],[Total Energy(MJ)]]*AHP!$P$3/TOPSIS!$B$4</f>
        <v>8.6489169062005326E-3</v>
      </c>
      <c r="V476">
        <f>Pro_Economic_Table[[#This Row],[Total Cost(LKR Million)]]*AHP!$P$4/TOPSIS!$C$4</f>
        <v>3.362964034198633E-2</v>
      </c>
      <c r="W476">
        <f>Pro_Economic_Table[[#This Row],[Total Carbon (Metric T)]]*AHP!$P$5/TOPSIS!$D$4</f>
        <v>3.7134081744328333E-3</v>
      </c>
      <c r="X476">
        <f>((Pro_Economic_Table[[#This Row],[Weighted Energy]]-TOPSIS!$B$5)^2+(Pro_Economic_Table[[#This Row],[Weighted Cost]]-TOPSIS!$C$5)^2+(Pro_Economic_Table[[#This Row],[Weighted Co2]]-TOPSIS!$D$5)^2)^0.5</f>
        <v>6.6840052654587616E-3</v>
      </c>
      <c r="Y476">
        <f>((Pro_Economic_Table[[#This Row],[Weighted Energy]]-TOPSIS!$B$6)^2+(Pro_Economic_Table[[#This Row],[Weighted Cost]]-TOPSIS!$C$6)^2+(Pro_Economic_Table[[#This Row],[Weighted Co2]]-TOPSIS!$D$6)^2)^0.5</f>
        <v>1.8241243367050103E-3</v>
      </c>
      <c r="Z476">
        <f>Pro_Economic_Table[[#This Row],[S- Worst-Euclidean Distance]]/(Pro_Economic_Table[[#This Row],[S+ Best-Euclidean Distance]]+Pro_Economic_Table[[#This Row],[S- Worst-Euclidean Distance]])</f>
        <v>0.21439780797898311</v>
      </c>
      <c r="AA476">
        <v>475</v>
      </c>
    </row>
    <row r="477" spans="1:27" x14ac:dyDescent="0.3">
      <c r="A477">
        <v>416</v>
      </c>
      <c r="B477" t="s">
        <v>142</v>
      </c>
      <c r="C477" t="s">
        <v>151</v>
      </c>
      <c r="D477" t="s">
        <v>155</v>
      </c>
      <c r="E477" t="s">
        <v>156</v>
      </c>
      <c r="F477" t="s">
        <v>159</v>
      </c>
      <c r="G477" t="s">
        <v>226</v>
      </c>
      <c r="H477">
        <v>484.11099734424084</v>
      </c>
      <c r="I477">
        <v>35</v>
      </c>
      <c r="J477">
        <v>1720622.0189617604</v>
      </c>
      <c r="K477">
        <v>44755.870733333322</v>
      </c>
      <c r="L477">
        <v>309711963.41311687</v>
      </c>
      <c r="M477">
        <v>6141748.3133333325</v>
      </c>
      <c r="N477">
        <v>2580933028.4426408</v>
      </c>
      <c r="O477">
        <v>136500000</v>
      </c>
      <c r="P477">
        <v>23.535937974999992</v>
      </c>
      <c r="Q477">
        <v>25723.299183478317</v>
      </c>
      <c r="R477">
        <v>309756719.28385019</v>
      </c>
      <c r="S477">
        <v>2723.5747767559742</v>
      </c>
      <c r="T477">
        <v>25746.835121453318</v>
      </c>
      <c r="U477">
        <f>Pro_Economic_Table[[#This Row],[Total Energy(MJ)]]*AHP!$P$3/TOPSIS!$B$4</f>
        <v>8.6490609165523723E-3</v>
      </c>
      <c r="V477">
        <f>Pro_Economic_Table[[#This Row],[Total Cost(LKR Million)]]*AHP!$P$4/TOPSIS!$C$4</f>
        <v>3.3630126810072727E-2</v>
      </c>
      <c r="W477">
        <f>Pro_Economic_Table[[#This Row],[Total Carbon (Metric T)]]*AHP!$P$5/TOPSIS!$D$4</f>
        <v>3.713461686533857E-3</v>
      </c>
      <c r="X477">
        <f>((Pro_Economic_Table[[#This Row],[Weighted Energy]]-TOPSIS!$B$5)^2+(Pro_Economic_Table[[#This Row],[Weighted Cost]]-TOPSIS!$C$5)^2+(Pro_Economic_Table[[#This Row],[Weighted Co2]]-TOPSIS!$D$5)^2)^0.5</f>
        <v>6.6845149874897383E-3</v>
      </c>
      <c r="Y477">
        <f>((Pro_Economic_Table[[#This Row],[Weighted Energy]]-TOPSIS!$B$6)^2+(Pro_Economic_Table[[#This Row],[Weighted Cost]]-TOPSIS!$C$6)^2+(Pro_Economic_Table[[#This Row],[Weighted Co2]]-TOPSIS!$D$6)^2)^0.5</f>
        <v>1.8236145146117949E-3</v>
      </c>
      <c r="Z477">
        <f>Pro_Economic_Table[[#This Row],[S- Worst-Euclidean Distance]]/(Pro_Economic_Table[[#This Row],[S+ Best-Euclidean Distance]]+Pro_Economic_Table[[#This Row],[S- Worst-Euclidean Distance]])</f>
        <v>0.21433788874056942</v>
      </c>
      <c r="AA477">
        <v>476</v>
      </c>
    </row>
    <row r="478" spans="1:27" x14ac:dyDescent="0.3">
      <c r="A478">
        <v>485</v>
      </c>
      <c r="B478" t="s">
        <v>143</v>
      </c>
      <c r="C478" t="s">
        <v>150</v>
      </c>
      <c r="D478" t="s">
        <v>154</v>
      </c>
      <c r="E478" t="s">
        <v>157</v>
      </c>
      <c r="F478" t="s">
        <v>161</v>
      </c>
      <c r="G478" t="s">
        <v>226</v>
      </c>
      <c r="H478">
        <v>478.3628593271639</v>
      </c>
      <c r="I478">
        <v>35</v>
      </c>
      <c r="J478">
        <v>1722835.2013298338</v>
      </c>
      <c r="K478">
        <v>42879.505674999993</v>
      </c>
      <c r="L478">
        <v>310110336.23937011</v>
      </c>
      <c r="M478">
        <v>5494206.8733333321</v>
      </c>
      <c r="N478">
        <v>2584252801.994751</v>
      </c>
      <c r="O478">
        <v>136500000</v>
      </c>
      <c r="P478">
        <v>28.432728608333328</v>
      </c>
      <c r="Q478">
        <v>25756.386259881016</v>
      </c>
      <c r="R478">
        <v>310153215.74504513</v>
      </c>
      <c r="S478">
        <v>2726.2470088680843</v>
      </c>
      <c r="T478">
        <v>25784.818988489347</v>
      </c>
      <c r="U478">
        <f>Pro_Economic_Table[[#This Row],[Total Energy(MJ)]]*AHP!$P$3/TOPSIS!$B$4</f>
        <v>8.6601319340076227E-3</v>
      </c>
      <c r="V478">
        <f>Pro_Economic_Table[[#This Row],[Total Cost(LKR Million)]]*AHP!$P$4/TOPSIS!$C$4</f>
        <v>3.3663122968490396E-2</v>
      </c>
      <c r="W478">
        <f>Pro_Economic_Table[[#This Row],[Total Carbon (Metric T)]]*AHP!$P$5/TOPSIS!$D$4</f>
        <v>3.7189400932692604E-3</v>
      </c>
      <c r="X478">
        <f>((Pro_Economic_Table[[#This Row],[Weighted Energy]]-TOPSIS!$B$5)^2+(Pro_Economic_Table[[#This Row],[Weighted Cost]]-TOPSIS!$C$5)^2+(Pro_Economic_Table[[#This Row],[Weighted Co2]]-TOPSIS!$D$5)^2)^0.5</f>
        <v>6.7195981096622569E-3</v>
      </c>
      <c r="Y478">
        <f>((Pro_Economic_Table[[#This Row],[Weighted Energy]]-TOPSIS!$B$6)^2+(Pro_Economic_Table[[#This Row],[Weighted Cost]]-TOPSIS!$C$6)^2+(Pro_Economic_Table[[#This Row],[Weighted Co2]]-TOPSIS!$D$6)^2)^0.5</f>
        <v>1.7885171361605972E-3</v>
      </c>
      <c r="Z478">
        <f>Pro_Economic_Table[[#This Row],[S- Worst-Euclidean Distance]]/(Pro_Economic_Table[[#This Row],[S+ Best-Euclidean Distance]]+Pro_Economic_Table[[#This Row],[S- Worst-Euclidean Distance]])</f>
        <v>0.21021308297847613</v>
      </c>
      <c r="AA478">
        <v>477</v>
      </c>
    </row>
    <row r="479" spans="1:27" x14ac:dyDescent="0.3">
      <c r="A479">
        <v>503</v>
      </c>
      <c r="B479" t="s">
        <v>143</v>
      </c>
      <c r="C479" t="s">
        <v>150</v>
      </c>
      <c r="D479" t="s">
        <v>155</v>
      </c>
      <c r="E479" t="s">
        <v>157</v>
      </c>
      <c r="F479" t="s">
        <v>161</v>
      </c>
      <c r="G479" t="s">
        <v>226</v>
      </c>
      <c r="H479">
        <v>478.39295320216394</v>
      </c>
      <c r="I479">
        <v>35</v>
      </c>
      <c r="J479">
        <v>1722864.3322008334</v>
      </c>
      <c r="K479">
        <v>42793.523174999995</v>
      </c>
      <c r="L479">
        <v>310115579.79614997</v>
      </c>
      <c r="M479">
        <v>5489907.7483333321</v>
      </c>
      <c r="N479">
        <v>2584296498.30125</v>
      </c>
      <c r="O479">
        <v>136500000</v>
      </c>
      <c r="P479">
        <v>28.368241733333324</v>
      </c>
      <c r="Q479">
        <v>25756.821766402456</v>
      </c>
      <c r="R479">
        <v>310158373.31932497</v>
      </c>
      <c r="S479">
        <v>2726.2864060495835</v>
      </c>
      <c r="T479">
        <v>25785.190008135789</v>
      </c>
      <c r="U479">
        <f>Pro_Economic_Table[[#This Row],[Total Energy(MJ)]]*AHP!$P$3/TOPSIS!$B$4</f>
        <v>8.6602759443594607E-3</v>
      </c>
      <c r="V479">
        <f>Pro_Economic_Table[[#This Row],[Total Cost(LKR Million)]]*AHP!$P$4/TOPSIS!$C$4</f>
        <v>3.3663609436576786E-2</v>
      </c>
      <c r="W479">
        <f>Pro_Economic_Table[[#This Row],[Total Carbon (Metric T)]]*AHP!$P$5/TOPSIS!$D$4</f>
        <v>3.718993605370282E-3</v>
      </c>
      <c r="X479">
        <f>((Pro_Economic_Table[[#This Row],[Weighted Energy]]-TOPSIS!$B$5)^2+(Pro_Economic_Table[[#This Row],[Weighted Cost]]-TOPSIS!$C$5)^2+(Pro_Economic_Table[[#This Row],[Weighted Co2]]-TOPSIS!$D$5)^2)^0.5</f>
        <v>6.7201078401569461E-3</v>
      </c>
      <c r="Y479">
        <f>((Pro_Economic_Table[[#This Row],[Weighted Energy]]-TOPSIS!$B$6)^2+(Pro_Economic_Table[[#This Row],[Weighted Cost]]-TOPSIS!$C$6)^2+(Pro_Economic_Table[[#This Row],[Weighted Co2]]-TOPSIS!$D$6)^2)^0.5</f>
        <v>1.7880073397923552E-3</v>
      </c>
      <c r="Z479">
        <f>Pro_Economic_Table[[#This Row],[S- Worst-Euclidean Distance]]/(Pro_Economic_Table[[#This Row],[S+ Best-Euclidean Distance]]+Pro_Economic_Table[[#This Row],[S- Worst-Euclidean Distance]])</f>
        <v>0.21015316576885004</v>
      </c>
      <c r="AA479">
        <v>478</v>
      </c>
    </row>
    <row r="480" spans="1:27" x14ac:dyDescent="0.3">
      <c r="A480">
        <v>407</v>
      </c>
      <c r="B480" t="s">
        <v>142</v>
      </c>
      <c r="C480" t="s">
        <v>151</v>
      </c>
      <c r="D480" t="s">
        <v>154</v>
      </c>
      <c r="E480" t="s">
        <v>157</v>
      </c>
      <c r="F480" t="s">
        <v>159</v>
      </c>
      <c r="G480" t="s">
        <v>226</v>
      </c>
      <c r="H480">
        <v>487.13241580257414</v>
      </c>
      <c r="I480">
        <v>35</v>
      </c>
      <c r="J480">
        <v>1723546.7520294271</v>
      </c>
      <c r="K480">
        <v>47838.874274999995</v>
      </c>
      <c r="L480">
        <v>310238415.36529684</v>
      </c>
      <c r="M480">
        <v>5546643.2299999986</v>
      </c>
      <c r="N480">
        <v>2585320128.0441403</v>
      </c>
      <c r="O480">
        <v>136500000</v>
      </c>
      <c r="P480">
        <v>26.597445891666659</v>
      </c>
      <c r="Q480">
        <v>25767.023942839933</v>
      </c>
      <c r="R480">
        <v>310286254.23957187</v>
      </c>
      <c r="S480">
        <v>2727.3667712741403</v>
      </c>
      <c r="T480">
        <v>25793.621388731601</v>
      </c>
      <c r="U480">
        <f>Pro_Economic_Table[[#This Row],[Total Energy(MJ)]]*AHP!$P$3/TOPSIS!$B$4</f>
        <v>8.6638466493689833E-3</v>
      </c>
      <c r="V480">
        <f>Pro_Economic_Table[[#This Row],[Total Cost(LKR Million)]]*AHP!$P$4/TOPSIS!$C$4</f>
        <v>3.3676949558468464E-2</v>
      </c>
      <c r="W480">
        <f>Pro_Economic_Table[[#This Row],[Total Carbon (Metric T)]]*AHP!$P$5/TOPSIS!$D$4</f>
        <v>3.7202096619713921E-3</v>
      </c>
      <c r="X480">
        <f>((Pro_Economic_Table[[#This Row],[Weighted Energy]]-TOPSIS!$B$5)^2+(Pro_Economic_Table[[#This Row],[Weighted Cost]]-TOPSIS!$C$5)^2+(Pro_Economic_Table[[#This Row],[Weighted Co2]]-TOPSIS!$D$5)^2)^0.5</f>
        <v>6.7339676191866954E-3</v>
      </c>
      <c r="Y480">
        <f>((Pro_Economic_Table[[#This Row],[Weighted Energy]]-TOPSIS!$B$6)^2+(Pro_Economic_Table[[#This Row],[Weighted Cost]]-TOPSIS!$C$6)^2+(Pro_Economic_Table[[#This Row],[Weighted Co2]]-TOPSIS!$D$6)^2)^0.5</f>
        <v>1.7741472889841307E-3</v>
      </c>
      <c r="Z480">
        <f>Pro_Economic_Table[[#This Row],[S- Worst-Euclidean Distance]]/(Pro_Economic_Table[[#This Row],[S+ Best-Euclidean Distance]]+Pro_Economic_Table[[#This Row],[S- Worst-Euclidean Distance]])</f>
        <v>0.2085241335046282</v>
      </c>
      <c r="AA480">
        <v>479</v>
      </c>
    </row>
    <row r="481" spans="1:27" x14ac:dyDescent="0.3">
      <c r="A481">
        <v>425</v>
      </c>
      <c r="B481" t="s">
        <v>142</v>
      </c>
      <c r="C481" t="s">
        <v>151</v>
      </c>
      <c r="D481" t="s">
        <v>155</v>
      </c>
      <c r="E481" t="s">
        <v>157</v>
      </c>
      <c r="F481" t="s">
        <v>159</v>
      </c>
      <c r="G481" t="s">
        <v>226</v>
      </c>
      <c r="H481">
        <v>487.16250967757418</v>
      </c>
      <c r="I481">
        <v>35</v>
      </c>
      <c r="J481">
        <v>1723575.8829004273</v>
      </c>
      <c r="K481">
        <v>47752.891774999989</v>
      </c>
      <c r="L481">
        <v>310243658.92207694</v>
      </c>
      <c r="M481">
        <v>5542344.1049999986</v>
      </c>
      <c r="N481">
        <v>2585363824.3506408</v>
      </c>
      <c r="O481">
        <v>136500000</v>
      </c>
      <c r="P481">
        <v>26.532959016666659</v>
      </c>
      <c r="Q481">
        <v>25767.459449361388</v>
      </c>
      <c r="R481">
        <v>310291411.81385195</v>
      </c>
      <c r="S481">
        <v>2727.4061684556409</v>
      </c>
      <c r="T481">
        <v>25793.992408378053</v>
      </c>
      <c r="U481">
        <f>Pro_Economic_Table[[#This Row],[Total Energy(MJ)]]*AHP!$P$3/TOPSIS!$B$4</f>
        <v>8.6639906597208265E-3</v>
      </c>
      <c r="V481">
        <f>Pro_Economic_Table[[#This Row],[Total Cost(LKR Million)]]*AHP!$P$4/TOPSIS!$C$4</f>
        <v>3.3677436026554868E-2</v>
      </c>
      <c r="W481">
        <f>Pro_Economic_Table[[#This Row],[Total Carbon (Metric T)]]*AHP!$P$5/TOPSIS!$D$4</f>
        <v>3.7202631740724155E-3</v>
      </c>
      <c r="X481">
        <f>((Pro_Economic_Table[[#This Row],[Weighted Energy]]-TOPSIS!$B$5)^2+(Pro_Economic_Table[[#This Row],[Weighted Cost]]-TOPSIS!$C$5)^2+(Pro_Economic_Table[[#This Row],[Weighted Co2]]-TOPSIS!$D$5)^2)^0.5</f>
        <v>6.7344773503514328E-3</v>
      </c>
      <c r="Y481">
        <f>((Pro_Economic_Table[[#This Row],[Weighted Energy]]-TOPSIS!$B$6)^2+(Pro_Economic_Table[[#This Row],[Weighted Cost]]-TOPSIS!$C$6)^2+(Pro_Economic_Table[[#This Row],[Weighted Co2]]-TOPSIS!$D$6)^2)^0.5</f>
        <v>1.7736374945292411E-3</v>
      </c>
      <c r="Z481">
        <f>Pro_Economic_Table[[#This Row],[S- Worst-Euclidean Distance]]/(Pro_Economic_Table[[#This Row],[S+ Best-Euclidean Distance]]+Pro_Economic_Table[[#This Row],[S- Worst-Euclidean Distance]])</f>
        <v>0.20846421644113533</v>
      </c>
      <c r="AA481">
        <v>480</v>
      </c>
    </row>
    <row r="482" spans="1:27" x14ac:dyDescent="0.3">
      <c r="A482">
        <v>367</v>
      </c>
      <c r="B482" t="s">
        <v>142</v>
      </c>
      <c r="C482" t="s">
        <v>150</v>
      </c>
      <c r="D482" t="s">
        <v>154</v>
      </c>
      <c r="E482" t="s">
        <v>156</v>
      </c>
      <c r="F482" t="s">
        <v>161</v>
      </c>
      <c r="G482" t="s">
        <v>225</v>
      </c>
      <c r="H482">
        <v>481.89808728727576</v>
      </c>
      <c r="I482">
        <v>69</v>
      </c>
      <c r="J482">
        <v>1753249.5583645459</v>
      </c>
      <c r="K482">
        <v>46760.884633333328</v>
      </c>
      <c r="L482">
        <v>315584920.50561827</v>
      </c>
      <c r="M482">
        <v>6368747.0816666661</v>
      </c>
      <c r="N482">
        <v>2629874337.5468192</v>
      </c>
      <c r="O482">
        <v>128616000</v>
      </c>
      <c r="P482">
        <v>24.060027566666662</v>
      </c>
      <c r="Q482">
        <v>26211.08089754996</v>
      </c>
      <c r="R482">
        <v>315631681.39025164</v>
      </c>
      <c r="S482">
        <v>2764.8590846284856</v>
      </c>
      <c r="T482">
        <v>26235.140925116626</v>
      </c>
      <c r="U482">
        <f>Pro_Economic_Table[[#This Row],[Total Energy(MJ)]]*AHP!$P$3/TOPSIS!$B$4</f>
        <v>8.8131022495642319E-3</v>
      </c>
      <c r="V482">
        <f>Pro_Economic_Table[[#This Row],[Total Cost(LKR Million)]]*AHP!$P$4/TOPSIS!$C$4</f>
        <v>3.4139896734830345E-2</v>
      </c>
      <c r="W482">
        <f>Pro_Economic_Table[[#This Row],[Total Carbon (Metric T)]]*AHP!$P$5/TOPSIS!$D$4</f>
        <v>3.7838899502277081E-3</v>
      </c>
      <c r="X482">
        <f>((Pro_Economic_Table[[#This Row],[Weighted Energy]]-TOPSIS!$B$5)^2+(Pro_Economic_Table[[#This Row],[Weighted Cost]]-TOPSIS!$C$5)^2+(Pro_Economic_Table[[#This Row],[Weighted Co2]]-TOPSIS!$D$5)^2)^0.5</f>
        <v>7.2234333577620245E-3</v>
      </c>
      <c r="Y482">
        <f>((Pro_Economic_Table[[#This Row],[Weighted Energy]]-TOPSIS!$B$6)^2+(Pro_Economic_Table[[#This Row],[Weighted Cost]]-TOPSIS!$C$6)^2+(Pro_Economic_Table[[#This Row],[Weighted Co2]]-TOPSIS!$D$6)^2)^0.5</f>
        <v>1.2850516892027239E-3</v>
      </c>
      <c r="Z482">
        <f>Pro_Economic_Table[[#This Row],[S- Worst-Euclidean Distance]]/(Pro_Economic_Table[[#This Row],[S+ Best-Euclidean Distance]]+Pro_Economic_Table[[#This Row],[S- Worst-Euclidean Distance]])</f>
        <v>0.15103178557752106</v>
      </c>
      <c r="AA482">
        <v>481</v>
      </c>
    </row>
    <row r="483" spans="1:27" x14ac:dyDescent="0.3">
      <c r="A483">
        <v>385</v>
      </c>
      <c r="B483" t="s">
        <v>142</v>
      </c>
      <c r="C483" t="s">
        <v>150</v>
      </c>
      <c r="D483" t="s">
        <v>155</v>
      </c>
      <c r="E483" t="s">
        <v>156</v>
      </c>
      <c r="F483" t="s">
        <v>161</v>
      </c>
      <c r="G483" t="s">
        <v>225</v>
      </c>
      <c r="H483">
        <v>481.92818116227579</v>
      </c>
      <c r="I483">
        <v>69</v>
      </c>
      <c r="J483">
        <v>1753278.6892355459</v>
      </c>
      <c r="K483">
        <v>46674.902133333322</v>
      </c>
      <c r="L483">
        <v>315590164.06239831</v>
      </c>
      <c r="M483">
        <v>6364447.9566666661</v>
      </c>
      <c r="N483">
        <v>2629918033.8533192</v>
      </c>
      <c r="O483">
        <v>128616000</v>
      </c>
      <c r="P483">
        <v>23.995540691666658</v>
      </c>
      <c r="Q483">
        <v>26211.516404071412</v>
      </c>
      <c r="R483">
        <v>315636838.96453166</v>
      </c>
      <c r="S483">
        <v>2764.8984818099857</v>
      </c>
      <c r="T483">
        <v>26235.511944763079</v>
      </c>
      <c r="U483">
        <f>Pro_Economic_Table[[#This Row],[Total Energy(MJ)]]*AHP!$P$3/TOPSIS!$B$4</f>
        <v>8.813246259916075E-3</v>
      </c>
      <c r="V483">
        <f>Pro_Economic_Table[[#This Row],[Total Cost(LKR Million)]]*AHP!$P$4/TOPSIS!$C$4</f>
        <v>3.4140383202916742E-2</v>
      </c>
      <c r="W483">
        <f>Pro_Economic_Table[[#This Row],[Total Carbon (Metric T)]]*AHP!$P$5/TOPSIS!$D$4</f>
        <v>3.7839434623287314E-3</v>
      </c>
      <c r="X483">
        <f>((Pro_Economic_Table[[#This Row],[Weighted Energy]]-TOPSIS!$B$5)^2+(Pro_Economic_Table[[#This Row],[Weighted Cost]]-TOPSIS!$C$5)^2+(Pro_Economic_Table[[#This Row],[Weighted Co2]]-TOPSIS!$D$5)^2)^0.5</f>
        <v>7.223943174074641E-3</v>
      </c>
      <c r="Y483">
        <f>((Pro_Economic_Table[[#This Row],[Weighted Energy]]-TOPSIS!$B$6)^2+(Pro_Economic_Table[[#This Row],[Weighted Cost]]-TOPSIS!$C$6)^2+(Pro_Economic_Table[[#This Row],[Weighted Co2]]-TOPSIS!$D$6)^2)^0.5</f>
        <v>1.2845424963783918E-3</v>
      </c>
      <c r="Z483">
        <f>Pro_Economic_Table[[#This Row],[S- Worst-Euclidean Distance]]/(Pro_Economic_Table[[#This Row],[S+ Best-Euclidean Distance]]+Pro_Economic_Table[[#This Row],[S- Worst-Euclidean Distance]])</f>
        <v>0.15097192921640032</v>
      </c>
      <c r="AA483">
        <v>482</v>
      </c>
    </row>
    <row r="484" spans="1:27" x14ac:dyDescent="0.3">
      <c r="A484">
        <v>369</v>
      </c>
      <c r="B484" t="s">
        <v>142</v>
      </c>
      <c r="C484" t="s">
        <v>150</v>
      </c>
      <c r="D484" t="s">
        <v>154</v>
      </c>
      <c r="E484" t="s">
        <v>156</v>
      </c>
      <c r="F484" t="s">
        <v>161</v>
      </c>
      <c r="G484" t="s">
        <v>224</v>
      </c>
      <c r="H484">
        <v>481.89808728727576</v>
      </c>
      <c r="I484">
        <v>35</v>
      </c>
      <c r="J484">
        <v>1753249.5583645459</v>
      </c>
      <c r="K484">
        <v>46760.884633333328</v>
      </c>
      <c r="L484">
        <v>315584920.50561827</v>
      </c>
      <c r="M484">
        <v>6368747.0816666661</v>
      </c>
      <c r="N484">
        <v>2629874337.5468192</v>
      </c>
      <c r="O484">
        <v>131117000</v>
      </c>
      <c r="P484">
        <v>24.060027566666662</v>
      </c>
      <c r="Q484">
        <v>26211.08089754996</v>
      </c>
      <c r="R484">
        <v>315631681.39025164</v>
      </c>
      <c r="S484">
        <v>2767.3600846284858</v>
      </c>
      <c r="T484">
        <v>26235.140925116626</v>
      </c>
      <c r="U484">
        <f>Pro_Economic_Table[[#This Row],[Total Energy(MJ)]]*AHP!$P$3/TOPSIS!$B$4</f>
        <v>8.8131022495642319E-3</v>
      </c>
      <c r="V484">
        <f>Pro_Economic_Table[[#This Row],[Total Cost(LKR Million)]]*AHP!$P$4/TOPSIS!$C$4</f>
        <v>3.417077855524879E-2</v>
      </c>
      <c r="W484">
        <f>Pro_Economic_Table[[#This Row],[Total Carbon (Metric T)]]*AHP!$P$5/TOPSIS!$D$4</f>
        <v>3.7838899502277081E-3</v>
      </c>
      <c r="X484">
        <f>((Pro_Economic_Table[[#This Row],[Weighted Energy]]-TOPSIS!$B$5)^2+(Pro_Economic_Table[[#This Row],[Weighted Cost]]-TOPSIS!$C$5)^2+(Pro_Economic_Table[[#This Row],[Weighted Co2]]-TOPSIS!$D$5)^2)^0.5</f>
        <v>7.2531800914206459E-3</v>
      </c>
      <c r="Y484">
        <f>((Pro_Economic_Table[[#This Row],[Weighted Energy]]-TOPSIS!$B$6)^2+(Pro_Economic_Table[[#This Row],[Weighted Cost]]-TOPSIS!$C$6)^2+(Pro_Economic_Table[[#This Row],[Weighted Co2]]-TOPSIS!$D$6)^2)^0.5</f>
        <v>1.2551236477679139E-3</v>
      </c>
      <c r="Z484">
        <f>Pro_Economic_Table[[#This Row],[S- Worst-Euclidean Distance]]/(Pro_Economic_Table[[#This Row],[S+ Best-Euclidean Distance]]+Pro_Economic_Table[[#This Row],[S- Worst-Euclidean Distance]])</f>
        <v>0.14751749423177216</v>
      </c>
      <c r="AA484">
        <v>483</v>
      </c>
    </row>
    <row r="485" spans="1:27" x14ac:dyDescent="0.3">
      <c r="A485">
        <v>387</v>
      </c>
      <c r="B485" t="s">
        <v>142</v>
      </c>
      <c r="C485" t="s">
        <v>150</v>
      </c>
      <c r="D485" t="s">
        <v>155</v>
      </c>
      <c r="E485" t="s">
        <v>156</v>
      </c>
      <c r="F485" t="s">
        <v>161</v>
      </c>
      <c r="G485" t="s">
        <v>224</v>
      </c>
      <c r="H485">
        <v>481.92818116227579</v>
      </c>
      <c r="I485">
        <v>35</v>
      </c>
      <c r="J485">
        <v>1753278.6892355459</v>
      </c>
      <c r="K485">
        <v>46674.902133333322</v>
      </c>
      <c r="L485">
        <v>315590164.06239831</v>
      </c>
      <c r="M485">
        <v>6364447.9566666661</v>
      </c>
      <c r="N485">
        <v>2629918033.8533192</v>
      </c>
      <c r="O485">
        <v>131117000</v>
      </c>
      <c r="P485">
        <v>23.995540691666658</v>
      </c>
      <c r="Q485">
        <v>26211.516404071412</v>
      </c>
      <c r="R485">
        <v>315636838.96453166</v>
      </c>
      <c r="S485">
        <v>2767.3994818099854</v>
      </c>
      <c r="T485">
        <v>26235.511944763079</v>
      </c>
      <c r="U485">
        <f>Pro_Economic_Table[[#This Row],[Total Energy(MJ)]]*AHP!$P$3/TOPSIS!$B$4</f>
        <v>8.813246259916075E-3</v>
      </c>
      <c r="V485">
        <f>Pro_Economic_Table[[#This Row],[Total Cost(LKR Million)]]*AHP!$P$4/TOPSIS!$C$4</f>
        <v>3.4171265023335187E-2</v>
      </c>
      <c r="W485">
        <f>Pro_Economic_Table[[#This Row],[Total Carbon (Metric T)]]*AHP!$P$5/TOPSIS!$D$4</f>
        <v>3.7839434623287314E-3</v>
      </c>
      <c r="X485">
        <f>((Pro_Economic_Table[[#This Row],[Weighted Energy]]-TOPSIS!$B$5)^2+(Pro_Economic_Table[[#This Row],[Weighted Cost]]-TOPSIS!$C$5)^2+(Pro_Economic_Table[[#This Row],[Weighted Co2]]-TOPSIS!$D$5)^2)^0.5</f>
        <v>7.2536898881087695E-3</v>
      </c>
      <c r="Y485">
        <f>((Pro_Economic_Table[[#This Row],[Weighted Energy]]-TOPSIS!$B$6)^2+(Pro_Economic_Table[[#This Row],[Weighted Cost]]-TOPSIS!$C$6)^2+(Pro_Economic_Table[[#This Row],[Weighted Co2]]-TOPSIS!$D$6)^2)^0.5</f>
        <v>1.2546142826804013E-3</v>
      </c>
      <c r="Z485">
        <f>Pro_Economic_Table[[#This Row],[S- Worst-Euclidean Distance]]/(Pro_Economic_Table[[#This Row],[S+ Best-Euclidean Distance]]+Pro_Economic_Table[[#This Row],[S- Worst-Euclidean Distance]])</f>
        <v>0.1474576199318027</v>
      </c>
      <c r="AA485">
        <v>484</v>
      </c>
    </row>
    <row r="486" spans="1:27" x14ac:dyDescent="0.3">
      <c r="A486">
        <v>376</v>
      </c>
      <c r="B486" t="s">
        <v>142</v>
      </c>
      <c r="C486" t="s">
        <v>150</v>
      </c>
      <c r="D486" t="s">
        <v>154</v>
      </c>
      <c r="E486" t="s">
        <v>157</v>
      </c>
      <c r="F486" t="s">
        <v>161</v>
      </c>
      <c r="G486" t="s">
        <v>225</v>
      </c>
      <c r="H486">
        <v>484.94959962060915</v>
      </c>
      <c r="I486">
        <v>69</v>
      </c>
      <c r="J486">
        <v>1756203.4223032123</v>
      </c>
      <c r="K486">
        <v>49757.905674999995</v>
      </c>
      <c r="L486">
        <v>316116616.01457822</v>
      </c>
      <c r="M486">
        <v>5769342.8733333321</v>
      </c>
      <c r="N486">
        <v>2634305133.4548182</v>
      </c>
      <c r="O486">
        <v>128616000</v>
      </c>
      <c r="P486">
        <v>27.057048608333329</v>
      </c>
      <c r="Q486">
        <v>26255.241163433024</v>
      </c>
      <c r="R486">
        <v>316166373.92025322</v>
      </c>
      <c r="S486">
        <v>2768.6904763281518</v>
      </c>
      <c r="T486">
        <v>26282.298212041358</v>
      </c>
      <c r="U486">
        <f>Pro_Economic_Table[[#This Row],[Total Energy(MJ)]]*AHP!$P$3/TOPSIS!$B$4</f>
        <v>8.8280319927326809E-3</v>
      </c>
      <c r="V486">
        <f>Pro_Economic_Table[[#This Row],[Total Cost(LKR Million)]]*AHP!$P$4/TOPSIS!$C$4</f>
        <v>3.4187205951312485E-2</v>
      </c>
      <c r="W486">
        <f>Pro_Economic_Table[[#This Row],[Total Carbon (Metric T)]]*AHP!$P$5/TOPSIS!$D$4</f>
        <v>3.7906914377662656E-3</v>
      </c>
      <c r="X486">
        <f>((Pro_Economic_Table[[#This Row],[Weighted Energy]]-TOPSIS!$B$5)^2+(Pro_Economic_Table[[#This Row],[Weighted Cost]]-TOPSIS!$C$5)^2+(Pro_Economic_Table[[#This Row],[Weighted Co2]]-TOPSIS!$D$5)^2)^0.5</f>
        <v>7.2734121218147024E-3</v>
      </c>
      <c r="Y486">
        <f>((Pro_Economic_Table[[#This Row],[Weighted Energy]]-TOPSIS!$B$6)^2+(Pro_Economic_Table[[#This Row],[Weighted Cost]]-TOPSIS!$C$6)^2+(Pro_Economic_Table[[#This Row],[Weighted Co2]]-TOPSIS!$D$6)^2)^0.5</f>
        <v>1.23517924340167E-3</v>
      </c>
      <c r="Z486">
        <f>Pro_Economic_Table[[#This Row],[S- Worst-Euclidean Distance]]/(Pro_Economic_Table[[#This Row],[S+ Best-Euclidean Distance]]+Pro_Economic_Table[[#This Row],[S- Worst-Euclidean Distance]])</f>
        <v>0.14516847623581458</v>
      </c>
      <c r="AA486">
        <v>485</v>
      </c>
    </row>
    <row r="487" spans="1:27" x14ac:dyDescent="0.3">
      <c r="A487">
        <v>394</v>
      </c>
      <c r="B487" t="s">
        <v>142</v>
      </c>
      <c r="C487" t="s">
        <v>150</v>
      </c>
      <c r="D487" t="s">
        <v>155</v>
      </c>
      <c r="E487" t="s">
        <v>157</v>
      </c>
      <c r="F487" t="s">
        <v>161</v>
      </c>
      <c r="G487" t="s">
        <v>225</v>
      </c>
      <c r="H487">
        <v>484.97969349560918</v>
      </c>
      <c r="I487">
        <v>69</v>
      </c>
      <c r="J487">
        <v>1756232.5531742126</v>
      </c>
      <c r="K487">
        <v>49671.923174999989</v>
      </c>
      <c r="L487">
        <v>316121859.57135826</v>
      </c>
      <c r="M487">
        <v>5765043.7483333321</v>
      </c>
      <c r="N487">
        <v>2634348829.7613187</v>
      </c>
      <c r="O487">
        <v>128616000</v>
      </c>
      <c r="P487">
        <v>26.992561733333325</v>
      </c>
      <c r="Q487">
        <v>26255.676669954479</v>
      </c>
      <c r="R487">
        <v>316171531.49453324</v>
      </c>
      <c r="S487">
        <v>2768.729873509652</v>
      </c>
      <c r="T487">
        <v>26282.669231687811</v>
      </c>
      <c r="U487">
        <f>Pro_Economic_Table[[#This Row],[Total Energy(MJ)]]*AHP!$P$3/TOPSIS!$B$4</f>
        <v>8.8281760030845223E-3</v>
      </c>
      <c r="V487">
        <f>Pro_Economic_Table[[#This Row],[Total Cost(LKR Million)]]*AHP!$P$4/TOPSIS!$C$4</f>
        <v>3.4187692419398875E-2</v>
      </c>
      <c r="W487">
        <f>Pro_Economic_Table[[#This Row],[Total Carbon (Metric T)]]*AHP!$P$5/TOPSIS!$D$4</f>
        <v>3.790744949867289E-3</v>
      </c>
      <c r="X487">
        <f>((Pro_Economic_Table[[#This Row],[Weighted Energy]]-TOPSIS!$B$5)^2+(Pro_Economic_Table[[#This Row],[Weighted Cost]]-TOPSIS!$C$5)^2+(Pro_Economic_Table[[#This Row],[Weighted Co2]]-TOPSIS!$D$5)^2)^0.5</f>
        <v>7.2739219447859292E-3</v>
      </c>
      <c r="Y487">
        <f>((Pro_Economic_Table[[#This Row],[Weighted Energy]]-TOPSIS!$B$6)^2+(Pro_Economic_Table[[#This Row],[Weighted Cost]]-TOPSIS!$C$6)^2+(Pro_Economic_Table[[#This Row],[Weighted Co2]]-TOPSIS!$D$6)^2)^0.5</f>
        <v>1.2346701588912433E-3</v>
      </c>
      <c r="Z487">
        <f>Pro_Economic_Table[[#This Row],[S- Worst-Euclidean Distance]]/(Pro_Economic_Table[[#This Row],[S+ Best-Euclidean Distance]]+Pro_Economic_Table[[#This Row],[S- Worst-Euclidean Distance]])</f>
        <v>0.14510863182143302</v>
      </c>
      <c r="AA487">
        <v>486</v>
      </c>
    </row>
    <row r="488" spans="1:27" x14ac:dyDescent="0.3">
      <c r="A488">
        <v>378</v>
      </c>
      <c r="B488" t="s">
        <v>142</v>
      </c>
      <c r="C488" t="s">
        <v>150</v>
      </c>
      <c r="D488" t="s">
        <v>154</v>
      </c>
      <c r="E488" t="s">
        <v>157</v>
      </c>
      <c r="F488" t="s">
        <v>161</v>
      </c>
      <c r="G488" t="s">
        <v>224</v>
      </c>
      <c r="H488">
        <v>484.94959962060915</v>
      </c>
      <c r="I488">
        <v>35</v>
      </c>
      <c r="J488">
        <v>1756203.4223032123</v>
      </c>
      <c r="K488">
        <v>49757.905674999995</v>
      </c>
      <c r="L488">
        <v>316116616.01457822</v>
      </c>
      <c r="M488">
        <v>5769342.8733333321</v>
      </c>
      <c r="N488">
        <v>2634305133.4548182</v>
      </c>
      <c r="O488">
        <v>131117000</v>
      </c>
      <c r="P488">
        <v>27.057048608333329</v>
      </c>
      <c r="Q488">
        <v>26255.241163433024</v>
      </c>
      <c r="R488">
        <v>316166373.92025322</v>
      </c>
      <c r="S488">
        <v>2771.1914763281516</v>
      </c>
      <c r="T488">
        <v>26282.298212041358</v>
      </c>
      <c r="U488">
        <f>Pro_Economic_Table[[#This Row],[Total Energy(MJ)]]*AHP!$P$3/TOPSIS!$B$4</f>
        <v>8.8280319927326809E-3</v>
      </c>
      <c r="V488">
        <f>Pro_Economic_Table[[#This Row],[Total Cost(LKR Million)]]*AHP!$P$4/TOPSIS!$C$4</f>
        <v>3.4218087771730923E-2</v>
      </c>
      <c r="W488">
        <f>Pro_Economic_Table[[#This Row],[Total Carbon (Metric T)]]*AHP!$P$5/TOPSIS!$D$4</f>
        <v>3.7906914377662656E-3</v>
      </c>
      <c r="X488">
        <f>((Pro_Economic_Table[[#This Row],[Weighted Energy]]-TOPSIS!$B$5)^2+(Pro_Economic_Table[[#This Row],[Weighted Cost]]-TOPSIS!$C$5)^2+(Pro_Economic_Table[[#This Row],[Weighted Co2]]-TOPSIS!$D$5)^2)^0.5</f>
        <v>7.3031553350430441E-3</v>
      </c>
      <c r="Y488">
        <f>((Pro_Economic_Table[[#This Row],[Weighted Energy]]-TOPSIS!$B$6)^2+(Pro_Economic_Table[[#This Row],[Weighted Cost]]-TOPSIS!$C$6)^2+(Pro_Economic_Table[[#This Row],[Weighted Co2]]-TOPSIS!$D$6)^2)^0.5</f>
        <v>1.205224991463783E-3</v>
      </c>
      <c r="Z488">
        <f>Pro_Economic_Table[[#This Row],[S- Worst-Euclidean Distance]]/(Pro_Economic_Table[[#This Row],[S+ Best-Euclidean Distance]]+Pro_Economic_Table[[#This Row],[S- Worst-Euclidean Distance]])</f>
        <v>0.14165151829297645</v>
      </c>
      <c r="AA488">
        <v>487</v>
      </c>
    </row>
    <row r="489" spans="1:27" x14ac:dyDescent="0.3">
      <c r="A489">
        <v>396</v>
      </c>
      <c r="B489" t="s">
        <v>142</v>
      </c>
      <c r="C489" t="s">
        <v>150</v>
      </c>
      <c r="D489" t="s">
        <v>155</v>
      </c>
      <c r="E489" t="s">
        <v>157</v>
      </c>
      <c r="F489" t="s">
        <v>161</v>
      </c>
      <c r="G489" t="s">
        <v>224</v>
      </c>
      <c r="H489">
        <v>484.97969349560918</v>
      </c>
      <c r="I489">
        <v>35</v>
      </c>
      <c r="J489">
        <v>1756232.5531742126</v>
      </c>
      <c r="K489">
        <v>49671.923174999989</v>
      </c>
      <c r="L489">
        <v>316121859.57135826</v>
      </c>
      <c r="M489">
        <v>5765043.7483333321</v>
      </c>
      <c r="N489">
        <v>2634348829.7613187</v>
      </c>
      <c r="O489">
        <v>131117000</v>
      </c>
      <c r="P489">
        <v>26.992561733333325</v>
      </c>
      <c r="Q489">
        <v>26255.676669954479</v>
      </c>
      <c r="R489">
        <v>316171531.49453324</v>
      </c>
      <c r="S489">
        <v>2771.2308735096522</v>
      </c>
      <c r="T489">
        <v>26282.669231687811</v>
      </c>
      <c r="U489">
        <f>Pro_Economic_Table[[#This Row],[Total Energy(MJ)]]*AHP!$P$3/TOPSIS!$B$4</f>
        <v>8.8281760030845223E-3</v>
      </c>
      <c r="V489">
        <f>Pro_Economic_Table[[#This Row],[Total Cost(LKR Million)]]*AHP!$P$4/TOPSIS!$C$4</f>
        <v>3.4218574239817327E-2</v>
      </c>
      <c r="W489">
        <f>Pro_Economic_Table[[#This Row],[Total Carbon (Metric T)]]*AHP!$P$5/TOPSIS!$D$4</f>
        <v>3.790744949867289E-3</v>
      </c>
      <c r="X489">
        <f>((Pro_Economic_Table[[#This Row],[Weighted Energy]]-TOPSIS!$B$5)^2+(Pro_Economic_Table[[#This Row],[Weighted Cost]]-TOPSIS!$C$5)^2+(Pro_Economic_Table[[#This Row],[Weighted Co2]]-TOPSIS!$D$5)^2)^0.5</f>
        <v>7.3036651387426927E-3</v>
      </c>
      <c r="Y489">
        <f>((Pro_Economic_Table[[#This Row],[Weighted Energy]]-TOPSIS!$B$6)^2+(Pro_Economic_Table[[#This Row],[Weighted Cost]]-TOPSIS!$C$6)^2+(Pro_Economic_Table[[#This Row],[Weighted Co2]]-TOPSIS!$D$6)^2)^0.5</f>
        <v>1.2047157191699689E-3</v>
      </c>
      <c r="Z489">
        <f>Pro_Economic_Table[[#This Row],[S- Worst-Euclidean Distance]]/(Pro_Economic_Table[[#This Row],[S+ Best-Euclidean Distance]]+Pro_Economic_Table[[#This Row],[S- Worst-Euclidean Distance]])</f>
        <v>0.14159165407477051</v>
      </c>
      <c r="AA489">
        <v>488</v>
      </c>
    </row>
    <row r="490" spans="1:27" x14ac:dyDescent="0.3">
      <c r="A490">
        <v>368</v>
      </c>
      <c r="B490" t="s">
        <v>142</v>
      </c>
      <c r="C490" t="s">
        <v>150</v>
      </c>
      <c r="D490" t="s">
        <v>154</v>
      </c>
      <c r="E490" t="s">
        <v>156</v>
      </c>
      <c r="F490" t="s">
        <v>161</v>
      </c>
      <c r="G490" t="s">
        <v>226</v>
      </c>
      <c r="H490">
        <v>481.89808728727576</v>
      </c>
      <c r="I490">
        <v>35</v>
      </c>
      <c r="J490">
        <v>1753249.5583645459</v>
      </c>
      <c r="K490">
        <v>46760.884633333328</v>
      </c>
      <c r="L490">
        <v>315584920.50561827</v>
      </c>
      <c r="M490">
        <v>6368747.0816666661</v>
      </c>
      <c r="N490">
        <v>2629874337.5468192</v>
      </c>
      <c r="O490">
        <v>136500000</v>
      </c>
      <c r="P490">
        <v>24.060027566666662</v>
      </c>
      <c r="Q490">
        <v>26211.08089754996</v>
      </c>
      <c r="R490">
        <v>315631681.39025164</v>
      </c>
      <c r="S490">
        <v>2772.7430846284856</v>
      </c>
      <c r="T490">
        <v>26235.140925116626</v>
      </c>
      <c r="U490">
        <f>Pro_Economic_Table[[#This Row],[Total Energy(MJ)]]*AHP!$P$3/TOPSIS!$B$4</f>
        <v>8.8131022495642319E-3</v>
      </c>
      <c r="V490">
        <f>Pro_Economic_Table[[#This Row],[Total Cost(LKR Million)]]*AHP!$P$4/TOPSIS!$C$4</f>
        <v>3.4237246703714405E-2</v>
      </c>
      <c r="W490">
        <f>Pro_Economic_Table[[#This Row],[Total Carbon (Metric T)]]*AHP!$P$5/TOPSIS!$D$4</f>
        <v>3.7838899502277081E-3</v>
      </c>
      <c r="X490">
        <f>((Pro_Economic_Table[[#This Row],[Weighted Energy]]-TOPSIS!$B$5)^2+(Pro_Economic_Table[[#This Row],[Weighted Cost]]-TOPSIS!$C$5)^2+(Pro_Economic_Table[[#This Row],[Weighted Co2]]-TOPSIS!$D$5)^2)^0.5</f>
        <v>7.317237054410535E-3</v>
      </c>
      <c r="Y490">
        <f>((Pro_Economic_Table[[#This Row],[Weighted Energy]]-TOPSIS!$B$6)^2+(Pro_Economic_Table[[#This Row],[Weighted Cost]]-TOPSIS!$C$6)^2+(Pro_Economic_Table[[#This Row],[Weighted Co2]]-TOPSIS!$D$6)^2)^0.5</f>
        <v>1.1908735892318498E-3</v>
      </c>
      <c r="Z490">
        <f>Pro_Economic_Table[[#This Row],[S- Worst-Euclidean Distance]]/(Pro_Economic_Table[[#This Row],[S+ Best-Euclidean Distance]]+Pro_Economic_Table[[#This Row],[S- Worst-Euclidean Distance]])</f>
        <v>0.13996921750444327</v>
      </c>
      <c r="AA490">
        <v>489</v>
      </c>
    </row>
    <row r="491" spans="1:27" x14ac:dyDescent="0.3">
      <c r="A491">
        <v>386</v>
      </c>
      <c r="B491" t="s">
        <v>142</v>
      </c>
      <c r="C491" t="s">
        <v>150</v>
      </c>
      <c r="D491" t="s">
        <v>155</v>
      </c>
      <c r="E491" t="s">
        <v>156</v>
      </c>
      <c r="F491" t="s">
        <v>161</v>
      </c>
      <c r="G491" t="s">
        <v>226</v>
      </c>
      <c r="H491">
        <v>481.92818116227579</v>
      </c>
      <c r="I491">
        <v>35</v>
      </c>
      <c r="J491">
        <v>1753278.6892355459</v>
      </c>
      <c r="K491">
        <v>46674.902133333322</v>
      </c>
      <c r="L491">
        <v>315590164.06239831</v>
      </c>
      <c r="M491">
        <v>6364447.9566666661</v>
      </c>
      <c r="N491">
        <v>2629918033.8533192</v>
      </c>
      <c r="O491">
        <v>136500000</v>
      </c>
      <c r="P491">
        <v>23.995540691666658</v>
      </c>
      <c r="Q491">
        <v>26211.516404071412</v>
      </c>
      <c r="R491">
        <v>315636838.96453166</v>
      </c>
      <c r="S491">
        <v>2772.7824818099857</v>
      </c>
      <c r="T491">
        <v>26235.511944763079</v>
      </c>
      <c r="U491">
        <f>Pro_Economic_Table[[#This Row],[Total Energy(MJ)]]*AHP!$P$3/TOPSIS!$B$4</f>
        <v>8.813246259916075E-3</v>
      </c>
      <c r="V491">
        <f>Pro_Economic_Table[[#This Row],[Total Cost(LKR Million)]]*AHP!$P$4/TOPSIS!$C$4</f>
        <v>3.4237733171800802E-2</v>
      </c>
      <c r="W491">
        <f>Pro_Economic_Table[[#This Row],[Total Carbon (Metric T)]]*AHP!$P$5/TOPSIS!$D$4</f>
        <v>3.7839434623287314E-3</v>
      </c>
      <c r="X491">
        <f>((Pro_Economic_Table[[#This Row],[Weighted Energy]]-TOPSIS!$B$5)^2+(Pro_Economic_Table[[#This Row],[Weighted Cost]]-TOPSIS!$C$5)^2+(Pro_Economic_Table[[#This Row],[Weighted Co2]]-TOPSIS!$D$5)^2)^0.5</f>
        <v>7.3177468071787734E-3</v>
      </c>
      <c r="Y491">
        <f>((Pro_Economic_Table[[#This Row],[Weighted Energy]]-TOPSIS!$B$6)^2+(Pro_Economic_Table[[#This Row],[Weighted Cost]]-TOPSIS!$C$6)^2+(Pro_Economic_Table[[#This Row],[Weighted Co2]]-TOPSIS!$D$6)^2)^0.5</f>
        <v>1.1903638947462045E-3</v>
      </c>
      <c r="Z491">
        <f>Pro_Economic_Table[[#This Row],[S- Worst-Euclidean Distance]]/(Pro_Economic_Table[[#This Row],[S+ Best-Euclidean Distance]]+Pro_Economic_Table[[#This Row],[S- Worst-Euclidean Distance]])</f>
        <v>0.13990930965165771</v>
      </c>
      <c r="AA491">
        <v>490</v>
      </c>
    </row>
    <row r="492" spans="1:27" x14ac:dyDescent="0.3">
      <c r="A492">
        <v>377</v>
      </c>
      <c r="B492" t="s">
        <v>142</v>
      </c>
      <c r="C492" t="s">
        <v>150</v>
      </c>
      <c r="D492" t="s">
        <v>154</v>
      </c>
      <c r="E492" t="s">
        <v>157</v>
      </c>
      <c r="F492" t="s">
        <v>161</v>
      </c>
      <c r="G492" t="s">
        <v>226</v>
      </c>
      <c r="H492">
        <v>484.94959962060915</v>
      </c>
      <c r="I492">
        <v>35</v>
      </c>
      <c r="J492">
        <v>1756203.4223032123</v>
      </c>
      <c r="K492">
        <v>49757.905674999995</v>
      </c>
      <c r="L492">
        <v>316116616.01457822</v>
      </c>
      <c r="M492">
        <v>5769342.8733333321</v>
      </c>
      <c r="N492">
        <v>2634305133.4548182</v>
      </c>
      <c r="O492">
        <v>136500000</v>
      </c>
      <c r="P492">
        <v>27.057048608333329</v>
      </c>
      <c r="Q492">
        <v>26255.241163433024</v>
      </c>
      <c r="R492">
        <v>316166373.92025322</v>
      </c>
      <c r="S492">
        <v>2776.5744763281518</v>
      </c>
      <c r="T492">
        <v>26282.298212041358</v>
      </c>
      <c r="U492">
        <f>Pro_Economic_Table[[#This Row],[Total Energy(MJ)]]*AHP!$P$3/TOPSIS!$B$4</f>
        <v>8.8280319927326809E-3</v>
      </c>
      <c r="V492">
        <f>Pro_Economic_Table[[#This Row],[Total Cost(LKR Million)]]*AHP!$P$4/TOPSIS!$C$4</f>
        <v>3.4284555920196545E-2</v>
      </c>
      <c r="W492">
        <f>Pro_Economic_Table[[#This Row],[Total Carbon (Metric T)]]*AHP!$P$5/TOPSIS!$D$4</f>
        <v>3.7906914377662656E-3</v>
      </c>
      <c r="X492">
        <f>((Pro_Economic_Table[[#This Row],[Weighted Energy]]-TOPSIS!$B$5)^2+(Pro_Economic_Table[[#This Row],[Weighted Cost]]-TOPSIS!$C$5)^2+(Pro_Economic_Table[[#This Row],[Weighted Co2]]-TOPSIS!$D$5)^2)^0.5</f>
        <v>7.3672046009104E-3</v>
      </c>
      <c r="Y492">
        <f>((Pro_Economic_Table[[#This Row],[Weighted Energy]]-TOPSIS!$B$6)^2+(Pro_Economic_Table[[#This Row],[Weighted Cost]]-TOPSIS!$C$6)^2+(Pro_Economic_Table[[#This Row],[Weighted Co2]]-TOPSIS!$D$6)^2)^0.5</f>
        <v>1.1409210868602734E-3</v>
      </c>
      <c r="Z492">
        <f>Pro_Economic_Table[[#This Row],[S- Worst-Euclidean Distance]]/(Pro_Economic_Table[[#This Row],[S+ Best-Euclidean Distance]]+Pro_Economic_Table[[#This Row],[S- Worst-Euclidean Distance]])</f>
        <v>0.13409781763099707</v>
      </c>
      <c r="AA492">
        <v>491</v>
      </c>
    </row>
    <row r="493" spans="1:27" x14ac:dyDescent="0.3">
      <c r="A493">
        <v>395</v>
      </c>
      <c r="B493" t="s">
        <v>142</v>
      </c>
      <c r="C493" t="s">
        <v>150</v>
      </c>
      <c r="D493" t="s">
        <v>155</v>
      </c>
      <c r="E493" t="s">
        <v>157</v>
      </c>
      <c r="F493" t="s">
        <v>161</v>
      </c>
      <c r="G493" t="s">
        <v>226</v>
      </c>
      <c r="H493">
        <v>484.97969349560918</v>
      </c>
      <c r="I493">
        <v>35</v>
      </c>
      <c r="J493">
        <v>1756232.5531742126</v>
      </c>
      <c r="K493">
        <v>49671.923174999989</v>
      </c>
      <c r="L493">
        <v>316121859.57135826</v>
      </c>
      <c r="M493">
        <v>5765043.7483333321</v>
      </c>
      <c r="N493">
        <v>2634348829.7613187</v>
      </c>
      <c r="O493">
        <v>136500000</v>
      </c>
      <c r="P493">
        <v>26.992561733333325</v>
      </c>
      <c r="Q493">
        <v>26255.676669954479</v>
      </c>
      <c r="R493">
        <v>316171531.49453324</v>
      </c>
      <c r="S493">
        <v>2776.613873509652</v>
      </c>
      <c r="T493">
        <v>26282.669231687811</v>
      </c>
      <c r="U493">
        <f>Pro_Economic_Table[[#This Row],[Total Energy(MJ)]]*AHP!$P$3/TOPSIS!$B$4</f>
        <v>8.8281760030845223E-3</v>
      </c>
      <c r="V493">
        <f>Pro_Economic_Table[[#This Row],[Total Cost(LKR Million)]]*AHP!$P$4/TOPSIS!$C$4</f>
        <v>3.4285042388282942E-2</v>
      </c>
      <c r="W493">
        <f>Pro_Economic_Table[[#This Row],[Total Carbon (Metric T)]]*AHP!$P$5/TOPSIS!$D$4</f>
        <v>3.790744949867289E-3</v>
      </c>
      <c r="X493">
        <f>((Pro_Economic_Table[[#This Row],[Weighted Energy]]-TOPSIS!$B$5)^2+(Pro_Economic_Table[[#This Row],[Weighted Cost]]-TOPSIS!$C$5)^2+(Pro_Economic_Table[[#This Row],[Weighted Co2]]-TOPSIS!$D$5)^2)^0.5</f>
        <v>7.3677143614596574E-3</v>
      </c>
      <c r="Y493">
        <f>((Pro_Economic_Table[[#This Row],[Weighted Energy]]-TOPSIS!$B$6)^2+(Pro_Economic_Table[[#This Row],[Weighted Cost]]-TOPSIS!$C$6)^2+(Pro_Economic_Table[[#This Row],[Weighted Co2]]-TOPSIS!$D$6)^2)^0.5</f>
        <v>1.1404114519219649E-3</v>
      </c>
      <c r="Z493">
        <f>Pro_Economic_Table[[#This Row],[S- Worst-Euclidean Distance]]/(Pro_Economic_Table[[#This Row],[S+ Best-Euclidean Distance]]+Pro_Economic_Table[[#This Row],[S- Worst-Euclidean Distance]])</f>
        <v>0.13403791586254168</v>
      </c>
      <c r="AA493">
        <v>492</v>
      </c>
    </row>
    <row r="494" spans="1:27" x14ac:dyDescent="0.3">
      <c r="A494">
        <v>472</v>
      </c>
      <c r="B494" t="s">
        <v>143</v>
      </c>
      <c r="C494" t="s">
        <v>150</v>
      </c>
      <c r="D494" t="s">
        <v>154</v>
      </c>
      <c r="E494" t="s">
        <v>156</v>
      </c>
      <c r="F494" t="s">
        <v>160</v>
      </c>
      <c r="G494" t="s">
        <v>225</v>
      </c>
      <c r="H494">
        <v>494.00296903722938</v>
      </c>
      <c r="I494">
        <v>71</v>
      </c>
      <c r="J494">
        <v>1763156.9681815042</v>
      </c>
      <c r="K494">
        <v>39392.063008333324</v>
      </c>
      <c r="L494">
        <v>317368254.27267081</v>
      </c>
      <c r="M494">
        <v>6142653.2441666657</v>
      </c>
      <c r="N494">
        <v>2644735452.2722564</v>
      </c>
      <c r="O494">
        <v>132344000</v>
      </c>
      <c r="P494">
        <v>25.926129191666664</v>
      </c>
      <c r="Q494">
        <v>26359.196674313491</v>
      </c>
      <c r="R494">
        <v>317407646.33567911</v>
      </c>
      <c r="S494">
        <v>2783.2221055164232</v>
      </c>
      <c r="T494">
        <v>26385.122803505157</v>
      </c>
      <c r="U494">
        <f>Pro_Economic_Table[[#This Row],[Total Energy(MJ)]]*AHP!$P$3/TOPSIS!$B$4</f>
        <v>8.8626909365640705E-3</v>
      </c>
      <c r="V494">
        <f>Pro_Economic_Table[[#This Row],[Total Cost(LKR Million)]]*AHP!$P$4/TOPSIS!$C$4</f>
        <v>3.4366639443107631E-2</v>
      </c>
      <c r="W494">
        <f>Pro_Economic_Table[[#This Row],[Total Carbon (Metric T)]]*AHP!$P$5/TOPSIS!$D$4</f>
        <v>3.8055218112484092E-3</v>
      </c>
      <c r="X494">
        <f>((Pro_Economic_Table[[#This Row],[Weighted Energy]]-TOPSIS!$B$5)^2+(Pro_Economic_Table[[#This Row],[Weighted Cost]]-TOPSIS!$C$5)^2+(Pro_Economic_Table[[#This Row],[Weighted Co2]]-TOPSIS!$D$5)^2)^0.5</f>
        <v>7.4563751039872558E-3</v>
      </c>
      <c r="Y494">
        <f>((Pro_Economic_Table[[#This Row],[Weighted Energy]]-TOPSIS!$B$6)^2+(Pro_Economic_Table[[#This Row],[Weighted Cost]]-TOPSIS!$C$6)^2+(Pro_Economic_Table[[#This Row],[Weighted Co2]]-TOPSIS!$D$6)^2)^0.5</f>
        <v>1.0519645058144342E-3</v>
      </c>
      <c r="Z494">
        <f>Pro_Economic_Table[[#This Row],[S- Worst-Euclidean Distance]]/(Pro_Economic_Table[[#This Row],[S+ Best-Euclidean Distance]]+Pro_Economic_Table[[#This Row],[S- Worst-Euclidean Distance]])</f>
        <v>0.12363922387425166</v>
      </c>
      <c r="AA494">
        <v>493</v>
      </c>
    </row>
    <row r="495" spans="1:27" x14ac:dyDescent="0.3">
      <c r="A495">
        <v>490</v>
      </c>
      <c r="B495" t="s">
        <v>143</v>
      </c>
      <c r="C495" t="s">
        <v>150</v>
      </c>
      <c r="D495" t="s">
        <v>155</v>
      </c>
      <c r="E495" t="s">
        <v>156</v>
      </c>
      <c r="F495" t="s">
        <v>160</v>
      </c>
      <c r="G495" t="s">
        <v>225</v>
      </c>
      <c r="H495">
        <v>494.03306291222941</v>
      </c>
      <c r="I495">
        <v>71</v>
      </c>
      <c r="J495">
        <v>1763186.0990525044</v>
      </c>
      <c r="K495">
        <v>39306.080508333325</v>
      </c>
      <c r="L495">
        <v>317373497.82945079</v>
      </c>
      <c r="M495">
        <v>6138354.1191666657</v>
      </c>
      <c r="N495">
        <v>2644779148.5787563</v>
      </c>
      <c r="O495">
        <v>132344000</v>
      </c>
      <c r="P495">
        <v>25.861642316666661</v>
      </c>
      <c r="Q495">
        <v>26359.632180834938</v>
      </c>
      <c r="R495">
        <v>317412803.90995914</v>
      </c>
      <c r="S495">
        <v>2783.2615026979233</v>
      </c>
      <c r="T495">
        <v>26385.493823151606</v>
      </c>
      <c r="U495">
        <f>Pro_Economic_Table[[#This Row],[Total Energy(MJ)]]*AHP!$P$3/TOPSIS!$B$4</f>
        <v>8.8628349469159137E-3</v>
      </c>
      <c r="V495">
        <f>Pro_Economic_Table[[#This Row],[Total Cost(LKR Million)]]*AHP!$P$4/TOPSIS!$C$4</f>
        <v>3.4367125911194028E-2</v>
      </c>
      <c r="W495">
        <f>Pro_Economic_Table[[#This Row],[Total Carbon (Metric T)]]*AHP!$P$5/TOPSIS!$D$4</f>
        <v>3.8055753233494317E-3</v>
      </c>
      <c r="X495">
        <f>((Pro_Economic_Table[[#This Row],[Weighted Energy]]-TOPSIS!$B$5)^2+(Pro_Economic_Table[[#This Row],[Weighted Cost]]-TOPSIS!$C$5)^2+(Pro_Economic_Table[[#This Row],[Weighted Co2]]-TOPSIS!$D$5)^2)^0.5</f>
        <v>7.4568848994385978E-3</v>
      </c>
      <c r="Y495">
        <f>((Pro_Economic_Table[[#This Row],[Weighted Energy]]-TOPSIS!$B$6)^2+(Pro_Economic_Table[[#This Row],[Weighted Cost]]-TOPSIS!$C$6)^2+(Pro_Economic_Table[[#This Row],[Weighted Co2]]-TOPSIS!$D$6)^2)^0.5</f>
        <v>1.0514552327401548E-3</v>
      </c>
      <c r="Z495">
        <f>Pro_Economic_Table[[#This Row],[S- Worst-Euclidean Distance]]/(Pro_Economic_Table[[#This Row],[S+ Best-Euclidean Distance]]+Pro_Economic_Table[[#This Row],[S- Worst-Euclidean Distance]])</f>
        <v>0.12357936053396892</v>
      </c>
      <c r="AA495">
        <v>494</v>
      </c>
    </row>
    <row r="496" spans="1:27" x14ac:dyDescent="0.3">
      <c r="A496">
        <v>474</v>
      </c>
      <c r="B496" t="s">
        <v>143</v>
      </c>
      <c r="C496" t="s">
        <v>150</v>
      </c>
      <c r="D496" t="s">
        <v>154</v>
      </c>
      <c r="E496" t="s">
        <v>156</v>
      </c>
      <c r="F496" t="s">
        <v>160</v>
      </c>
      <c r="G496" t="s">
        <v>224</v>
      </c>
      <c r="H496">
        <v>494.00296903722938</v>
      </c>
      <c r="I496">
        <v>36</v>
      </c>
      <c r="J496">
        <v>1763156.9681815042</v>
      </c>
      <c r="K496">
        <v>39392.063008333324</v>
      </c>
      <c r="L496">
        <v>317368254.27267081</v>
      </c>
      <c r="M496">
        <v>6142653.2441666657</v>
      </c>
      <c r="N496">
        <v>2644735452.2722564</v>
      </c>
      <c r="O496">
        <v>134863200</v>
      </c>
      <c r="P496">
        <v>25.926129191666664</v>
      </c>
      <c r="Q496">
        <v>26359.196674313491</v>
      </c>
      <c r="R496">
        <v>317407646.33567911</v>
      </c>
      <c r="S496">
        <v>2785.7413055164234</v>
      </c>
      <c r="T496">
        <v>26385.122803505157</v>
      </c>
      <c r="U496">
        <f>Pro_Economic_Table[[#This Row],[Total Energy(MJ)]]*AHP!$P$3/TOPSIS!$B$4</f>
        <v>8.8626909365640705E-3</v>
      </c>
      <c r="V496">
        <f>Pro_Economic_Table[[#This Row],[Total Cost(LKR Million)]]*AHP!$P$4/TOPSIS!$C$4</f>
        <v>3.4397745993286821E-2</v>
      </c>
      <c r="W496">
        <f>Pro_Economic_Table[[#This Row],[Total Carbon (Metric T)]]*AHP!$P$5/TOPSIS!$D$4</f>
        <v>3.8055218112484092E-3</v>
      </c>
      <c r="X496">
        <f>((Pro_Economic_Table[[#This Row],[Weighted Energy]]-TOPSIS!$B$5)^2+(Pro_Economic_Table[[#This Row],[Weighted Cost]]-TOPSIS!$C$5)^2+(Pro_Economic_Table[[#This Row],[Weighted Co2]]-TOPSIS!$D$5)^2)^0.5</f>
        <v>7.4863481591860839E-3</v>
      </c>
      <c r="Y496">
        <f>((Pro_Economic_Table[[#This Row],[Weighted Energy]]-TOPSIS!$B$6)^2+(Pro_Economic_Table[[#This Row],[Weighted Cost]]-TOPSIS!$C$6)^2+(Pro_Economic_Table[[#This Row],[Weighted Co2]]-TOPSIS!$D$6)^2)^0.5</f>
        <v>1.0218448922793652E-3</v>
      </c>
      <c r="Z496">
        <f>Pro_Economic_Table[[#This Row],[S- Worst-Euclidean Distance]]/(Pro_Economic_Table[[#This Row],[S+ Best-Euclidean Distance]]+Pro_Economic_Table[[#This Row],[S- Worst-Euclidean Distance]])</f>
        <v>0.12010128191712374</v>
      </c>
      <c r="AA496">
        <v>495</v>
      </c>
    </row>
    <row r="497" spans="1:27" x14ac:dyDescent="0.3">
      <c r="A497">
        <v>492</v>
      </c>
      <c r="B497" t="s">
        <v>143</v>
      </c>
      <c r="C497" t="s">
        <v>150</v>
      </c>
      <c r="D497" t="s">
        <v>155</v>
      </c>
      <c r="E497" t="s">
        <v>156</v>
      </c>
      <c r="F497" t="s">
        <v>160</v>
      </c>
      <c r="G497" t="s">
        <v>224</v>
      </c>
      <c r="H497">
        <v>494.03306291222941</v>
      </c>
      <c r="I497">
        <v>36</v>
      </c>
      <c r="J497">
        <v>1763186.0990525044</v>
      </c>
      <c r="K497">
        <v>39306.080508333325</v>
      </c>
      <c r="L497">
        <v>317373497.82945079</v>
      </c>
      <c r="M497">
        <v>6138354.1191666657</v>
      </c>
      <c r="N497">
        <v>2644779148.5787563</v>
      </c>
      <c r="O497">
        <v>134863200</v>
      </c>
      <c r="P497">
        <v>25.861642316666661</v>
      </c>
      <c r="Q497">
        <v>26359.632180834938</v>
      </c>
      <c r="R497">
        <v>317412803.90995914</v>
      </c>
      <c r="S497">
        <v>2785.7807026979231</v>
      </c>
      <c r="T497">
        <v>26385.493823151606</v>
      </c>
      <c r="U497">
        <f>Pro_Economic_Table[[#This Row],[Total Energy(MJ)]]*AHP!$P$3/TOPSIS!$B$4</f>
        <v>8.8628349469159137E-3</v>
      </c>
      <c r="V497">
        <f>Pro_Economic_Table[[#This Row],[Total Cost(LKR Million)]]*AHP!$P$4/TOPSIS!$C$4</f>
        <v>3.4398232461373218E-2</v>
      </c>
      <c r="W497">
        <f>Pro_Economic_Table[[#This Row],[Total Carbon (Metric T)]]*AHP!$P$5/TOPSIS!$D$4</f>
        <v>3.8055753233494317E-3</v>
      </c>
      <c r="X497">
        <f>((Pro_Economic_Table[[#This Row],[Weighted Energy]]-TOPSIS!$B$5)^2+(Pro_Economic_Table[[#This Row],[Weighted Cost]]-TOPSIS!$C$5)^2+(Pro_Economic_Table[[#This Row],[Weighted Co2]]-TOPSIS!$D$5)^2)^0.5</f>
        <v>7.486857934898403E-3</v>
      </c>
      <c r="Y497">
        <f>((Pro_Economic_Table[[#This Row],[Weighted Energy]]-TOPSIS!$B$6)^2+(Pro_Economic_Table[[#This Row],[Weighted Cost]]-TOPSIS!$C$6)^2+(Pro_Economic_Table[[#This Row],[Weighted Co2]]-TOPSIS!$D$6)^2)^0.5</f>
        <v>1.0213354167601131E-3</v>
      </c>
      <c r="Z497">
        <f>Pro_Economic_Table[[#This Row],[S- Worst-Euclidean Distance]]/(Pro_Economic_Table[[#This Row],[S+ Best-Euclidean Distance]]+Pro_Economic_Table[[#This Row],[S- Worst-Euclidean Distance]])</f>
        <v>0.12004139710353698</v>
      </c>
      <c r="AA497">
        <v>496</v>
      </c>
    </row>
    <row r="498" spans="1:27" x14ac:dyDescent="0.3">
      <c r="A498">
        <v>481</v>
      </c>
      <c r="B498" t="s">
        <v>143</v>
      </c>
      <c r="C498" t="s">
        <v>150</v>
      </c>
      <c r="D498" t="s">
        <v>154</v>
      </c>
      <c r="E498" t="s">
        <v>157</v>
      </c>
      <c r="F498" t="s">
        <v>160</v>
      </c>
      <c r="G498" t="s">
        <v>225</v>
      </c>
      <c r="H498">
        <v>497.05448137056277</v>
      </c>
      <c r="I498">
        <v>71</v>
      </c>
      <c r="J498">
        <v>1766110.8321201713</v>
      </c>
      <c r="K498">
        <v>42389.08404999999</v>
      </c>
      <c r="L498">
        <v>317899949.78163081</v>
      </c>
      <c r="M498">
        <v>5543249.0358333318</v>
      </c>
      <c r="N498">
        <v>2649166248.1802568</v>
      </c>
      <c r="O498">
        <v>132344000</v>
      </c>
      <c r="P498">
        <v>28.923150233333331</v>
      </c>
      <c r="Q498">
        <v>26403.356940196558</v>
      </c>
      <c r="R498">
        <v>317942338.86568081</v>
      </c>
      <c r="S498">
        <v>2787.0534972160904</v>
      </c>
      <c r="T498">
        <v>26432.280090429893</v>
      </c>
      <c r="U498">
        <f>Pro_Economic_Table[[#This Row],[Total Energy(MJ)]]*AHP!$P$3/TOPSIS!$B$4</f>
        <v>8.877620679732523E-3</v>
      </c>
      <c r="V498">
        <f>Pro_Economic_Table[[#This Row],[Total Cost(LKR Million)]]*AHP!$P$4/TOPSIS!$C$4</f>
        <v>3.4413948659589778E-2</v>
      </c>
      <c r="W498">
        <f>Pro_Economic_Table[[#This Row],[Total Carbon (Metric T)]]*AHP!$P$5/TOPSIS!$D$4</f>
        <v>3.8123232987869677E-3</v>
      </c>
      <c r="X498">
        <f>((Pro_Economic_Table[[#This Row],[Weighted Energy]]-TOPSIS!$B$5)^2+(Pro_Economic_Table[[#This Row],[Weighted Cost]]-TOPSIS!$C$5)^2+(Pro_Economic_Table[[#This Row],[Weighted Co2]]-TOPSIS!$D$5)^2)^0.5</f>
        <v>7.5063501850915881E-3</v>
      </c>
      <c r="Y498">
        <f>((Pro_Economic_Table[[#This Row],[Weighted Energy]]-TOPSIS!$B$6)^2+(Pro_Economic_Table[[#This Row],[Weighted Cost]]-TOPSIS!$C$6)^2+(Pro_Economic_Table[[#This Row],[Weighted Co2]]-TOPSIS!$D$6)^2)^0.5</f>
        <v>1.00208194826196E-3</v>
      </c>
      <c r="Z498">
        <f>Pro_Economic_Table[[#This Row],[S- Worst-Euclidean Distance]]/(Pro_Economic_Table[[#This Row],[S+ Best-Euclidean Distance]]+Pro_Economic_Table[[#This Row],[S- Worst-Euclidean Distance]])</f>
        <v>0.11777515910760344</v>
      </c>
      <c r="AA498">
        <v>497</v>
      </c>
    </row>
    <row r="499" spans="1:27" x14ac:dyDescent="0.3">
      <c r="A499">
        <v>499</v>
      </c>
      <c r="B499" t="s">
        <v>143</v>
      </c>
      <c r="C499" t="s">
        <v>150</v>
      </c>
      <c r="D499" t="s">
        <v>155</v>
      </c>
      <c r="E499" t="s">
        <v>157</v>
      </c>
      <c r="F499" t="s">
        <v>160</v>
      </c>
      <c r="G499" t="s">
        <v>225</v>
      </c>
      <c r="H499">
        <v>497.08457524556269</v>
      </c>
      <c r="I499">
        <v>71</v>
      </c>
      <c r="J499">
        <v>1766139.9629911711</v>
      </c>
      <c r="K499">
        <v>42303.101549999992</v>
      </c>
      <c r="L499">
        <v>317905193.33841079</v>
      </c>
      <c r="M499">
        <v>5538949.9108333318</v>
      </c>
      <c r="N499">
        <v>2649209944.4867568</v>
      </c>
      <c r="O499">
        <v>132344000</v>
      </c>
      <c r="P499">
        <v>28.858663358333327</v>
      </c>
      <c r="Q499">
        <v>26403.792446718006</v>
      </c>
      <c r="R499">
        <v>317947496.43996078</v>
      </c>
      <c r="S499">
        <v>2787.09289439759</v>
      </c>
      <c r="T499">
        <v>26432.651110076338</v>
      </c>
      <c r="U499">
        <f>Pro_Economic_Table[[#This Row],[Total Energy(MJ)]]*AHP!$P$3/TOPSIS!$B$4</f>
        <v>8.8777646900843644E-3</v>
      </c>
      <c r="V499">
        <f>Pro_Economic_Table[[#This Row],[Total Cost(LKR Million)]]*AHP!$P$4/TOPSIS!$C$4</f>
        <v>3.4414435127676168E-2</v>
      </c>
      <c r="W499">
        <f>Pro_Economic_Table[[#This Row],[Total Carbon (Metric T)]]*AHP!$P$5/TOPSIS!$D$4</f>
        <v>3.8123768108879906E-3</v>
      </c>
      <c r="X499">
        <f>((Pro_Economic_Table[[#This Row],[Weighted Energy]]-TOPSIS!$B$5)^2+(Pro_Economic_Table[[#This Row],[Weighted Cost]]-TOPSIS!$C$5)^2+(Pro_Economic_Table[[#This Row],[Weighted Co2]]-TOPSIS!$D$5)^2)^0.5</f>
        <v>7.506859987383924E-3</v>
      </c>
      <c r="Y499">
        <f>((Pro_Economic_Table[[#This Row],[Weighted Energy]]-TOPSIS!$B$6)^2+(Pro_Economic_Table[[#This Row],[Weighted Cost]]-TOPSIS!$C$6)^2+(Pro_Economic_Table[[#This Row],[Weighted Co2]]-TOPSIS!$D$6)^2)^0.5</f>
        <v>1.0015727995720917E-3</v>
      </c>
      <c r="Z499">
        <f>Pro_Economic_Table[[#This Row],[S- Worst-Euclidean Distance]]/(Pro_Economic_Table[[#This Row],[S+ Best-Euclidean Distance]]+Pro_Economic_Table[[#This Row],[S- Worst-Euclidean Distance]])</f>
        <v>0.11771530958175616</v>
      </c>
      <c r="AA499">
        <v>498</v>
      </c>
    </row>
    <row r="500" spans="1:27" x14ac:dyDescent="0.3">
      <c r="A500">
        <v>483</v>
      </c>
      <c r="B500" t="s">
        <v>143</v>
      </c>
      <c r="C500" t="s">
        <v>150</v>
      </c>
      <c r="D500" t="s">
        <v>154</v>
      </c>
      <c r="E500" t="s">
        <v>157</v>
      </c>
      <c r="F500" t="s">
        <v>160</v>
      </c>
      <c r="G500" t="s">
        <v>224</v>
      </c>
      <c r="H500">
        <v>497.05448137056277</v>
      </c>
      <c r="I500">
        <v>36</v>
      </c>
      <c r="J500">
        <v>1766110.8321201713</v>
      </c>
      <c r="K500">
        <v>42389.08404999999</v>
      </c>
      <c r="L500">
        <v>317899949.78163081</v>
      </c>
      <c r="M500">
        <v>5543249.0358333318</v>
      </c>
      <c r="N500">
        <v>2649166248.1802568</v>
      </c>
      <c r="O500">
        <v>134863200</v>
      </c>
      <c r="P500">
        <v>28.923150233333331</v>
      </c>
      <c r="Q500">
        <v>26403.356940196558</v>
      </c>
      <c r="R500">
        <v>317942338.86568081</v>
      </c>
      <c r="S500">
        <v>2789.5726972160901</v>
      </c>
      <c r="T500">
        <v>26432.280090429893</v>
      </c>
      <c r="U500">
        <f>Pro_Economic_Table[[#This Row],[Total Energy(MJ)]]*AHP!$P$3/TOPSIS!$B$4</f>
        <v>8.877620679732523E-3</v>
      </c>
      <c r="V500">
        <f>Pro_Economic_Table[[#This Row],[Total Cost(LKR Million)]]*AHP!$P$4/TOPSIS!$C$4</f>
        <v>3.4445055209768968E-2</v>
      </c>
      <c r="W500">
        <f>Pro_Economic_Table[[#This Row],[Total Carbon (Metric T)]]*AHP!$P$5/TOPSIS!$D$4</f>
        <v>3.8123232987869677E-3</v>
      </c>
      <c r="X500">
        <f>((Pro_Economic_Table[[#This Row],[Weighted Energy]]-TOPSIS!$B$5)^2+(Pro_Economic_Table[[#This Row],[Weighted Cost]]-TOPSIS!$C$5)^2+(Pro_Economic_Table[[#This Row],[Weighted Co2]]-TOPSIS!$D$5)^2)^0.5</f>
        <v>7.5363197532645407E-3</v>
      </c>
      <c r="Y500">
        <f>((Pro_Economic_Table[[#This Row],[Weighted Energy]]-TOPSIS!$B$6)^2+(Pro_Economic_Table[[#This Row],[Weighted Cost]]-TOPSIS!$C$6)^2+(Pro_Economic_Table[[#This Row],[Weighted Co2]]-TOPSIS!$D$6)^2)^0.5</f>
        <v>9.7193062841407899E-4</v>
      </c>
      <c r="Z500">
        <f>Pro_Economic_Table[[#This Row],[S- Worst-Euclidean Distance]]/(Pro_Economic_Table[[#This Row],[S+ Best-Euclidean Distance]]+Pro_Economic_Table[[#This Row],[S- Worst-Euclidean Distance]])</f>
        <v>0.11423390060393636</v>
      </c>
      <c r="AA500">
        <v>499</v>
      </c>
    </row>
    <row r="501" spans="1:27" x14ac:dyDescent="0.3">
      <c r="A501">
        <v>501</v>
      </c>
      <c r="B501" t="s">
        <v>143</v>
      </c>
      <c r="C501" t="s">
        <v>150</v>
      </c>
      <c r="D501" t="s">
        <v>155</v>
      </c>
      <c r="E501" t="s">
        <v>157</v>
      </c>
      <c r="F501" t="s">
        <v>160</v>
      </c>
      <c r="G501" t="s">
        <v>224</v>
      </c>
      <c r="H501">
        <v>497.08457524556269</v>
      </c>
      <c r="I501">
        <v>36</v>
      </c>
      <c r="J501">
        <v>1766139.9629911711</v>
      </c>
      <c r="K501">
        <v>42303.101549999992</v>
      </c>
      <c r="L501">
        <v>317905193.33841079</v>
      </c>
      <c r="M501">
        <v>5538949.9108333318</v>
      </c>
      <c r="N501">
        <v>2649209944.4867568</v>
      </c>
      <c r="O501">
        <v>134863200</v>
      </c>
      <c r="P501">
        <v>28.858663358333327</v>
      </c>
      <c r="Q501">
        <v>26403.792446718006</v>
      </c>
      <c r="R501">
        <v>317947496.43996078</v>
      </c>
      <c r="S501">
        <v>2789.6120943975902</v>
      </c>
      <c r="T501">
        <v>26432.651110076338</v>
      </c>
      <c r="U501">
        <f>Pro_Economic_Table[[#This Row],[Total Energy(MJ)]]*AHP!$P$3/TOPSIS!$B$4</f>
        <v>8.8777646900843644E-3</v>
      </c>
      <c r="V501">
        <f>Pro_Economic_Table[[#This Row],[Total Cost(LKR Million)]]*AHP!$P$4/TOPSIS!$C$4</f>
        <v>3.4445541677855365E-2</v>
      </c>
      <c r="W501">
        <f>Pro_Economic_Table[[#This Row],[Total Carbon (Metric T)]]*AHP!$P$5/TOPSIS!$D$4</f>
        <v>3.8123768108879906E-3</v>
      </c>
      <c r="X501">
        <f>((Pro_Economic_Table[[#This Row],[Weighted Energy]]-TOPSIS!$B$5)^2+(Pro_Economic_Table[[#This Row],[Weighted Cost]]-TOPSIS!$C$5)^2+(Pro_Economic_Table[[#This Row],[Weighted Co2]]-TOPSIS!$D$5)^2)^0.5</f>
        <v>7.5368295361573981E-3</v>
      </c>
      <c r="Y501">
        <f>((Pro_Economic_Table[[#This Row],[Weighted Energy]]-TOPSIS!$B$6)^2+(Pro_Economic_Table[[#This Row],[Weighted Cost]]-TOPSIS!$C$6)^2+(Pro_Economic_Table[[#This Row],[Weighted Co2]]-TOPSIS!$D$6)^2)^0.5</f>
        <v>9.7142125411555887E-4</v>
      </c>
      <c r="Z501">
        <f>Pro_Economic_Table[[#This Row],[S- Worst-Euclidean Distance]]/(Pro_Economic_Table[[#This Row],[S+ Best-Euclidean Distance]]+Pro_Economic_Table[[#This Row],[S- Worst-Euclidean Distance]])</f>
        <v>0.1141740268429951</v>
      </c>
      <c r="AA501">
        <v>500</v>
      </c>
    </row>
    <row r="502" spans="1:27" x14ac:dyDescent="0.3">
      <c r="A502">
        <v>473</v>
      </c>
      <c r="B502" t="s">
        <v>143</v>
      </c>
      <c r="C502" t="s">
        <v>150</v>
      </c>
      <c r="D502" t="s">
        <v>154</v>
      </c>
      <c r="E502" t="s">
        <v>156</v>
      </c>
      <c r="F502" t="s">
        <v>160</v>
      </c>
      <c r="G502" t="s">
        <v>226</v>
      </c>
      <c r="H502">
        <v>494.00296903722938</v>
      </c>
      <c r="I502">
        <v>36</v>
      </c>
      <c r="J502">
        <v>1763156.9681815042</v>
      </c>
      <c r="K502">
        <v>39392.063008333324</v>
      </c>
      <c r="L502">
        <v>317368254.27267081</v>
      </c>
      <c r="M502">
        <v>6142653.2441666657</v>
      </c>
      <c r="N502">
        <v>2644735452.2722564</v>
      </c>
      <c r="O502">
        <v>140400000</v>
      </c>
      <c r="P502">
        <v>25.926129191666664</v>
      </c>
      <c r="Q502">
        <v>26359.196674313491</v>
      </c>
      <c r="R502">
        <v>317407646.33567911</v>
      </c>
      <c r="S502">
        <v>2791.2781055164232</v>
      </c>
      <c r="T502">
        <v>26385.122803505157</v>
      </c>
      <c r="U502">
        <f>Pro_Economic_Table[[#This Row],[Total Energy(MJ)]]*AHP!$P$3/TOPSIS!$B$4</f>
        <v>8.8626909365640705E-3</v>
      </c>
      <c r="V502">
        <f>Pro_Economic_Table[[#This Row],[Total Cost(LKR Million)]]*AHP!$P$4/TOPSIS!$C$4</f>
        <v>3.4466113231708596E-2</v>
      </c>
      <c r="W502">
        <f>Pro_Economic_Table[[#This Row],[Total Carbon (Metric T)]]*AHP!$P$5/TOPSIS!$D$4</f>
        <v>3.8055218112484092E-3</v>
      </c>
      <c r="X502">
        <f>((Pro_Economic_Table[[#This Row],[Weighted Energy]]-TOPSIS!$B$5)^2+(Pro_Economic_Table[[#This Row],[Weighted Cost]]-TOPSIS!$C$5)^2+(Pro_Economic_Table[[#This Row],[Weighted Co2]]-TOPSIS!$D$5)^2)^0.5</f>
        <v>7.5522563717008544E-3</v>
      </c>
      <c r="Y502">
        <f>((Pro_Economic_Table[[#This Row],[Weighted Energy]]-TOPSIS!$B$6)^2+(Pro_Economic_Table[[#This Row],[Weighted Cost]]-TOPSIS!$C$6)^2+(Pro_Economic_Table[[#This Row],[Weighted Co2]]-TOPSIS!$D$6)^2)^0.5</f>
        <v>9.5586896146700065E-4</v>
      </c>
      <c r="Z502">
        <f>Pro_Economic_Table[[#This Row],[S- Worst-Euclidean Distance]]/(Pro_Economic_Table[[#This Row],[S+ Best-Euclidean Distance]]+Pro_Economic_Table[[#This Row],[S- Worst-Euclidean Distance]])</f>
        <v>0.11234777627695092</v>
      </c>
      <c r="AA502">
        <v>501</v>
      </c>
    </row>
    <row r="503" spans="1:27" x14ac:dyDescent="0.3">
      <c r="A503">
        <v>491</v>
      </c>
      <c r="B503" t="s">
        <v>143</v>
      </c>
      <c r="C503" t="s">
        <v>150</v>
      </c>
      <c r="D503" t="s">
        <v>155</v>
      </c>
      <c r="E503" t="s">
        <v>156</v>
      </c>
      <c r="F503" t="s">
        <v>160</v>
      </c>
      <c r="G503" t="s">
        <v>226</v>
      </c>
      <c r="H503">
        <v>494.03306291222941</v>
      </c>
      <c r="I503">
        <v>36</v>
      </c>
      <c r="J503">
        <v>1763186.0990525044</v>
      </c>
      <c r="K503">
        <v>39306.080508333325</v>
      </c>
      <c r="L503">
        <v>317373497.82945079</v>
      </c>
      <c r="M503">
        <v>6138354.1191666657</v>
      </c>
      <c r="N503">
        <v>2644779148.5787563</v>
      </c>
      <c r="O503">
        <v>140400000</v>
      </c>
      <c r="P503">
        <v>25.861642316666661</v>
      </c>
      <c r="Q503">
        <v>26359.632180834938</v>
      </c>
      <c r="R503">
        <v>317412803.90995914</v>
      </c>
      <c r="S503">
        <v>2791.3175026979234</v>
      </c>
      <c r="T503">
        <v>26385.493823151606</v>
      </c>
      <c r="U503">
        <f>Pro_Economic_Table[[#This Row],[Total Energy(MJ)]]*AHP!$P$3/TOPSIS!$B$4</f>
        <v>8.8628349469159137E-3</v>
      </c>
      <c r="V503">
        <f>Pro_Economic_Table[[#This Row],[Total Cost(LKR Million)]]*AHP!$P$4/TOPSIS!$C$4</f>
        <v>3.4466599699794993E-2</v>
      </c>
      <c r="W503">
        <f>Pro_Economic_Table[[#This Row],[Total Carbon (Metric T)]]*AHP!$P$5/TOPSIS!$D$4</f>
        <v>3.8055753233494317E-3</v>
      </c>
      <c r="X503">
        <f>((Pro_Economic_Table[[#This Row],[Weighted Energy]]-TOPSIS!$B$5)^2+(Pro_Economic_Table[[#This Row],[Weighted Cost]]-TOPSIS!$C$5)^2+(Pro_Economic_Table[[#This Row],[Weighted Co2]]-TOPSIS!$D$5)^2)^0.5</f>
        <v>7.5527661024063072E-3</v>
      </c>
      <c r="Y503">
        <f>((Pro_Economic_Table[[#This Row],[Weighted Energy]]-TOPSIS!$B$6)^2+(Pro_Economic_Table[[#This Row],[Weighted Cost]]-TOPSIS!$C$6)^2+(Pro_Economic_Table[[#This Row],[Weighted Co2]]-TOPSIS!$D$6)^2)^0.5</f>
        <v>9.5535911473457105E-4</v>
      </c>
      <c r="Z503">
        <f>Pro_Economic_Table[[#This Row],[S- Worst-Euclidean Distance]]/(Pro_Economic_Table[[#This Row],[S+ Best-Euclidean Distance]]+Pro_Economic_Table[[#This Row],[S- Worst-Euclidean Distance]])</f>
        <v>0.11228785312301923</v>
      </c>
      <c r="AA503">
        <v>502</v>
      </c>
    </row>
    <row r="504" spans="1:27" x14ac:dyDescent="0.3">
      <c r="A504">
        <v>482</v>
      </c>
      <c r="B504" t="s">
        <v>143</v>
      </c>
      <c r="C504" t="s">
        <v>150</v>
      </c>
      <c r="D504" t="s">
        <v>154</v>
      </c>
      <c r="E504" t="s">
        <v>157</v>
      </c>
      <c r="F504" t="s">
        <v>160</v>
      </c>
      <c r="G504" t="s">
        <v>226</v>
      </c>
      <c r="H504">
        <v>497.05448137056277</v>
      </c>
      <c r="I504">
        <v>36</v>
      </c>
      <c r="J504">
        <v>1766110.8321201713</v>
      </c>
      <c r="K504">
        <v>42389.08404999999</v>
      </c>
      <c r="L504">
        <v>317899949.78163081</v>
      </c>
      <c r="M504">
        <v>5543249.0358333318</v>
      </c>
      <c r="N504">
        <v>2649166248.1802568</v>
      </c>
      <c r="O504">
        <v>140400000</v>
      </c>
      <c r="P504">
        <v>28.923150233333331</v>
      </c>
      <c r="Q504">
        <v>26403.356940196558</v>
      </c>
      <c r="R504">
        <v>317942338.86568081</v>
      </c>
      <c r="S504">
        <v>2795.1094972160904</v>
      </c>
      <c r="T504">
        <v>26432.280090429893</v>
      </c>
      <c r="U504">
        <f>Pro_Economic_Table[[#This Row],[Total Energy(MJ)]]*AHP!$P$3/TOPSIS!$B$4</f>
        <v>8.877620679732523E-3</v>
      </c>
      <c r="V504">
        <f>Pro_Economic_Table[[#This Row],[Total Cost(LKR Million)]]*AHP!$P$4/TOPSIS!$C$4</f>
        <v>3.4513422448190743E-2</v>
      </c>
      <c r="W504">
        <f>Pro_Economic_Table[[#This Row],[Total Carbon (Metric T)]]*AHP!$P$5/TOPSIS!$D$4</f>
        <v>3.8123232987869677E-3</v>
      </c>
      <c r="X504">
        <f>((Pro_Economic_Table[[#This Row],[Weighted Energy]]-TOPSIS!$B$5)^2+(Pro_Economic_Table[[#This Row],[Weighted Cost]]-TOPSIS!$C$5)^2+(Pro_Economic_Table[[#This Row],[Weighted Co2]]-TOPSIS!$D$5)^2)^0.5</f>
        <v>7.6022201867453265E-3</v>
      </c>
      <c r="Y504">
        <f>((Pro_Economic_Table[[#This Row],[Weighted Energy]]-TOPSIS!$B$6)^2+(Pro_Economic_Table[[#This Row],[Weighted Cost]]-TOPSIS!$C$6)^2+(Pro_Economic_Table[[#This Row],[Weighted Co2]]-TOPSIS!$D$6)^2)^0.5</f>
        <v>9.0588985811384691E-4</v>
      </c>
      <c r="Z504">
        <f>Pro_Economic_Table[[#This Row],[S- Worst-Euclidean Distance]]/(Pro_Economic_Table[[#This Row],[S+ Best-Euclidean Distance]]+Pro_Economic_Table[[#This Row],[S- Worst-Euclidean Distance]])</f>
        <v>0.10647368843815198</v>
      </c>
      <c r="AA504">
        <v>503</v>
      </c>
    </row>
    <row r="505" spans="1:27" x14ac:dyDescent="0.3">
      <c r="A505">
        <v>500</v>
      </c>
      <c r="B505" t="s">
        <v>143</v>
      </c>
      <c r="C505" t="s">
        <v>150</v>
      </c>
      <c r="D505" t="s">
        <v>155</v>
      </c>
      <c r="E505" t="s">
        <v>157</v>
      </c>
      <c r="F505" t="s">
        <v>160</v>
      </c>
      <c r="G505" t="s">
        <v>226</v>
      </c>
      <c r="H505">
        <v>497.08457524556269</v>
      </c>
      <c r="I505">
        <v>36</v>
      </c>
      <c r="J505">
        <v>1766139.9629911711</v>
      </c>
      <c r="K505">
        <v>42303.101549999992</v>
      </c>
      <c r="L505">
        <v>317905193.33841079</v>
      </c>
      <c r="M505">
        <v>5538949.9108333318</v>
      </c>
      <c r="N505">
        <v>2649209944.4867568</v>
      </c>
      <c r="O505">
        <v>140400000</v>
      </c>
      <c r="P505">
        <v>28.858663358333327</v>
      </c>
      <c r="Q505">
        <v>26403.792446718006</v>
      </c>
      <c r="R505">
        <v>317947496.43996078</v>
      </c>
      <c r="S505">
        <v>2795.1488943975901</v>
      </c>
      <c r="T505">
        <v>26432.651110076338</v>
      </c>
      <c r="U505">
        <f>Pro_Economic_Table[[#This Row],[Total Energy(MJ)]]*AHP!$P$3/TOPSIS!$B$4</f>
        <v>8.8777646900843644E-3</v>
      </c>
      <c r="V505">
        <f>Pro_Economic_Table[[#This Row],[Total Cost(LKR Million)]]*AHP!$P$4/TOPSIS!$C$4</f>
        <v>3.451390891627714E-2</v>
      </c>
      <c r="W505">
        <f>Pro_Economic_Table[[#This Row],[Total Carbon (Metric T)]]*AHP!$P$5/TOPSIS!$D$4</f>
        <v>3.8123768108879906E-3</v>
      </c>
      <c r="X505">
        <f>((Pro_Economic_Table[[#This Row],[Weighted Energy]]-TOPSIS!$B$5)^2+(Pro_Economic_Table[[#This Row],[Weighted Cost]]-TOPSIS!$C$5)^2+(Pro_Economic_Table[[#This Row],[Weighted Co2]]-TOPSIS!$D$5)^2)^0.5</f>
        <v>7.6027299253864514E-3</v>
      </c>
      <c r="Y505">
        <f>((Pro_Economic_Table[[#This Row],[Weighted Energy]]-TOPSIS!$B$6)^2+(Pro_Economic_Table[[#This Row],[Weighted Cost]]-TOPSIS!$C$6)^2+(Pro_Economic_Table[[#This Row],[Weighted Co2]]-TOPSIS!$D$6)^2)^0.5</f>
        <v>9.0538006300717663E-4</v>
      </c>
      <c r="Z505">
        <f>Pro_Economic_Table[[#This Row],[S- Worst-Euclidean Distance]]/(Pro_Economic_Table[[#This Row],[S+ Best-Euclidean Distance]]+Pro_Economic_Table[[#This Row],[S- Worst-Euclidean Distance]])</f>
        <v>0.10641377041931223</v>
      </c>
      <c r="AA505">
        <v>504</v>
      </c>
    </row>
    <row r="506" spans="1:27" x14ac:dyDescent="0.3">
      <c r="A506">
        <v>469</v>
      </c>
      <c r="B506" t="s">
        <v>143</v>
      </c>
      <c r="C506" t="s">
        <v>150</v>
      </c>
      <c r="D506" t="s">
        <v>154</v>
      </c>
      <c r="E506" t="s">
        <v>156</v>
      </c>
      <c r="F506" t="s">
        <v>159</v>
      </c>
      <c r="G506" t="s">
        <v>225</v>
      </c>
      <c r="H506">
        <v>499.1228122440844</v>
      </c>
      <c r="I506">
        <v>71</v>
      </c>
      <c r="J506">
        <v>1774119.097063774</v>
      </c>
      <c r="K506">
        <v>38574.693633333329</v>
      </c>
      <c r="L506">
        <v>319341437.4714793</v>
      </c>
      <c r="M506">
        <v>6115407.5983333327</v>
      </c>
      <c r="N506">
        <v>2661178645.5956607</v>
      </c>
      <c r="O506">
        <v>132344000</v>
      </c>
      <c r="P506">
        <v>26.198585649999995</v>
      </c>
      <c r="Q506">
        <v>26523.080501103421</v>
      </c>
      <c r="R506">
        <v>319380012.16511261</v>
      </c>
      <c r="S506">
        <v>2799.638053193994</v>
      </c>
      <c r="T506">
        <v>26549.27908675342</v>
      </c>
      <c r="U506">
        <f>Pro_Economic_Table[[#This Row],[Total Energy(MJ)]]*AHP!$P$3/TOPSIS!$B$4</f>
        <v>8.9177635504784254E-3</v>
      </c>
      <c r="V506">
        <f>Pro_Economic_Table[[#This Row],[Total Cost(LKR Million)]]*AHP!$P$4/TOPSIS!$C$4</f>
        <v>3.456934010211498E-2</v>
      </c>
      <c r="W506">
        <f>Pro_Economic_Table[[#This Row],[Total Carbon (Metric T)]]*AHP!$P$5/TOPSIS!$D$4</f>
        <v>3.8291980442910598E-3</v>
      </c>
      <c r="X506">
        <f>((Pro_Economic_Table[[#This Row],[Weighted Energy]]-TOPSIS!$B$5)^2+(Pro_Economic_Table[[#This Row],[Weighted Cost]]-TOPSIS!$C$5)^2+(Pro_Economic_Table[[#This Row],[Weighted Co2]]-TOPSIS!$D$5)^2)^0.5</f>
        <v>7.667727210728348E-3</v>
      </c>
      <c r="Y506">
        <f>((Pro_Economic_Table[[#This Row],[Weighted Energy]]-TOPSIS!$B$6)^2+(Pro_Economic_Table[[#This Row],[Weighted Cost]]-TOPSIS!$C$6)^2+(Pro_Economic_Table[[#This Row],[Weighted Co2]]-TOPSIS!$D$6)^2)^0.5</f>
        <v>8.407833704355735E-4</v>
      </c>
      <c r="Z506">
        <f>Pro_Economic_Table[[#This Row],[S- Worst-Euclidean Distance]]/(Pro_Economic_Table[[#This Row],[S+ Best-Euclidean Distance]]+Pro_Economic_Table[[#This Row],[S- Worst-Euclidean Distance]])</f>
        <v>9.8816750877279702E-2</v>
      </c>
      <c r="AA506">
        <v>505</v>
      </c>
    </row>
    <row r="507" spans="1:27" x14ac:dyDescent="0.3">
      <c r="A507">
        <v>487</v>
      </c>
      <c r="B507" t="s">
        <v>143</v>
      </c>
      <c r="C507" t="s">
        <v>150</v>
      </c>
      <c r="D507" t="s">
        <v>155</v>
      </c>
      <c r="E507" t="s">
        <v>156</v>
      </c>
      <c r="F507" t="s">
        <v>159</v>
      </c>
      <c r="G507" t="s">
        <v>225</v>
      </c>
      <c r="H507">
        <v>499.15290611908438</v>
      </c>
      <c r="I507">
        <v>71</v>
      </c>
      <c r="J507">
        <v>1774148.227934774</v>
      </c>
      <c r="K507">
        <v>38488.711133333331</v>
      </c>
      <c r="L507">
        <v>319346681.02825934</v>
      </c>
      <c r="M507">
        <v>6111108.4733333327</v>
      </c>
      <c r="N507">
        <v>2661222341.9021611</v>
      </c>
      <c r="O507">
        <v>132344000</v>
      </c>
      <c r="P507">
        <v>26.134098774999991</v>
      </c>
      <c r="Q507">
        <v>26523.516007624872</v>
      </c>
      <c r="R507">
        <v>319385169.7393927</v>
      </c>
      <c r="S507">
        <v>2799.6774503754946</v>
      </c>
      <c r="T507">
        <v>26549.650106399873</v>
      </c>
      <c r="U507">
        <f>Pro_Economic_Table[[#This Row],[Total Energy(MJ)]]*AHP!$P$3/TOPSIS!$B$4</f>
        <v>8.9179075608302686E-3</v>
      </c>
      <c r="V507">
        <f>Pro_Economic_Table[[#This Row],[Total Cost(LKR Million)]]*AHP!$P$4/TOPSIS!$C$4</f>
        <v>3.4569826570201377E-2</v>
      </c>
      <c r="W507">
        <f>Pro_Economic_Table[[#This Row],[Total Carbon (Metric T)]]*AHP!$P$5/TOPSIS!$D$4</f>
        <v>3.8292515563920831E-3</v>
      </c>
      <c r="X507">
        <f>((Pro_Economic_Table[[#This Row],[Weighted Energy]]-TOPSIS!$B$5)^2+(Pro_Economic_Table[[#This Row],[Weighted Cost]]-TOPSIS!$C$5)^2+(Pro_Economic_Table[[#This Row],[Weighted Co2]]-TOPSIS!$D$5)^2)^0.5</f>
        <v>7.6682370138803557E-3</v>
      </c>
      <c r="Y507">
        <f>((Pro_Economic_Table[[#This Row],[Weighted Energy]]-TOPSIS!$B$6)^2+(Pro_Economic_Table[[#This Row],[Weighted Cost]]-TOPSIS!$C$6)^2+(Pro_Economic_Table[[#This Row],[Weighted Co2]]-TOPSIS!$D$6)^2)^0.5</f>
        <v>8.4027440265106756E-4</v>
      </c>
      <c r="Z507">
        <f>Pro_Economic_Table[[#This Row],[S- Worst-Euclidean Distance]]/(Pro_Economic_Table[[#This Row],[S+ Best-Euclidean Distance]]+Pro_Economic_Table[[#This Row],[S- Worst-Euclidean Distance]])</f>
        <v>9.8756922511554143E-2</v>
      </c>
      <c r="AA507">
        <v>506</v>
      </c>
    </row>
    <row r="508" spans="1:27" x14ac:dyDescent="0.3">
      <c r="A508">
        <v>471</v>
      </c>
      <c r="B508" t="s">
        <v>143</v>
      </c>
      <c r="C508" t="s">
        <v>150</v>
      </c>
      <c r="D508" t="s">
        <v>154</v>
      </c>
      <c r="E508" t="s">
        <v>156</v>
      </c>
      <c r="F508" t="s">
        <v>159</v>
      </c>
      <c r="G508" t="s">
        <v>224</v>
      </c>
      <c r="H508">
        <v>499.1228122440844</v>
      </c>
      <c r="I508">
        <v>36</v>
      </c>
      <c r="J508">
        <v>1774119.097063774</v>
      </c>
      <c r="K508">
        <v>38574.693633333329</v>
      </c>
      <c r="L508">
        <v>319341437.4714793</v>
      </c>
      <c r="M508">
        <v>6115407.5983333327</v>
      </c>
      <c r="N508">
        <v>2661178645.5956607</v>
      </c>
      <c r="O508">
        <v>134863200</v>
      </c>
      <c r="P508">
        <v>26.198585649999995</v>
      </c>
      <c r="Q508">
        <v>26523.080501103421</v>
      </c>
      <c r="R508">
        <v>319380012.16511261</v>
      </c>
      <c r="S508">
        <v>2802.1572531939942</v>
      </c>
      <c r="T508">
        <v>26549.27908675342</v>
      </c>
      <c r="U508">
        <f>Pro_Economic_Table[[#This Row],[Total Energy(MJ)]]*AHP!$P$3/TOPSIS!$B$4</f>
        <v>8.9177635504784254E-3</v>
      </c>
      <c r="V508">
        <f>Pro_Economic_Table[[#This Row],[Total Cost(LKR Million)]]*AHP!$P$4/TOPSIS!$C$4</f>
        <v>3.460044665229417E-2</v>
      </c>
      <c r="W508">
        <f>Pro_Economic_Table[[#This Row],[Total Carbon (Metric T)]]*AHP!$P$5/TOPSIS!$D$4</f>
        <v>3.8291980442910598E-3</v>
      </c>
      <c r="X508">
        <f>((Pro_Economic_Table[[#This Row],[Weighted Energy]]-TOPSIS!$B$5)^2+(Pro_Economic_Table[[#This Row],[Weighted Cost]]-TOPSIS!$C$5)^2+(Pro_Economic_Table[[#This Row],[Weighted Co2]]-TOPSIS!$D$5)^2)^0.5</f>
        <v>7.6976964270990432E-3</v>
      </c>
      <c r="Y508">
        <f>((Pro_Economic_Table[[#This Row],[Weighted Energy]]-TOPSIS!$B$6)^2+(Pro_Economic_Table[[#This Row],[Weighted Cost]]-TOPSIS!$C$6)^2+(Pro_Economic_Table[[#This Row],[Weighted Co2]]-TOPSIS!$D$6)^2)^0.5</f>
        <v>8.1059544461251293E-4</v>
      </c>
      <c r="Z508">
        <f>Pro_Economic_Table[[#This Row],[S- Worst-Euclidean Distance]]/(Pro_Economic_Table[[#This Row],[S+ Best-Euclidean Distance]]+Pro_Economic_Table[[#This Row],[S- Worst-Euclidean Distance]])</f>
        <v>9.5271231503891843E-2</v>
      </c>
      <c r="AA508">
        <v>507</v>
      </c>
    </row>
    <row r="509" spans="1:27" x14ac:dyDescent="0.3">
      <c r="A509">
        <v>489</v>
      </c>
      <c r="B509" t="s">
        <v>143</v>
      </c>
      <c r="C509" t="s">
        <v>150</v>
      </c>
      <c r="D509" t="s">
        <v>155</v>
      </c>
      <c r="E509" t="s">
        <v>156</v>
      </c>
      <c r="F509" t="s">
        <v>159</v>
      </c>
      <c r="G509" t="s">
        <v>224</v>
      </c>
      <c r="H509">
        <v>499.15290611908438</v>
      </c>
      <c r="I509">
        <v>36</v>
      </c>
      <c r="J509">
        <v>1774148.227934774</v>
      </c>
      <c r="K509">
        <v>38488.711133333331</v>
      </c>
      <c r="L509">
        <v>319346681.02825934</v>
      </c>
      <c r="M509">
        <v>6111108.4733333327</v>
      </c>
      <c r="N509">
        <v>2661222341.9021611</v>
      </c>
      <c r="O509">
        <v>134863200</v>
      </c>
      <c r="P509">
        <v>26.134098774999991</v>
      </c>
      <c r="Q509">
        <v>26523.516007624872</v>
      </c>
      <c r="R509">
        <v>319385169.7393927</v>
      </c>
      <c r="S509">
        <v>2802.1966503754943</v>
      </c>
      <c r="T509">
        <v>26549.650106399873</v>
      </c>
      <c r="U509">
        <f>Pro_Economic_Table[[#This Row],[Total Energy(MJ)]]*AHP!$P$3/TOPSIS!$B$4</f>
        <v>8.9179075608302686E-3</v>
      </c>
      <c r="V509">
        <f>Pro_Economic_Table[[#This Row],[Total Cost(LKR Million)]]*AHP!$P$4/TOPSIS!$C$4</f>
        <v>3.4600933120380567E-2</v>
      </c>
      <c r="W509">
        <f>Pro_Economic_Table[[#This Row],[Total Carbon (Metric T)]]*AHP!$P$5/TOPSIS!$D$4</f>
        <v>3.8292515563920831E-3</v>
      </c>
      <c r="X509">
        <f>((Pro_Economic_Table[[#This Row],[Weighted Energy]]-TOPSIS!$B$5)^2+(Pro_Economic_Table[[#This Row],[Weighted Cost]]-TOPSIS!$C$5)^2+(Pro_Economic_Table[[#This Row],[Weighted Co2]]-TOPSIS!$D$5)^2)^0.5</f>
        <v>7.6982062112781859E-3</v>
      </c>
      <c r="Y509">
        <f>((Pro_Economic_Table[[#This Row],[Weighted Energy]]-TOPSIS!$B$6)^2+(Pro_Economic_Table[[#This Row],[Weighted Cost]]-TOPSIS!$C$6)^2+(Pro_Economic_Table[[#This Row],[Weighted Co2]]-TOPSIS!$D$6)^2)^0.5</f>
        <v>8.1008619002180462E-4</v>
      </c>
      <c r="Z509">
        <f>Pro_Economic_Table[[#This Row],[S- Worst-Euclidean Distance]]/(Pro_Economic_Table[[#This Row],[S+ Best-Euclidean Distance]]+Pro_Economic_Table[[#This Row],[S- Worst-Euclidean Distance]])</f>
        <v>9.5211371661137398E-2</v>
      </c>
      <c r="AA509">
        <v>508</v>
      </c>
    </row>
    <row r="510" spans="1:27" x14ac:dyDescent="0.3">
      <c r="A510">
        <v>478</v>
      </c>
      <c r="B510" t="s">
        <v>143</v>
      </c>
      <c r="C510" t="s">
        <v>150</v>
      </c>
      <c r="D510" t="s">
        <v>154</v>
      </c>
      <c r="E510" t="s">
        <v>157</v>
      </c>
      <c r="F510" t="s">
        <v>159</v>
      </c>
      <c r="G510" t="s">
        <v>225</v>
      </c>
      <c r="H510">
        <v>502.17432457741774</v>
      </c>
      <c r="I510">
        <v>72</v>
      </c>
      <c r="J510">
        <v>1777072.9610024404</v>
      </c>
      <c r="K510">
        <v>41571.714674999996</v>
      </c>
      <c r="L510">
        <v>319873132.98043931</v>
      </c>
      <c r="M510">
        <v>5516003.3899999987</v>
      </c>
      <c r="N510">
        <v>2665609441.5036607</v>
      </c>
      <c r="O510">
        <v>134208000</v>
      </c>
      <c r="P510">
        <v>29.195606691666661</v>
      </c>
      <c r="Q510">
        <v>26567.240766986481</v>
      </c>
      <c r="R510">
        <v>319914704.69511431</v>
      </c>
      <c r="S510">
        <v>2805.3334448936607</v>
      </c>
      <c r="T510">
        <v>26596.436373678149</v>
      </c>
      <c r="U510">
        <f>Pro_Economic_Table[[#This Row],[Total Energy(MJ)]]*AHP!$P$3/TOPSIS!$B$4</f>
        <v>8.9326932936468779E-3</v>
      </c>
      <c r="V510">
        <f>Pro_Economic_Table[[#This Row],[Total Cost(LKR Million)]]*AHP!$P$4/TOPSIS!$C$4</f>
        <v>3.4639665597389603E-2</v>
      </c>
      <c r="W510">
        <f>Pro_Economic_Table[[#This Row],[Total Carbon (Metric T)]]*AHP!$P$5/TOPSIS!$D$4</f>
        <v>3.8359995318296173E-3</v>
      </c>
      <c r="X510">
        <f>((Pro_Economic_Table[[#This Row],[Weighted Energy]]-TOPSIS!$B$5)^2+(Pro_Economic_Table[[#This Row],[Weighted Cost]]-TOPSIS!$C$5)^2+(Pro_Economic_Table[[#This Row],[Weighted Co2]]-TOPSIS!$D$5)^2)^0.5</f>
        <v>7.7398750397927049E-3</v>
      </c>
      <c r="Y510">
        <f>((Pro_Economic_Table[[#This Row],[Weighted Energy]]-TOPSIS!$B$6)^2+(Pro_Economic_Table[[#This Row],[Weighted Cost]]-TOPSIS!$C$6)^2+(Pro_Economic_Table[[#This Row],[Weighted Co2]]-TOPSIS!$D$6)^2)^0.5</f>
        <v>7.6857447583064729E-4</v>
      </c>
      <c r="Z510">
        <f>Pro_Economic_Table[[#This Row],[S- Worst-Euclidean Distance]]/(Pro_Economic_Table[[#This Row],[S+ Best-Euclidean Distance]]+Pro_Economic_Table[[#This Row],[S- Worst-Euclidean Distance]])</f>
        <v>9.0330732340760611E-2</v>
      </c>
      <c r="AA510">
        <v>509</v>
      </c>
    </row>
    <row r="511" spans="1:27" x14ac:dyDescent="0.3">
      <c r="A511">
        <v>496</v>
      </c>
      <c r="B511" t="s">
        <v>143</v>
      </c>
      <c r="C511" t="s">
        <v>150</v>
      </c>
      <c r="D511" t="s">
        <v>155</v>
      </c>
      <c r="E511" t="s">
        <v>157</v>
      </c>
      <c r="F511" t="s">
        <v>159</v>
      </c>
      <c r="G511" t="s">
        <v>225</v>
      </c>
      <c r="H511">
        <v>502.20441845241777</v>
      </c>
      <c r="I511">
        <v>72</v>
      </c>
      <c r="J511">
        <v>1777102.0918734404</v>
      </c>
      <c r="K511">
        <v>41485.732174999997</v>
      </c>
      <c r="L511">
        <v>319878376.53721929</v>
      </c>
      <c r="M511">
        <v>5511704.2649999987</v>
      </c>
      <c r="N511">
        <v>2665653137.8101606</v>
      </c>
      <c r="O511">
        <v>134208000</v>
      </c>
      <c r="P511">
        <v>29.131119816666658</v>
      </c>
      <c r="Q511">
        <v>26567.676273507936</v>
      </c>
      <c r="R511">
        <v>319919862.26939428</v>
      </c>
      <c r="S511">
        <v>2805.3728420751604</v>
      </c>
      <c r="T511">
        <v>26596.807393324601</v>
      </c>
      <c r="U511">
        <f>Pro_Economic_Table[[#This Row],[Total Energy(MJ)]]*AHP!$P$3/TOPSIS!$B$4</f>
        <v>8.9328373039987176E-3</v>
      </c>
      <c r="V511">
        <f>Pro_Economic_Table[[#This Row],[Total Cost(LKR Million)]]*AHP!$P$4/TOPSIS!$C$4</f>
        <v>3.4640152065475993E-2</v>
      </c>
      <c r="W511">
        <f>Pro_Economic_Table[[#This Row],[Total Carbon (Metric T)]]*AHP!$P$5/TOPSIS!$D$4</f>
        <v>3.8360530439306407E-3</v>
      </c>
      <c r="X511">
        <f>((Pro_Economic_Table[[#This Row],[Weighted Energy]]-TOPSIS!$B$5)^2+(Pro_Economic_Table[[#This Row],[Weighted Cost]]-TOPSIS!$C$5)^2+(Pro_Economic_Table[[#This Row],[Weighted Co2]]-TOPSIS!$D$5)^2)^0.5</f>
        <v>7.7403848356993165E-3</v>
      </c>
      <c r="Y511">
        <f>((Pro_Economic_Table[[#This Row],[Weighted Energy]]-TOPSIS!$B$6)^2+(Pro_Economic_Table[[#This Row],[Weighted Cost]]-TOPSIS!$C$6)^2+(Pro_Economic_Table[[#This Row],[Weighted Co2]]-TOPSIS!$D$6)^2)^0.5</f>
        <v>7.6806547303280299E-4</v>
      </c>
      <c r="Z511">
        <f>Pro_Economic_Table[[#This Row],[S- Worst-Euclidean Distance]]/(Pro_Economic_Table[[#This Row],[S+ Best-Euclidean Distance]]+Pro_Economic_Table[[#This Row],[S- Worst-Euclidean Distance]])</f>
        <v>9.0270900712030575E-2</v>
      </c>
      <c r="AA511">
        <v>510</v>
      </c>
    </row>
    <row r="512" spans="1:27" x14ac:dyDescent="0.3">
      <c r="A512">
        <v>480</v>
      </c>
      <c r="B512" t="s">
        <v>143</v>
      </c>
      <c r="C512" t="s">
        <v>150</v>
      </c>
      <c r="D512" t="s">
        <v>154</v>
      </c>
      <c r="E512" t="s">
        <v>157</v>
      </c>
      <c r="F512" t="s">
        <v>159</v>
      </c>
      <c r="G512" t="s">
        <v>224</v>
      </c>
      <c r="H512">
        <v>502.17432457741774</v>
      </c>
      <c r="I512">
        <v>36</v>
      </c>
      <c r="J512">
        <v>1777072.9610024404</v>
      </c>
      <c r="K512">
        <v>41571.714674999996</v>
      </c>
      <c r="L512">
        <v>319873132.98043931</v>
      </c>
      <c r="M512">
        <v>5516003.3899999987</v>
      </c>
      <c r="N512">
        <v>2665609441.5036607</v>
      </c>
      <c r="O512">
        <v>134863200</v>
      </c>
      <c r="P512">
        <v>29.195606691666661</v>
      </c>
      <c r="Q512">
        <v>26567.240766986481</v>
      </c>
      <c r="R512">
        <v>319914704.69511431</v>
      </c>
      <c r="S512">
        <v>2805.9886448936604</v>
      </c>
      <c r="T512">
        <v>26596.436373678149</v>
      </c>
      <c r="U512">
        <f>Pro_Economic_Table[[#This Row],[Total Energy(MJ)]]*AHP!$P$3/TOPSIS!$B$4</f>
        <v>8.9326932936468779E-3</v>
      </c>
      <c r="V512">
        <f>Pro_Economic_Table[[#This Row],[Total Cost(LKR Million)]]*AHP!$P$4/TOPSIS!$C$4</f>
        <v>3.464775586877631E-2</v>
      </c>
      <c r="W512">
        <f>Pro_Economic_Table[[#This Row],[Total Carbon (Metric T)]]*AHP!$P$5/TOPSIS!$D$4</f>
        <v>3.8359995318296173E-3</v>
      </c>
      <c r="X512">
        <f>((Pro_Economic_Table[[#This Row],[Weighted Energy]]-TOPSIS!$B$5)^2+(Pro_Economic_Table[[#This Row],[Weighted Cost]]-TOPSIS!$C$5)^2+(Pro_Economic_Table[[#This Row],[Weighted Co2]]-TOPSIS!$D$5)^2)^0.5</f>
        <v>7.7476694994402361E-3</v>
      </c>
      <c r="Y512">
        <f>((Pro_Economic_Table[[#This Row],[Weighted Energy]]-TOPSIS!$B$6)^2+(Pro_Economic_Table[[#This Row],[Weighted Cost]]-TOPSIS!$C$6)^2+(Pro_Economic_Table[[#This Row],[Weighted Co2]]-TOPSIS!$D$6)^2)^0.5</f>
        <v>7.6071864922936142E-4</v>
      </c>
      <c r="Z512">
        <f>Pro_Economic_Table[[#This Row],[S- Worst-Euclidean Distance]]/(Pro_Economic_Table[[#This Row],[S+ Best-Euclidean Distance]]+Pro_Economic_Table[[#This Row],[S- Worst-Euclidean Distance]])</f>
        <v>8.940808011307172E-2</v>
      </c>
      <c r="AA512">
        <v>511</v>
      </c>
    </row>
    <row r="513" spans="1:27" x14ac:dyDescent="0.3">
      <c r="A513">
        <v>498</v>
      </c>
      <c r="B513" t="s">
        <v>143</v>
      </c>
      <c r="C513" t="s">
        <v>150</v>
      </c>
      <c r="D513" t="s">
        <v>155</v>
      </c>
      <c r="E513" t="s">
        <v>157</v>
      </c>
      <c r="F513" t="s">
        <v>159</v>
      </c>
      <c r="G513" t="s">
        <v>224</v>
      </c>
      <c r="H513">
        <v>502.20441845241777</v>
      </c>
      <c r="I513">
        <v>36</v>
      </c>
      <c r="J513">
        <v>1777102.0918734404</v>
      </c>
      <c r="K513">
        <v>41485.732174999997</v>
      </c>
      <c r="L513">
        <v>319878376.53721929</v>
      </c>
      <c r="M513">
        <v>5511704.2649999987</v>
      </c>
      <c r="N513">
        <v>2665653137.8101606</v>
      </c>
      <c r="O513">
        <v>134863200</v>
      </c>
      <c r="P513">
        <v>29.131119816666658</v>
      </c>
      <c r="Q513">
        <v>26567.676273507936</v>
      </c>
      <c r="R513">
        <v>319919862.26939428</v>
      </c>
      <c r="S513">
        <v>2806.0280420751606</v>
      </c>
      <c r="T513">
        <v>26596.807393324601</v>
      </c>
      <c r="U513">
        <f>Pro_Economic_Table[[#This Row],[Total Energy(MJ)]]*AHP!$P$3/TOPSIS!$B$4</f>
        <v>8.9328373039987176E-3</v>
      </c>
      <c r="V513">
        <f>Pro_Economic_Table[[#This Row],[Total Cost(LKR Million)]]*AHP!$P$4/TOPSIS!$C$4</f>
        <v>3.4648242336862707E-2</v>
      </c>
      <c r="W513">
        <f>Pro_Economic_Table[[#This Row],[Total Carbon (Metric T)]]*AHP!$P$5/TOPSIS!$D$4</f>
        <v>3.8360530439306407E-3</v>
      </c>
      <c r="X513">
        <f>((Pro_Economic_Table[[#This Row],[Weighted Energy]]-TOPSIS!$B$5)^2+(Pro_Economic_Table[[#This Row],[Weighted Cost]]-TOPSIS!$C$5)^2+(Pro_Economic_Table[[#This Row],[Weighted Co2]]-TOPSIS!$D$5)^2)^0.5</f>
        <v>7.748179290452184E-3</v>
      </c>
      <c r="Y513">
        <f>((Pro_Economic_Table[[#This Row],[Weighted Energy]]-TOPSIS!$B$6)^2+(Pro_Economic_Table[[#This Row],[Weighted Cost]]-TOPSIS!$C$6)^2+(Pro_Economic_Table[[#This Row],[Weighted Co2]]-TOPSIS!$D$6)^2)^0.5</f>
        <v>7.6020956358741174E-4</v>
      </c>
      <c r="Z513">
        <f>Pro_Economic_Table[[#This Row],[S- Worst-Euclidean Distance]]/(Pro_Economic_Table[[#This Row],[S+ Best-Euclidean Distance]]+Pro_Economic_Table[[#This Row],[S- Worst-Euclidean Distance]])</f>
        <v>8.934823932341561E-2</v>
      </c>
      <c r="AA513">
        <v>512</v>
      </c>
    </row>
    <row r="514" spans="1:27" x14ac:dyDescent="0.3">
      <c r="A514">
        <v>470</v>
      </c>
      <c r="B514" t="s">
        <v>143</v>
      </c>
      <c r="C514" t="s">
        <v>150</v>
      </c>
      <c r="D514" t="s">
        <v>154</v>
      </c>
      <c r="E514" t="s">
        <v>156</v>
      </c>
      <c r="F514" t="s">
        <v>159</v>
      </c>
      <c r="G514" t="s">
        <v>226</v>
      </c>
      <c r="H514">
        <v>499.1228122440844</v>
      </c>
      <c r="I514">
        <v>36</v>
      </c>
      <c r="J514">
        <v>1774119.097063774</v>
      </c>
      <c r="K514">
        <v>38574.693633333329</v>
      </c>
      <c r="L514">
        <v>319341437.4714793</v>
      </c>
      <c r="M514">
        <v>6115407.5983333327</v>
      </c>
      <c r="N514">
        <v>2661178645.5956607</v>
      </c>
      <c r="O514">
        <v>140400000</v>
      </c>
      <c r="P514">
        <v>26.198585649999995</v>
      </c>
      <c r="Q514">
        <v>26523.080501103421</v>
      </c>
      <c r="R514">
        <v>319380012.16511261</v>
      </c>
      <c r="S514">
        <v>2807.694053193994</v>
      </c>
      <c r="T514">
        <v>26549.27908675342</v>
      </c>
      <c r="U514">
        <f>Pro_Economic_Table[[#This Row],[Total Energy(MJ)]]*AHP!$P$3/TOPSIS!$B$4</f>
        <v>8.9177635504784254E-3</v>
      </c>
      <c r="V514">
        <f>Pro_Economic_Table[[#This Row],[Total Cost(LKR Million)]]*AHP!$P$4/TOPSIS!$C$4</f>
        <v>3.4668813890715938E-2</v>
      </c>
      <c r="W514">
        <f>Pro_Economic_Table[[#This Row],[Total Carbon (Metric T)]]*AHP!$P$5/TOPSIS!$D$4</f>
        <v>3.8291980442910598E-3</v>
      </c>
      <c r="X514">
        <f>((Pro_Economic_Table[[#This Row],[Weighted Energy]]-TOPSIS!$B$5)^2+(Pro_Economic_Table[[#This Row],[Weighted Cost]]-TOPSIS!$C$5)^2+(Pro_Economic_Table[[#This Row],[Weighted Co2]]-TOPSIS!$D$5)^2)^0.5</f>
        <v>7.7635954296759804E-3</v>
      </c>
      <c r="Y514">
        <f>((Pro_Economic_Table[[#This Row],[Weighted Energy]]-TOPSIS!$B$6)^2+(Pro_Economic_Table[[#This Row],[Weighted Cost]]-TOPSIS!$C$6)^2+(Pro_Economic_Table[[#This Row],[Weighted Co2]]-TOPSIS!$D$6)^2)^0.5</f>
        <v>7.4451301601137563E-4</v>
      </c>
      <c r="Z514">
        <f>Pro_Economic_Table[[#This Row],[S- Worst-Euclidean Distance]]/(Pro_Economic_Table[[#This Row],[S+ Best-Euclidean Distance]]+Pro_Economic_Table[[#This Row],[S- Worst-Euclidean Distance]])</f>
        <v>8.7506291294248736E-2</v>
      </c>
      <c r="AA514">
        <v>513</v>
      </c>
    </row>
    <row r="515" spans="1:27" x14ac:dyDescent="0.3">
      <c r="A515">
        <v>488</v>
      </c>
      <c r="B515" t="s">
        <v>143</v>
      </c>
      <c r="C515" t="s">
        <v>150</v>
      </c>
      <c r="D515" t="s">
        <v>155</v>
      </c>
      <c r="E515" t="s">
        <v>156</v>
      </c>
      <c r="F515" t="s">
        <v>159</v>
      </c>
      <c r="G515" t="s">
        <v>226</v>
      </c>
      <c r="H515">
        <v>499.15290611908438</v>
      </c>
      <c r="I515">
        <v>36</v>
      </c>
      <c r="J515">
        <v>1774148.227934774</v>
      </c>
      <c r="K515">
        <v>38488.711133333331</v>
      </c>
      <c r="L515">
        <v>319346681.02825934</v>
      </c>
      <c r="M515">
        <v>6111108.4733333327</v>
      </c>
      <c r="N515">
        <v>2661222341.9021611</v>
      </c>
      <c r="O515">
        <v>140400000</v>
      </c>
      <c r="P515">
        <v>26.134098774999991</v>
      </c>
      <c r="Q515">
        <v>26523.516007624872</v>
      </c>
      <c r="R515">
        <v>319385169.7393927</v>
      </c>
      <c r="S515">
        <v>2807.7334503754946</v>
      </c>
      <c r="T515">
        <v>26549.650106399873</v>
      </c>
      <c r="U515">
        <f>Pro_Economic_Table[[#This Row],[Total Energy(MJ)]]*AHP!$P$3/TOPSIS!$B$4</f>
        <v>8.9179075608302686E-3</v>
      </c>
      <c r="V515">
        <f>Pro_Economic_Table[[#This Row],[Total Cost(LKR Million)]]*AHP!$P$4/TOPSIS!$C$4</f>
        <v>3.4669300358802349E-2</v>
      </c>
      <c r="W515">
        <f>Pro_Economic_Table[[#This Row],[Total Carbon (Metric T)]]*AHP!$P$5/TOPSIS!$D$4</f>
        <v>3.8292515563920831E-3</v>
      </c>
      <c r="X515">
        <f>((Pro_Economic_Table[[#This Row],[Weighted Energy]]-TOPSIS!$B$5)^2+(Pro_Economic_Table[[#This Row],[Weighted Cost]]-TOPSIS!$C$5)^2+(Pro_Economic_Table[[#This Row],[Weighted Co2]]-TOPSIS!$D$5)^2)^0.5</f>
        <v>7.7641051706061996E-3</v>
      </c>
      <c r="Y515">
        <f>((Pro_Economic_Table[[#This Row],[Weighted Energy]]-TOPSIS!$B$6)^2+(Pro_Economic_Table[[#This Row],[Weighted Cost]]-TOPSIS!$C$6)^2+(Pro_Economic_Table[[#This Row],[Weighted Co2]]-TOPSIS!$D$6)^2)^0.5</f>
        <v>7.4400323144937705E-4</v>
      </c>
      <c r="Z515">
        <f>Pro_Economic_Table[[#This Row],[S- Worst-Euclidean Distance]]/(Pro_Economic_Table[[#This Row],[S+ Best-Euclidean Distance]]+Pro_Economic_Table[[#This Row],[S- Worst-Euclidean Distance]])</f>
        <v>8.7446374245728264E-2</v>
      </c>
      <c r="AA515">
        <v>514</v>
      </c>
    </row>
    <row r="516" spans="1:27" x14ac:dyDescent="0.3">
      <c r="A516">
        <v>479</v>
      </c>
      <c r="B516" t="s">
        <v>143</v>
      </c>
      <c r="C516" t="s">
        <v>150</v>
      </c>
      <c r="D516" t="s">
        <v>154</v>
      </c>
      <c r="E516" t="s">
        <v>157</v>
      </c>
      <c r="F516" t="s">
        <v>159</v>
      </c>
      <c r="G516" t="s">
        <v>226</v>
      </c>
      <c r="H516">
        <v>502.17432457741774</v>
      </c>
      <c r="I516">
        <v>36</v>
      </c>
      <c r="J516">
        <v>1777072.9610024404</v>
      </c>
      <c r="K516">
        <v>41571.714674999996</v>
      </c>
      <c r="L516">
        <v>319873132.98043931</v>
      </c>
      <c r="M516">
        <v>5516003.3899999987</v>
      </c>
      <c r="N516">
        <v>2665609441.5036607</v>
      </c>
      <c r="O516">
        <v>140400000</v>
      </c>
      <c r="P516">
        <v>29.195606691666661</v>
      </c>
      <c r="Q516">
        <v>26567.240766986481</v>
      </c>
      <c r="R516">
        <v>319914704.69511431</v>
      </c>
      <c r="S516">
        <v>2811.5254448936607</v>
      </c>
      <c r="T516">
        <v>26596.436373678149</v>
      </c>
      <c r="U516">
        <f>Pro_Economic_Table[[#This Row],[Total Energy(MJ)]]*AHP!$P$3/TOPSIS!$B$4</f>
        <v>8.9326932936468779E-3</v>
      </c>
      <c r="V516">
        <f>Pro_Economic_Table[[#This Row],[Total Cost(LKR Million)]]*AHP!$P$4/TOPSIS!$C$4</f>
        <v>3.4716123107198092E-2</v>
      </c>
      <c r="W516">
        <f>Pro_Economic_Table[[#This Row],[Total Carbon (Metric T)]]*AHP!$P$5/TOPSIS!$D$4</f>
        <v>3.8359995318296173E-3</v>
      </c>
      <c r="X516">
        <f>((Pro_Economic_Table[[#This Row],[Weighted Energy]]-TOPSIS!$B$5)^2+(Pro_Economic_Table[[#This Row],[Weighted Cost]]-TOPSIS!$C$5)^2+(Pro_Economic_Table[[#This Row],[Weighted Co2]]-TOPSIS!$D$5)^2)^0.5</f>
        <v>7.8135609798244167E-3</v>
      </c>
      <c r="Y516">
        <f>((Pro_Economic_Table[[#This Row],[Weighted Energy]]-TOPSIS!$B$6)^2+(Pro_Economic_Table[[#This Row],[Weighted Cost]]-TOPSIS!$C$6)^2+(Pro_Economic_Table[[#This Row],[Weighted Co2]]-TOPSIS!$D$6)^2)^0.5</f>
        <v>6.9454756527878342E-4</v>
      </c>
      <c r="Z516">
        <f>Pro_Economic_Table[[#This Row],[S- Worst-Euclidean Distance]]/(Pro_Economic_Table[[#This Row],[S+ Best-Euclidean Distance]]+Pro_Economic_Table[[#This Row],[S- Worst-Euclidean Distance]])</f>
        <v>8.1633604178513536E-2</v>
      </c>
      <c r="AA516">
        <v>515</v>
      </c>
    </row>
    <row r="517" spans="1:27" x14ac:dyDescent="0.3">
      <c r="A517">
        <v>497</v>
      </c>
      <c r="B517" t="s">
        <v>143</v>
      </c>
      <c r="C517" t="s">
        <v>150</v>
      </c>
      <c r="D517" t="s">
        <v>155</v>
      </c>
      <c r="E517" t="s">
        <v>157</v>
      </c>
      <c r="F517" t="s">
        <v>159</v>
      </c>
      <c r="G517" t="s">
        <v>226</v>
      </c>
      <c r="H517">
        <v>502.20441845241777</v>
      </c>
      <c r="I517">
        <v>36</v>
      </c>
      <c r="J517">
        <v>1777102.0918734404</v>
      </c>
      <c r="K517">
        <v>41485.732174999997</v>
      </c>
      <c r="L517">
        <v>319878376.53721929</v>
      </c>
      <c r="M517">
        <v>5511704.2649999987</v>
      </c>
      <c r="N517">
        <v>2665653137.8101606</v>
      </c>
      <c r="O517">
        <v>140400000</v>
      </c>
      <c r="P517">
        <v>29.131119816666658</v>
      </c>
      <c r="Q517">
        <v>26567.676273507936</v>
      </c>
      <c r="R517">
        <v>319919862.26939428</v>
      </c>
      <c r="S517">
        <v>2811.5648420751604</v>
      </c>
      <c r="T517">
        <v>26596.807393324601</v>
      </c>
      <c r="U517">
        <f>Pro_Economic_Table[[#This Row],[Total Energy(MJ)]]*AHP!$P$3/TOPSIS!$B$4</f>
        <v>8.9328373039987176E-3</v>
      </c>
      <c r="V517">
        <f>Pro_Economic_Table[[#This Row],[Total Cost(LKR Million)]]*AHP!$P$4/TOPSIS!$C$4</f>
        <v>3.4716609575284482E-2</v>
      </c>
      <c r="W517">
        <f>Pro_Economic_Table[[#This Row],[Total Carbon (Metric T)]]*AHP!$P$5/TOPSIS!$D$4</f>
        <v>3.8360530439306407E-3</v>
      </c>
      <c r="X517">
        <f>((Pro_Economic_Table[[#This Row],[Weighted Energy]]-TOPSIS!$B$5)^2+(Pro_Economic_Table[[#This Row],[Weighted Cost]]-TOPSIS!$C$5)^2+(Pro_Economic_Table[[#This Row],[Weighted Co2]]-TOPSIS!$D$5)^2)^0.5</f>
        <v>7.8140707282970939E-3</v>
      </c>
      <c r="Y517">
        <f>((Pro_Economic_Table[[#This Row],[Weighted Energy]]-TOPSIS!$B$6)^2+(Pro_Economic_Table[[#This Row],[Weighted Cost]]-TOPSIS!$C$6)^2+(Pro_Economic_Table[[#This Row],[Weighted Co2]]-TOPSIS!$D$6)^2)^0.5</f>
        <v>6.940378625683246E-4</v>
      </c>
      <c r="Z517">
        <f>Pro_Economic_Table[[#This Row],[S- Worst-Euclidean Distance]]/(Pro_Economic_Table[[#This Row],[S+ Best-Euclidean Distance]]+Pro_Economic_Table[[#This Row],[S- Worst-Euclidean Distance]])</f>
        <v>8.1573695863904019E-2</v>
      </c>
      <c r="AA517">
        <v>516</v>
      </c>
    </row>
    <row r="518" spans="1:27" x14ac:dyDescent="0.3">
      <c r="A518">
        <v>364</v>
      </c>
      <c r="B518" t="s">
        <v>142</v>
      </c>
      <c r="C518" t="s">
        <v>150</v>
      </c>
      <c r="D518" t="s">
        <v>154</v>
      </c>
      <c r="E518" t="s">
        <v>156</v>
      </c>
      <c r="F518" t="s">
        <v>160</v>
      </c>
      <c r="G518" t="s">
        <v>225</v>
      </c>
      <c r="H518">
        <v>500.58970933067457</v>
      </c>
      <c r="I518">
        <v>72</v>
      </c>
      <c r="J518">
        <v>1796525.1891548829</v>
      </c>
      <c r="K518">
        <v>46270.463008333332</v>
      </c>
      <c r="L518">
        <v>323374534.04787898</v>
      </c>
      <c r="M518">
        <v>6417789.2441666657</v>
      </c>
      <c r="N518">
        <v>2694787783.7323246</v>
      </c>
      <c r="O518">
        <v>134208000</v>
      </c>
      <c r="P518">
        <v>24.550449191666662</v>
      </c>
      <c r="Q518">
        <v>26858.051577865499</v>
      </c>
      <c r="R518">
        <v>323420804.51088732</v>
      </c>
      <c r="S518">
        <v>2835.4135729764917</v>
      </c>
      <c r="T518">
        <v>26882.602027057164</v>
      </c>
      <c r="U518">
        <f>Pro_Economic_Table[[#This Row],[Total Energy(MJ)]]*AHP!$P$3/TOPSIS!$B$4</f>
        <v>9.0305909952891322E-3</v>
      </c>
      <c r="V518">
        <f>Pro_Economic_Table[[#This Row],[Total Cost(LKR Million)]]*AHP!$P$4/TOPSIS!$C$4</f>
        <v>3.5011088673606264E-2</v>
      </c>
      <c r="W518">
        <f>Pro_Economic_Table[[#This Row],[Total Carbon (Metric T)]]*AHP!$P$5/TOPSIS!$D$4</f>
        <v>3.8772731557454141E-3</v>
      </c>
      <c r="X518">
        <f>((Pro_Economic_Table[[#This Row],[Weighted Energy]]-TOPSIS!$B$5)^2+(Pro_Economic_Table[[#This Row],[Weighted Cost]]-TOPSIS!$C$5)^2+(Pro_Economic_Table[[#This Row],[Weighted Co2]]-TOPSIS!$D$5)^2)^0.5</f>
        <v>8.1261841429113198E-3</v>
      </c>
      <c r="Y518">
        <f>((Pro_Economic_Table[[#This Row],[Weighted Energy]]-TOPSIS!$B$6)^2+(Pro_Economic_Table[[#This Row],[Weighted Cost]]-TOPSIS!$C$6)^2+(Pro_Economic_Table[[#This Row],[Weighted Co2]]-TOPSIS!$D$6)^2)^0.5</f>
        <v>3.8283201825193669E-4</v>
      </c>
      <c r="Z518">
        <f>Pro_Economic_Table[[#This Row],[S- Worst-Euclidean Distance]]/(Pro_Economic_Table[[#This Row],[S+ Best-Euclidean Distance]]+Pro_Economic_Table[[#This Row],[S- Worst-Euclidean Distance]])</f>
        <v>4.4991337541378018E-2</v>
      </c>
      <c r="AA518">
        <v>517</v>
      </c>
    </row>
    <row r="519" spans="1:27" x14ac:dyDescent="0.3">
      <c r="A519">
        <v>382</v>
      </c>
      <c r="B519" t="s">
        <v>142</v>
      </c>
      <c r="C519" t="s">
        <v>150</v>
      </c>
      <c r="D519" t="s">
        <v>155</v>
      </c>
      <c r="E519" t="s">
        <v>156</v>
      </c>
      <c r="F519" t="s">
        <v>160</v>
      </c>
      <c r="G519" t="s">
        <v>225</v>
      </c>
      <c r="H519">
        <v>500.6198032056746</v>
      </c>
      <c r="I519">
        <v>72</v>
      </c>
      <c r="J519">
        <v>1796554.3200258838</v>
      </c>
      <c r="K519">
        <v>46184.480508333319</v>
      </c>
      <c r="L519">
        <v>323379777.60465914</v>
      </c>
      <c r="M519">
        <v>6413490.1191666657</v>
      </c>
      <c r="N519">
        <v>2694831480.038826</v>
      </c>
      <c r="O519">
        <v>134208000</v>
      </c>
      <c r="P519">
        <v>24.485962316666662</v>
      </c>
      <c r="Q519">
        <v>26858.487084386965</v>
      </c>
      <c r="R519">
        <v>323425962.08516747</v>
      </c>
      <c r="S519">
        <v>2835.4529701579927</v>
      </c>
      <c r="T519">
        <v>26882.973046703632</v>
      </c>
      <c r="U519">
        <f>Pro_Economic_Table[[#This Row],[Total Energy(MJ)]]*AHP!$P$3/TOPSIS!$B$4</f>
        <v>9.0307350056409771E-3</v>
      </c>
      <c r="V519">
        <f>Pro_Economic_Table[[#This Row],[Total Cost(LKR Million)]]*AHP!$P$4/TOPSIS!$C$4</f>
        <v>3.5011575141692682E-2</v>
      </c>
      <c r="W519">
        <f>Pro_Economic_Table[[#This Row],[Total Carbon (Metric T)]]*AHP!$P$5/TOPSIS!$D$4</f>
        <v>3.87732666784644E-3</v>
      </c>
      <c r="X519">
        <f>((Pro_Economic_Table[[#This Row],[Weighted Energy]]-TOPSIS!$B$5)^2+(Pro_Economic_Table[[#This Row],[Weighted Cost]]-TOPSIS!$C$5)^2+(Pro_Economic_Table[[#This Row],[Weighted Co2]]-TOPSIS!$D$5)^2)^0.5</f>
        <v>8.1266939454128252E-3</v>
      </c>
      <c r="Y519">
        <f>((Pro_Economic_Table[[#This Row],[Weighted Energy]]-TOPSIS!$B$6)^2+(Pro_Economic_Table[[#This Row],[Weighted Cost]]-TOPSIS!$C$6)^2+(Pro_Economic_Table[[#This Row],[Weighted Co2]]-TOPSIS!$D$6)^2)^0.5</f>
        <v>3.8232471140826885E-4</v>
      </c>
      <c r="Z519">
        <f>Pro_Economic_Table[[#This Row],[S- Worst-Euclidean Distance]]/(Pro_Economic_Table[[#This Row],[S+ Best-Euclidean Distance]]+Pro_Economic_Table[[#This Row],[S- Worst-Euclidean Distance]])</f>
        <v>4.4931704445351696E-2</v>
      </c>
      <c r="AA519">
        <v>518</v>
      </c>
    </row>
    <row r="520" spans="1:27" x14ac:dyDescent="0.3">
      <c r="A520">
        <v>366</v>
      </c>
      <c r="B520" t="s">
        <v>142</v>
      </c>
      <c r="C520" t="s">
        <v>150</v>
      </c>
      <c r="D520" t="s">
        <v>154</v>
      </c>
      <c r="E520" t="s">
        <v>156</v>
      </c>
      <c r="F520" t="s">
        <v>160</v>
      </c>
      <c r="G520" t="s">
        <v>224</v>
      </c>
      <c r="H520">
        <v>500.58970933067457</v>
      </c>
      <c r="I520">
        <v>36</v>
      </c>
      <c r="J520">
        <v>1796525.1891548829</v>
      </c>
      <c r="K520">
        <v>46270.463008333332</v>
      </c>
      <c r="L520">
        <v>323374534.04787898</v>
      </c>
      <c r="M520">
        <v>6417789.2441666657</v>
      </c>
      <c r="N520">
        <v>2694787783.7323246</v>
      </c>
      <c r="O520">
        <v>134863200</v>
      </c>
      <c r="P520">
        <v>24.550449191666662</v>
      </c>
      <c r="Q520">
        <v>26858.051577865499</v>
      </c>
      <c r="R520">
        <v>323420804.51088732</v>
      </c>
      <c r="S520">
        <v>2836.0687729764913</v>
      </c>
      <c r="T520">
        <v>26882.602027057164</v>
      </c>
      <c r="U520">
        <f>Pro_Economic_Table[[#This Row],[Total Energy(MJ)]]*AHP!$P$3/TOPSIS!$B$4</f>
        <v>9.0305909952891322E-3</v>
      </c>
      <c r="V520">
        <f>Pro_Economic_Table[[#This Row],[Total Cost(LKR Million)]]*AHP!$P$4/TOPSIS!$C$4</f>
        <v>3.5019178944992978E-2</v>
      </c>
      <c r="W520">
        <f>Pro_Economic_Table[[#This Row],[Total Carbon (Metric T)]]*AHP!$P$5/TOPSIS!$D$4</f>
        <v>3.8772731557454141E-3</v>
      </c>
      <c r="X520">
        <f>((Pro_Economic_Table[[#This Row],[Weighted Energy]]-TOPSIS!$B$5)^2+(Pro_Economic_Table[[#This Row],[Weighted Cost]]-TOPSIS!$C$5)^2+(Pro_Economic_Table[[#This Row],[Weighted Co2]]-TOPSIS!$D$5)^2)^0.5</f>
        <v>8.1339778455824189E-3</v>
      </c>
      <c r="Y520">
        <f>((Pro_Economic_Table[[#This Row],[Weighted Energy]]-TOPSIS!$B$6)^2+(Pro_Economic_Table[[#This Row],[Weighted Cost]]-TOPSIS!$C$6)^2+(Pro_Economic_Table[[#This Row],[Weighted Co2]]-TOPSIS!$D$6)^2)^0.5</f>
        <v>3.7490841489301477E-4</v>
      </c>
      <c r="Z520">
        <f>Pro_Economic_Table[[#This Row],[S- Worst-Euclidean Distance]]/(Pro_Economic_Table[[#This Row],[S+ Best-Euclidean Distance]]+Pro_Economic_Table[[#This Row],[S- Worst-Euclidean Distance]])</f>
        <v>4.4060809301741305E-2</v>
      </c>
      <c r="AA520">
        <v>519</v>
      </c>
    </row>
    <row r="521" spans="1:27" x14ac:dyDescent="0.3">
      <c r="A521">
        <v>384</v>
      </c>
      <c r="B521" t="s">
        <v>142</v>
      </c>
      <c r="C521" t="s">
        <v>150</v>
      </c>
      <c r="D521" t="s">
        <v>155</v>
      </c>
      <c r="E521" t="s">
        <v>156</v>
      </c>
      <c r="F521" t="s">
        <v>160</v>
      </c>
      <c r="G521" t="s">
        <v>224</v>
      </c>
      <c r="H521">
        <v>500.6198032056746</v>
      </c>
      <c r="I521">
        <v>36</v>
      </c>
      <c r="J521">
        <v>1796554.3200258838</v>
      </c>
      <c r="K521">
        <v>46184.480508333319</v>
      </c>
      <c r="L521">
        <v>323379777.60465914</v>
      </c>
      <c r="M521">
        <v>6413490.1191666657</v>
      </c>
      <c r="N521">
        <v>2694831480.038826</v>
      </c>
      <c r="O521">
        <v>134863200</v>
      </c>
      <c r="P521">
        <v>24.485962316666662</v>
      </c>
      <c r="Q521">
        <v>26858.487084386965</v>
      </c>
      <c r="R521">
        <v>323425962.08516747</v>
      </c>
      <c r="S521">
        <v>2836.1081701579928</v>
      </c>
      <c r="T521">
        <v>26882.973046703632</v>
      </c>
      <c r="U521">
        <f>Pro_Economic_Table[[#This Row],[Total Energy(MJ)]]*AHP!$P$3/TOPSIS!$B$4</f>
        <v>9.0307350056409771E-3</v>
      </c>
      <c r="V521">
        <f>Pro_Economic_Table[[#This Row],[Total Cost(LKR Million)]]*AHP!$P$4/TOPSIS!$C$4</f>
        <v>3.5019665413079389E-2</v>
      </c>
      <c r="W521">
        <f>Pro_Economic_Table[[#This Row],[Total Carbon (Metric T)]]*AHP!$P$5/TOPSIS!$D$4</f>
        <v>3.87732666784644E-3</v>
      </c>
      <c r="X521">
        <f>((Pro_Economic_Table[[#This Row],[Weighted Energy]]-TOPSIS!$B$5)^2+(Pro_Economic_Table[[#This Row],[Weighted Cost]]-TOPSIS!$C$5)^2+(Pro_Economic_Table[[#This Row],[Weighted Co2]]-TOPSIS!$D$5)^2)^0.5</f>
        <v>8.1344876434628205E-3</v>
      </c>
      <c r="Y521">
        <f>((Pro_Economic_Table[[#This Row],[Weighted Energy]]-TOPSIS!$B$6)^2+(Pro_Economic_Table[[#This Row],[Weighted Cost]]-TOPSIS!$C$6)^2+(Pro_Economic_Table[[#This Row],[Weighted Co2]]-TOPSIS!$D$6)^2)^0.5</f>
        <v>3.7440088358582039E-4</v>
      </c>
      <c r="Z521">
        <f>Pro_Economic_Table[[#This Row],[S- Worst-Euclidean Distance]]/(Pro_Economic_Table[[#This Row],[S+ Best-Euclidean Distance]]+Pro_Economic_Table[[#This Row],[S- Worst-Euclidean Distance]])</f>
        <v>4.4001150373006899E-2</v>
      </c>
      <c r="AA521">
        <v>520</v>
      </c>
    </row>
    <row r="522" spans="1:27" x14ac:dyDescent="0.3">
      <c r="A522">
        <v>373</v>
      </c>
      <c r="B522" t="s">
        <v>142</v>
      </c>
      <c r="C522" t="s">
        <v>150</v>
      </c>
      <c r="D522" t="s">
        <v>154</v>
      </c>
      <c r="E522" t="s">
        <v>157</v>
      </c>
      <c r="F522" t="s">
        <v>160</v>
      </c>
      <c r="G522" t="s">
        <v>225</v>
      </c>
      <c r="H522">
        <v>503.6412216640079</v>
      </c>
      <c r="I522">
        <v>72</v>
      </c>
      <c r="J522">
        <v>1799479.05309355</v>
      </c>
      <c r="K522">
        <v>49267.484049999999</v>
      </c>
      <c r="L522">
        <v>323906229.55683899</v>
      </c>
      <c r="M522">
        <v>5818385.0358333318</v>
      </c>
      <c r="N522">
        <v>2699218579.6403251</v>
      </c>
      <c r="O522">
        <v>134208000</v>
      </c>
      <c r="P522">
        <v>27.547470233333328</v>
      </c>
      <c r="Q522">
        <v>26902.21184374857</v>
      </c>
      <c r="R522">
        <v>323955497.04088897</v>
      </c>
      <c r="S522">
        <v>2839.2449646761584</v>
      </c>
      <c r="T522">
        <v>26929.759313981904</v>
      </c>
      <c r="U522">
        <f>Pro_Economic_Table[[#This Row],[Total Energy(MJ)]]*AHP!$P$3/TOPSIS!$B$4</f>
        <v>9.0455207384575829E-3</v>
      </c>
      <c r="V522">
        <f>Pro_Economic_Table[[#This Row],[Total Cost(LKR Million)]]*AHP!$P$4/TOPSIS!$C$4</f>
        <v>3.5058397890088411E-2</v>
      </c>
      <c r="W522">
        <f>Pro_Economic_Table[[#This Row],[Total Carbon (Metric T)]]*AHP!$P$5/TOPSIS!$D$4</f>
        <v>3.8840746432839733E-3</v>
      </c>
      <c r="X522">
        <f>((Pro_Economic_Table[[#This Row],[Weighted Energy]]-TOPSIS!$B$5)^2+(Pro_Economic_Table[[#This Row],[Weighted Cost]]-TOPSIS!$C$5)^2+(Pro_Economic_Table[[#This Row],[Weighted Co2]]-TOPSIS!$D$5)^2)^0.5</f>
        <v>8.1761603673082498E-3</v>
      </c>
      <c r="Y522">
        <f>((Pro_Economic_Table[[#This Row],[Weighted Energy]]-TOPSIS!$B$6)^2+(Pro_Economic_Table[[#This Row],[Weighted Cost]]-TOPSIS!$C$6)^2+(Pro_Economic_Table[[#This Row],[Weighted Co2]]-TOPSIS!$D$6)^2)^0.5</f>
        <v>3.3326488160795547E-4</v>
      </c>
      <c r="Z522">
        <f>Pro_Economic_Table[[#This Row],[S- Worst-Euclidean Distance]]/(Pro_Economic_Table[[#This Row],[S+ Best-Euclidean Distance]]+Pro_Economic_Table[[#This Row],[S- Worst-Euclidean Distance]])</f>
        <v>3.9164205790561644E-2</v>
      </c>
      <c r="AA522">
        <v>521</v>
      </c>
    </row>
    <row r="523" spans="1:27" x14ac:dyDescent="0.3">
      <c r="A523">
        <v>391</v>
      </c>
      <c r="B523" t="s">
        <v>142</v>
      </c>
      <c r="C523" t="s">
        <v>150</v>
      </c>
      <c r="D523" t="s">
        <v>155</v>
      </c>
      <c r="E523" t="s">
        <v>157</v>
      </c>
      <c r="F523" t="s">
        <v>160</v>
      </c>
      <c r="G523" t="s">
        <v>225</v>
      </c>
      <c r="H523">
        <v>503.67131553900794</v>
      </c>
      <c r="I523">
        <v>72</v>
      </c>
      <c r="J523">
        <v>1799508.1839645505</v>
      </c>
      <c r="K523">
        <v>49181.501549999986</v>
      </c>
      <c r="L523">
        <v>323911473.11361909</v>
      </c>
      <c r="M523">
        <v>5814085.9108333318</v>
      </c>
      <c r="N523">
        <v>2699262275.946826</v>
      </c>
      <c r="O523">
        <v>134208000</v>
      </c>
      <c r="P523">
        <v>27.482983358333328</v>
      </c>
      <c r="Q523">
        <v>26902.647350270028</v>
      </c>
      <c r="R523">
        <v>323960654.61516911</v>
      </c>
      <c r="S523">
        <v>2839.2843618576594</v>
      </c>
      <c r="T523">
        <v>26930.13033362836</v>
      </c>
      <c r="U523">
        <f>Pro_Economic_Table[[#This Row],[Total Energy(MJ)]]*AHP!$P$3/TOPSIS!$B$4</f>
        <v>9.0456647488094278E-3</v>
      </c>
      <c r="V523">
        <f>Pro_Economic_Table[[#This Row],[Total Cost(LKR Million)]]*AHP!$P$4/TOPSIS!$C$4</f>
        <v>3.5058884358174822E-2</v>
      </c>
      <c r="W523">
        <f>Pro_Economic_Table[[#This Row],[Total Carbon (Metric T)]]*AHP!$P$5/TOPSIS!$D$4</f>
        <v>3.8841281553849976E-3</v>
      </c>
      <c r="X523">
        <f>((Pro_Economic_Table[[#This Row],[Weighted Energy]]-TOPSIS!$B$5)^2+(Pro_Economic_Table[[#This Row],[Weighted Cost]]-TOPSIS!$C$5)^2+(Pro_Economic_Table[[#This Row],[Weighted Co2]]-TOPSIS!$D$5)^2)^0.5</f>
        <v>8.1766701759759808E-3</v>
      </c>
      <c r="Y523">
        <f>((Pro_Economic_Table[[#This Row],[Weighted Energy]]-TOPSIS!$B$6)^2+(Pro_Economic_Table[[#This Row],[Weighted Cost]]-TOPSIS!$C$6)^2+(Pro_Economic_Table[[#This Row],[Weighted Co2]]-TOPSIS!$D$6)^2)^0.5</f>
        <v>3.3275872477617766E-4</v>
      </c>
      <c r="Z523">
        <f>Pro_Economic_Table[[#This Row],[S- Worst-Euclidean Distance]]/(Pro_Economic_Table[[#This Row],[S+ Best-Euclidean Distance]]+Pro_Economic_Table[[#This Row],[S- Worst-Euclidean Distance]])</f>
        <v>3.9104707102819172E-2</v>
      </c>
      <c r="AA523">
        <v>522</v>
      </c>
    </row>
    <row r="524" spans="1:27" x14ac:dyDescent="0.3">
      <c r="A524">
        <v>375</v>
      </c>
      <c r="B524" t="s">
        <v>142</v>
      </c>
      <c r="C524" t="s">
        <v>150</v>
      </c>
      <c r="D524" t="s">
        <v>154</v>
      </c>
      <c r="E524" t="s">
        <v>157</v>
      </c>
      <c r="F524" t="s">
        <v>160</v>
      </c>
      <c r="G524" t="s">
        <v>224</v>
      </c>
      <c r="H524">
        <v>503.6412216640079</v>
      </c>
      <c r="I524">
        <v>36</v>
      </c>
      <c r="J524">
        <v>1799479.05309355</v>
      </c>
      <c r="K524">
        <v>49267.484049999999</v>
      </c>
      <c r="L524">
        <v>323906229.55683899</v>
      </c>
      <c r="M524">
        <v>5818385.0358333318</v>
      </c>
      <c r="N524">
        <v>2699218579.6403251</v>
      </c>
      <c r="O524">
        <v>134863200</v>
      </c>
      <c r="P524">
        <v>27.547470233333328</v>
      </c>
      <c r="Q524">
        <v>26902.21184374857</v>
      </c>
      <c r="R524">
        <v>323955497.04088897</v>
      </c>
      <c r="S524">
        <v>2839.9001646761585</v>
      </c>
      <c r="T524">
        <v>26929.759313981904</v>
      </c>
      <c r="U524">
        <f>Pro_Economic_Table[[#This Row],[Total Energy(MJ)]]*AHP!$P$3/TOPSIS!$B$4</f>
        <v>9.0455207384575829E-3</v>
      </c>
      <c r="V524">
        <f>Pro_Economic_Table[[#This Row],[Total Cost(LKR Million)]]*AHP!$P$4/TOPSIS!$C$4</f>
        <v>3.5066488161475125E-2</v>
      </c>
      <c r="W524">
        <f>Pro_Economic_Table[[#This Row],[Total Carbon (Metric T)]]*AHP!$P$5/TOPSIS!$D$4</f>
        <v>3.8840746432839733E-3</v>
      </c>
      <c r="X524">
        <f>((Pro_Economic_Table[[#This Row],[Weighted Energy]]-TOPSIS!$B$5)^2+(Pro_Economic_Table[[#This Row],[Weighted Cost]]-TOPSIS!$C$5)^2+(Pro_Economic_Table[[#This Row],[Weighted Co2]]-TOPSIS!$D$5)^2)^0.5</f>
        <v>8.1839532445307436E-3</v>
      </c>
      <c r="Y524">
        <f>((Pro_Economic_Table[[#This Row],[Weighted Energy]]-TOPSIS!$B$6)^2+(Pro_Economic_Table[[#This Row],[Weighted Cost]]-TOPSIS!$C$6)^2+(Pro_Economic_Table[[#This Row],[Weighted Co2]]-TOPSIS!$D$6)^2)^0.5</f>
        <v>3.2531052161400041E-4</v>
      </c>
      <c r="Z524">
        <f>Pro_Economic_Table[[#This Row],[S- Worst-Euclidean Distance]]/(Pro_Economic_Table[[#This Row],[S+ Best-Euclidean Distance]]+Pro_Economic_Table[[#This Row],[S- Worst-Euclidean Distance]])</f>
        <v>3.8230160746490466E-2</v>
      </c>
      <c r="AA524">
        <v>523</v>
      </c>
    </row>
    <row r="525" spans="1:27" x14ac:dyDescent="0.3">
      <c r="A525">
        <v>393</v>
      </c>
      <c r="B525" t="s">
        <v>142</v>
      </c>
      <c r="C525" t="s">
        <v>150</v>
      </c>
      <c r="D525" t="s">
        <v>155</v>
      </c>
      <c r="E525" t="s">
        <v>157</v>
      </c>
      <c r="F525" t="s">
        <v>160</v>
      </c>
      <c r="G525" t="s">
        <v>224</v>
      </c>
      <c r="H525">
        <v>503.67131553900794</v>
      </c>
      <c r="I525">
        <v>36</v>
      </c>
      <c r="J525">
        <v>1799508.1839645505</v>
      </c>
      <c r="K525">
        <v>49181.501549999986</v>
      </c>
      <c r="L525">
        <v>323911473.11361909</v>
      </c>
      <c r="M525">
        <v>5814085.9108333318</v>
      </c>
      <c r="N525">
        <v>2699262275.946826</v>
      </c>
      <c r="O525">
        <v>134863200</v>
      </c>
      <c r="P525">
        <v>27.482983358333328</v>
      </c>
      <c r="Q525">
        <v>26902.647350270028</v>
      </c>
      <c r="R525">
        <v>323960654.61516911</v>
      </c>
      <c r="S525">
        <v>2839.9395618576596</v>
      </c>
      <c r="T525">
        <v>26930.13033362836</v>
      </c>
      <c r="U525">
        <f>Pro_Economic_Table[[#This Row],[Total Energy(MJ)]]*AHP!$P$3/TOPSIS!$B$4</f>
        <v>9.0456647488094278E-3</v>
      </c>
      <c r="V525">
        <f>Pro_Economic_Table[[#This Row],[Total Cost(LKR Million)]]*AHP!$P$4/TOPSIS!$C$4</f>
        <v>3.5066974629561529E-2</v>
      </c>
      <c r="W525">
        <f>Pro_Economic_Table[[#This Row],[Total Carbon (Metric T)]]*AHP!$P$5/TOPSIS!$D$4</f>
        <v>3.8841281553849976E-3</v>
      </c>
      <c r="X525">
        <f>((Pro_Economic_Table[[#This Row],[Weighted Energy]]-TOPSIS!$B$5)^2+(Pro_Economic_Table[[#This Row],[Weighted Cost]]-TOPSIS!$C$5)^2+(Pro_Economic_Table[[#This Row],[Weighted Co2]]-TOPSIS!$D$5)^2)^0.5</f>
        <v>8.1844630486511312E-3</v>
      </c>
      <c r="Y525">
        <f>((Pro_Economic_Table[[#This Row],[Weighted Energy]]-TOPSIS!$B$6)^2+(Pro_Economic_Table[[#This Row],[Weighted Cost]]-TOPSIS!$C$6)^2+(Pro_Economic_Table[[#This Row],[Weighted Co2]]-TOPSIS!$D$6)^2)^0.5</f>
        <v>3.2480408616881789E-4</v>
      </c>
      <c r="Z525">
        <f>Pro_Economic_Table[[#This Row],[S- Worst-Euclidean Distance]]/(Pro_Economic_Table[[#This Row],[S+ Best-Euclidean Distance]]+Pro_Economic_Table[[#This Row],[S- Worst-Euclidean Distance]])</f>
        <v>3.817062985832452E-2</v>
      </c>
      <c r="AA525">
        <v>524</v>
      </c>
    </row>
    <row r="526" spans="1:27" x14ac:dyDescent="0.3">
      <c r="A526">
        <v>365</v>
      </c>
      <c r="B526" t="s">
        <v>142</v>
      </c>
      <c r="C526" t="s">
        <v>150</v>
      </c>
      <c r="D526" t="s">
        <v>154</v>
      </c>
      <c r="E526" t="s">
        <v>156</v>
      </c>
      <c r="F526" t="s">
        <v>160</v>
      </c>
      <c r="G526" t="s">
        <v>226</v>
      </c>
      <c r="H526">
        <v>500.58970933067457</v>
      </c>
      <c r="I526">
        <v>36</v>
      </c>
      <c r="J526">
        <v>1796525.1891548829</v>
      </c>
      <c r="K526">
        <v>46270.463008333332</v>
      </c>
      <c r="L526">
        <v>323374534.04787898</v>
      </c>
      <c r="M526">
        <v>6417789.2441666657</v>
      </c>
      <c r="N526">
        <v>2694787783.7323246</v>
      </c>
      <c r="O526">
        <v>140400000</v>
      </c>
      <c r="P526">
        <v>24.550449191666662</v>
      </c>
      <c r="Q526">
        <v>26858.051577865499</v>
      </c>
      <c r="R526">
        <v>323420804.51088732</v>
      </c>
      <c r="S526">
        <v>2841.6055729764917</v>
      </c>
      <c r="T526">
        <v>26882.602027057164</v>
      </c>
      <c r="U526">
        <f>Pro_Economic_Table[[#This Row],[Total Energy(MJ)]]*AHP!$P$3/TOPSIS!$B$4</f>
        <v>9.0305909952891322E-3</v>
      </c>
      <c r="V526">
        <f>Pro_Economic_Table[[#This Row],[Total Cost(LKR Million)]]*AHP!$P$4/TOPSIS!$C$4</f>
        <v>3.508754618341476E-2</v>
      </c>
      <c r="W526">
        <f>Pro_Economic_Table[[#This Row],[Total Carbon (Metric T)]]*AHP!$P$5/TOPSIS!$D$4</f>
        <v>3.8772731557454141E-3</v>
      </c>
      <c r="X526">
        <f>((Pro_Economic_Table[[#This Row],[Weighted Energy]]-TOPSIS!$B$5)^2+(Pro_Economic_Table[[#This Row],[Weighted Cost]]-TOPSIS!$C$5)^2+(Pro_Economic_Table[[#This Row],[Weighted Co2]]-TOPSIS!$D$5)^2)^0.5</f>
        <v>8.1998618552581656E-3</v>
      </c>
      <c r="Y526">
        <f>((Pro_Economic_Table[[#This Row],[Weighted Energy]]-TOPSIS!$B$6)^2+(Pro_Economic_Table[[#This Row],[Weighted Cost]]-TOPSIS!$C$6)^2+(Pro_Economic_Table[[#This Row],[Weighted Co2]]-TOPSIS!$D$6)^2)^0.5</f>
        <v>3.0829550227184292E-4</v>
      </c>
      <c r="Z526">
        <f>Pro_Economic_Table[[#This Row],[S- Worst-Euclidean Distance]]/(Pro_Economic_Table[[#This Row],[S+ Best-Euclidean Distance]]+Pro_Economic_Table[[#This Row],[S- Worst-Euclidean Distance]])</f>
        <v>3.6235284482484441E-2</v>
      </c>
      <c r="AA526">
        <v>525</v>
      </c>
    </row>
    <row r="527" spans="1:27" x14ac:dyDescent="0.3">
      <c r="A527">
        <v>383</v>
      </c>
      <c r="B527" t="s">
        <v>142</v>
      </c>
      <c r="C527" t="s">
        <v>150</v>
      </c>
      <c r="D527" t="s">
        <v>155</v>
      </c>
      <c r="E527" t="s">
        <v>156</v>
      </c>
      <c r="F527" t="s">
        <v>160</v>
      </c>
      <c r="G527" t="s">
        <v>226</v>
      </c>
      <c r="H527">
        <v>500.6198032056746</v>
      </c>
      <c r="I527">
        <v>36</v>
      </c>
      <c r="J527">
        <v>1796554.3200258838</v>
      </c>
      <c r="K527">
        <v>46184.480508333319</v>
      </c>
      <c r="L527">
        <v>323379777.60465914</v>
      </c>
      <c r="M527">
        <v>6413490.1191666657</v>
      </c>
      <c r="N527">
        <v>2694831480.038826</v>
      </c>
      <c r="O527">
        <v>140400000</v>
      </c>
      <c r="P527">
        <v>24.485962316666662</v>
      </c>
      <c r="Q527">
        <v>26858.487084386965</v>
      </c>
      <c r="R527">
        <v>323425962.08516747</v>
      </c>
      <c r="S527">
        <v>2841.6449701579927</v>
      </c>
      <c r="T527">
        <v>26882.973046703632</v>
      </c>
      <c r="U527">
        <f>Pro_Economic_Table[[#This Row],[Total Energy(MJ)]]*AHP!$P$3/TOPSIS!$B$4</f>
        <v>9.0307350056409771E-3</v>
      </c>
      <c r="V527">
        <f>Pro_Economic_Table[[#This Row],[Total Cost(LKR Million)]]*AHP!$P$4/TOPSIS!$C$4</f>
        <v>3.5088032651501164E-2</v>
      </c>
      <c r="W527">
        <f>Pro_Economic_Table[[#This Row],[Total Carbon (Metric T)]]*AHP!$P$5/TOPSIS!$D$4</f>
        <v>3.87732666784644E-3</v>
      </c>
      <c r="X527">
        <f>((Pro_Economic_Table[[#This Row],[Weighted Energy]]-TOPSIS!$B$5)^2+(Pro_Economic_Table[[#This Row],[Weighted Cost]]-TOPSIS!$C$5)^2+(Pro_Economic_Table[[#This Row],[Weighted Co2]]-TOPSIS!$D$5)^2)^0.5</f>
        <v>8.2003716130124721E-3</v>
      </c>
      <c r="Y527">
        <f>((Pro_Economic_Table[[#This Row],[Weighted Energy]]-TOPSIS!$B$6)^2+(Pro_Economic_Table[[#This Row],[Weighted Cost]]-TOPSIS!$C$6)^2+(Pro_Economic_Table[[#This Row],[Weighted Co2]]-TOPSIS!$D$6)^2)^0.5</f>
        <v>3.0778618512304715E-4</v>
      </c>
      <c r="Z527">
        <f>Pro_Economic_Table[[#This Row],[S- Worst-Euclidean Distance]]/(Pro_Economic_Table[[#This Row],[S+ Best-Euclidean Distance]]+Pro_Economic_Table[[#This Row],[S- Worst-Euclidean Distance]])</f>
        <v>3.6175420393648024E-2</v>
      </c>
      <c r="AA527">
        <v>526</v>
      </c>
    </row>
    <row r="528" spans="1:27" x14ac:dyDescent="0.3">
      <c r="A528">
        <v>374</v>
      </c>
      <c r="B528" t="s">
        <v>142</v>
      </c>
      <c r="C528" t="s">
        <v>150</v>
      </c>
      <c r="D528" t="s">
        <v>154</v>
      </c>
      <c r="E528" t="s">
        <v>157</v>
      </c>
      <c r="F528" t="s">
        <v>160</v>
      </c>
      <c r="G528" t="s">
        <v>226</v>
      </c>
      <c r="H528">
        <v>503.6412216640079</v>
      </c>
      <c r="I528">
        <v>36</v>
      </c>
      <c r="J528">
        <v>1799479.05309355</v>
      </c>
      <c r="K528">
        <v>49267.484049999999</v>
      </c>
      <c r="L528">
        <v>323906229.55683899</v>
      </c>
      <c r="M528">
        <v>5818385.0358333318</v>
      </c>
      <c r="N528">
        <v>2699218579.6403251</v>
      </c>
      <c r="O528">
        <v>140400000</v>
      </c>
      <c r="P528">
        <v>27.547470233333328</v>
      </c>
      <c r="Q528">
        <v>26902.21184374857</v>
      </c>
      <c r="R528">
        <v>323955497.04088897</v>
      </c>
      <c r="S528">
        <v>2845.4369646761584</v>
      </c>
      <c r="T528">
        <v>26929.759313981904</v>
      </c>
      <c r="U528">
        <f>Pro_Economic_Table[[#This Row],[Total Energy(MJ)]]*AHP!$P$3/TOPSIS!$B$4</f>
        <v>9.0455207384575829E-3</v>
      </c>
      <c r="V528">
        <f>Pro_Economic_Table[[#This Row],[Total Cost(LKR Million)]]*AHP!$P$4/TOPSIS!$C$4</f>
        <v>3.51348553998969E-2</v>
      </c>
      <c r="W528">
        <f>Pro_Economic_Table[[#This Row],[Total Carbon (Metric T)]]*AHP!$P$5/TOPSIS!$D$4</f>
        <v>3.8840746432839733E-3</v>
      </c>
      <c r="X528">
        <f>((Pro_Economic_Table[[#This Row],[Weighted Energy]]-TOPSIS!$B$5)^2+(Pro_Economic_Table[[#This Row],[Weighted Cost]]-TOPSIS!$C$5)^2+(Pro_Economic_Table[[#This Row],[Weighted Co2]]-TOPSIS!$D$5)^2)^0.5</f>
        <v>8.2498302020419193E-3</v>
      </c>
      <c r="Y528">
        <f>((Pro_Economic_Table[[#This Row],[Weighted Energy]]-TOPSIS!$B$6)^2+(Pro_Economic_Table[[#This Row],[Weighted Cost]]-TOPSIS!$C$6)^2+(Pro_Economic_Table[[#This Row],[Weighted Co2]]-TOPSIS!$D$6)^2)^0.5</f>
        <v>2.5842897206349914E-4</v>
      </c>
      <c r="Z528">
        <f>Pro_Economic_Table[[#This Row],[S- Worst-Euclidean Distance]]/(Pro_Economic_Table[[#This Row],[S+ Best-Euclidean Distance]]+Pro_Economic_Table[[#This Row],[S- Worst-Euclidean Distance]])</f>
        <v>3.0373895150022985E-2</v>
      </c>
      <c r="AA528">
        <v>527</v>
      </c>
    </row>
    <row r="529" spans="1:27" x14ac:dyDescent="0.3">
      <c r="A529">
        <v>392</v>
      </c>
      <c r="B529" t="s">
        <v>142</v>
      </c>
      <c r="C529" t="s">
        <v>150</v>
      </c>
      <c r="D529" t="s">
        <v>155</v>
      </c>
      <c r="E529" t="s">
        <v>157</v>
      </c>
      <c r="F529" t="s">
        <v>160</v>
      </c>
      <c r="G529" t="s">
        <v>226</v>
      </c>
      <c r="H529">
        <v>503.67131553900794</v>
      </c>
      <c r="I529">
        <v>36</v>
      </c>
      <c r="J529">
        <v>1799508.1839645505</v>
      </c>
      <c r="K529">
        <v>49181.501549999986</v>
      </c>
      <c r="L529">
        <v>323911473.11361909</v>
      </c>
      <c r="M529">
        <v>5814085.9108333318</v>
      </c>
      <c r="N529">
        <v>2699262275.946826</v>
      </c>
      <c r="O529">
        <v>140400000</v>
      </c>
      <c r="P529">
        <v>27.482983358333328</v>
      </c>
      <c r="Q529">
        <v>26902.647350270028</v>
      </c>
      <c r="R529">
        <v>323960654.61516911</v>
      </c>
      <c r="S529">
        <v>2845.4763618576594</v>
      </c>
      <c r="T529">
        <v>26930.13033362836</v>
      </c>
      <c r="U529">
        <f>Pro_Economic_Table[[#This Row],[Total Energy(MJ)]]*AHP!$P$3/TOPSIS!$B$4</f>
        <v>9.0456647488094278E-3</v>
      </c>
      <c r="V529">
        <f>Pro_Economic_Table[[#This Row],[Total Cost(LKR Million)]]*AHP!$P$4/TOPSIS!$C$4</f>
        <v>3.5135341867983304E-2</v>
      </c>
      <c r="W529">
        <f>Pro_Economic_Table[[#This Row],[Total Carbon (Metric T)]]*AHP!$P$5/TOPSIS!$D$4</f>
        <v>3.8841281553849976E-3</v>
      </c>
      <c r="X529">
        <f>((Pro_Economic_Table[[#This Row],[Weighted Energy]]-TOPSIS!$B$5)^2+(Pro_Economic_Table[[#This Row],[Weighted Cost]]-TOPSIS!$C$5)^2+(Pro_Economic_Table[[#This Row],[Weighted Co2]]-TOPSIS!$D$5)^2)^0.5</f>
        <v>8.2503399666651791E-3</v>
      </c>
      <c r="Y529">
        <f>((Pro_Economic_Table[[#This Row],[Weighted Energy]]-TOPSIS!$B$6)^2+(Pro_Economic_Table[[#This Row],[Weighted Cost]]-TOPSIS!$C$6)^2+(Pro_Economic_Table[[#This Row],[Weighted Co2]]-TOPSIS!$D$6)^2)^0.5</f>
        <v>2.579201610581852E-4</v>
      </c>
      <c r="Z529">
        <f>Pro_Economic_Table[[#This Row],[S- Worst-Euclidean Distance]]/(Pro_Economic_Table[[#This Row],[S+ Best-Euclidean Distance]]+Pro_Economic_Table[[#This Row],[S- Worst-Euclidean Distance]])</f>
        <v>3.0314089741776538E-2</v>
      </c>
      <c r="AA529">
        <v>528</v>
      </c>
    </row>
    <row r="530" spans="1:27" x14ac:dyDescent="0.3">
      <c r="A530">
        <v>361</v>
      </c>
      <c r="B530" t="s">
        <v>142</v>
      </c>
      <c r="C530" t="s">
        <v>150</v>
      </c>
      <c r="D530" t="s">
        <v>154</v>
      </c>
      <c r="E530" t="s">
        <v>156</v>
      </c>
      <c r="F530" t="s">
        <v>159</v>
      </c>
      <c r="G530" t="s">
        <v>225</v>
      </c>
      <c r="H530">
        <v>505.70955253752965</v>
      </c>
      <c r="I530">
        <v>72</v>
      </c>
      <c r="J530">
        <v>1807487.3180371528</v>
      </c>
      <c r="K530">
        <v>45453.09363333333</v>
      </c>
      <c r="L530">
        <v>325347717.24668753</v>
      </c>
      <c r="M530">
        <v>6390543.5983333327</v>
      </c>
      <c r="N530">
        <v>2711230977.0557294</v>
      </c>
      <c r="O530">
        <v>134208000</v>
      </c>
      <c r="P530">
        <v>24.822905649999992</v>
      </c>
      <c r="Q530">
        <v>27021.935404655433</v>
      </c>
      <c r="R530">
        <v>325393170.34032089</v>
      </c>
      <c r="S530">
        <v>2851.8295206540629</v>
      </c>
      <c r="T530">
        <v>27046.758310305431</v>
      </c>
      <c r="U530">
        <f>Pro_Economic_Table[[#This Row],[Total Energy(MJ)]]*AHP!$P$3/TOPSIS!$B$4</f>
        <v>9.0856636092034888E-3</v>
      </c>
      <c r="V530">
        <f>Pro_Economic_Table[[#This Row],[Total Cost(LKR Million)]]*AHP!$P$4/TOPSIS!$C$4</f>
        <v>3.5213789332613626E-2</v>
      </c>
      <c r="W530">
        <f>Pro_Economic_Table[[#This Row],[Total Carbon (Metric T)]]*AHP!$P$5/TOPSIS!$D$4</f>
        <v>3.900949388788065E-3</v>
      </c>
      <c r="X530">
        <f>((Pro_Economic_Table[[#This Row],[Weighted Energy]]-TOPSIS!$B$5)^2+(Pro_Economic_Table[[#This Row],[Weighted Cost]]-TOPSIS!$C$5)^2+(Pro_Economic_Table[[#This Row],[Weighted Co2]]-TOPSIS!$D$5)^2)^0.5</f>
        <v>8.3375374765005932E-3</v>
      </c>
      <c r="Y530">
        <f>((Pro_Economic_Table[[#This Row],[Weighted Energy]]-TOPSIS!$B$6)^2+(Pro_Economic_Table[[#This Row],[Weighted Cost]]-TOPSIS!$C$6)^2+(Pro_Economic_Table[[#This Row],[Weighted Co2]]-TOPSIS!$D$6)^2)^0.5</f>
        <v>1.7320297189061241E-4</v>
      </c>
      <c r="Z530">
        <f>Pro_Economic_Table[[#This Row],[S- Worst-Euclidean Distance]]/(Pro_Economic_Table[[#This Row],[S+ Best-Euclidean Distance]]+Pro_Economic_Table[[#This Row],[S- Worst-Euclidean Distance]])</f>
        <v>2.0351104929225417E-2</v>
      </c>
      <c r="AA530">
        <v>529</v>
      </c>
    </row>
    <row r="531" spans="1:27" x14ac:dyDescent="0.3">
      <c r="A531">
        <v>379</v>
      </c>
      <c r="B531" t="s">
        <v>142</v>
      </c>
      <c r="C531" t="s">
        <v>150</v>
      </c>
      <c r="D531" t="s">
        <v>155</v>
      </c>
      <c r="E531" t="s">
        <v>156</v>
      </c>
      <c r="F531" t="s">
        <v>159</v>
      </c>
      <c r="G531" t="s">
        <v>225</v>
      </c>
      <c r="H531">
        <v>505.73964641252962</v>
      </c>
      <c r="I531">
        <v>72</v>
      </c>
      <c r="J531">
        <v>1807516.448908153</v>
      </c>
      <c r="K531">
        <v>45367.111133333325</v>
      </c>
      <c r="L531">
        <v>325352960.80346751</v>
      </c>
      <c r="M531">
        <v>6386244.4733333327</v>
      </c>
      <c r="N531">
        <v>2711274673.3622293</v>
      </c>
      <c r="O531">
        <v>134208000</v>
      </c>
      <c r="P531">
        <v>24.758418774999992</v>
      </c>
      <c r="Q531">
        <v>27022.370911176884</v>
      </c>
      <c r="R531">
        <v>325398327.91460085</v>
      </c>
      <c r="S531">
        <v>2851.8689178355626</v>
      </c>
      <c r="T531">
        <v>27047.129329951884</v>
      </c>
      <c r="U531">
        <f>Pro_Economic_Table[[#This Row],[Total Energy(MJ)]]*AHP!$P$3/TOPSIS!$B$4</f>
        <v>9.0858076195553302E-3</v>
      </c>
      <c r="V531">
        <f>Pro_Economic_Table[[#This Row],[Total Cost(LKR Million)]]*AHP!$P$4/TOPSIS!$C$4</f>
        <v>3.5214275800700016E-2</v>
      </c>
      <c r="W531">
        <f>Pro_Economic_Table[[#This Row],[Total Carbon (Metric T)]]*AHP!$P$5/TOPSIS!$D$4</f>
        <v>3.9010029008890884E-3</v>
      </c>
      <c r="X531">
        <f>((Pro_Economic_Table[[#This Row],[Weighted Energy]]-TOPSIS!$B$5)^2+(Pro_Economic_Table[[#This Row],[Weighted Cost]]-TOPSIS!$C$5)^2+(Pro_Economic_Table[[#This Row],[Weighted Co2]]-TOPSIS!$D$5)^2)^0.5</f>
        <v>8.3380472858304109E-3</v>
      </c>
      <c r="Y531">
        <f>((Pro_Economic_Table[[#This Row],[Weighted Energy]]-TOPSIS!$B$6)^2+(Pro_Economic_Table[[#This Row],[Weighted Cost]]-TOPSIS!$C$6)^2+(Pro_Economic_Table[[#This Row],[Weighted Co2]]-TOPSIS!$D$6)^2)^0.5</f>
        <v>1.7270411405836096E-4</v>
      </c>
      <c r="Z531">
        <f>Pro_Economic_Table[[#This Row],[S- Worst-Euclidean Distance]]/(Pro_Economic_Table[[#This Row],[S+ Best-Euclidean Distance]]+Pro_Economic_Table[[#This Row],[S- Worst-Euclidean Distance]])</f>
        <v>2.0292463725425942E-2</v>
      </c>
      <c r="AA531">
        <v>530</v>
      </c>
    </row>
    <row r="532" spans="1:27" x14ac:dyDescent="0.3">
      <c r="A532">
        <v>363</v>
      </c>
      <c r="B532" t="s">
        <v>142</v>
      </c>
      <c r="C532" t="s">
        <v>150</v>
      </c>
      <c r="D532" t="s">
        <v>154</v>
      </c>
      <c r="E532" t="s">
        <v>156</v>
      </c>
      <c r="F532" t="s">
        <v>159</v>
      </c>
      <c r="G532" t="s">
        <v>224</v>
      </c>
      <c r="H532">
        <v>505.70955253752965</v>
      </c>
      <c r="I532">
        <v>36</v>
      </c>
      <c r="J532">
        <v>1807487.3180371528</v>
      </c>
      <c r="K532">
        <v>45453.09363333333</v>
      </c>
      <c r="L532">
        <v>325347717.24668753</v>
      </c>
      <c r="M532">
        <v>6390543.5983333327</v>
      </c>
      <c r="N532">
        <v>2711230977.0557294</v>
      </c>
      <c r="O532">
        <v>134863200</v>
      </c>
      <c r="P532">
        <v>24.822905649999992</v>
      </c>
      <c r="Q532">
        <v>27021.935404655433</v>
      </c>
      <c r="R532">
        <v>325393170.34032089</v>
      </c>
      <c r="S532">
        <v>2852.4847206540626</v>
      </c>
      <c r="T532">
        <v>27046.758310305431</v>
      </c>
      <c r="U532">
        <f>Pro_Economic_Table[[#This Row],[Total Energy(MJ)]]*AHP!$P$3/TOPSIS!$B$4</f>
        <v>9.0856636092034888E-3</v>
      </c>
      <c r="V532">
        <f>Pro_Economic_Table[[#This Row],[Total Cost(LKR Million)]]*AHP!$P$4/TOPSIS!$C$4</f>
        <v>3.5221879604000327E-2</v>
      </c>
      <c r="W532">
        <f>Pro_Economic_Table[[#This Row],[Total Carbon (Metric T)]]*AHP!$P$5/TOPSIS!$D$4</f>
        <v>3.900949388788065E-3</v>
      </c>
      <c r="X532">
        <f>((Pro_Economic_Table[[#This Row],[Weighted Energy]]-TOPSIS!$B$5)^2+(Pro_Economic_Table[[#This Row],[Weighted Cost]]-TOPSIS!$C$5)^2+(Pro_Economic_Table[[#This Row],[Weighted Co2]]-TOPSIS!$D$5)^2)^0.5</f>
        <v>8.345330301830909E-3</v>
      </c>
      <c r="Y532">
        <f>((Pro_Economic_Table[[#This Row],[Weighted Energy]]-TOPSIS!$B$6)^2+(Pro_Economic_Table[[#This Row],[Weighted Cost]]-TOPSIS!$C$6)^2+(Pro_Economic_Table[[#This Row],[Weighted Co2]]-TOPSIS!$D$6)^2)^0.5</f>
        <v>1.6515157133299452E-4</v>
      </c>
      <c r="Z532">
        <f>Pro_Economic_Table[[#This Row],[S- Worst-Euclidean Distance]]/(Pro_Economic_Table[[#This Row],[S+ Best-Euclidean Distance]]+Pro_Economic_Table[[#This Row],[S- Worst-Euclidean Distance]])</f>
        <v>1.940566630589589E-2</v>
      </c>
      <c r="AA532">
        <v>531</v>
      </c>
    </row>
    <row r="533" spans="1:27" x14ac:dyDescent="0.3">
      <c r="A533">
        <v>381</v>
      </c>
      <c r="B533" t="s">
        <v>142</v>
      </c>
      <c r="C533" t="s">
        <v>150</v>
      </c>
      <c r="D533" t="s">
        <v>155</v>
      </c>
      <c r="E533" t="s">
        <v>156</v>
      </c>
      <c r="F533" t="s">
        <v>159</v>
      </c>
      <c r="G533" t="s">
        <v>224</v>
      </c>
      <c r="H533">
        <v>505.73964641252962</v>
      </c>
      <c r="I533">
        <v>36</v>
      </c>
      <c r="J533">
        <v>1807516.448908153</v>
      </c>
      <c r="K533">
        <v>45367.111133333325</v>
      </c>
      <c r="L533">
        <v>325352960.80346751</v>
      </c>
      <c r="M533">
        <v>6386244.4733333327</v>
      </c>
      <c r="N533">
        <v>2711274673.3622293</v>
      </c>
      <c r="O533">
        <v>134863200</v>
      </c>
      <c r="P533">
        <v>24.758418774999992</v>
      </c>
      <c r="Q533">
        <v>27022.370911176884</v>
      </c>
      <c r="R533">
        <v>325398327.91460085</v>
      </c>
      <c r="S533">
        <v>2852.5241178355627</v>
      </c>
      <c r="T533">
        <v>27047.129329951884</v>
      </c>
      <c r="U533">
        <f>Pro_Economic_Table[[#This Row],[Total Energy(MJ)]]*AHP!$P$3/TOPSIS!$B$4</f>
        <v>9.0858076195553302E-3</v>
      </c>
      <c r="V533">
        <f>Pro_Economic_Table[[#This Row],[Total Cost(LKR Million)]]*AHP!$P$4/TOPSIS!$C$4</f>
        <v>3.5222366072086723E-2</v>
      </c>
      <c r="W533">
        <f>Pro_Economic_Table[[#This Row],[Total Carbon (Metric T)]]*AHP!$P$5/TOPSIS!$D$4</f>
        <v>3.9010029008890884E-3</v>
      </c>
      <c r="X533">
        <f>((Pro_Economic_Table[[#This Row],[Weighted Energy]]-TOPSIS!$B$5)^2+(Pro_Economic_Table[[#This Row],[Weighted Cost]]-TOPSIS!$C$5)^2+(Pro_Economic_Table[[#This Row],[Weighted Co2]]-TOPSIS!$D$5)^2)^0.5</f>
        <v>8.3458401067038768E-3</v>
      </c>
      <c r="Y533">
        <f>((Pro_Economic_Table[[#This Row],[Weighted Energy]]-TOPSIS!$B$6)^2+(Pro_Economic_Table[[#This Row],[Weighted Cost]]-TOPSIS!$C$6)^2+(Pro_Economic_Table[[#This Row],[Weighted Co2]]-TOPSIS!$D$6)^2)^0.5</f>
        <v>1.6465222249449811E-4</v>
      </c>
      <c r="Z533">
        <f>Pro_Economic_Table[[#This Row],[S- Worst-Euclidean Distance]]/(Pro_Economic_Table[[#This Row],[S+ Best-Euclidean Distance]]+Pro_Economic_Table[[#This Row],[S- Worst-Euclidean Distance]])</f>
        <v>1.9346967969126543E-2</v>
      </c>
      <c r="AA533">
        <v>532</v>
      </c>
    </row>
    <row r="534" spans="1:27" x14ac:dyDescent="0.3">
      <c r="A534">
        <v>370</v>
      </c>
      <c r="B534" t="s">
        <v>142</v>
      </c>
      <c r="C534" t="s">
        <v>150</v>
      </c>
      <c r="D534" t="s">
        <v>154</v>
      </c>
      <c r="E534" t="s">
        <v>157</v>
      </c>
      <c r="F534" t="s">
        <v>159</v>
      </c>
      <c r="G534" t="s">
        <v>225</v>
      </c>
      <c r="H534">
        <v>508.76106487086292</v>
      </c>
      <c r="I534">
        <v>73</v>
      </c>
      <c r="J534">
        <v>1810441.1819758196</v>
      </c>
      <c r="K534">
        <v>48450.114674999997</v>
      </c>
      <c r="L534">
        <v>325879412.75564754</v>
      </c>
      <c r="M534">
        <v>5791139.3899999987</v>
      </c>
      <c r="N534">
        <v>2715661772.9637299</v>
      </c>
      <c r="O534">
        <v>136072000</v>
      </c>
      <c r="P534">
        <v>27.819926691666659</v>
      </c>
      <c r="Q534">
        <v>27066.095670538503</v>
      </c>
      <c r="R534">
        <v>325927862.87032253</v>
      </c>
      <c r="S534">
        <v>2857.5249123537296</v>
      </c>
      <c r="T534">
        <v>27093.915597230171</v>
      </c>
      <c r="U534">
        <f>Pro_Economic_Table[[#This Row],[Total Energy(MJ)]]*AHP!$P$3/TOPSIS!$B$4</f>
        <v>9.1005933523719378E-3</v>
      </c>
      <c r="V534">
        <f>Pro_Economic_Table[[#This Row],[Total Cost(LKR Million)]]*AHP!$P$4/TOPSIS!$C$4</f>
        <v>3.5284114827888242E-2</v>
      </c>
      <c r="W534">
        <f>Pro_Economic_Table[[#This Row],[Total Carbon (Metric T)]]*AHP!$P$5/TOPSIS!$D$4</f>
        <v>3.9077508763266247E-3</v>
      </c>
      <c r="X534">
        <f>((Pro_Economic_Table[[#This Row],[Weighted Energy]]-TOPSIS!$B$5)^2+(Pro_Economic_Table[[#This Row],[Weighted Cost]]-TOPSIS!$C$5)^2+(Pro_Economic_Table[[#This Row],[Weighted Co2]]-TOPSIS!$D$5)^2)^0.5</f>
        <v>8.4096841848789253E-3</v>
      </c>
      <c r="Y534">
        <f>((Pro_Economic_Table[[#This Row],[Weighted Energy]]-TOPSIS!$B$6)^2+(Pro_Economic_Table[[#This Row],[Weighted Cost]]-TOPSIS!$C$6)^2+(Pro_Economic_Table[[#This Row],[Weighted Co2]]-TOPSIS!$D$6)^2)^0.5</f>
        <v>1.0208419200755723E-4</v>
      </c>
      <c r="Z534">
        <f>Pro_Economic_Table[[#This Row],[S- Worst-Euclidean Distance]]/(Pro_Economic_Table[[#This Row],[S+ Best-Euclidean Distance]]+Pro_Economic_Table[[#This Row],[S- Worst-Euclidean Distance]])</f>
        <v>1.1993300039127542E-2</v>
      </c>
      <c r="AA534">
        <v>533</v>
      </c>
    </row>
    <row r="535" spans="1:27" x14ac:dyDescent="0.3">
      <c r="A535">
        <v>388</v>
      </c>
      <c r="B535" t="s">
        <v>142</v>
      </c>
      <c r="C535" t="s">
        <v>150</v>
      </c>
      <c r="D535" t="s">
        <v>155</v>
      </c>
      <c r="E535" t="s">
        <v>157</v>
      </c>
      <c r="F535" t="s">
        <v>159</v>
      </c>
      <c r="G535" t="s">
        <v>225</v>
      </c>
      <c r="H535">
        <v>508.79115874586296</v>
      </c>
      <c r="I535">
        <v>73</v>
      </c>
      <c r="J535">
        <v>1810470.3128468192</v>
      </c>
      <c r="K535">
        <v>48364.132174999992</v>
      </c>
      <c r="L535">
        <v>325884656.31242746</v>
      </c>
      <c r="M535">
        <v>5786840.2649999987</v>
      </c>
      <c r="N535">
        <v>2715705469.2702289</v>
      </c>
      <c r="O535">
        <v>136072000</v>
      </c>
      <c r="P535">
        <v>27.755439816666659</v>
      </c>
      <c r="Q535">
        <v>27066.531177059944</v>
      </c>
      <c r="R535">
        <v>325933020.44460249</v>
      </c>
      <c r="S535">
        <v>2857.5643095352289</v>
      </c>
      <c r="T535">
        <v>27094.286616876609</v>
      </c>
      <c r="U535">
        <f>Pro_Economic_Table[[#This Row],[Total Energy(MJ)]]*AHP!$P$3/TOPSIS!$B$4</f>
        <v>9.1007373627237792E-3</v>
      </c>
      <c r="V535">
        <f>Pro_Economic_Table[[#This Row],[Total Cost(LKR Million)]]*AHP!$P$4/TOPSIS!$C$4</f>
        <v>3.5284601295974632E-2</v>
      </c>
      <c r="W535">
        <f>Pro_Economic_Table[[#This Row],[Total Carbon (Metric T)]]*AHP!$P$5/TOPSIS!$D$4</f>
        <v>3.907804388427645E-3</v>
      </c>
      <c r="X535">
        <f>((Pro_Economic_Table[[#This Row],[Weighted Energy]]-TOPSIS!$B$5)^2+(Pro_Economic_Table[[#This Row],[Weighted Cost]]-TOPSIS!$C$5)^2+(Pro_Economic_Table[[#This Row],[Weighted Co2]]-TOPSIS!$D$5)^2)^0.5</f>
        <v>8.4101939875553307E-3</v>
      </c>
      <c r="Y535">
        <f>((Pro_Economic_Table[[#This Row],[Weighted Energy]]-TOPSIS!$B$6)^2+(Pro_Economic_Table[[#This Row],[Weighted Cost]]-TOPSIS!$C$6)^2+(Pro_Economic_Table[[#This Row],[Weighted Co2]]-TOPSIS!$D$6)^2)^0.5</f>
        <v>1.0159760831786324E-4</v>
      </c>
      <c r="Z535">
        <f>Pro_Economic_Table[[#This Row],[S- Worst-Euclidean Distance]]/(Pro_Economic_Table[[#This Row],[S+ Best-Euclidean Distance]]+Pro_Economic_Table[[#This Row],[S- Worst-Euclidean Distance]])</f>
        <v>1.1936101486216041E-2</v>
      </c>
      <c r="AA535">
        <v>534</v>
      </c>
    </row>
    <row r="536" spans="1:27" x14ac:dyDescent="0.3">
      <c r="A536">
        <v>362</v>
      </c>
      <c r="B536" t="s">
        <v>142</v>
      </c>
      <c r="C536" t="s">
        <v>150</v>
      </c>
      <c r="D536" t="s">
        <v>154</v>
      </c>
      <c r="E536" t="s">
        <v>156</v>
      </c>
      <c r="F536" t="s">
        <v>159</v>
      </c>
      <c r="G536" t="s">
        <v>226</v>
      </c>
      <c r="H536">
        <v>505.70955253752965</v>
      </c>
      <c r="I536">
        <v>36</v>
      </c>
      <c r="J536">
        <v>1807487.3180371528</v>
      </c>
      <c r="K536">
        <v>45453.09363333333</v>
      </c>
      <c r="L536">
        <v>325347717.24668753</v>
      </c>
      <c r="M536">
        <v>6390543.5983333327</v>
      </c>
      <c r="N536">
        <v>2711230977.0557294</v>
      </c>
      <c r="O536">
        <v>140400000</v>
      </c>
      <c r="P536">
        <v>24.822905649999992</v>
      </c>
      <c r="Q536">
        <v>27021.935404655433</v>
      </c>
      <c r="R536">
        <v>325393170.34032089</v>
      </c>
      <c r="S536">
        <v>2858.0215206540629</v>
      </c>
      <c r="T536">
        <v>27046.758310305431</v>
      </c>
      <c r="U536">
        <f>Pro_Economic_Table[[#This Row],[Total Energy(MJ)]]*AHP!$P$3/TOPSIS!$B$4</f>
        <v>9.0856636092034888E-3</v>
      </c>
      <c r="V536">
        <f>Pro_Economic_Table[[#This Row],[Total Cost(LKR Million)]]*AHP!$P$4/TOPSIS!$C$4</f>
        <v>3.5290246842422109E-2</v>
      </c>
      <c r="W536">
        <f>Pro_Economic_Table[[#This Row],[Total Carbon (Metric T)]]*AHP!$P$5/TOPSIS!$D$4</f>
        <v>3.900949388788065E-3</v>
      </c>
      <c r="X536">
        <f>((Pro_Economic_Table[[#This Row],[Weighted Energy]]-TOPSIS!$B$5)^2+(Pro_Economic_Table[[#This Row],[Weighted Cost]]-TOPSIS!$C$5)^2+(Pro_Economic_Table[[#This Row],[Weighted Co2]]-TOPSIS!$D$5)^2)^0.5</f>
        <v>8.4112063860135224E-3</v>
      </c>
      <c r="Y536">
        <f>((Pro_Economic_Table[[#This Row],[Weighted Energy]]-TOPSIS!$B$6)^2+(Pro_Economic_Table[[#This Row],[Weighted Cost]]-TOPSIS!$C$6)^2+(Pro_Economic_Table[[#This Row],[Weighted Co2]]-TOPSIS!$D$6)^2)^0.5</f>
        <v>9.737046391194667E-5</v>
      </c>
      <c r="Z536">
        <f>Pro_Economic_Table[[#This Row],[S- Worst-Euclidean Distance]]/(Pro_Economic_Table[[#This Row],[S+ Best-Euclidean Distance]]+Pro_Economic_Table[[#This Row],[S- Worst-Euclidean Distance]])</f>
        <v>1.1443801428766503E-2</v>
      </c>
      <c r="AA536">
        <v>535</v>
      </c>
    </row>
    <row r="537" spans="1:27" x14ac:dyDescent="0.3">
      <c r="A537">
        <v>380</v>
      </c>
      <c r="B537" t="s">
        <v>142</v>
      </c>
      <c r="C537" t="s">
        <v>150</v>
      </c>
      <c r="D537" t="s">
        <v>155</v>
      </c>
      <c r="E537" t="s">
        <v>156</v>
      </c>
      <c r="F537" t="s">
        <v>159</v>
      </c>
      <c r="G537" t="s">
        <v>226</v>
      </c>
      <c r="H537">
        <v>505.73964641252962</v>
      </c>
      <c r="I537">
        <v>36</v>
      </c>
      <c r="J537">
        <v>1807516.448908153</v>
      </c>
      <c r="K537">
        <v>45367.111133333325</v>
      </c>
      <c r="L537">
        <v>325352960.80346751</v>
      </c>
      <c r="M537">
        <v>6386244.4733333327</v>
      </c>
      <c r="N537">
        <v>2711274673.3622293</v>
      </c>
      <c r="O537">
        <v>140400000</v>
      </c>
      <c r="P537">
        <v>24.758418774999992</v>
      </c>
      <c r="Q537">
        <v>27022.370911176884</v>
      </c>
      <c r="R537">
        <v>325398327.91460085</v>
      </c>
      <c r="S537">
        <v>2858.0609178355626</v>
      </c>
      <c r="T537">
        <v>27047.129329951884</v>
      </c>
      <c r="U537">
        <f>Pro_Economic_Table[[#This Row],[Total Energy(MJ)]]*AHP!$P$3/TOPSIS!$B$4</f>
        <v>9.0858076195553302E-3</v>
      </c>
      <c r="V537">
        <f>Pro_Economic_Table[[#This Row],[Total Cost(LKR Million)]]*AHP!$P$4/TOPSIS!$C$4</f>
        <v>3.5290733310508499E-2</v>
      </c>
      <c r="W537">
        <f>Pro_Economic_Table[[#This Row],[Total Carbon (Metric T)]]*AHP!$P$5/TOPSIS!$D$4</f>
        <v>3.9010029008890884E-3</v>
      </c>
      <c r="X537">
        <f>((Pro_Economic_Table[[#This Row],[Weighted Energy]]-TOPSIS!$B$5)^2+(Pro_Economic_Table[[#This Row],[Weighted Cost]]-TOPSIS!$C$5)^2+(Pro_Economic_Table[[#This Row],[Weighted Co2]]-TOPSIS!$D$5)^2)^0.5</f>
        <v>8.4117161521941319E-3</v>
      </c>
      <c r="Y537">
        <f>((Pro_Economic_Table[[#This Row],[Weighted Energy]]-TOPSIS!$B$6)^2+(Pro_Economic_Table[[#This Row],[Weighted Cost]]-TOPSIS!$C$6)^2+(Pro_Economic_Table[[#This Row],[Weighted Co2]]-TOPSIS!$D$6)^2)^0.5</f>
        <v>9.6865045606473217E-5</v>
      </c>
      <c r="Z537">
        <f>Pro_Economic_Table[[#This Row],[S- Worst-Euclidean Distance]]/(Pro_Economic_Table[[#This Row],[S+ Best-Euclidean Distance]]+Pro_Economic_Table[[#This Row],[S- Worst-Euclidean Distance]])</f>
        <v>1.1384394572330344E-2</v>
      </c>
      <c r="AA537">
        <v>536</v>
      </c>
    </row>
    <row r="538" spans="1:27" x14ac:dyDescent="0.3">
      <c r="A538">
        <v>372</v>
      </c>
      <c r="B538" t="s">
        <v>142</v>
      </c>
      <c r="C538" t="s">
        <v>150</v>
      </c>
      <c r="D538" t="s">
        <v>154</v>
      </c>
      <c r="E538" t="s">
        <v>157</v>
      </c>
      <c r="F538" t="s">
        <v>159</v>
      </c>
      <c r="G538" t="s">
        <v>224</v>
      </c>
      <c r="H538">
        <v>508.76106487086292</v>
      </c>
      <c r="I538">
        <v>37</v>
      </c>
      <c r="J538">
        <v>1810441.1819758196</v>
      </c>
      <c r="K538">
        <v>48450.114674999997</v>
      </c>
      <c r="L538">
        <v>325879412.75564754</v>
      </c>
      <c r="M538">
        <v>5791139.3899999987</v>
      </c>
      <c r="N538">
        <v>2715661772.9637299</v>
      </c>
      <c r="O538">
        <v>138609400</v>
      </c>
      <c r="P538">
        <v>27.819926691666659</v>
      </c>
      <c r="Q538">
        <v>27066.095670538503</v>
      </c>
      <c r="R538">
        <v>325927862.87032253</v>
      </c>
      <c r="S538">
        <v>2860.0623123537298</v>
      </c>
      <c r="T538">
        <v>27093.915597230171</v>
      </c>
      <c r="U538">
        <f>Pro_Economic_Table[[#This Row],[Total Energy(MJ)]]*AHP!$P$3/TOPSIS!$B$4</f>
        <v>9.1005933523719378E-3</v>
      </c>
      <c r="V538">
        <f>Pro_Economic_Table[[#This Row],[Total Cost(LKR Million)]]*AHP!$P$4/TOPSIS!$C$4</f>
        <v>3.5315446107828177E-2</v>
      </c>
      <c r="W538">
        <f>Pro_Economic_Table[[#This Row],[Total Carbon (Metric T)]]*AHP!$P$5/TOPSIS!$D$4</f>
        <v>3.9077508763266247E-3</v>
      </c>
      <c r="X538">
        <f>((Pro_Economic_Table[[#This Row],[Weighted Energy]]-TOPSIS!$B$5)^2+(Pro_Economic_Table[[#This Row],[Weighted Cost]]-TOPSIS!$C$5)^2+(Pro_Economic_Table[[#This Row],[Weighted Co2]]-TOPSIS!$D$5)^2)^0.5</f>
        <v>8.4398697421983072E-3</v>
      </c>
      <c r="Y538">
        <f>((Pro_Economic_Table[[#This Row],[Weighted Energy]]-TOPSIS!$B$6)^2+(Pro_Economic_Table[[#This Row],[Weighted Cost]]-TOPSIS!$C$6)^2+(Pro_Economic_Table[[#This Row],[Weighted Co2]]-TOPSIS!$D$6)^2)^0.5</f>
        <v>7.0752963259835709E-5</v>
      </c>
      <c r="Z538">
        <f>Pro_Economic_Table[[#This Row],[S- Worst-Euclidean Distance]]/(Pro_Economic_Table[[#This Row],[S+ Best-Euclidean Distance]]+Pro_Economic_Table[[#This Row],[S- Worst-Euclidean Distance]])</f>
        <v>8.313488414244884E-3</v>
      </c>
      <c r="AA538">
        <v>537</v>
      </c>
    </row>
    <row r="539" spans="1:27" x14ac:dyDescent="0.3">
      <c r="A539">
        <v>390</v>
      </c>
      <c r="B539" t="s">
        <v>142</v>
      </c>
      <c r="C539" t="s">
        <v>150</v>
      </c>
      <c r="D539" t="s">
        <v>155</v>
      </c>
      <c r="E539" t="s">
        <v>157</v>
      </c>
      <c r="F539" t="s">
        <v>159</v>
      </c>
      <c r="G539" t="s">
        <v>224</v>
      </c>
      <c r="H539">
        <v>508.79115874586296</v>
      </c>
      <c r="I539">
        <v>37</v>
      </c>
      <c r="J539">
        <v>1810470.3128468192</v>
      </c>
      <c r="K539">
        <v>48364.132174999992</v>
      </c>
      <c r="L539">
        <v>325884656.31242746</v>
      </c>
      <c r="M539">
        <v>5786840.2649999987</v>
      </c>
      <c r="N539">
        <v>2715705469.2702289</v>
      </c>
      <c r="O539">
        <v>138609400</v>
      </c>
      <c r="P539">
        <v>27.755439816666659</v>
      </c>
      <c r="Q539">
        <v>27066.531177059944</v>
      </c>
      <c r="R539">
        <v>325933020.44460249</v>
      </c>
      <c r="S539">
        <v>2860.1017095352286</v>
      </c>
      <c r="T539">
        <v>27094.286616876609</v>
      </c>
      <c r="U539">
        <f>Pro_Economic_Table[[#This Row],[Total Energy(MJ)]]*AHP!$P$3/TOPSIS!$B$4</f>
        <v>9.1007373627237792E-3</v>
      </c>
      <c r="V539">
        <f>Pro_Economic_Table[[#This Row],[Total Cost(LKR Million)]]*AHP!$P$4/TOPSIS!$C$4</f>
        <v>3.531593257591456E-2</v>
      </c>
      <c r="W539">
        <f>Pro_Economic_Table[[#This Row],[Total Carbon (Metric T)]]*AHP!$P$5/TOPSIS!$D$4</f>
        <v>3.907804388427645E-3</v>
      </c>
      <c r="X539">
        <f>((Pro_Economic_Table[[#This Row],[Weighted Energy]]-TOPSIS!$B$5)^2+(Pro_Economic_Table[[#This Row],[Weighted Cost]]-TOPSIS!$C$5)^2+(Pro_Economic_Table[[#This Row],[Weighted Co2]]-TOPSIS!$D$5)^2)^0.5</f>
        <v>8.4403795274572303E-3</v>
      </c>
      <c r="Y539">
        <f>((Pro_Economic_Table[[#This Row],[Weighted Energy]]-TOPSIS!$B$6)^2+(Pro_Economic_Table[[#This Row],[Weighted Cost]]-TOPSIS!$C$6)^2+(Pro_Economic_Table[[#This Row],[Weighted Co2]]-TOPSIS!$D$6)^2)^0.5</f>
        <v>7.0266328377935339E-5</v>
      </c>
      <c r="Z539">
        <f>Pro_Economic_Table[[#This Row],[S- Worst-Euclidean Distance]]/(Pro_Economic_Table[[#This Row],[S+ Best-Euclidean Distance]]+Pro_Economic_Table[[#This Row],[S- Worst-Euclidean Distance]])</f>
        <v>8.2562862523246159E-3</v>
      </c>
      <c r="AA539">
        <v>538</v>
      </c>
    </row>
    <row r="540" spans="1:27" x14ac:dyDescent="0.3">
      <c r="A540">
        <v>371</v>
      </c>
      <c r="B540" t="s">
        <v>142</v>
      </c>
      <c r="C540" t="s">
        <v>150</v>
      </c>
      <c r="D540" t="s">
        <v>154</v>
      </c>
      <c r="E540" t="s">
        <v>157</v>
      </c>
      <c r="F540" t="s">
        <v>159</v>
      </c>
      <c r="G540" t="s">
        <v>226</v>
      </c>
      <c r="H540">
        <v>508.76106487086292</v>
      </c>
      <c r="I540">
        <v>37</v>
      </c>
      <c r="J540">
        <v>1810441.1819758196</v>
      </c>
      <c r="K540">
        <v>48450.114674999997</v>
      </c>
      <c r="L540">
        <v>325879412.75564754</v>
      </c>
      <c r="M540">
        <v>5791139.3899999987</v>
      </c>
      <c r="N540">
        <v>2715661772.9637299</v>
      </c>
      <c r="O540">
        <v>144300000</v>
      </c>
      <c r="P540">
        <v>27.819926691666659</v>
      </c>
      <c r="Q540">
        <v>27066.095670538503</v>
      </c>
      <c r="R540">
        <v>325927862.87032253</v>
      </c>
      <c r="S540">
        <v>2865.7529123537297</v>
      </c>
      <c r="T540">
        <v>27093.915597230171</v>
      </c>
      <c r="U540">
        <f>Pro_Economic_Table[[#This Row],[Total Energy(MJ)]]*AHP!$P$3/TOPSIS!$B$4</f>
        <v>9.1005933523719378E-3</v>
      </c>
      <c r="V540">
        <f>Pro_Economic_Table[[#This Row],[Total Cost(LKR Million)]]*AHP!$P$4/TOPSIS!$C$4</f>
        <v>3.5385712436206113E-2</v>
      </c>
      <c r="W540">
        <f>Pro_Economic_Table[[#This Row],[Total Carbon (Metric T)]]*AHP!$P$5/TOPSIS!$D$4</f>
        <v>3.9077508763266247E-3</v>
      </c>
      <c r="X540">
        <f>((Pro_Economic_Table[[#This Row],[Weighted Energy]]-TOPSIS!$B$5)^2+(Pro_Economic_Table[[#This Row],[Weighted Cost]]-TOPSIS!$C$5)^2+(Pro_Economic_Table[[#This Row],[Weighted Co2]]-TOPSIS!$D$5)^2)^0.5</f>
        <v>8.5075966945819415E-3</v>
      </c>
      <c r="Y540">
        <f>((Pro_Economic_Table[[#This Row],[Weighted Energy]]-TOPSIS!$B$6)^2+(Pro_Economic_Table[[#This Row],[Weighted Cost]]-TOPSIS!$C$6)^2+(Pro_Economic_Table[[#This Row],[Weighted Co2]]-TOPSIS!$D$6)^2)^0.5</f>
        <v>5.1015068897564416E-7</v>
      </c>
      <c r="Z540">
        <f>Pro_Economic_Table[[#This Row],[S- Worst-Euclidean Distance]]/(Pro_Economic_Table[[#This Row],[S+ Best-Euclidean Distance]]+Pro_Economic_Table[[#This Row],[S- Worst-Euclidean Distance]])</f>
        <v>5.996054095855678E-5</v>
      </c>
      <c r="AA540">
        <v>539</v>
      </c>
    </row>
    <row r="541" spans="1:27" x14ac:dyDescent="0.3">
      <c r="A541">
        <v>389</v>
      </c>
      <c r="B541" t="s">
        <v>142</v>
      </c>
      <c r="C541" t="s">
        <v>150</v>
      </c>
      <c r="D541" t="s">
        <v>155</v>
      </c>
      <c r="E541" t="s">
        <v>157</v>
      </c>
      <c r="F541" t="s">
        <v>159</v>
      </c>
      <c r="G541" t="s">
        <v>226</v>
      </c>
      <c r="H541">
        <v>508.79115874586296</v>
      </c>
      <c r="I541">
        <v>37</v>
      </c>
      <c r="J541">
        <v>1810470.3128468192</v>
      </c>
      <c r="K541">
        <v>48364.132174999992</v>
      </c>
      <c r="L541">
        <v>325884656.31242746</v>
      </c>
      <c r="M541">
        <v>5786840.2649999987</v>
      </c>
      <c r="N541">
        <v>2715705469.2702289</v>
      </c>
      <c r="O541">
        <v>144300000</v>
      </c>
      <c r="P541">
        <v>27.755439816666659</v>
      </c>
      <c r="Q541">
        <v>27066.531177059944</v>
      </c>
      <c r="R541">
        <v>325933020.44460249</v>
      </c>
      <c r="S541">
        <v>2865.7923095352289</v>
      </c>
      <c r="T541">
        <v>27094.286616876609</v>
      </c>
      <c r="U541">
        <f>Pro_Economic_Table[[#This Row],[Total Energy(MJ)]]*AHP!$P$3/TOPSIS!$B$4</f>
        <v>9.1007373627237792E-3</v>
      </c>
      <c r="V541">
        <f>Pro_Economic_Table[[#This Row],[Total Cost(LKR Million)]]*AHP!$P$4/TOPSIS!$C$4</f>
        <v>3.5386198904292496E-2</v>
      </c>
      <c r="W541">
        <f>Pro_Economic_Table[[#This Row],[Total Carbon (Metric T)]]*AHP!$P$5/TOPSIS!$D$4</f>
        <v>3.907804388427645E-3</v>
      </c>
      <c r="X541">
        <f>((Pro_Economic_Table[[#This Row],[Weighted Energy]]-TOPSIS!$B$5)^2+(Pro_Economic_Table[[#This Row],[Weighted Cost]]-TOPSIS!$C$5)^2+(Pro_Economic_Table[[#This Row],[Weighted Co2]]-TOPSIS!$D$5)^2)^0.5</f>
        <v>8.5081064394234521E-3</v>
      </c>
      <c r="Y541">
        <f>((Pro_Economic_Table[[#This Row],[Weighted Energy]]-TOPSIS!$B$6)^2+(Pro_Economic_Table[[#This Row],[Weighted Cost]]-TOPSIS!$C$6)^2+(Pro_Economic_Table[[#This Row],[Weighted Co2]]-TOPSIS!$D$6)^2)^0.5</f>
        <v>0</v>
      </c>
      <c r="Z541">
        <f>Pro_Economic_Table[[#This Row],[S- Worst-Euclidean Distance]]/(Pro_Economic_Table[[#This Row],[S+ Best-Euclidean Distance]]+Pro_Economic_Table[[#This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D43CB-3B9D-445D-A196-5515E9CFBB12}">
  <sheetPr codeName="Sheet17"/>
  <dimension ref="A1:AA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325</v>
      </c>
      <c r="V1" t="s">
        <v>326</v>
      </c>
      <c r="W1" t="s">
        <v>327</v>
      </c>
      <c r="X1" t="s">
        <v>328</v>
      </c>
      <c r="Y1" t="s">
        <v>329</v>
      </c>
      <c r="Z1" t="s">
        <v>330</v>
      </c>
      <c r="AA1" t="s">
        <v>331</v>
      </c>
    </row>
    <row r="2" spans="1:27" x14ac:dyDescent="0.3">
      <c r="A2">
        <v>7</v>
      </c>
      <c r="B2" t="s">
        <v>139</v>
      </c>
      <c r="C2" t="s">
        <v>149</v>
      </c>
      <c r="D2" t="s">
        <v>154</v>
      </c>
      <c r="E2" t="s">
        <v>156</v>
      </c>
      <c r="F2" t="s">
        <v>161</v>
      </c>
      <c r="G2" t="s">
        <v>225</v>
      </c>
      <c r="H2">
        <v>371.18042895832355</v>
      </c>
      <c r="I2">
        <v>53</v>
      </c>
      <c r="J2">
        <v>1397594.6454303404</v>
      </c>
      <c r="K2">
        <v>68618.565433333322</v>
      </c>
      <c r="L2">
        <v>251567036.1774613</v>
      </c>
      <c r="M2">
        <v>6269323.2416666653</v>
      </c>
      <c r="N2">
        <v>2096391968.1455107</v>
      </c>
      <c r="O2">
        <v>98792000</v>
      </c>
      <c r="P2">
        <v>25.970348366666659</v>
      </c>
      <c r="Q2">
        <v>20894.039949183592</v>
      </c>
      <c r="R2">
        <v>251635654.74289462</v>
      </c>
      <c r="S2">
        <v>2201.4532913871776</v>
      </c>
      <c r="T2">
        <v>20920.01029755026</v>
      </c>
      <c r="U2">
        <f>Sustainable_Friendly_Table[[#This Row],[Total Energy(MJ)]]*AHP!$P$13/TOPSIS!$B$12</f>
        <v>2.0123867060805024E-2</v>
      </c>
      <c r="V2">
        <f>Sustainable_Friendly_Table[[#This Row],[Total Cost(LKR Million)]]*AHP!$P$14/TOPSIS!$C$12</f>
        <v>6.0787127559647925E-3</v>
      </c>
      <c r="W2">
        <f>Sustainable_Friendly_Table[[#This Row],[Total Carbon (Metric T)]]*AHP!$P$15/TOPSIS!$D$12</f>
        <v>1.1077070435666388E-2</v>
      </c>
      <c r="X2">
        <f>((Sustainable_Friendly_Table[[#This Row],[Weighted Energy]]-TOPSIS!$B$13)^2+(Sustainable_Friendly_Table[[#This Row],[Weighted Cost]]-TOPSIS!$C$13)^2+(Sustainable_Friendly_Table[[#This Row],[Weighted Co2]]-TOPSIS!$D$13)^2)^0.5</f>
        <v>0</v>
      </c>
      <c r="Y2">
        <f>((Sustainable_Friendly_Table[[#This Row],[Weighted Energy]]-TOPSIS!$B$14)^2+(Sustainable_Friendly_Table[[#This Row],[Weighted Cost]]-TOPSIS!$C$14)^2+(Sustainable_Friendly_Table[[#This Row],[Weighted Co2]]-TOPSIS!$D$14)^2)^0.5</f>
        <v>7.0254643927012746E-3</v>
      </c>
      <c r="Z2">
        <f>Sustainable_Friendly_Table[[#This Row],[S- Worst-Euclidean Distance]]/(Sustainable_Friendly_Table[[#This Row],[S+ Best-Euclidean Distance]]+Sustainable_Friendly_Table[[#This Row],[S- Worst-Euclidean Distance]])</f>
        <v>1</v>
      </c>
      <c r="AA2">
        <v>1</v>
      </c>
    </row>
    <row r="3" spans="1:27" x14ac:dyDescent="0.3">
      <c r="A3">
        <v>25</v>
      </c>
      <c r="B3" t="s">
        <v>139</v>
      </c>
      <c r="C3" t="s">
        <v>149</v>
      </c>
      <c r="D3" t="s">
        <v>155</v>
      </c>
      <c r="E3" t="s">
        <v>156</v>
      </c>
      <c r="F3" t="s">
        <v>161</v>
      </c>
      <c r="G3" t="s">
        <v>225</v>
      </c>
      <c r="H3">
        <v>371.21052283332358</v>
      </c>
      <c r="I3">
        <v>53</v>
      </c>
      <c r="J3">
        <v>1397623.7763013407</v>
      </c>
      <c r="K3">
        <v>68532.582933333324</v>
      </c>
      <c r="L3">
        <v>251572279.73424134</v>
      </c>
      <c r="M3">
        <v>6265024.1166666653</v>
      </c>
      <c r="N3">
        <v>2096435664.4520111</v>
      </c>
      <c r="O3">
        <v>98792000</v>
      </c>
      <c r="P3">
        <v>25.905861491666659</v>
      </c>
      <c r="Q3">
        <v>20894.475455705044</v>
      </c>
      <c r="R3">
        <v>251640812.31717467</v>
      </c>
      <c r="S3">
        <v>2201.4926885686777</v>
      </c>
      <c r="T3">
        <v>20920.381317196712</v>
      </c>
      <c r="U3">
        <f>Sustainable_Friendly_Table[[#This Row],[Total Energy(MJ)]]*AHP!$P$13/TOPSIS!$B$12</f>
        <v>2.0124279523574953E-2</v>
      </c>
      <c r="V3">
        <f>Sustainable_Friendly_Table[[#This Row],[Total Cost(LKR Million)]]*AHP!$P$14/TOPSIS!$C$12</f>
        <v>6.0788215405348182E-3</v>
      </c>
      <c r="W3">
        <f>Sustainable_Friendly_Table[[#This Row],[Total Carbon (Metric T)]]*AHP!$P$15/TOPSIS!$D$12</f>
        <v>1.1077266889238749E-2</v>
      </c>
      <c r="X3">
        <f>((Sustainable_Friendly_Table[[#This Row],[Weighted Energy]]-TOPSIS!$B$13)^2+(Sustainable_Friendly_Table[[#This Row],[Weighted Cost]]-TOPSIS!$C$13)^2+(Sustainable_Friendly_Table[[#This Row],[Weighted Co2]]-TOPSIS!$D$13)^2)^0.5</f>
        <v>4.6963137176515255E-7</v>
      </c>
      <c r="Y3">
        <f>((Sustainable_Friendly_Table[[#This Row],[Weighted Energy]]-TOPSIS!$B$14)^2+(Sustainable_Friendly_Table[[#This Row],[Weighted Cost]]-TOPSIS!$C$14)^2+(Sustainable_Friendly_Table[[#This Row],[Weighted Co2]]-TOPSIS!$D$14)^2)^0.5</f>
        <v>7.0249957331034001E-3</v>
      </c>
      <c r="Z3">
        <f>Sustainable_Friendly_Table[[#This Row],[S- Worst-Euclidean Distance]]/(Sustainable_Friendly_Table[[#This Row],[S+ Best-Euclidean Distance]]+Sustainable_Friendly_Table[[#This Row],[S- Worst-Euclidean Distance]])</f>
        <v>0.99993315298739638</v>
      </c>
      <c r="AA3">
        <v>2</v>
      </c>
    </row>
    <row r="4" spans="1:27" x14ac:dyDescent="0.3">
      <c r="A4">
        <v>9</v>
      </c>
      <c r="B4" t="s">
        <v>139</v>
      </c>
      <c r="C4" t="s">
        <v>149</v>
      </c>
      <c r="D4" t="s">
        <v>154</v>
      </c>
      <c r="E4" t="s">
        <v>156</v>
      </c>
      <c r="F4" t="s">
        <v>161</v>
      </c>
      <c r="G4" t="s">
        <v>224</v>
      </c>
      <c r="H4">
        <v>371.18042895832355</v>
      </c>
      <c r="I4">
        <v>27</v>
      </c>
      <c r="J4">
        <v>1397594.6454303404</v>
      </c>
      <c r="K4">
        <v>68618.565433333322</v>
      </c>
      <c r="L4">
        <v>251567036.1774613</v>
      </c>
      <c r="M4">
        <v>6269323.2416666653</v>
      </c>
      <c r="N4">
        <v>2096391968.1455107</v>
      </c>
      <c r="O4">
        <v>101147400</v>
      </c>
      <c r="P4">
        <v>25.970348366666659</v>
      </c>
      <c r="Q4">
        <v>20894.039949183592</v>
      </c>
      <c r="R4">
        <v>251635654.74289462</v>
      </c>
      <c r="S4">
        <v>2203.8086913871775</v>
      </c>
      <c r="T4">
        <v>20920.01029755026</v>
      </c>
      <c r="U4">
        <f>Sustainable_Friendly_Table[[#This Row],[Total Energy(MJ)]]*AHP!$P$13/TOPSIS!$B$12</f>
        <v>2.0123867060805024E-2</v>
      </c>
      <c r="V4">
        <f>Sustainable_Friendly_Table[[#This Row],[Total Cost(LKR Million)]]*AHP!$P$14/TOPSIS!$C$12</f>
        <v>6.0852165505633042E-3</v>
      </c>
      <c r="W4">
        <f>Sustainable_Friendly_Table[[#This Row],[Total Carbon (Metric T)]]*AHP!$P$15/TOPSIS!$D$12</f>
        <v>1.1077070435666388E-2</v>
      </c>
      <c r="X4">
        <f>((Sustainable_Friendly_Table[[#This Row],[Weighted Energy]]-TOPSIS!$B$13)^2+(Sustainable_Friendly_Table[[#This Row],[Weighted Cost]]-TOPSIS!$C$13)^2+(Sustainable_Friendly_Table[[#This Row],[Weighted Co2]]-TOPSIS!$D$13)^2)^0.5</f>
        <v>6.5037945985117057E-6</v>
      </c>
      <c r="Y4">
        <f>((Sustainable_Friendly_Table[[#This Row],[Weighted Energy]]-TOPSIS!$B$14)^2+(Sustainable_Friendly_Table[[#This Row],[Weighted Cost]]-TOPSIS!$C$14)^2+(Sustainable_Friendly_Table[[#This Row],[Weighted Co2]]-TOPSIS!$D$14)^2)^0.5</f>
        <v>7.0237690187066708E-3</v>
      </c>
      <c r="Z4">
        <f>Sustainable_Friendly_Table[[#This Row],[S- Worst-Euclidean Distance]]/(Sustainable_Friendly_Table[[#This Row],[S+ Best-Euclidean Distance]]+Sustainable_Friendly_Table[[#This Row],[S- Worst-Euclidean Distance]])</f>
        <v>0.99907488730932281</v>
      </c>
      <c r="AA4">
        <v>3</v>
      </c>
    </row>
    <row r="5" spans="1:27" x14ac:dyDescent="0.3">
      <c r="A5">
        <v>27</v>
      </c>
      <c r="B5" t="s">
        <v>139</v>
      </c>
      <c r="C5" t="s">
        <v>149</v>
      </c>
      <c r="D5" t="s">
        <v>155</v>
      </c>
      <c r="E5" t="s">
        <v>156</v>
      </c>
      <c r="F5" t="s">
        <v>161</v>
      </c>
      <c r="G5" t="s">
        <v>224</v>
      </c>
      <c r="H5">
        <v>371.21052283332358</v>
      </c>
      <c r="I5">
        <v>27</v>
      </c>
      <c r="J5">
        <v>1397623.7763013407</v>
      </c>
      <c r="K5">
        <v>68532.582933333324</v>
      </c>
      <c r="L5">
        <v>251572279.73424134</v>
      </c>
      <c r="M5">
        <v>6265024.1166666653</v>
      </c>
      <c r="N5">
        <v>2096435664.4520111</v>
      </c>
      <c r="O5">
        <v>101147400</v>
      </c>
      <c r="P5">
        <v>25.905861491666659</v>
      </c>
      <c r="Q5">
        <v>20894.475455705044</v>
      </c>
      <c r="R5">
        <v>251640812.31717467</v>
      </c>
      <c r="S5">
        <v>2203.8480885686781</v>
      </c>
      <c r="T5">
        <v>20920.381317196712</v>
      </c>
      <c r="U5">
        <f>Sustainable_Friendly_Table[[#This Row],[Total Energy(MJ)]]*AHP!$P$13/TOPSIS!$B$12</f>
        <v>2.0124279523574953E-2</v>
      </c>
      <c r="V5">
        <f>Sustainable_Friendly_Table[[#This Row],[Total Cost(LKR Million)]]*AHP!$P$14/TOPSIS!$C$12</f>
        <v>6.0853253351333299E-3</v>
      </c>
      <c r="W5">
        <f>Sustainable_Friendly_Table[[#This Row],[Total Carbon (Metric T)]]*AHP!$P$15/TOPSIS!$D$12</f>
        <v>1.1077266889238749E-2</v>
      </c>
      <c r="X5">
        <f>((Sustainable_Friendly_Table[[#This Row],[Weighted Energy]]-TOPSIS!$B$13)^2+(Sustainable_Friendly_Table[[#This Row],[Weighted Cost]]-TOPSIS!$C$13)^2+(Sustainable_Friendly_Table[[#This Row],[Weighted Co2]]-TOPSIS!$D$13)^2)^0.5</f>
        <v>6.6283423872673289E-6</v>
      </c>
      <c r="Y5">
        <f>((Sustainable_Friendly_Table[[#This Row],[Weighted Energy]]-TOPSIS!$B$14)^2+(Sustainable_Friendly_Table[[#This Row],[Weighted Cost]]-TOPSIS!$C$14)^2+(Sustainable_Friendly_Table[[#This Row],[Weighted Co2]]-TOPSIS!$D$14)^2)^0.5</f>
        <v>7.0233003467156481E-3</v>
      </c>
      <c r="Z5">
        <f>Sustainable_Friendly_Table[[#This Row],[S- Worst-Euclidean Distance]]/(Sustainable_Friendly_Table[[#This Row],[S+ Best-Euclidean Distance]]+Sustainable_Friendly_Table[[#This Row],[S- Worst-Euclidean Distance]])</f>
        <v>0.99905712523122148</v>
      </c>
      <c r="AA5">
        <v>4</v>
      </c>
    </row>
    <row r="6" spans="1:27" x14ac:dyDescent="0.3">
      <c r="A6">
        <v>8</v>
      </c>
      <c r="B6" t="s">
        <v>139</v>
      </c>
      <c r="C6" t="s">
        <v>149</v>
      </c>
      <c r="D6" t="s">
        <v>154</v>
      </c>
      <c r="E6" t="s">
        <v>156</v>
      </c>
      <c r="F6" t="s">
        <v>161</v>
      </c>
      <c r="G6" t="s">
        <v>226</v>
      </c>
      <c r="H6">
        <v>371.18042895832355</v>
      </c>
      <c r="I6">
        <v>27</v>
      </c>
      <c r="J6">
        <v>1397594.6454303404</v>
      </c>
      <c r="K6">
        <v>68618.565433333322</v>
      </c>
      <c r="L6">
        <v>251567036.1774613</v>
      </c>
      <c r="M6">
        <v>6269323.2416666653</v>
      </c>
      <c r="N6">
        <v>2096391968.1455107</v>
      </c>
      <c r="O6">
        <v>105300000</v>
      </c>
      <c r="P6">
        <v>25.970348366666659</v>
      </c>
      <c r="Q6">
        <v>20894.039949183592</v>
      </c>
      <c r="R6">
        <v>251635654.74289462</v>
      </c>
      <c r="S6">
        <v>2207.9612913871774</v>
      </c>
      <c r="T6">
        <v>20920.01029755026</v>
      </c>
      <c r="U6">
        <f>Sustainable_Friendly_Table[[#This Row],[Total Energy(MJ)]]*AHP!$P$13/TOPSIS!$B$12</f>
        <v>2.0123867060805024E-2</v>
      </c>
      <c r="V6">
        <f>Sustainable_Friendly_Table[[#This Row],[Total Cost(LKR Million)]]*AHP!$P$14/TOPSIS!$C$12</f>
        <v>6.0966828227250504E-3</v>
      </c>
      <c r="W6">
        <f>Sustainable_Friendly_Table[[#This Row],[Total Carbon (Metric T)]]*AHP!$P$15/TOPSIS!$D$12</f>
        <v>1.1077070435666388E-2</v>
      </c>
      <c r="X6">
        <f>((Sustainable_Friendly_Table[[#This Row],[Weighted Energy]]-TOPSIS!$B$13)^2+(Sustainable_Friendly_Table[[#This Row],[Weighted Cost]]-TOPSIS!$C$13)^2+(Sustainable_Friendly_Table[[#This Row],[Weighted Co2]]-TOPSIS!$D$13)^2)^0.5</f>
        <v>1.7970066760257877E-5</v>
      </c>
      <c r="Y6">
        <f>((Sustainable_Friendly_Table[[#This Row],[Weighted Energy]]-TOPSIS!$B$14)^2+(Sustainable_Friendly_Table[[#This Row],[Weighted Cost]]-TOPSIS!$C$14)^2+(Sustainable_Friendly_Table[[#This Row],[Weighted Co2]]-TOPSIS!$D$14)^2)^0.5</f>
        <v>7.0207937300286157E-3</v>
      </c>
      <c r="Z6">
        <f>Sustainable_Friendly_Table[[#This Row],[S- Worst-Euclidean Distance]]/(Sustainable_Friendly_Table[[#This Row],[S+ Best-Euclidean Distance]]+Sustainable_Friendly_Table[[#This Row],[S- Worst-Euclidean Distance]])</f>
        <v>0.99744698539700172</v>
      </c>
      <c r="AA6">
        <v>5</v>
      </c>
    </row>
    <row r="7" spans="1:27" x14ac:dyDescent="0.3">
      <c r="A7">
        <v>26</v>
      </c>
      <c r="B7" t="s">
        <v>139</v>
      </c>
      <c r="C7" t="s">
        <v>149</v>
      </c>
      <c r="D7" t="s">
        <v>155</v>
      </c>
      <c r="E7" t="s">
        <v>156</v>
      </c>
      <c r="F7" t="s">
        <v>161</v>
      </c>
      <c r="G7" t="s">
        <v>226</v>
      </c>
      <c r="H7">
        <v>371.21052283332358</v>
      </c>
      <c r="I7">
        <v>27</v>
      </c>
      <c r="J7">
        <v>1397623.7763013407</v>
      </c>
      <c r="K7">
        <v>68532.582933333324</v>
      </c>
      <c r="L7">
        <v>251572279.73424134</v>
      </c>
      <c r="M7">
        <v>6265024.1166666653</v>
      </c>
      <c r="N7">
        <v>2096435664.4520111</v>
      </c>
      <c r="O7">
        <v>105300000</v>
      </c>
      <c r="P7">
        <v>25.905861491666659</v>
      </c>
      <c r="Q7">
        <v>20894.475455705044</v>
      </c>
      <c r="R7">
        <v>251640812.31717467</v>
      </c>
      <c r="S7">
        <v>2208.000688568678</v>
      </c>
      <c r="T7">
        <v>20920.381317196712</v>
      </c>
      <c r="U7">
        <f>Sustainable_Friendly_Table[[#This Row],[Total Energy(MJ)]]*AHP!$P$13/TOPSIS!$B$12</f>
        <v>2.0124279523574953E-2</v>
      </c>
      <c r="V7">
        <f>Sustainable_Friendly_Table[[#This Row],[Total Cost(LKR Million)]]*AHP!$P$14/TOPSIS!$C$12</f>
        <v>6.0967916072950769E-3</v>
      </c>
      <c r="W7">
        <f>Sustainable_Friendly_Table[[#This Row],[Total Carbon (Metric T)]]*AHP!$P$15/TOPSIS!$D$12</f>
        <v>1.1077266889238749E-2</v>
      </c>
      <c r="X7">
        <f>((Sustainable_Friendly_Table[[#This Row],[Weighted Energy]]-TOPSIS!$B$13)^2+(Sustainable_Friendly_Table[[#This Row],[Weighted Cost]]-TOPSIS!$C$13)^2+(Sustainable_Friendly_Table[[#This Row],[Weighted Co2]]-TOPSIS!$D$13)^2)^0.5</f>
        <v>1.8084622887005326E-5</v>
      </c>
      <c r="Y7">
        <f>((Sustainable_Friendly_Table[[#This Row],[Weighted Energy]]-TOPSIS!$B$14)^2+(Sustainable_Friendly_Table[[#This Row],[Weighted Cost]]-TOPSIS!$C$14)^2+(Sustainable_Friendly_Table[[#This Row],[Weighted Co2]]-TOPSIS!$D$14)^2)^0.5</f>
        <v>7.0203250370868562E-3</v>
      </c>
      <c r="Z7">
        <f>Sustainable_Friendly_Table[[#This Row],[S- Worst-Euclidean Distance]]/(Sustainable_Friendly_Table[[#This Row],[S+ Best-Euclidean Distance]]+Sustainable_Friendly_Table[[#This Row],[S- Worst-Euclidean Distance]])</f>
        <v>0.99743058108853067</v>
      </c>
      <c r="AA7">
        <v>6</v>
      </c>
    </row>
    <row r="8" spans="1:27" x14ac:dyDescent="0.3">
      <c r="A8">
        <v>16</v>
      </c>
      <c r="B8" t="s">
        <v>139</v>
      </c>
      <c r="C8" t="s">
        <v>149</v>
      </c>
      <c r="D8" t="s">
        <v>154</v>
      </c>
      <c r="E8" t="s">
        <v>157</v>
      </c>
      <c r="F8" t="s">
        <v>161</v>
      </c>
      <c r="G8" t="s">
        <v>225</v>
      </c>
      <c r="H8">
        <v>374.23194129165688</v>
      </c>
      <c r="I8">
        <v>54</v>
      </c>
      <c r="J8">
        <v>1400548.5093690075</v>
      </c>
      <c r="K8">
        <v>71615.586474999989</v>
      </c>
      <c r="L8">
        <v>252098731.68642139</v>
      </c>
      <c r="M8">
        <v>5669919.0333333323</v>
      </c>
      <c r="N8">
        <v>2100822764.0535114</v>
      </c>
      <c r="O8">
        <v>100656000</v>
      </c>
      <c r="P8">
        <v>28.967369408333326</v>
      </c>
      <c r="Q8">
        <v>20938.200215066663</v>
      </c>
      <c r="R8">
        <v>252170347.27289641</v>
      </c>
      <c r="S8">
        <v>2207.1486830868444</v>
      </c>
      <c r="T8">
        <v>20967.167584474995</v>
      </c>
      <c r="U8">
        <f>Sustainable_Friendly_Table[[#This Row],[Total Energy(MJ)]]*AHP!$P$13/TOPSIS!$B$12</f>
        <v>2.0166627620325714E-2</v>
      </c>
      <c r="V8">
        <f>Sustainable_Friendly_Table[[#This Row],[Total Cost(LKR Million)]]*AHP!$P$14/TOPSIS!$C$12</f>
        <v>6.0944390265654132E-3</v>
      </c>
      <c r="W8">
        <f>Sustainable_Friendly_Table[[#This Row],[Total Carbon (Metric T)]]*AHP!$P$15/TOPSIS!$D$12</f>
        <v>1.1102040049992122E-2</v>
      </c>
      <c r="X8">
        <f>((Sustainable_Friendly_Table[[#This Row],[Weighted Energy]]-TOPSIS!$B$13)^2+(Sustainable_Friendly_Table[[#This Row],[Weighted Cost]]-TOPSIS!$C$13)^2+(Sustainable_Friendly_Table[[#This Row],[Weighted Co2]]-TOPSIS!$D$13)^2)^0.5</f>
        <v>5.1954428849736007E-5</v>
      </c>
      <c r="Y8">
        <f>((Sustainable_Friendly_Table[[#This Row],[Weighted Energy]]-TOPSIS!$B$14)^2+(Sustainable_Friendly_Table[[#This Row],[Weighted Cost]]-TOPSIS!$C$14)^2+(Sustainable_Friendly_Table[[#This Row],[Weighted Co2]]-TOPSIS!$D$14)^2)^0.5</f>
        <v>6.9735748101408465E-3</v>
      </c>
      <c r="Z8">
        <f>Sustainable_Friendly_Table[[#This Row],[S- Worst-Euclidean Distance]]/(Sustainable_Friendly_Table[[#This Row],[S+ Best-Euclidean Distance]]+Sustainable_Friendly_Table[[#This Row],[S- Worst-Euclidean Distance]])</f>
        <v>0.9926049088855261</v>
      </c>
      <c r="AA8">
        <v>7</v>
      </c>
    </row>
    <row r="9" spans="1:27" x14ac:dyDescent="0.3">
      <c r="A9">
        <v>18</v>
      </c>
      <c r="B9" t="s">
        <v>139</v>
      </c>
      <c r="C9" t="s">
        <v>149</v>
      </c>
      <c r="D9" t="s">
        <v>154</v>
      </c>
      <c r="E9" t="s">
        <v>157</v>
      </c>
      <c r="F9" t="s">
        <v>161</v>
      </c>
      <c r="G9" t="s">
        <v>224</v>
      </c>
      <c r="H9">
        <v>374.23194129165688</v>
      </c>
      <c r="I9">
        <v>27</v>
      </c>
      <c r="J9">
        <v>1400548.5093690075</v>
      </c>
      <c r="K9">
        <v>71615.586474999989</v>
      </c>
      <c r="L9">
        <v>252098731.68642139</v>
      </c>
      <c r="M9">
        <v>5669919.0333333323</v>
      </c>
      <c r="N9">
        <v>2100822764.0535114</v>
      </c>
      <c r="O9">
        <v>101147400</v>
      </c>
      <c r="P9">
        <v>28.967369408333326</v>
      </c>
      <c r="Q9">
        <v>20938.200215066663</v>
      </c>
      <c r="R9">
        <v>252170347.27289641</v>
      </c>
      <c r="S9">
        <v>2207.6400830868442</v>
      </c>
      <c r="T9">
        <v>20967.167584474995</v>
      </c>
      <c r="U9">
        <f>Sustainable_Friendly_Table[[#This Row],[Total Energy(MJ)]]*AHP!$P$13/TOPSIS!$B$12</f>
        <v>2.0166627620325714E-2</v>
      </c>
      <c r="V9">
        <f>Sustainable_Friendly_Table[[#This Row],[Total Cost(LKR Million)]]*AHP!$P$14/TOPSIS!$C$12</f>
        <v>6.0957958936222641E-3</v>
      </c>
      <c r="W9">
        <f>Sustainable_Friendly_Table[[#This Row],[Total Carbon (Metric T)]]*AHP!$P$15/TOPSIS!$D$12</f>
        <v>1.1102040049992122E-2</v>
      </c>
      <c r="X9">
        <f>((Sustainable_Friendly_Table[[#This Row],[Weighted Energy]]-TOPSIS!$B$13)^2+(Sustainable_Friendly_Table[[#This Row],[Weighted Cost]]-TOPSIS!$C$13)^2+(Sustainable_Friendly_Table[[#This Row],[Weighted Co2]]-TOPSIS!$D$13)^2)^0.5</f>
        <v>5.2381109976044404E-5</v>
      </c>
      <c r="Y9">
        <f>((Sustainable_Friendly_Table[[#This Row],[Weighted Energy]]-TOPSIS!$B$14)^2+(Sustainable_Friendly_Table[[#This Row],[Weighted Cost]]-TOPSIS!$C$14)^2+(Sustainable_Friendly_Table[[#This Row],[Weighted Co2]]-TOPSIS!$D$14)^2)^0.5</f>
        <v>6.9732210707284916E-3</v>
      </c>
      <c r="Z9">
        <f>Sustainable_Friendly_Table[[#This Row],[S- Worst-Euclidean Distance]]/(Sustainable_Friendly_Table[[#This Row],[S+ Best-Euclidean Distance]]+Sustainable_Friendly_Table[[#This Row],[S- Worst-Euclidean Distance]])</f>
        <v>0.99254425334245278</v>
      </c>
      <c r="AA9">
        <v>8</v>
      </c>
    </row>
    <row r="10" spans="1:27" x14ac:dyDescent="0.3">
      <c r="A10">
        <v>34</v>
      </c>
      <c r="B10" t="s">
        <v>139</v>
      </c>
      <c r="C10" t="s">
        <v>149</v>
      </c>
      <c r="D10" t="s">
        <v>155</v>
      </c>
      <c r="E10" t="s">
        <v>157</v>
      </c>
      <c r="F10" t="s">
        <v>161</v>
      </c>
      <c r="G10" t="s">
        <v>225</v>
      </c>
      <c r="H10">
        <v>374.26203516665691</v>
      </c>
      <c r="I10">
        <v>54</v>
      </c>
      <c r="J10">
        <v>1400577.6402400073</v>
      </c>
      <c r="K10">
        <v>71529.603974999991</v>
      </c>
      <c r="L10">
        <v>252103975.24320132</v>
      </c>
      <c r="M10">
        <v>5665619.9083333323</v>
      </c>
      <c r="N10">
        <v>2100866460.3600111</v>
      </c>
      <c r="O10">
        <v>100656000</v>
      </c>
      <c r="P10">
        <v>28.902882533333326</v>
      </c>
      <c r="Q10">
        <v>20938.635721588107</v>
      </c>
      <c r="R10">
        <v>252175504.84717631</v>
      </c>
      <c r="S10">
        <v>2207.1880802683445</v>
      </c>
      <c r="T10">
        <v>20967.538604121441</v>
      </c>
      <c r="U10">
        <f>Sustainable_Friendly_Table[[#This Row],[Total Energy(MJ)]]*AHP!$P$13/TOPSIS!$B$12</f>
        <v>2.0167040083095635E-2</v>
      </c>
      <c r="V10">
        <f>Sustainable_Friendly_Table[[#This Row],[Total Cost(LKR Million)]]*AHP!$P$14/TOPSIS!$C$12</f>
        <v>6.094547811135438E-3</v>
      </c>
      <c r="W10">
        <f>Sustainable_Friendly_Table[[#This Row],[Total Carbon (Metric T)]]*AHP!$P$15/TOPSIS!$D$12</f>
        <v>1.110223650356448E-2</v>
      </c>
      <c r="X10">
        <f>((Sustainable_Friendly_Table[[#This Row],[Weighted Energy]]-TOPSIS!$B$13)^2+(Sustainable_Friendly_Table[[#This Row],[Weighted Cost]]-TOPSIS!$C$13)^2+(Sustainable_Friendly_Table[[#This Row],[Weighted Co2]]-TOPSIS!$D$13)^2)^0.5</f>
        <v>5.2421272394079967E-5</v>
      </c>
      <c r="Y10">
        <f>((Sustainable_Friendly_Table[[#This Row],[Weighted Energy]]-TOPSIS!$B$14)^2+(Sustainable_Friendly_Table[[#This Row],[Weighted Cost]]-TOPSIS!$C$14)^2+(Sustainable_Friendly_Table[[#This Row],[Weighted Co2]]-TOPSIS!$D$14)^2)^0.5</f>
        <v>6.9731061411832263E-3</v>
      </c>
      <c r="Z10">
        <f>Sustainable_Friendly_Table[[#This Row],[S- Worst-Euclidean Distance]]/(Sustainable_Friendly_Table[[#This Row],[S+ Best-Euclidean Distance]]+Sustainable_Friendly_Table[[#This Row],[S- Worst-Euclidean Distance]])</f>
        <v>0.992538457355846</v>
      </c>
      <c r="AA10">
        <v>9</v>
      </c>
    </row>
    <row r="11" spans="1:27" x14ac:dyDescent="0.3">
      <c r="A11">
        <v>36</v>
      </c>
      <c r="B11" t="s">
        <v>139</v>
      </c>
      <c r="C11" t="s">
        <v>149</v>
      </c>
      <c r="D11" t="s">
        <v>155</v>
      </c>
      <c r="E11" t="s">
        <v>157</v>
      </c>
      <c r="F11" t="s">
        <v>161</v>
      </c>
      <c r="G11" t="s">
        <v>224</v>
      </c>
      <c r="H11">
        <v>374.26203516665691</v>
      </c>
      <c r="I11">
        <v>27</v>
      </c>
      <c r="J11">
        <v>1400577.6402400073</v>
      </c>
      <c r="K11">
        <v>71529.603974999991</v>
      </c>
      <c r="L11">
        <v>252103975.24320132</v>
      </c>
      <c r="M11">
        <v>5665619.9083333323</v>
      </c>
      <c r="N11">
        <v>2100866460.3600111</v>
      </c>
      <c r="O11">
        <v>101147400</v>
      </c>
      <c r="P11">
        <v>28.902882533333326</v>
      </c>
      <c r="Q11">
        <v>20938.635721588107</v>
      </c>
      <c r="R11">
        <v>252175504.84717631</v>
      </c>
      <c r="S11">
        <v>2207.6794802683444</v>
      </c>
      <c r="T11">
        <v>20967.538604121441</v>
      </c>
      <c r="U11">
        <f>Sustainable_Friendly_Table[[#This Row],[Total Energy(MJ)]]*AHP!$P$13/TOPSIS!$B$12</f>
        <v>2.0167040083095635E-2</v>
      </c>
      <c r="V11">
        <f>Sustainable_Friendly_Table[[#This Row],[Total Cost(LKR Million)]]*AHP!$P$14/TOPSIS!$C$12</f>
        <v>6.0959046781922897E-3</v>
      </c>
      <c r="W11">
        <f>Sustainable_Friendly_Table[[#This Row],[Total Carbon (Metric T)]]*AHP!$P$15/TOPSIS!$D$12</f>
        <v>1.110223650356448E-2</v>
      </c>
      <c r="X11">
        <f>((Sustainable_Friendly_Table[[#This Row],[Weighted Energy]]-TOPSIS!$B$13)^2+(Sustainable_Friendly_Table[[#This Row],[Weighted Cost]]-TOPSIS!$C$13)^2+(Sustainable_Friendly_Table[[#This Row],[Weighted Co2]]-TOPSIS!$D$13)^2)^0.5</f>
        <v>5.2846977368940007E-5</v>
      </c>
      <c r="Y11">
        <f>((Sustainable_Friendly_Table[[#This Row],[Weighted Energy]]-TOPSIS!$B$14)^2+(Sustainable_Friendly_Table[[#This Row],[Weighted Cost]]-TOPSIS!$C$14)^2+(Sustainable_Friendly_Table[[#This Row],[Weighted Co2]]-TOPSIS!$D$14)^2)^0.5</f>
        <v>6.9727523991635109E-3</v>
      </c>
      <c r="Z11">
        <f>Sustainable_Friendly_Table[[#This Row],[S- Worst-Euclidean Distance]]/(Sustainable_Friendly_Table[[#This Row],[S+ Best-Euclidean Distance]]+Sustainable_Friendly_Table[[#This Row],[S- Worst-Euclidean Distance]])</f>
        <v>0.99247794038107784</v>
      </c>
      <c r="AA11">
        <v>10</v>
      </c>
    </row>
    <row r="12" spans="1:27" x14ac:dyDescent="0.3">
      <c r="A12">
        <v>17</v>
      </c>
      <c r="B12" t="s">
        <v>139</v>
      </c>
      <c r="C12" t="s">
        <v>149</v>
      </c>
      <c r="D12" t="s">
        <v>154</v>
      </c>
      <c r="E12" t="s">
        <v>157</v>
      </c>
      <c r="F12" t="s">
        <v>161</v>
      </c>
      <c r="G12" t="s">
        <v>226</v>
      </c>
      <c r="H12">
        <v>374.23194129165688</v>
      </c>
      <c r="I12">
        <v>27</v>
      </c>
      <c r="J12">
        <v>1400548.5093690075</v>
      </c>
      <c r="K12">
        <v>71615.586474999989</v>
      </c>
      <c r="L12">
        <v>252098731.68642139</v>
      </c>
      <c r="M12">
        <v>5669919.0333333323</v>
      </c>
      <c r="N12">
        <v>2100822764.0535114</v>
      </c>
      <c r="O12">
        <v>105300000</v>
      </c>
      <c r="P12">
        <v>28.967369408333326</v>
      </c>
      <c r="Q12">
        <v>20938.200215066663</v>
      </c>
      <c r="R12">
        <v>252170347.27289641</v>
      </c>
      <c r="S12">
        <v>2211.7926830868446</v>
      </c>
      <c r="T12">
        <v>20967.167584474995</v>
      </c>
      <c r="U12">
        <f>Sustainable_Friendly_Table[[#This Row],[Total Energy(MJ)]]*AHP!$P$13/TOPSIS!$B$12</f>
        <v>2.0166627620325714E-2</v>
      </c>
      <c r="V12">
        <f>Sustainable_Friendly_Table[[#This Row],[Total Cost(LKR Million)]]*AHP!$P$14/TOPSIS!$C$12</f>
        <v>6.107262165784012E-3</v>
      </c>
      <c r="W12">
        <f>Sustainable_Friendly_Table[[#This Row],[Total Carbon (Metric T)]]*AHP!$P$15/TOPSIS!$D$12</f>
        <v>1.1102040049992122E-2</v>
      </c>
      <c r="X12">
        <f>((Sustainable_Friendly_Table[[#This Row],[Weighted Energy]]-TOPSIS!$B$13)^2+(Sustainable_Friendly_Table[[#This Row],[Weighted Cost]]-TOPSIS!$C$13)^2+(Sustainable_Friendly_Table[[#This Row],[Weighted Co2]]-TOPSIS!$D$13)^2)^0.5</f>
        <v>5.7157815660888232E-5</v>
      </c>
      <c r="Y12">
        <f>((Sustainable_Friendly_Table[[#This Row],[Weighted Energy]]-TOPSIS!$B$14)^2+(Sustainable_Friendly_Table[[#This Row],[Weighted Cost]]-TOPSIS!$C$14)^2+(Sustainable_Friendly_Table[[#This Row],[Weighted Co2]]-TOPSIS!$D$14)^2)^0.5</f>
        <v>6.970241608722819E-3</v>
      </c>
      <c r="Z12">
        <f>Sustainable_Friendly_Table[[#This Row],[S- Worst-Euclidean Distance]]/(Sustainable_Friendly_Table[[#This Row],[S+ Best-Euclidean Distance]]+Sustainable_Friendly_Table[[#This Row],[S- Worst-Euclidean Distance]])</f>
        <v>0.99186643419433917</v>
      </c>
      <c r="AA12">
        <v>11</v>
      </c>
    </row>
    <row r="13" spans="1:27" x14ac:dyDescent="0.3">
      <c r="A13">
        <v>35</v>
      </c>
      <c r="B13" t="s">
        <v>139</v>
      </c>
      <c r="C13" t="s">
        <v>149</v>
      </c>
      <c r="D13" t="s">
        <v>155</v>
      </c>
      <c r="E13" t="s">
        <v>157</v>
      </c>
      <c r="F13" t="s">
        <v>161</v>
      </c>
      <c r="G13" t="s">
        <v>226</v>
      </c>
      <c r="H13">
        <v>374.26203516665691</v>
      </c>
      <c r="I13">
        <v>27</v>
      </c>
      <c r="J13">
        <v>1400577.6402400073</v>
      </c>
      <c r="K13">
        <v>71529.603974999991</v>
      </c>
      <c r="L13">
        <v>252103975.24320132</v>
      </c>
      <c r="M13">
        <v>5665619.9083333323</v>
      </c>
      <c r="N13">
        <v>2100866460.3600111</v>
      </c>
      <c r="O13">
        <v>105300000</v>
      </c>
      <c r="P13">
        <v>28.902882533333326</v>
      </c>
      <c r="Q13">
        <v>20938.635721588107</v>
      </c>
      <c r="R13">
        <v>252175504.84717631</v>
      </c>
      <c r="S13">
        <v>2211.8320802683443</v>
      </c>
      <c r="T13">
        <v>20967.538604121441</v>
      </c>
      <c r="U13">
        <f>Sustainable_Friendly_Table[[#This Row],[Total Energy(MJ)]]*AHP!$P$13/TOPSIS!$B$12</f>
        <v>2.0167040083095635E-2</v>
      </c>
      <c r="V13">
        <f>Sustainable_Friendly_Table[[#This Row],[Total Cost(LKR Million)]]*AHP!$P$14/TOPSIS!$C$12</f>
        <v>6.1073709503540359E-3</v>
      </c>
      <c r="W13">
        <f>Sustainable_Friendly_Table[[#This Row],[Total Carbon (Metric T)]]*AHP!$P$15/TOPSIS!$D$12</f>
        <v>1.110223650356448E-2</v>
      </c>
      <c r="X13">
        <f>((Sustainable_Friendly_Table[[#This Row],[Weighted Energy]]-TOPSIS!$B$13)^2+(Sustainable_Friendly_Table[[#This Row],[Weighted Cost]]-TOPSIS!$C$13)^2+(Sustainable_Friendly_Table[[#This Row],[Weighted Co2]]-TOPSIS!$D$13)^2)^0.5</f>
        <v>5.7606709095456984E-5</v>
      </c>
      <c r="Y13">
        <f>((Sustainable_Friendly_Table[[#This Row],[Weighted Energy]]-TOPSIS!$B$14)^2+(Sustainable_Friendly_Table[[#This Row],[Weighted Cost]]-TOPSIS!$C$14)^2+(Sustainable_Friendly_Table[[#This Row],[Weighted Co2]]-TOPSIS!$D$14)^2)^0.5</f>
        <v>6.9697729157746973E-3</v>
      </c>
      <c r="Z13">
        <f>Sustainable_Friendly_Table[[#This Row],[S- Worst-Euclidean Distance]]/(Sustainable_Friendly_Table[[#This Row],[S+ Best-Euclidean Distance]]+Sustainable_Friendly_Table[[#This Row],[S- Worst-Euclidean Distance]])</f>
        <v>0.99180253349462089</v>
      </c>
      <c r="AA13">
        <v>12</v>
      </c>
    </row>
    <row r="14" spans="1:27" x14ac:dyDescent="0.3">
      <c r="A14">
        <v>115</v>
      </c>
      <c r="B14" t="s">
        <v>140</v>
      </c>
      <c r="C14" t="s">
        <v>149</v>
      </c>
      <c r="D14" t="s">
        <v>154</v>
      </c>
      <c r="E14" t="s">
        <v>156</v>
      </c>
      <c r="F14" t="s">
        <v>161</v>
      </c>
      <c r="G14" t="s">
        <v>225</v>
      </c>
      <c r="H14">
        <v>382.49766489207178</v>
      </c>
      <c r="I14">
        <v>55</v>
      </c>
      <c r="J14">
        <v>1433578.9331257232</v>
      </c>
      <c r="K14">
        <v>61740.165433333321</v>
      </c>
      <c r="L14">
        <v>258044207.96263015</v>
      </c>
      <c r="M14">
        <v>6957163.2416666653</v>
      </c>
      <c r="N14">
        <v>2150368399.6885843</v>
      </c>
      <c r="O14">
        <v>102520000</v>
      </c>
      <c r="P14">
        <v>26.658188366666657</v>
      </c>
      <c r="Q14">
        <v>21432.005050229556</v>
      </c>
      <c r="R14">
        <v>258105948.1280635</v>
      </c>
      <c r="S14">
        <v>2259.8455629302512</v>
      </c>
      <c r="T14">
        <v>21458.663238596222</v>
      </c>
      <c r="U14">
        <f>Sustainable_Friendly_Table[[#This Row],[Total Energy(MJ)]]*AHP!$P$13/TOPSIS!$B$12</f>
        <v>2.0641310918515027E-2</v>
      </c>
      <c r="V14">
        <f>Sustainable_Friendly_Table[[#This Row],[Total Cost(LKR Million)]]*AHP!$P$14/TOPSIS!$C$12</f>
        <v>6.2399470856993027E-3</v>
      </c>
      <c r="W14">
        <f>Sustainable_Friendly_Table[[#This Row],[Total Carbon (Metric T)]]*AHP!$P$15/TOPSIS!$D$12</f>
        <v>1.1362285236399238E-2</v>
      </c>
      <c r="X14">
        <f>((Sustainable_Friendly_Table[[#This Row],[Weighted Energy]]-TOPSIS!$B$13)^2+(Sustainable_Friendly_Table[[#This Row],[Weighted Cost]]-TOPSIS!$C$13)^2+(Sustainable_Friendly_Table[[#This Row],[Weighted Co2]]-TOPSIS!$D$13)^2)^0.5</f>
        <v>6.1244766104853916E-4</v>
      </c>
      <c r="Y14">
        <f>((Sustainable_Friendly_Table[[#This Row],[Weighted Energy]]-TOPSIS!$B$14)^2+(Sustainable_Friendly_Table[[#This Row],[Weighted Cost]]-TOPSIS!$C$14)^2+(Sustainable_Friendly_Table[[#This Row],[Weighted Co2]]-TOPSIS!$D$14)^2)^0.5</f>
        <v>6.4130185829000168E-3</v>
      </c>
      <c r="Z14">
        <f>Sustainable_Friendly_Table[[#This Row],[S- Worst-Euclidean Distance]]/(Sustainable_Friendly_Table[[#This Row],[S+ Best-Euclidean Distance]]+Sustainable_Friendly_Table[[#This Row],[S- Worst-Euclidean Distance]])</f>
        <v>0.91282462404882014</v>
      </c>
      <c r="AA14">
        <v>13</v>
      </c>
    </row>
    <row r="15" spans="1:27" x14ac:dyDescent="0.3">
      <c r="A15">
        <v>133</v>
      </c>
      <c r="B15" t="s">
        <v>140</v>
      </c>
      <c r="C15" t="s">
        <v>149</v>
      </c>
      <c r="D15" t="s">
        <v>155</v>
      </c>
      <c r="E15" t="s">
        <v>156</v>
      </c>
      <c r="F15" t="s">
        <v>161</v>
      </c>
      <c r="G15" t="s">
        <v>225</v>
      </c>
      <c r="H15">
        <v>382.52775876707182</v>
      </c>
      <c r="I15">
        <v>55</v>
      </c>
      <c r="J15">
        <v>1433608.0639967229</v>
      </c>
      <c r="K15">
        <v>61654.182933333323</v>
      </c>
      <c r="L15">
        <v>258049451.51941013</v>
      </c>
      <c r="M15">
        <v>6952864.1166666653</v>
      </c>
      <c r="N15">
        <v>2150412095.9950843</v>
      </c>
      <c r="O15">
        <v>102520000</v>
      </c>
      <c r="P15">
        <v>26.593701491666661</v>
      </c>
      <c r="Q15">
        <v>21432.440556751008</v>
      </c>
      <c r="R15">
        <v>258111105.70234346</v>
      </c>
      <c r="S15">
        <v>2259.8849601117513</v>
      </c>
      <c r="T15">
        <v>21459.034258242675</v>
      </c>
      <c r="U15">
        <f>Sustainable_Friendly_Table[[#This Row],[Total Energy(MJ)]]*AHP!$P$13/TOPSIS!$B$12</f>
        <v>2.0641723381284945E-2</v>
      </c>
      <c r="V15">
        <f>Sustainable_Friendly_Table[[#This Row],[Total Cost(LKR Million)]]*AHP!$P$14/TOPSIS!$C$12</f>
        <v>6.2400558702693266E-3</v>
      </c>
      <c r="W15">
        <f>Sustainable_Friendly_Table[[#This Row],[Total Carbon (Metric T)]]*AHP!$P$15/TOPSIS!$D$12</f>
        <v>1.13624816899716E-2</v>
      </c>
      <c r="X15">
        <f>((Sustainable_Friendly_Table[[#This Row],[Weighted Energy]]-TOPSIS!$B$13)^2+(Sustainable_Friendly_Table[[#This Row],[Weighted Cost]]-TOPSIS!$C$13)^2+(Sustainable_Friendly_Table[[#This Row],[Weighted Co2]]-TOPSIS!$D$13)^2)^0.5</f>
        <v>6.1291626938641684E-4</v>
      </c>
      <c r="Y15">
        <f>((Sustainable_Friendly_Table[[#This Row],[Weighted Energy]]-TOPSIS!$B$14)^2+(Sustainable_Friendly_Table[[#This Row],[Weighted Cost]]-TOPSIS!$C$14)^2+(Sustainable_Friendly_Table[[#This Row],[Weighted Co2]]-TOPSIS!$D$14)^2)^0.5</f>
        <v>6.4125499184668859E-3</v>
      </c>
      <c r="Z15">
        <f>Sustainable_Friendly_Table[[#This Row],[S- Worst-Euclidean Distance]]/(Sustainable_Friendly_Table[[#This Row],[S+ Best-Euclidean Distance]]+Sustainable_Friendly_Table[[#This Row],[S- Worst-Euclidean Distance]])</f>
        <v>0.9127579219659302</v>
      </c>
      <c r="AA15">
        <v>14</v>
      </c>
    </row>
    <row r="16" spans="1:27" x14ac:dyDescent="0.3">
      <c r="A16">
        <v>117</v>
      </c>
      <c r="B16" t="s">
        <v>140</v>
      </c>
      <c r="C16" t="s">
        <v>149</v>
      </c>
      <c r="D16" t="s">
        <v>154</v>
      </c>
      <c r="E16" t="s">
        <v>156</v>
      </c>
      <c r="F16" t="s">
        <v>161</v>
      </c>
      <c r="G16" t="s">
        <v>224</v>
      </c>
      <c r="H16">
        <v>382.49766489207178</v>
      </c>
      <c r="I16">
        <v>28</v>
      </c>
      <c r="J16">
        <v>1433578.9331257232</v>
      </c>
      <c r="K16">
        <v>61740.165433333321</v>
      </c>
      <c r="L16">
        <v>258044207.96263015</v>
      </c>
      <c r="M16">
        <v>6957163.2416666653</v>
      </c>
      <c r="N16">
        <v>2150368399.6885843</v>
      </c>
      <c r="O16">
        <v>104893600</v>
      </c>
      <c r="P16">
        <v>26.658188366666657</v>
      </c>
      <c r="Q16">
        <v>21432.005050229556</v>
      </c>
      <c r="R16">
        <v>258105948.1280635</v>
      </c>
      <c r="S16">
        <v>2262.2191629302511</v>
      </c>
      <c r="T16">
        <v>21458.663238596222</v>
      </c>
      <c r="U16">
        <f>Sustainable_Friendly_Table[[#This Row],[Total Energy(MJ)]]*AHP!$P$13/TOPSIS!$B$12</f>
        <v>2.0641310918515027E-2</v>
      </c>
      <c r="V16">
        <f>Sustainable_Friendly_Table[[#This Row],[Total Cost(LKR Million)]]*AHP!$P$14/TOPSIS!$C$12</f>
        <v>6.2465011346332531E-3</v>
      </c>
      <c r="W16">
        <f>Sustainable_Friendly_Table[[#This Row],[Total Carbon (Metric T)]]*AHP!$P$15/TOPSIS!$D$12</f>
        <v>1.1362285236399238E-2</v>
      </c>
      <c r="X16">
        <f>((Sustainable_Friendly_Table[[#This Row],[Weighted Energy]]-TOPSIS!$B$13)^2+(Sustainable_Friendly_Table[[#This Row],[Weighted Cost]]-TOPSIS!$C$13)^2+(Sustainable_Friendly_Table[[#This Row],[Weighted Co2]]-TOPSIS!$D$13)^2)^0.5</f>
        <v>6.1420564020129307E-4</v>
      </c>
      <c r="Y16">
        <f>((Sustainable_Friendly_Table[[#This Row],[Weighted Energy]]-TOPSIS!$B$14)^2+(Sustainable_Friendly_Table[[#This Row],[Weighted Cost]]-TOPSIS!$C$14)^2+(Sustainable_Friendly_Table[[#This Row],[Weighted Co2]]-TOPSIS!$D$14)^2)^0.5</f>
        <v>6.4113117533807981E-3</v>
      </c>
      <c r="Z16">
        <f>Sustainable_Friendly_Table[[#This Row],[S- Worst-Euclidean Distance]]/(Sustainable_Friendly_Table[[#This Row],[S+ Best-Euclidean Distance]]+Sustainable_Friendly_Table[[#This Row],[S- Worst-Euclidean Distance]])</f>
        <v>0.91257503102015258</v>
      </c>
      <c r="AA16">
        <v>15</v>
      </c>
    </row>
    <row r="17" spans="1:27" x14ac:dyDescent="0.3">
      <c r="A17">
        <v>135</v>
      </c>
      <c r="B17" t="s">
        <v>140</v>
      </c>
      <c r="C17" t="s">
        <v>149</v>
      </c>
      <c r="D17" t="s">
        <v>155</v>
      </c>
      <c r="E17" t="s">
        <v>156</v>
      </c>
      <c r="F17" t="s">
        <v>161</v>
      </c>
      <c r="G17" t="s">
        <v>224</v>
      </c>
      <c r="H17">
        <v>382.52775876707182</v>
      </c>
      <c r="I17">
        <v>28</v>
      </c>
      <c r="J17">
        <v>1433608.0639967229</v>
      </c>
      <c r="K17">
        <v>61654.182933333323</v>
      </c>
      <c r="L17">
        <v>258049451.51941013</v>
      </c>
      <c r="M17">
        <v>6952864.1166666653</v>
      </c>
      <c r="N17">
        <v>2150412095.9950843</v>
      </c>
      <c r="O17">
        <v>104893600</v>
      </c>
      <c r="P17">
        <v>26.593701491666661</v>
      </c>
      <c r="Q17">
        <v>21432.440556751008</v>
      </c>
      <c r="R17">
        <v>258111105.70234346</v>
      </c>
      <c r="S17">
        <v>2262.2585601117512</v>
      </c>
      <c r="T17">
        <v>21459.034258242675</v>
      </c>
      <c r="U17">
        <f>Sustainable_Friendly_Table[[#This Row],[Total Energy(MJ)]]*AHP!$P$13/TOPSIS!$B$12</f>
        <v>2.0641723381284945E-2</v>
      </c>
      <c r="V17">
        <f>Sustainable_Friendly_Table[[#This Row],[Total Cost(LKR Million)]]*AHP!$P$14/TOPSIS!$C$12</f>
        <v>6.2466099192032771E-3</v>
      </c>
      <c r="W17">
        <f>Sustainable_Friendly_Table[[#This Row],[Total Carbon (Metric T)]]*AHP!$P$15/TOPSIS!$D$12</f>
        <v>1.13624816899716E-2</v>
      </c>
      <c r="X17">
        <f>((Sustainable_Friendly_Table[[#This Row],[Weighted Energy]]-TOPSIS!$B$13)^2+(Sustainable_Friendly_Table[[#This Row],[Weighted Cost]]-TOPSIS!$C$13)^2+(Sustainable_Friendly_Table[[#This Row],[Weighted Co2]]-TOPSIS!$D$13)^2)^0.5</f>
        <v>6.1467406824154138E-4</v>
      </c>
      <c r="Y17">
        <f>((Sustainable_Friendly_Table[[#This Row],[Weighted Energy]]-TOPSIS!$B$14)^2+(Sustainable_Friendly_Table[[#This Row],[Weighted Cost]]-TOPSIS!$C$14)^2+(Sustainable_Friendly_Table[[#This Row],[Weighted Co2]]-TOPSIS!$D$14)^2)^0.5</f>
        <v>6.4108430753845695E-3</v>
      </c>
      <c r="Z17">
        <f>Sustainable_Friendly_Table[[#This Row],[S- Worst-Euclidean Distance]]/(Sustainable_Friendly_Table[[#This Row],[S+ Best-Euclidean Distance]]+Sustainable_Friendly_Table[[#This Row],[S- Worst-Euclidean Distance]])</f>
        <v>0.91250835266992358</v>
      </c>
      <c r="AA17">
        <v>16</v>
      </c>
    </row>
    <row r="18" spans="1:27" x14ac:dyDescent="0.3">
      <c r="A18">
        <v>116</v>
      </c>
      <c r="B18" t="s">
        <v>140</v>
      </c>
      <c r="C18" t="s">
        <v>149</v>
      </c>
      <c r="D18" t="s">
        <v>154</v>
      </c>
      <c r="E18" t="s">
        <v>156</v>
      </c>
      <c r="F18" t="s">
        <v>161</v>
      </c>
      <c r="G18" t="s">
        <v>226</v>
      </c>
      <c r="H18">
        <v>382.49766489207178</v>
      </c>
      <c r="I18">
        <v>28</v>
      </c>
      <c r="J18">
        <v>1433578.9331257232</v>
      </c>
      <c r="K18">
        <v>61740.165433333321</v>
      </c>
      <c r="L18">
        <v>258044207.96263015</v>
      </c>
      <c r="M18">
        <v>6957163.2416666653</v>
      </c>
      <c r="N18">
        <v>2150368399.6885843</v>
      </c>
      <c r="O18">
        <v>109200000</v>
      </c>
      <c r="P18">
        <v>26.658188366666657</v>
      </c>
      <c r="Q18">
        <v>21432.005050229556</v>
      </c>
      <c r="R18">
        <v>258105948.1280635</v>
      </c>
      <c r="S18">
        <v>2266.525562930251</v>
      </c>
      <c r="T18">
        <v>21458.663238596222</v>
      </c>
      <c r="U18">
        <f>Sustainable_Friendly_Table[[#This Row],[Total Energy(MJ)]]*AHP!$P$13/TOPSIS!$B$12</f>
        <v>2.0641310918515027E-2</v>
      </c>
      <c r="V18">
        <f>Sustainable_Friendly_Table[[#This Row],[Total Cost(LKR Million)]]*AHP!$P$14/TOPSIS!$C$12</f>
        <v>6.2583920835417306E-3</v>
      </c>
      <c r="W18">
        <f>Sustainable_Friendly_Table[[#This Row],[Total Carbon (Metric T)]]*AHP!$P$15/TOPSIS!$D$12</f>
        <v>1.1362285236399238E-2</v>
      </c>
      <c r="X18">
        <f>((Sustainable_Friendly_Table[[#This Row],[Weighted Energy]]-TOPSIS!$B$13)^2+(Sustainable_Friendly_Table[[#This Row],[Weighted Cost]]-TOPSIS!$C$13)^2+(Sustainable_Friendly_Table[[#This Row],[Weighted Co2]]-TOPSIS!$D$13)^2)^0.5</f>
        <v>6.1755994785720207E-4</v>
      </c>
      <c r="Y18">
        <f>((Sustainable_Friendly_Table[[#This Row],[Weighted Energy]]-TOPSIS!$B$14)^2+(Sustainable_Friendly_Table[[#This Row],[Weighted Cost]]-TOPSIS!$C$14)^2+(Sustainable_Friendly_Table[[#This Row],[Weighted Co2]]-TOPSIS!$D$14)^2)^0.5</f>
        <v>6.408231021186957E-3</v>
      </c>
      <c r="Z18">
        <f>Sustainable_Friendly_Table[[#This Row],[S- Worst-Euclidean Distance]]/(Sustainable_Friendly_Table[[#This Row],[S+ Best-Euclidean Distance]]+Sustainable_Friendly_Table[[#This Row],[S- Worst-Euclidean Distance]])</f>
        <v>0.91210100747685363</v>
      </c>
      <c r="AA18">
        <v>17</v>
      </c>
    </row>
    <row r="19" spans="1:27" x14ac:dyDescent="0.3">
      <c r="A19">
        <v>134</v>
      </c>
      <c r="B19" t="s">
        <v>140</v>
      </c>
      <c r="C19" t="s">
        <v>149</v>
      </c>
      <c r="D19" t="s">
        <v>155</v>
      </c>
      <c r="E19" t="s">
        <v>156</v>
      </c>
      <c r="F19" t="s">
        <v>161</v>
      </c>
      <c r="G19" t="s">
        <v>226</v>
      </c>
      <c r="H19">
        <v>382.52775876707182</v>
      </c>
      <c r="I19">
        <v>28</v>
      </c>
      <c r="J19">
        <v>1433608.0639967229</v>
      </c>
      <c r="K19">
        <v>61654.182933333323</v>
      </c>
      <c r="L19">
        <v>258049451.51941013</v>
      </c>
      <c r="M19">
        <v>6952864.1166666653</v>
      </c>
      <c r="N19">
        <v>2150412095.9950843</v>
      </c>
      <c r="O19">
        <v>109200000</v>
      </c>
      <c r="P19">
        <v>26.593701491666661</v>
      </c>
      <c r="Q19">
        <v>21432.440556751008</v>
      </c>
      <c r="R19">
        <v>258111105.70234346</v>
      </c>
      <c r="S19">
        <v>2266.5649601117511</v>
      </c>
      <c r="T19">
        <v>21459.034258242675</v>
      </c>
      <c r="U19">
        <f>Sustainable_Friendly_Table[[#This Row],[Total Energy(MJ)]]*AHP!$P$13/TOPSIS!$B$12</f>
        <v>2.0641723381284945E-2</v>
      </c>
      <c r="V19">
        <f>Sustainable_Friendly_Table[[#This Row],[Total Cost(LKR Million)]]*AHP!$P$14/TOPSIS!$C$12</f>
        <v>6.2585008681117554E-3</v>
      </c>
      <c r="W19">
        <f>Sustainable_Friendly_Table[[#This Row],[Total Carbon (Metric T)]]*AHP!$P$15/TOPSIS!$D$12</f>
        <v>1.13624816899716E-2</v>
      </c>
      <c r="X19">
        <f>((Sustainable_Friendly_Table[[#This Row],[Weighted Energy]]-TOPSIS!$B$13)^2+(Sustainable_Friendly_Table[[#This Row],[Weighted Cost]]-TOPSIS!$C$13)^2+(Sustainable_Friendly_Table[[#This Row],[Weighted Co2]]-TOPSIS!$D$13)^2)^0.5</f>
        <v>6.1802792656517208E-4</v>
      </c>
      <c r="Y19">
        <f>((Sustainable_Friendly_Table[[#This Row],[Weighted Energy]]-TOPSIS!$B$14)^2+(Sustainable_Friendly_Table[[#This Row],[Weighted Cost]]-TOPSIS!$C$14)^2+(Sustainable_Friendly_Table[[#This Row],[Weighted Co2]]-TOPSIS!$D$14)^2)^0.5</f>
        <v>6.4077623197317385E-3</v>
      </c>
      <c r="Z19">
        <f>Sustainable_Friendly_Table[[#This Row],[S- Worst-Euclidean Distance]]/(Sustainable_Friendly_Table[[#This Row],[S+ Best-Euclidean Distance]]+Sustainable_Friendly_Table[[#This Row],[S- Worst-Euclidean Distance]])</f>
        <v>0.91203438974129403</v>
      </c>
      <c r="AA19">
        <v>18</v>
      </c>
    </row>
    <row r="20" spans="1:27" x14ac:dyDescent="0.3">
      <c r="A20">
        <v>124</v>
      </c>
      <c r="B20" t="s">
        <v>140</v>
      </c>
      <c r="C20" t="s">
        <v>149</v>
      </c>
      <c r="D20" t="s">
        <v>154</v>
      </c>
      <c r="E20" t="s">
        <v>157</v>
      </c>
      <c r="F20" t="s">
        <v>161</v>
      </c>
      <c r="G20" t="s">
        <v>225</v>
      </c>
      <c r="H20">
        <v>385.54917722540517</v>
      </c>
      <c r="I20">
        <v>55</v>
      </c>
      <c r="J20">
        <v>1436532.7970643898</v>
      </c>
      <c r="K20">
        <v>64737.186474999988</v>
      </c>
      <c r="L20">
        <v>258575903.47159019</v>
      </c>
      <c r="M20">
        <v>6357759.0333333323</v>
      </c>
      <c r="N20">
        <v>2154799195.5965848</v>
      </c>
      <c r="O20">
        <v>102520000</v>
      </c>
      <c r="P20">
        <v>29.655209408333324</v>
      </c>
      <c r="Q20">
        <v>21476.165316112627</v>
      </c>
      <c r="R20">
        <v>258640640.6580652</v>
      </c>
      <c r="S20">
        <v>2263.6769546299179</v>
      </c>
      <c r="T20">
        <v>21505.820525520961</v>
      </c>
      <c r="U20">
        <f>Sustainable_Friendly_Table[[#This Row],[Total Energy(MJ)]]*AHP!$P$13/TOPSIS!$B$12</f>
        <v>2.0684071478035707E-2</v>
      </c>
      <c r="V20">
        <f>Sustainable_Friendly_Table[[#This Row],[Total Cost(LKR Million)]]*AHP!$P$14/TOPSIS!$C$12</f>
        <v>6.2505264287582617E-3</v>
      </c>
      <c r="W20">
        <f>Sustainable_Friendly_Table[[#This Row],[Total Carbon (Metric T)]]*AHP!$P$15/TOPSIS!$D$12</f>
        <v>1.1387254850724976E-2</v>
      </c>
      <c r="X20">
        <f>((Sustainable_Friendly_Table[[#This Row],[Weighted Energy]]-TOPSIS!$B$13)^2+(Sustainable_Friendly_Table[[#This Row],[Weighted Cost]]-TOPSIS!$C$13)^2+(Sustainable_Friendly_Table[[#This Row],[Weighted Co2]]-TOPSIS!$D$13)^2)^0.5</f>
        <v>6.6299570027926122E-4</v>
      </c>
      <c r="Y20">
        <f>((Sustainable_Friendly_Table[[#This Row],[Weighted Energy]]-TOPSIS!$B$14)^2+(Sustainable_Friendly_Table[[#This Row],[Weighted Cost]]-TOPSIS!$C$14)^2+(Sustainable_Friendly_Table[[#This Row],[Weighted Co2]]-TOPSIS!$D$14)^2)^0.5</f>
        <v>6.3624726244956072E-3</v>
      </c>
      <c r="Z20">
        <f>Sustainable_Friendly_Table[[#This Row],[S- Worst-Euclidean Distance]]/(Sustainable_Friendly_Table[[#This Row],[S+ Best-Euclidean Distance]]+Sustainable_Friendly_Table[[#This Row],[S- Worst-Euclidean Distance]])</f>
        <v>0.90562967910035996</v>
      </c>
      <c r="AA20">
        <v>19</v>
      </c>
    </row>
    <row r="21" spans="1:27" x14ac:dyDescent="0.3">
      <c r="A21">
        <v>142</v>
      </c>
      <c r="B21" t="s">
        <v>140</v>
      </c>
      <c r="C21" t="s">
        <v>149</v>
      </c>
      <c r="D21" t="s">
        <v>155</v>
      </c>
      <c r="E21" t="s">
        <v>157</v>
      </c>
      <c r="F21" t="s">
        <v>161</v>
      </c>
      <c r="G21" t="s">
        <v>225</v>
      </c>
      <c r="H21">
        <v>385.57927110040515</v>
      </c>
      <c r="I21">
        <v>55</v>
      </c>
      <c r="J21">
        <v>1436561.9279353896</v>
      </c>
      <c r="K21">
        <v>64651.203974999989</v>
      </c>
      <c r="L21">
        <v>258581147.02837014</v>
      </c>
      <c r="M21">
        <v>6353459.9083333323</v>
      </c>
      <c r="N21">
        <v>2154842891.9030843</v>
      </c>
      <c r="O21">
        <v>102520000</v>
      </c>
      <c r="P21">
        <v>29.590722533333327</v>
      </c>
      <c r="Q21">
        <v>21476.600822634075</v>
      </c>
      <c r="R21">
        <v>258645798.23234513</v>
      </c>
      <c r="S21">
        <v>2263.7163518114176</v>
      </c>
      <c r="T21">
        <v>21506.191545167407</v>
      </c>
      <c r="U21">
        <f>Sustainable_Friendly_Table[[#This Row],[Total Energy(MJ)]]*AHP!$P$13/TOPSIS!$B$12</f>
        <v>2.0684483940805628E-2</v>
      </c>
      <c r="V21">
        <f>Sustainable_Friendly_Table[[#This Row],[Total Cost(LKR Million)]]*AHP!$P$14/TOPSIS!$C$12</f>
        <v>6.2506352133282856E-3</v>
      </c>
      <c r="W21">
        <f>Sustainable_Friendly_Table[[#This Row],[Total Carbon (Metric T)]]*AHP!$P$15/TOPSIS!$D$12</f>
        <v>1.1387451304297332E-2</v>
      </c>
      <c r="X21">
        <f>((Sustainable_Friendly_Table[[#This Row],[Weighted Energy]]-TOPSIS!$B$13)^2+(Sustainable_Friendly_Table[[#This Row],[Weighted Cost]]-TOPSIS!$C$13)^2+(Sustainable_Friendly_Table[[#This Row],[Weighted Co2]]-TOPSIS!$D$13)^2)^0.5</f>
        <v>6.6346431787972786E-4</v>
      </c>
      <c r="Y21">
        <f>((Sustainable_Friendly_Table[[#This Row],[Weighted Energy]]-TOPSIS!$B$14)^2+(Sustainable_Friendly_Table[[#This Row],[Weighted Cost]]-TOPSIS!$C$14)^2+(Sustainable_Friendly_Table[[#This Row],[Weighted Co2]]-TOPSIS!$D$14)^2)^0.5</f>
        <v>6.3620039607360209E-3</v>
      </c>
      <c r="Z21">
        <f>Sustainable_Friendly_Table[[#This Row],[S- Worst-Euclidean Distance]]/(Sustainable_Friendly_Table[[#This Row],[S+ Best-Euclidean Distance]]+Sustainable_Friendly_Table[[#This Row],[S- Worst-Euclidean Distance]])</f>
        <v>0.90556297579490996</v>
      </c>
      <c r="AA21">
        <v>20</v>
      </c>
    </row>
    <row r="22" spans="1:27" x14ac:dyDescent="0.3">
      <c r="A22">
        <v>126</v>
      </c>
      <c r="B22" t="s">
        <v>140</v>
      </c>
      <c r="C22" t="s">
        <v>149</v>
      </c>
      <c r="D22" t="s">
        <v>154</v>
      </c>
      <c r="E22" t="s">
        <v>157</v>
      </c>
      <c r="F22" t="s">
        <v>161</v>
      </c>
      <c r="G22" t="s">
        <v>224</v>
      </c>
      <c r="H22">
        <v>385.54917722540517</v>
      </c>
      <c r="I22">
        <v>28</v>
      </c>
      <c r="J22">
        <v>1436532.7970643898</v>
      </c>
      <c r="K22">
        <v>64737.186474999988</v>
      </c>
      <c r="L22">
        <v>258575903.47159019</v>
      </c>
      <c r="M22">
        <v>6357759.0333333323</v>
      </c>
      <c r="N22">
        <v>2154799195.5965848</v>
      </c>
      <c r="O22">
        <v>104893600</v>
      </c>
      <c r="P22">
        <v>29.655209408333324</v>
      </c>
      <c r="Q22">
        <v>21476.165316112627</v>
      </c>
      <c r="R22">
        <v>258640640.6580652</v>
      </c>
      <c r="S22">
        <v>2266.0505546299182</v>
      </c>
      <c r="T22">
        <v>21505.820525520961</v>
      </c>
      <c r="U22">
        <f>Sustainable_Friendly_Table[[#This Row],[Total Energy(MJ)]]*AHP!$P$13/TOPSIS!$B$12</f>
        <v>2.0684071478035707E-2</v>
      </c>
      <c r="V22">
        <f>Sustainable_Friendly_Table[[#This Row],[Total Cost(LKR Million)]]*AHP!$P$14/TOPSIS!$C$12</f>
        <v>6.257080477692213E-3</v>
      </c>
      <c r="W22">
        <f>Sustainable_Friendly_Table[[#This Row],[Total Carbon (Metric T)]]*AHP!$P$15/TOPSIS!$D$12</f>
        <v>1.1387254850724976E-2</v>
      </c>
      <c r="X22">
        <f>((Sustainable_Friendly_Table[[#This Row],[Weighted Energy]]-TOPSIS!$B$13)^2+(Sustainable_Friendly_Table[[#This Row],[Weighted Cost]]-TOPSIS!$C$13)^2+(Sustainable_Friendly_Table[[#This Row],[Weighted Co2]]-TOPSIS!$D$13)^2)^0.5</f>
        <v>6.6472430720129164E-4</v>
      </c>
      <c r="Y22">
        <f>((Sustainable_Friendly_Table[[#This Row],[Weighted Energy]]-TOPSIS!$B$14)^2+(Sustainable_Friendly_Table[[#This Row],[Weighted Cost]]-TOPSIS!$C$14)^2+(Sustainable_Friendly_Table[[#This Row],[Weighted Co2]]-TOPSIS!$D$14)^2)^0.5</f>
        <v>6.3607631324345063E-3</v>
      </c>
      <c r="Z22">
        <f>Sustainable_Friendly_Table[[#This Row],[S- Worst-Euclidean Distance]]/(Sustainable_Friendly_Table[[#This Row],[S+ Best-Euclidean Distance]]+Sustainable_Friendly_Table[[#This Row],[S- Worst-Euclidean Distance]])</f>
        <v>0.90538388789209034</v>
      </c>
      <c r="AA22">
        <v>21</v>
      </c>
    </row>
    <row r="23" spans="1:27" x14ac:dyDescent="0.3">
      <c r="A23">
        <v>144</v>
      </c>
      <c r="B23" t="s">
        <v>140</v>
      </c>
      <c r="C23" t="s">
        <v>149</v>
      </c>
      <c r="D23" t="s">
        <v>155</v>
      </c>
      <c r="E23" t="s">
        <v>157</v>
      </c>
      <c r="F23" t="s">
        <v>161</v>
      </c>
      <c r="G23" t="s">
        <v>224</v>
      </c>
      <c r="H23">
        <v>385.57927110040515</v>
      </c>
      <c r="I23">
        <v>28</v>
      </c>
      <c r="J23">
        <v>1436561.9279353896</v>
      </c>
      <c r="K23">
        <v>64651.203974999989</v>
      </c>
      <c r="L23">
        <v>258581147.02837014</v>
      </c>
      <c r="M23">
        <v>6353459.9083333323</v>
      </c>
      <c r="N23">
        <v>2154842891.9030843</v>
      </c>
      <c r="O23">
        <v>104893600</v>
      </c>
      <c r="P23">
        <v>29.590722533333327</v>
      </c>
      <c r="Q23">
        <v>21476.600822634075</v>
      </c>
      <c r="R23">
        <v>258645798.23234513</v>
      </c>
      <c r="S23">
        <v>2266.0899518114174</v>
      </c>
      <c r="T23">
        <v>21506.191545167407</v>
      </c>
      <c r="U23">
        <f>Sustainable_Friendly_Table[[#This Row],[Total Energy(MJ)]]*AHP!$P$13/TOPSIS!$B$12</f>
        <v>2.0684483940805628E-2</v>
      </c>
      <c r="V23">
        <f>Sustainable_Friendly_Table[[#This Row],[Total Cost(LKR Million)]]*AHP!$P$14/TOPSIS!$C$12</f>
        <v>6.257189262262236E-3</v>
      </c>
      <c r="W23">
        <f>Sustainable_Friendly_Table[[#This Row],[Total Carbon (Metric T)]]*AHP!$P$15/TOPSIS!$D$12</f>
        <v>1.1387451304297332E-2</v>
      </c>
      <c r="X23">
        <f>((Sustainable_Friendly_Table[[#This Row],[Weighted Energy]]-TOPSIS!$B$13)^2+(Sustainable_Friendly_Table[[#This Row],[Weighted Cost]]-TOPSIS!$C$13)^2+(Sustainable_Friendly_Table[[#This Row],[Weighted Co2]]-TOPSIS!$D$13)^2)^0.5</f>
        <v>6.6519277886478278E-4</v>
      </c>
      <c r="Y23">
        <f>((Sustainable_Friendly_Table[[#This Row],[Weighted Energy]]-TOPSIS!$B$14)^2+(Sustainable_Friendly_Table[[#This Row],[Weighted Cost]]-TOPSIS!$C$14)^2+(Sustainable_Friendly_Table[[#This Row],[Weighted Co2]]-TOPSIS!$D$14)^2)^0.5</f>
        <v>6.3602944548080192E-3</v>
      </c>
      <c r="Z23">
        <f>Sustainable_Friendly_Table[[#This Row],[S- Worst-Euclidean Distance]]/(Sustainable_Friendly_Table[[#This Row],[S+ Best-Euclidean Distance]]+Sustainable_Friendly_Table[[#This Row],[S- Worst-Euclidean Distance]])</f>
        <v>0.90531720338533284</v>
      </c>
      <c r="AA23">
        <v>22</v>
      </c>
    </row>
    <row r="24" spans="1:27" x14ac:dyDescent="0.3">
      <c r="A24">
        <v>125</v>
      </c>
      <c r="B24" t="s">
        <v>140</v>
      </c>
      <c r="C24" t="s">
        <v>149</v>
      </c>
      <c r="D24" t="s">
        <v>154</v>
      </c>
      <c r="E24" t="s">
        <v>157</v>
      </c>
      <c r="F24" t="s">
        <v>161</v>
      </c>
      <c r="G24" t="s">
        <v>226</v>
      </c>
      <c r="H24">
        <v>385.54917722540517</v>
      </c>
      <c r="I24">
        <v>28</v>
      </c>
      <c r="J24">
        <v>1436532.7970643898</v>
      </c>
      <c r="K24">
        <v>64737.186474999988</v>
      </c>
      <c r="L24">
        <v>258575903.47159019</v>
      </c>
      <c r="M24">
        <v>6357759.0333333323</v>
      </c>
      <c r="N24">
        <v>2154799195.5965848</v>
      </c>
      <c r="O24">
        <v>109200000</v>
      </c>
      <c r="P24">
        <v>29.655209408333324</v>
      </c>
      <c r="Q24">
        <v>21476.165316112627</v>
      </c>
      <c r="R24">
        <v>258640640.6580652</v>
      </c>
      <c r="S24">
        <v>2270.3569546299182</v>
      </c>
      <c r="T24">
        <v>21505.820525520961</v>
      </c>
      <c r="U24">
        <f>Sustainable_Friendly_Table[[#This Row],[Total Energy(MJ)]]*AHP!$P$13/TOPSIS!$B$12</f>
        <v>2.0684071478035707E-2</v>
      </c>
      <c r="V24">
        <f>Sustainable_Friendly_Table[[#This Row],[Total Cost(LKR Million)]]*AHP!$P$14/TOPSIS!$C$12</f>
        <v>6.2689714266006922E-3</v>
      </c>
      <c r="W24">
        <f>Sustainable_Friendly_Table[[#This Row],[Total Carbon (Metric T)]]*AHP!$P$15/TOPSIS!$D$12</f>
        <v>1.1387254850724976E-2</v>
      </c>
      <c r="X24">
        <f>((Sustainable_Friendly_Table[[#This Row],[Weighted Energy]]-TOPSIS!$B$13)^2+(Sustainable_Friendly_Table[[#This Row],[Weighted Cost]]-TOPSIS!$C$13)^2+(Sustainable_Friendly_Table[[#This Row],[Weighted Co2]]-TOPSIS!$D$13)^2)^0.5</f>
        <v>6.6801326497469081E-4</v>
      </c>
      <c r="Y24">
        <f>((Sustainable_Friendly_Table[[#This Row],[Weighted Energy]]-TOPSIS!$B$14)^2+(Sustainable_Friendly_Table[[#This Row],[Weighted Cost]]-TOPSIS!$C$14)^2+(Sustainable_Friendly_Table[[#This Row],[Weighted Co2]]-TOPSIS!$D$14)^2)^0.5</f>
        <v>6.3576776928102995E-3</v>
      </c>
      <c r="Z24">
        <f>Sustainable_Friendly_Table[[#This Row],[S- Worst-Euclidean Distance]]/(Sustainable_Friendly_Table[[#This Row],[S+ Best-Euclidean Distance]]+Sustainable_Friendly_Table[[#This Row],[S- Worst-Euclidean Distance]])</f>
        <v>0.90491849570546756</v>
      </c>
      <c r="AA24">
        <v>23</v>
      </c>
    </row>
    <row r="25" spans="1:27" x14ac:dyDescent="0.3">
      <c r="A25">
        <v>143</v>
      </c>
      <c r="B25" t="s">
        <v>140</v>
      </c>
      <c r="C25" t="s">
        <v>149</v>
      </c>
      <c r="D25" t="s">
        <v>155</v>
      </c>
      <c r="E25" t="s">
        <v>157</v>
      </c>
      <c r="F25" t="s">
        <v>161</v>
      </c>
      <c r="G25" t="s">
        <v>226</v>
      </c>
      <c r="H25">
        <v>385.57927110040515</v>
      </c>
      <c r="I25">
        <v>28</v>
      </c>
      <c r="J25">
        <v>1436561.9279353896</v>
      </c>
      <c r="K25">
        <v>64651.203974999989</v>
      </c>
      <c r="L25">
        <v>258581147.02837014</v>
      </c>
      <c r="M25">
        <v>6353459.9083333323</v>
      </c>
      <c r="N25">
        <v>2154842891.9030843</v>
      </c>
      <c r="O25">
        <v>109200000</v>
      </c>
      <c r="P25">
        <v>29.590722533333327</v>
      </c>
      <c r="Q25">
        <v>21476.600822634075</v>
      </c>
      <c r="R25">
        <v>258645798.23234513</v>
      </c>
      <c r="S25">
        <v>2270.3963518114174</v>
      </c>
      <c r="T25">
        <v>21506.191545167407</v>
      </c>
      <c r="U25">
        <f>Sustainable_Friendly_Table[[#This Row],[Total Energy(MJ)]]*AHP!$P$13/TOPSIS!$B$12</f>
        <v>2.0684483940805628E-2</v>
      </c>
      <c r="V25">
        <f>Sustainable_Friendly_Table[[#This Row],[Total Cost(LKR Million)]]*AHP!$P$14/TOPSIS!$C$12</f>
        <v>6.2690802111707153E-3</v>
      </c>
      <c r="W25">
        <f>Sustainable_Friendly_Table[[#This Row],[Total Carbon (Metric T)]]*AHP!$P$15/TOPSIS!$D$12</f>
        <v>1.1387451304297332E-2</v>
      </c>
      <c r="X25">
        <f>((Sustainable_Friendly_Table[[#This Row],[Weighted Energy]]-TOPSIS!$B$13)^2+(Sustainable_Friendly_Table[[#This Row],[Weighted Cost]]-TOPSIS!$C$13)^2+(Sustainable_Friendly_Table[[#This Row],[Weighted Co2]]-TOPSIS!$D$13)^2)^0.5</f>
        <v>6.6848136679737704E-4</v>
      </c>
      <c r="Y25">
        <f>((Sustainable_Friendly_Table[[#This Row],[Weighted Energy]]-TOPSIS!$B$14)^2+(Sustainable_Friendly_Table[[#This Row],[Weighted Cost]]-TOPSIS!$C$14)^2+(Sustainable_Friendly_Table[[#This Row],[Weighted Co2]]-TOPSIS!$D$14)^2)^0.5</f>
        <v>6.3572089911914029E-3</v>
      </c>
      <c r="Z25">
        <f>Sustainable_Friendly_Table[[#This Row],[S- Worst-Euclidean Distance]]/(Sustainable_Friendly_Table[[#This Row],[S+ Best-Euclidean Distance]]+Sustainable_Friendly_Table[[#This Row],[S- Worst-Euclidean Distance]])</f>
        <v>0.90485186042432686</v>
      </c>
      <c r="AA25">
        <v>24</v>
      </c>
    </row>
    <row r="26" spans="1:27" x14ac:dyDescent="0.3">
      <c r="A26">
        <v>4</v>
      </c>
      <c r="B26" t="s">
        <v>139</v>
      </c>
      <c r="C26" t="s">
        <v>149</v>
      </c>
      <c r="D26" t="s">
        <v>154</v>
      </c>
      <c r="E26" t="s">
        <v>156</v>
      </c>
      <c r="F26" t="s">
        <v>160</v>
      </c>
      <c r="G26" t="s">
        <v>225</v>
      </c>
      <c r="H26">
        <v>389.87205100172235</v>
      </c>
      <c r="I26">
        <v>56</v>
      </c>
      <c r="J26">
        <v>1440870.2762206781</v>
      </c>
      <c r="K26">
        <v>68128.14380833332</v>
      </c>
      <c r="L26">
        <v>259356649.71972206</v>
      </c>
      <c r="M26">
        <v>6318365.4041666649</v>
      </c>
      <c r="N26">
        <v>2161305414.331017</v>
      </c>
      <c r="O26">
        <v>104384000</v>
      </c>
      <c r="P26">
        <v>26.460769991666659</v>
      </c>
      <c r="Q26">
        <v>21541.010629499138</v>
      </c>
      <c r="R26">
        <v>259424777.8635304</v>
      </c>
      <c r="S26">
        <v>2272.0077797351837</v>
      </c>
      <c r="T26">
        <v>21567.471399490805</v>
      </c>
      <c r="U26">
        <f>Sustainable_Friendly_Table[[#This Row],[Total Energy(MJ)]]*AHP!$P$13/TOPSIS!$B$12</f>
        <v>2.0746780687095668E-2</v>
      </c>
      <c r="V26">
        <f>Sustainable_Friendly_Table[[#This Row],[Total Cost(LKR Million)]]*AHP!$P$14/TOPSIS!$C$12</f>
        <v>6.2735297298199813E-3</v>
      </c>
      <c r="W26">
        <f>Sustainable_Friendly_Table[[#This Row],[Total Carbon (Metric T)]]*AHP!$P$15/TOPSIS!$D$12</f>
        <v>1.1419898767418665E-2</v>
      </c>
      <c r="X26">
        <f>((Sustainable_Friendly_Table[[#This Row],[Weighted Energy]]-TOPSIS!$B$13)^2+(Sustainable_Friendly_Table[[#This Row],[Weighted Cost]]-TOPSIS!$C$13)^2+(Sustainable_Friendly_Table[[#This Row],[Weighted Co2]]-TOPSIS!$D$13)^2)^0.5</f>
        <v>7.372288004227058E-4</v>
      </c>
      <c r="Y26">
        <f>((Sustainable_Friendly_Table[[#This Row],[Weighted Energy]]-TOPSIS!$B$14)^2+(Sustainable_Friendly_Table[[#This Row],[Weighted Cost]]-TOPSIS!$C$14)^2+(Sustainable_Friendly_Table[[#This Row],[Weighted Co2]]-TOPSIS!$D$14)^2)^0.5</f>
        <v>6.2882399854825898E-3</v>
      </c>
      <c r="Z26">
        <f>Sustainable_Friendly_Table[[#This Row],[S- Worst-Euclidean Distance]]/(Sustainable_Friendly_Table[[#This Row],[S+ Best-Euclidean Distance]]+Sustainable_Friendly_Table[[#This Row],[S- Worst-Euclidean Distance]])</f>
        <v>0.89506340104994042</v>
      </c>
      <c r="AA26">
        <v>25</v>
      </c>
    </row>
    <row r="27" spans="1:27" x14ac:dyDescent="0.3">
      <c r="A27">
        <v>6</v>
      </c>
      <c r="B27" t="s">
        <v>139</v>
      </c>
      <c r="C27" t="s">
        <v>149</v>
      </c>
      <c r="D27" t="s">
        <v>154</v>
      </c>
      <c r="E27" t="s">
        <v>156</v>
      </c>
      <c r="F27" t="s">
        <v>160</v>
      </c>
      <c r="G27" t="s">
        <v>224</v>
      </c>
      <c r="H27">
        <v>389.87205100172235</v>
      </c>
      <c r="I27">
        <v>28</v>
      </c>
      <c r="J27">
        <v>1440870.2762206781</v>
      </c>
      <c r="K27">
        <v>68128.14380833332</v>
      </c>
      <c r="L27">
        <v>259356649.71972206</v>
      </c>
      <c r="M27">
        <v>6318365.4041666649</v>
      </c>
      <c r="N27">
        <v>2161305414.331017</v>
      </c>
      <c r="O27">
        <v>104893600</v>
      </c>
      <c r="P27">
        <v>26.460769991666659</v>
      </c>
      <c r="Q27">
        <v>21541.010629499138</v>
      </c>
      <c r="R27">
        <v>259424777.8635304</v>
      </c>
      <c r="S27">
        <v>2272.5173797351836</v>
      </c>
      <c r="T27">
        <v>21567.471399490805</v>
      </c>
      <c r="U27">
        <f>Sustainable_Friendly_Table[[#This Row],[Total Energy(MJ)]]*AHP!$P$13/TOPSIS!$B$12</f>
        <v>2.0746780687095668E-2</v>
      </c>
      <c r="V27">
        <f>Sustainable_Friendly_Table[[#This Row],[Total Cost(LKR Million)]]*AHP!$P$14/TOPSIS!$C$12</f>
        <v>6.2749368512122717E-3</v>
      </c>
      <c r="W27">
        <f>Sustainable_Friendly_Table[[#This Row],[Total Carbon (Metric T)]]*AHP!$P$15/TOPSIS!$D$12</f>
        <v>1.1419898767418665E-2</v>
      </c>
      <c r="X27">
        <f>((Sustainable_Friendly_Table[[#This Row],[Weighted Energy]]-TOPSIS!$B$13)^2+(Sustainable_Friendly_Table[[#This Row],[Weighted Cost]]-TOPSIS!$C$13)^2+(Sustainable_Friendly_Table[[#This Row],[Weighted Co2]]-TOPSIS!$D$13)^2)^0.5</f>
        <v>7.3760188884404324E-4</v>
      </c>
      <c r="Y27">
        <f>((Sustainable_Friendly_Table[[#This Row],[Weighted Energy]]-TOPSIS!$B$14)^2+(Sustainable_Friendly_Table[[#This Row],[Weighted Cost]]-TOPSIS!$C$14)^2+(Sustainable_Friendly_Table[[#This Row],[Weighted Co2]]-TOPSIS!$D$14)^2)^0.5</f>
        <v>6.2878732442449813E-3</v>
      </c>
      <c r="Z27">
        <f>Sustainable_Friendly_Table[[#This Row],[S- Worst-Euclidean Distance]]/(Sustainable_Friendly_Table[[#This Row],[S+ Best-Euclidean Distance]]+Sustainable_Friendly_Table[[#This Row],[S- Worst-Euclidean Distance]])</f>
        <v>0.89501039077484745</v>
      </c>
      <c r="AA27">
        <v>26</v>
      </c>
    </row>
    <row r="28" spans="1:27" x14ac:dyDescent="0.3">
      <c r="A28">
        <v>22</v>
      </c>
      <c r="B28" t="s">
        <v>139</v>
      </c>
      <c r="C28" t="s">
        <v>149</v>
      </c>
      <c r="D28" t="s">
        <v>155</v>
      </c>
      <c r="E28" t="s">
        <v>156</v>
      </c>
      <c r="F28" t="s">
        <v>160</v>
      </c>
      <c r="G28" t="s">
        <v>225</v>
      </c>
      <c r="H28">
        <v>389.90214487672233</v>
      </c>
      <c r="I28">
        <v>56</v>
      </c>
      <c r="J28">
        <v>1440899.4070916781</v>
      </c>
      <c r="K28">
        <v>68042.161308333321</v>
      </c>
      <c r="L28">
        <v>259361893.27650207</v>
      </c>
      <c r="M28">
        <v>6314066.2791666649</v>
      </c>
      <c r="N28">
        <v>2161349110.637517</v>
      </c>
      <c r="O28">
        <v>104384000</v>
      </c>
      <c r="P28">
        <v>26.396283116666662</v>
      </c>
      <c r="Q28">
        <v>21541.446136020586</v>
      </c>
      <c r="R28">
        <v>259429935.43781042</v>
      </c>
      <c r="S28">
        <v>2272.0471769166838</v>
      </c>
      <c r="T28">
        <v>21567.842419137254</v>
      </c>
      <c r="U28">
        <f>Sustainable_Friendly_Table[[#This Row],[Total Energy(MJ)]]*AHP!$P$13/TOPSIS!$B$12</f>
        <v>2.07471931498656E-2</v>
      </c>
      <c r="V28">
        <f>Sustainable_Friendly_Table[[#This Row],[Total Cost(LKR Million)]]*AHP!$P$14/TOPSIS!$C$12</f>
        <v>6.2736385143900061E-3</v>
      </c>
      <c r="W28">
        <f>Sustainable_Friendly_Table[[#This Row],[Total Carbon (Metric T)]]*AHP!$P$15/TOPSIS!$D$12</f>
        <v>1.1420095220991022E-2</v>
      </c>
      <c r="X28">
        <f>((Sustainable_Friendly_Table[[#This Row],[Weighted Energy]]-TOPSIS!$B$13)^2+(Sustainable_Friendly_Table[[#This Row],[Weighted Cost]]-TOPSIS!$C$13)^2+(Sustainable_Friendly_Table[[#This Row],[Weighted Co2]]-TOPSIS!$D$13)^2)^0.5</f>
        <v>7.3769740947641159E-4</v>
      </c>
      <c r="Y28">
        <f>((Sustainable_Friendly_Table[[#This Row],[Weighted Energy]]-TOPSIS!$B$14)^2+(Sustainable_Friendly_Table[[#This Row],[Weighted Cost]]-TOPSIS!$C$14)^2+(Sustainable_Friendly_Table[[#This Row],[Weighted Co2]]-TOPSIS!$D$14)^2)^0.5</f>
        <v>6.2877713202096836E-3</v>
      </c>
      <c r="Z28">
        <f>Sustainable_Friendly_Table[[#This Row],[S- Worst-Euclidean Distance]]/(Sustainable_Friendly_Table[[#This Row],[S+ Best-Euclidean Distance]]+Sustainable_Friendly_Table[[#This Row],[S- Worst-Euclidean Distance]])</f>
        <v>0.89499669874562626</v>
      </c>
      <c r="AA28">
        <v>27</v>
      </c>
    </row>
    <row r="29" spans="1:27" x14ac:dyDescent="0.3">
      <c r="A29">
        <v>24</v>
      </c>
      <c r="B29" t="s">
        <v>139</v>
      </c>
      <c r="C29" t="s">
        <v>149</v>
      </c>
      <c r="D29" t="s">
        <v>155</v>
      </c>
      <c r="E29" t="s">
        <v>156</v>
      </c>
      <c r="F29" t="s">
        <v>160</v>
      </c>
      <c r="G29" t="s">
        <v>224</v>
      </c>
      <c r="H29">
        <v>389.90214487672233</v>
      </c>
      <c r="I29">
        <v>28</v>
      </c>
      <c r="J29">
        <v>1440899.4070916781</v>
      </c>
      <c r="K29">
        <v>68042.161308333321</v>
      </c>
      <c r="L29">
        <v>259361893.27650207</v>
      </c>
      <c r="M29">
        <v>6314066.2791666649</v>
      </c>
      <c r="N29">
        <v>2161349110.637517</v>
      </c>
      <c r="O29">
        <v>104893600</v>
      </c>
      <c r="P29">
        <v>26.396283116666662</v>
      </c>
      <c r="Q29">
        <v>21541.446136020586</v>
      </c>
      <c r="R29">
        <v>259429935.43781042</v>
      </c>
      <c r="S29">
        <v>2272.5567769166837</v>
      </c>
      <c r="T29">
        <v>21567.842419137254</v>
      </c>
      <c r="U29">
        <f>Sustainable_Friendly_Table[[#This Row],[Total Energy(MJ)]]*AHP!$P$13/TOPSIS!$B$12</f>
        <v>2.07471931498656E-2</v>
      </c>
      <c r="V29">
        <f>Sustainable_Friendly_Table[[#This Row],[Total Cost(LKR Million)]]*AHP!$P$14/TOPSIS!$C$12</f>
        <v>6.2750456357822965E-3</v>
      </c>
      <c r="W29">
        <f>Sustainable_Friendly_Table[[#This Row],[Total Carbon (Metric T)]]*AHP!$P$15/TOPSIS!$D$12</f>
        <v>1.1420095220991022E-2</v>
      </c>
      <c r="X29">
        <f>((Sustainable_Friendly_Table[[#This Row],[Weighted Energy]]-TOPSIS!$B$13)^2+(Sustainable_Friendly_Table[[#This Row],[Weighted Cost]]-TOPSIS!$C$13)^2+(Sustainable_Friendly_Table[[#This Row],[Weighted Co2]]-TOPSIS!$D$13)^2)^0.5</f>
        <v>7.3807046841612497E-4</v>
      </c>
      <c r="Y29">
        <f>((Sustainable_Friendly_Table[[#This Row],[Weighted Energy]]-TOPSIS!$B$14)^2+(Sustainable_Friendly_Table[[#This Row],[Weighted Cost]]-TOPSIS!$C$14)^2+(Sustainable_Friendly_Table[[#This Row],[Weighted Co2]]-TOPSIS!$D$14)^2)^0.5</f>
        <v>6.2874045759810501E-3</v>
      </c>
      <c r="Z29">
        <f>Sustainable_Friendly_Table[[#This Row],[S- Worst-Euclidean Distance]]/(Sustainable_Friendly_Table[[#This Row],[S+ Best-Euclidean Distance]]+Sustainable_Friendly_Table[[#This Row],[S- Worst-Euclidean Distance]])</f>
        <v>0.89494369224117631</v>
      </c>
      <c r="AA29">
        <v>28</v>
      </c>
    </row>
    <row r="30" spans="1:27" x14ac:dyDescent="0.3">
      <c r="A30">
        <v>5</v>
      </c>
      <c r="B30" t="s">
        <v>139</v>
      </c>
      <c r="C30" t="s">
        <v>149</v>
      </c>
      <c r="D30" t="s">
        <v>154</v>
      </c>
      <c r="E30" t="s">
        <v>156</v>
      </c>
      <c r="F30" t="s">
        <v>160</v>
      </c>
      <c r="G30" t="s">
        <v>226</v>
      </c>
      <c r="H30">
        <v>389.87205100172235</v>
      </c>
      <c r="I30">
        <v>28</v>
      </c>
      <c r="J30">
        <v>1440870.2762206781</v>
      </c>
      <c r="K30">
        <v>68128.14380833332</v>
      </c>
      <c r="L30">
        <v>259356649.71972206</v>
      </c>
      <c r="M30">
        <v>6318365.4041666649</v>
      </c>
      <c r="N30">
        <v>2161305414.331017</v>
      </c>
      <c r="O30">
        <v>109200000</v>
      </c>
      <c r="P30">
        <v>26.460769991666659</v>
      </c>
      <c r="Q30">
        <v>21541.010629499138</v>
      </c>
      <c r="R30">
        <v>259424777.8635304</v>
      </c>
      <c r="S30">
        <v>2276.8237797351835</v>
      </c>
      <c r="T30">
        <v>21567.471399490805</v>
      </c>
      <c r="U30">
        <f>Sustainable_Friendly_Table[[#This Row],[Total Energy(MJ)]]*AHP!$P$13/TOPSIS!$B$12</f>
        <v>2.0746780687095668E-2</v>
      </c>
      <c r="V30">
        <f>Sustainable_Friendly_Table[[#This Row],[Total Cost(LKR Million)]]*AHP!$P$14/TOPSIS!$C$12</f>
        <v>6.2868278001207501E-3</v>
      </c>
      <c r="W30">
        <f>Sustainable_Friendly_Table[[#This Row],[Total Carbon (Metric T)]]*AHP!$P$15/TOPSIS!$D$12</f>
        <v>1.1419898767418665E-2</v>
      </c>
      <c r="X30">
        <f>((Sustainable_Friendly_Table[[#This Row],[Weighted Energy]]-TOPSIS!$B$13)^2+(Sustainable_Friendly_Table[[#This Row],[Weighted Cost]]-TOPSIS!$C$13)^2+(Sustainable_Friendly_Table[[#This Row],[Weighted Co2]]-TOPSIS!$D$13)^2)^0.5</f>
        <v>7.4085391439516926E-4</v>
      </c>
      <c r="Y30">
        <f>((Sustainable_Friendly_Table[[#This Row],[Weighted Energy]]-TOPSIS!$B$14)^2+(Sustainable_Friendly_Table[[#This Row],[Weighted Cost]]-TOPSIS!$C$14)^2+(Sustainable_Friendly_Table[[#This Row],[Weighted Co2]]-TOPSIS!$D$14)^2)^0.5</f>
        <v>6.284785804851427E-3</v>
      </c>
      <c r="Z30">
        <f>Sustainable_Friendly_Table[[#This Row],[S- Worst-Euclidean Distance]]/(Sustainable_Friendly_Table[[#This Row],[S+ Best-Euclidean Distance]]+Sustainable_Friendly_Table[[#This Row],[S- Worst-Euclidean Distance]])</f>
        <v>0.89454997067873898</v>
      </c>
      <c r="AA30">
        <v>29</v>
      </c>
    </row>
    <row r="31" spans="1:27" x14ac:dyDescent="0.3">
      <c r="A31">
        <v>23</v>
      </c>
      <c r="B31" t="s">
        <v>139</v>
      </c>
      <c r="C31" t="s">
        <v>149</v>
      </c>
      <c r="D31" t="s">
        <v>155</v>
      </c>
      <c r="E31" t="s">
        <v>156</v>
      </c>
      <c r="F31" t="s">
        <v>160</v>
      </c>
      <c r="G31" t="s">
        <v>226</v>
      </c>
      <c r="H31">
        <v>389.90214487672233</v>
      </c>
      <c r="I31">
        <v>28</v>
      </c>
      <c r="J31">
        <v>1440899.4070916781</v>
      </c>
      <c r="K31">
        <v>68042.161308333321</v>
      </c>
      <c r="L31">
        <v>259361893.27650207</v>
      </c>
      <c r="M31">
        <v>6314066.2791666649</v>
      </c>
      <c r="N31">
        <v>2161349110.637517</v>
      </c>
      <c r="O31">
        <v>109200000</v>
      </c>
      <c r="P31">
        <v>26.396283116666662</v>
      </c>
      <c r="Q31">
        <v>21541.446136020586</v>
      </c>
      <c r="R31">
        <v>259429935.43781042</v>
      </c>
      <c r="S31">
        <v>2276.8631769166836</v>
      </c>
      <c r="T31">
        <v>21567.842419137254</v>
      </c>
      <c r="U31">
        <f>Sustainable_Friendly_Table[[#This Row],[Total Energy(MJ)]]*AHP!$P$13/TOPSIS!$B$12</f>
        <v>2.07471931498656E-2</v>
      </c>
      <c r="V31">
        <f>Sustainable_Friendly_Table[[#This Row],[Total Cost(LKR Million)]]*AHP!$P$14/TOPSIS!$C$12</f>
        <v>6.2869365846907749E-3</v>
      </c>
      <c r="W31">
        <f>Sustainable_Friendly_Table[[#This Row],[Total Carbon (Metric T)]]*AHP!$P$15/TOPSIS!$D$12</f>
        <v>1.1420095220991022E-2</v>
      </c>
      <c r="X31">
        <f>((Sustainable_Friendly_Table[[#This Row],[Weighted Energy]]-TOPSIS!$B$13)^2+(Sustainable_Friendly_Table[[#This Row],[Weighted Cost]]-TOPSIS!$C$13)^2+(Sustainable_Friendly_Table[[#This Row],[Weighted Co2]]-TOPSIS!$D$13)^2)^0.5</f>
        <v>7.4132218333182974E-4</v>
      </c>
      <c r="Y31">
        <f>((Sustainable_Friendly_Table[[#This Row],[Weighted Energy]]-TOPSIS!$B$14)^2+(Sustainable_Friendly_Table[[#This Row],[Weighted Cost]]-TOPSIS!$C$14)^2+(Sustainable_Friendly_Table[[#This Row],[Weighted Co2]]-TOPSIS!$D$14)^2)^0.5</f>
        <v>6.2843171121722578E-3</v>
      </c>
      <c r="Z31">
        <f>Sustainable_Friendly_Table[[#This Row],[S- Worst-Euclidean Distance]]/(Sustainable_Friendly_Table[[#This Row],[S+ Best-Euclidean Distance]]+Sustainable_Friendly_Table[[#This Row],[S- Worst-Euclidean Distance]])</f>
        <v>0.89448331288424909</v>
      </c>
      <c r="AA31">
        <v>30</v>
      </c>
    </row>
    <row r="32" spans="1:27" x14ac:dyDescent="0.3">
      <c r="A32">
        <v>13</v>
      </c>
      <c r="B32" t="s">
        <v>139</v>
      </c>
      <c r="C32" t="s">
        <v>149</v>
      </c>
      <c r="D32" t="s">
        <v>154</v>
      </c>
      <c r="E32" t="s">
        <v>157</v>
      </c>
      <c r="F32" t="s">
        <v>160</v>
      </c>
      <c r="G32" t="s">
        <v>225</v>
      </c>
      <c r="H32">
        <v>392.92356333505563</v>
      </c>
      <c r="I32">
        <v>56</v>
      </c>
      <c r="J32">
        <v>1443824.140159345</v>
      </c>
      <c r="K32">
        <v>71125.164849999986</v>
      </c>
      <c r="L32">
        <v>259888345.2286821</v>
      </c>
      <c r="M32">
        <v>5718961.1958333319</v>
      </c>
      <c r="N32">
        <v>2165736210.2390175</v>
      </c>
      <c r="O32">
        <v>104384000</v>
      </c>
      <c r="P32">
        <v>29.457791033333329</v>
      </c>
      <c r="Q32">
        <v>21585.170895382205</v>
      </c>
      <c r="R32">
        <v>259959470.3935321</v>
      </c>
      <c r="S32">
        <v>2275.8391714348509</v>
      </c>
      <c r="T32">
        <v>21614.628686415537</v>
      </c>
      <c r="U32">
        <f>Sustainable_Friendly_Table[[#This Row],[Total Energy(MJ)]]*AHP!$P$13/TOPSIS!$B$12</f>
        <v>2.0789541246616354E-2</v>
      </c>
      <c r="V32">
        <f>Sustainable_Friendly_Table[[#This Row],[Total Cost(LKR Million)]]*AHP!$P$14/TOPSIS!$C$12</f>
        <v>6.284109072878942E-3</v>
      </c>
      <c r="W32">
        <f>Sustainable_Friendly_Table[[#This Row],[Total Carbon (Metric T)]]*AHP!$P$15/TOPSIS!$D$12</f>
        <v>1.1444868381744399E-2</v>
      </c>
      <c r="X32">
        <f>((Sustainable_Friendly_Table[[#This Row],[Weighted Energy]]-TOPSIS!$B$13)^2+(Sustainable_Friendly_Table[[#This Row],[Weighted Cost]]-TOPSIS!$C$13)^2+(Sustainable_Friendly_Table[[#This Row],[Weighted Co2]]-TOPSIS!$D$13)^2)^0.5</f>
        <v>7.8777223725939817E-4</v>
      </c>
      <c r="Y32">
        <f>((Sustainable_Friendly_Table[[#This Row],[Weighted Energy]]-TOPSIS!$B$14)^2+(Sustainable_Friendly_Table[[#This Row],[Weighted Cost]]-TOPSIS!$C$14)^2+(Sustainable_Friendly_Table[[#This Row],[Weighted Co2]]-TOPSIS!$D$14)^2)^0.5</f>
        <v>6.2376935080537656E-3</v>
      </c>
      <c r="Z32">
        <f>Sustainable_Friendly_Table[[#This Row],[S- Worst-Euclidean Distance]]/(Sustainable_Friendly_Table[[#This Row],[S+ Best-Euclidean Distance]]+Sustainable_Friendly_Table[[#This Row],[S- Worst-Euclidean Distance]])</f>
        <v>0.88786903732539901</v>
      </c>
      <c r="AA32">
        <v>31</v>
      </c>
    </row>
    <row r="33" spans="1:27" x14ac:dyDescent="0.3">
      <c r="A33">
        <v>15</v>
      </c>
      <c r="B33" t="s">
        <v>139</v>
      </c>
      <c r="C33" t="s">
        <v>149</v>
      </c>
      <c r="D33" t="s">
        <v>154</v>
      </c>
      <c r="E33" t="s">
        <v>157</v>
      </c>
      <c r="F33" t="s">
        <v>160</v>
      </c>
      <c r="G33" t="s">
        <v>224</v>
      </c>
      <c r="H33">
        <v>392.92356333505563</v>
      </c>
      <c r="I33">
        <v>28</v>
      </c>
      <c r="J33">
        <v>1443824.140159345</v>
      </c>
      <c r="K33">
        <v>71125.164849999986</v>
      </c>
      <c r="L33">
        <v>259888345.2286821</v>
      </c>
      <c r="M33">
        <v>5718961.1958333319</v>
      </c>
      <c r="N33">
        <v>2165736210.2390175</v>
      </c>
      <c r="O33">
        <v>104893600</v>
      </c>
      <c r="P33">
        <v>29.457791033333329</v>
      </c>
      <c r="Q33">
        <v>21585.170895382205</v>
      </c>
      <c r="R33">
        <v>259959470.3935321</v>
      </c>
      <c r="S33">
        <v>2276.3487714348507</v>
      </c>
      <c r="T33">
        <v>21614.628686415537</v>
      </c>
      <c r="U33">
        <f>Sustainable_Friendly_Table[[#This Row],[Total Energy(MJ)]]*AHP!$P$13/TOPSIS!$B$12</f>
        <v>2.0789541246616354E-2</v>
      </c>
      <c r="V33">
        <f>Sustainable_Friendly_Table[[#This Row],[Total Cost(LKR Million)]]*AHP!$P$14/TOPSIS!$C$12</f>
        <v>6.2855161942712333E-3</v>
      </c>
      <c r="W33">
        <f>Sustainable_Friendly_Table[[#This Row],[Total Carbon (Metric T)]]*AHP!$P$15/TOPSIS!$D$12</f>
        <v>1.1444868381744399E-2</v>
      </c>
      <c r="X33">
        <f>((Sustainable_Friendly_Table[[#This Row],[Weighted Energy]]-TOPSIS!$B$13)^2+(Sustainable_Friendly_Table[[#This Row],[Weighted Cost]]-TOPSIS!$C$13)^2+(Sustainable_Friendly_Table[[#This Row],[Weighted Co2]]-TOPSIS!$D$13)^2)^0.5</f>
        <v>7.8814028756950738E-4</v>
      </c>
      <c r="Y33">
        <f>((Sustainable_Friendly_Table[[#This Row],[Weighted Energy]]-TOPSIS!$B$14)^2+(Sustainable_Friendly_Table[[#This Row],[Weighted Cost]]-TOPSIS!$C$14)^2+(Sustainable_Friendly_Table[[#This Row],[Weighted Co2]]-TOPSIS!$D$14)^2)^0.5</f>
        <v>6.2373261814599526E-3</v>
      </c>
      <c r="Z33">
        <f>Sustainable_Friendly_Table[[#This Row],[S- Worst-Euclidean Distance]]/(Sustainable_Friendly_Table[[#This Row],[S+ Best-Euclidean Distance]]+Sustainable_Friendly_Table[[#This Row],[S- Worst-Euclidean Distance]])</f>
        <v>0.88781666085179023</v>
      </c>
      <c r="AA33">
        <v>32</v>
      </c>
    </row>
    <row r="34" spans="1:27" x14ac:dyDescent="0.3">
      <c r="A34">
        <v>31</v>
      </c>
      <c r="B34" t="s">
        <v>139</v>
      </c>
      <c r="C34" t="s">
        <v>149</v>
      </c>
      <c r="D34" t="s">
        <v>155</v>
      </c>
      <c r="E34" t="s">
        <v>157</v>
      </c>
      <c r="F34" t="s">
        <v>160</v>
      </c>
      <c r="G34" t="s">
        <v>225</v>
      </c>
      <c r="H34">
        <v>392.95365721005567</v>
      </c>
      <c r="I34">
        <v>56</v>
      </c>
      <c r="J34">
        <v>1443853.271030345</v>
      </c>
      <c r="K34">
        <v>71039.182349999988</v>
      </c>
      <c r="L34">
        <v>259893588.78546211</v>
      </c>
      <c r="M34">
        <v>5714662.0708333319</v>
      </c>
      <c r="N34">
        <v>2165779906.5455174</v>
      </c>
      <c r="O34">
        <v>104384000</v>
      </c>
      <c r="P34">
        <v>29.393304158333329</v>
      </c>
      <c r="Q34">
        <v>21585.606401903657</v>
      </c>
      <c r="R34">
        <v>259964627.96781212</v>
      </c>
      <c r="S34">
        <v>2275.8785686163505</v>
      </c>
      <c r="T34">
        <v>21614.99970606199</v>
      </c>
      <c r="U34">
        <f>Sustainable_Friendly_Table[[#This Row],[Total Energy(MJ)]]*AHP!$P$13/TOPSIS!$B$12</f>
        <v>2.0789953709386279E-2</v>
      </c>
      <c r="V34">
        <f>Sustainable_Friendly_Table[[#This Row],[Total Cost(LKR Million)]]*AHP!$P$14/TOPSIS!$C$12</f>
        <v>6.2842178574489668E-3</v>
      </c>
      <c r="W34">
        <f>Sustainable_Friendly_Table[[#This Row],[Total Carbon (Metric T)]]*AHP!$P$15/TOPSIS!$D$12</f>
        <v>1.1445064835316758E-2</v>
      </c>
      <c r="X34">
        <f>((Sustainable_Friendly_Table[[#This Row],[Weighted Energy]]-TOPSIS!$B$13)^2+(Sustainable_Friendly_Table[[#This Row],[Weighted Cost]]-TOPSIS!$C$13)^2+(Sustainable_Friendly_Table[[#This Row],[Weighted Co2]]-TOPSIS!$D$13)^2)^0.5</f>
        <v>7.8824085679966166E-4</v>
      </c>
      <c r="Y34">
        <f>((Sustainable_Friendly_Table[[#This Row],[Weighted Energy]]-TOPSIS!$B$14)^2+(Sustainable_Friendly_Table[[#This Row],[Weighted Cost]]-TOPSIS!$C$14)^2+(Sustainable_Friendly_Table[[#This Row],[Weighted Co2]]-TOPSIS!$D$14)^2)^0.5</f>
        <v>6.23722484342208E-3</v>
      </c>
      <c r="Z34">
        <f>Sustainable_Friendly_Table[[#This Row],[S- Worst-Euclidean Distance]]/(Sustainable_Friendly_Table[[#This Row],[S+ Best-Euclidean Distance]]+Sustainable_Friendly_Table[[#This Row],[S- Worst-Euclidean Distance]])</f>
        <v>0.88780233361970828</v>
      </c>
      <c r="AA34">
        <v>33</v>
      </c>
    </row>
    <row r="35" spans="1:27" x14ac:dyDescent="0.3">
      <c r="A35">
        <v>33</v>
      </c>
      <c r="B35" t="s">
        <v>139</v>
      </c>
      <c r="C35" t="s">
        <v>149</v>
      </c>
      <c r="D35" t="s">
        <v>155</v>
      </c>
      <c r="E35" t="s">
        <v>157</v>
      </c>
      <c r="F35" t="s">
        <v>160</v>
      </c>
      <c r="G35" t="s">
        <v>224</v>
      </c>
      <c r="H35">
        <v>392.95365721005567</v>
      </c>
      <c r="I35">
        <v>28</v>
      </c>
      <c r="J35">
        <v>1443853.271030345</v>
      </c>
      <c r="K35">
        <v>71039.182349999988</v>
      </c>
      <c r="L35">
        <v>259893588.78546211</v>
      </c>
      <c r="M35">
        <v>5714662.0708333319</v>
      </c>
      <c r="N35">
        <v>2165779906.5455174</v>
      </c>
      <c r="O35">
        <v>104893600</v>
      </c>
      <c r="P35">
        <v>29.393304158333329</v>
      </c>
      <c r="Q35">
        <v>21585.606401903657</v>
      </c>
      <c r="R35">
        <v>259964627.96781212</v>
      </c>
      <c r="S35">
        <v>2276.3881686163509</v>
      </c>
      <c r="T35">
        <v>21614.99970606199</v>
      </c>
      <c r="U35">
        <f>Sustainable_Friendly_Table[[#This Row],[Total Energy(MJ)]]*AHP!$P$13/TOPSIS!$B$12</f>
        <v>2.0789953709386279E-2</v>
      </c>
      <c r="V35">
        <f>Sustainable_Friendly_Table[[#This Row],[Total Cost(LKR Million)]]*AHP!$P$14/TOPSIS!$C$12</f>
        <v>6.2856249788412573E-3</v>
      </c>
      <c r="W35">
        <f>Sustainable_Friendly_Table[[#This Row],[Total Carbon (Metric T)]]*AHP!$P$15/TOPSIS!$D$12</f>
        <v>1.1445064835316758E-2</v>
      </c>
      <c r="X35">
        <f>((Sustainable_Friendly_Table[[#This Row],[Weighted Energy]]-TOPSIS!$B$13)^2+(Sustainable_Friendly_Table[[#This Row],[Weighted Cost]]-TOPSIS!$C$13)^2+(Sustainable_Friendly_Table[[#This Row],[Weighted Co2]]-TOPSIS!$D$13)^2)^0.5</f>
        <v>7.8860888250635607E-4</v>
      </c>
      <c r="Y35">
        <f>((Sustainable_Friendly_Table[[#This Row],[Weighted Energy]]-TOPSIS!$B$14)^2+(Sustainable_Friendly_Table[[#This Row],[Weighted Cost]]-TOPSIS!$C$14)^2+(Sustainable_Friendly_Table[[#This Row],[Weighted Co2]]-TOPSIS!$D$14)^2)^0.5</f>
        <v>6.2368575137690518E-3</v>
      </c>
      <c r="Z35">
        <f>Sustainable_Friendly_Table[[#This Row],[S- Worst-Euclidean Distance]]/(Sustainable_Friendly_Table[[#This Row],[S+ Best-Euclidean Distance]]+Sustainable_Friendly_Table[[#This Row],[S- Worst-Euclidean Distance]])</f>
        <v>0.88774996021268548</v>
      </c>
      <c r="AA35">
        <v>34</v>
      </c>
    </row>
    <row r="36" spans="1:27" x14ac:dyDescent="0.3">
      <c r="A36">
        <v>14</v>
      </c>
      <c r="B36" t="s">
        <v>139</v>
      </c>
      <c r="C36" t="s">
        <v>149</v>
      </c>
      <c r="D36" t="s">
        <v>154</v>
      </c>
      <c r="E36" t="s">
        <v>157</v>
      </c>
      <c r="F36" t="s">
        <v>160</v>
      </c>
      <c r="G36" t="s">
        <v>226</v>
      </c>
      <c r="H36">
        <v>392.92356333505563</v>
      </c>
      <c r="I36">
        <v>28</v>
      </c>
      <c r="J36">
        <v>1443824.140159345</v>
      </c>
      <c r="K36">
        <v>71125.164849999986</v>
      </c>
      <c r="L36">
        <v>259888345.2286821</v>
      </c>
      <c r="M36">
        <v>5718961.1958333319</v>
      </c>
      <c r="N36">
        <v>2165736210.2390175</v>
      </c>
      <c r="O36">
        <v>109200000</v>
      </c>
      <c r="P36">
        <v>29.457791033333329</v>
      </c>
      <c r="Q36">
        <v>21585.170895382205</v>
      </c>
      <c r="R36">
        <v>259959470.3935321</v>
      </c>
      <c r="S36">
        <v>2280.6551714348507</v>
      </c>
      <c r="T36">
        <v>21614.628686415537</v>
      </c>
      <c r="U36">
        <f>Sustainable_Friendly_Table[[#This Row],[Total Energy(MJ)]]*AHP!$P$13/TOPSIS!$B$12</f>
        <v>2.0789541246616354E-2</v>
      </c>
      <c r="V36">
        <f>Sustainable_Friendly_Table[[#This Row],[Total Cost(LKR Million)]]*AHP!$P$14/TOPSIS!$C$12</f>
        <v>6.2974071431797108E-3</v>
      </c>
      <c r="W36">
        <f>Sustainable_Friendly_Table[[#This Row],[Total Carbon (Metric T)]]*AHP!$P$15/TOPSIS!$D$12</f>
        <v>1.1444868381744399E-2</v>
      </c>
      <c r="X36">
        <f>((Sustainable_Friendly_Table[[#This Row],[Weighted Energy]]-TOPSIS!$B$13)^2+(Sustainable_Friendly_Table[[#This Row],[Weighted Cost]]-TOPSIS!$C$13)^2+(Sustainable_Friendly_Table[[#This Row],[Weighted Co2]]-TOPSIS!$D$13)^2)^0.5</f>
        <v>7.9134359528215583E-4</v>
      </c>
      <c r="Y36">
        <f>((Sustainable_Friendly_Table[[#This Row],[Weighted Energy]]-TOPSIS!$B$14)^2+(Sustainable_Friendly_Table[[#This Row],[Weighted Cost]]-TOPSIS!$C$14)^2+(Sustainable_Friendly_Table[[#This Row],[Weighted Co2]]-TOPSIS!$D$14)^2)^0.5</f>
        <v>6.234233887812639E-3</v>
      </c>
      <c r="Z36">
        <f>Sustainable_Friendly_Table[[#This Row],[S- Worst-Euclidean Distance]]/(Sustainable_Friendly_Table[[#This Row],[S+ Best-Euclidean Distance]]+Sustainable_Friendly_Table[[#This Row],[S- Worst-Euclidean Distance]])</f>
        <v>0.88736248412513896</v>
      </c>
      <c r="AA36">
        <v>35</v>
      </c>
    </row>
    <row r="37" spans="1:27" x14ac:dyDescent="0.3">
      <c r="A37">
        <v>32</v>
      </c>
      <c r="B37" t="s">
        <v>139</v>
      </c>
      <c r="C37" t="s">
        <v>149</v>
      </c>
      <c r="D37" t="s">
        <v>155</v>
      </c>
      <c r="E37" t="s">
        <v>157</v>
      </c>
      <c r="F37" t="s">
        <v>160</v>
      </c>
      <c r="G37" t="s">
        <v>226</v>
      </c>
      <c r="H37">
        <v>392.95365721005567</v>
      </c>
      <c r="I37">
        <v>28</v>
      </c>
      <c r="J37">
        <v>1443853.271030345</v>
      </c>
      <c r="K37">
        <v>71039.182349999988</v>
      </c>
      <c r="L37">
        <v>259893588.78546211</v>
      </c>
      <c r="M37">
        <v>5714662.0708333319</v>
      </c>
      <c r="N37">
        <v>2165779906.5455174</v>
      </c>
      <c r="O37">
        <v>109200000</v>
      </c>
      <c r="P37">
        <v>29.393304158333329</v>
      </c>
      <c r="Q37">
        <v>21585.606401903657</v>
      </c>
      <c r="R37">
        <v>259964627.96781212</v>
      </c>
      <c r="S37">
        <v>2280.6945686163508</v>
      </c>
      <c r="T37">
        <v>21614.99970606199</v>
      </c>
      <c r="U37">
        <f>Sustainable_Friendly_Table[[#This Row],[Total Energy(MJ)]]*AHP!$P$13/TOPSIS!$B$12</f>
        <v>2.0789953709386279E-2</v>
      </c>
      <c r="V37">
        <f>Sustainable_Friendly_Table[[#This Row],[Total Cost(LKR Million)]]*AHP!$P$14/TOPSIS!$C$12</f>
        <v>6.2975159277497356E-3</v>
      </c>
      <c r="W37">
        <f>Sustainable_Friendly_Table[[#This Row],[Total Carbon (Metric T)]]*AHP!$P$15/TOPSIS!$D$12</f>
        <v>1.1445064835316758E-2</v>
      </c>
      <c r="X37">
        <f>((Sustainable_Friendly_Table[[#This Row],[Weighted Energy]]-TOPSIS!$B$13)^2+(Sustainable_Friendly_Table[[#This Row],[Weighted Cost]]-TOPSIS!$C$13)^2+(Sustainable_Friendly_Table[[#This Row],[Weighted Co2]]-TOPSIS!$D$13)^2)^0.5</f>
        <v>7.9181192815932946E-4</v>
      </c>
      <c r="Y37">
        <f>((Sustainable_Friendly_Table[[#This Row],[Weighted Energy]]-TOPSIS!$B$14)^2+(Sustainable_Friendly_Table[[#This Row],[Weighted Cost]]-TOPSIS!$C$14)^2+(Sustainable_Friendly_Table[[#This Row],[Weighted Co2]]-TOPSIS!$D$14)^2)^0.5</f>
        <v>6.2337651951438391E-3</v>
      </c>
      <c r="Z37">
        <f>Sustainable_Friendly_Table[[#This Row],[S- Worst-Euclidean Distance]]/(Sustainable_Friendly_Table[[#This Row],[S+ Best-Euclidean Distance]]+Sustainable_Friendly_Table[[#This Row],[S- Worst-Euclidean Distance]])</f>
        <v>0.88729581723144635</v>
      </c>
      <c r="AA37">
        <v>36</v>
      </c>
    </row>
    <row r="38" spans="1:27" x14ac:dyDescent="0.3">
      <c r="A38">
        <v>1</v>
      </c>
      <c r="B38" t="s">
        <v>139</v>
      </c>
      <c r="C38" t="s">
        <v>149</v>
      </c>
      <c r="D38" t="s">
        <v>154</v>
      </c>
      <c r="E38" t="s">
        <v>156</v>
      </c>
      <c r="F38" t="s">
        <v>159</v>
      </c>
      <c r="G38" t="s">
        <v>225</v>
      </c>
      <c r="H38">
        <v>394.99189420857732</v>
      </c>
      <c r="I38">
        <v>57</v>
      </c>
      <c r="J38">
        <v>1451832.4051029475</v>
      </c>
      <c r="K38">
        <v>67310.77443333331</v>
      </c>
      <c r="L38">
        <v>261329832.91853052</v>
      </c>
      <c r="M38">
        <v>6291119.7583333319</v>
      </c>
      <c r="N38">
        <v>2177748607.6544209</v>
      </c>
      <c r="O38">
        <v>106248000</v>
      </c>
      <c r="P38">
        <v>26.733226449999989</v>
      </c>
      <c r="Q38">
        <v>21704.894456289061</v>
      </c>
      <c r="R38">
        <v>261397143.69296387</v>
      </c>
      <c r="S38">
        <v>2290.2877274127541</v>
      </c>
      <c r="T38">
        <v>21731.627682739061</v>
      </c>
      <c r="U38">
        <f>Sustainable_Friendly_Table[[#This Row],[Total Energy(MJ)]]*AHP!$P$13/TOPSIS!$B$12</f>
        <v>2.0904515201258016E-2</v>
      </c>
      <c r="V38">
        <f>Sustainable_Friendly_Table[[#This Row],[Total Cost(LKR Million)]]*AHP!$P$14/TOPSIS!$C$12</f>
        <v>6.3240048189625708E-3</v>
      </c>
      <c r="W38">
        <f>Sustainable_Friendly_Table[[#This Row],[Total Carbon (Metric T)]]*AHP!$P$15/TOPSIS!$D$12</f>
        <v>1.1506818930752E-2</v>
      </c>
      <c r="X38">
        <f>((Sustainable_Friendly_Table[[#This Row],[Weighted Energy]]-TOPSIS!$B$13)^2+(Sustainable_Friendly_Table[[#This Row],[Weighted Cost]]-TOPSIS!$C$13)^2+(Sustainable_Friendly_Table[[#This Row],[Weighted Co2]]-TOPSIS!$D$13)^2)^0.5</f>
        <v>9.2426375261110813E-4</v>
      </c>
      <c r="Y38">
        <f>((Sustainable_Friendly_Table[[#This Row],[Weighted Energy]]-TOPSIS!$B$14)^2+(Sustainable_Friendly_Table[[#This Row],[Weighted Cost]]-TOPSIS!$C$14)^2+(Sustainable_Friendly_Table[[#This Row],[Weighted Co2]]-TOPSIS!$D$14)^2)^0.5</f>
        <v>6.1012111656637558E-3</v>
      </c>
      <c r="Z38">
        <f>Sustainable_Friendly_Table[[#This Row],[S- Worst-Euclidean Distance]]/(Sustainable_Friendly_Table[[#This Row],[S+ Best-Euclidean Distance]]+Sustainable_Friendly_Table[[#This Row],[S- Worst-Euclidean Distance]])</f>
        <v>0.86844109994516006</v>
      </c>
      <c r="AA38">
        <v>37</v>
      </c>
    </row>
    <row r="39" spans="1:27" x14ac:dyDescent="0.3">
      <c r="A39">
        <v>19</v>
      </c>
      <c r="B39" t="s">
        <v>139</v>
      </c>
      <c r="C39" t="s">
        <v>149</v>
      </c>
      <c r="D39" t="s">
        <v>155</v>
      </c>
      <c r="E39" t="s">
        <v>156</v>
      </c>
      <c r="F39" t="s">
        <v>159</v>
      </c>
      <c r="G39" t="s">
        <v>225</v>
      </c>
      <c r="H39">
        <v>395.02198808357736</v>
      </c>
      <c r="I39">
        <v>57</v>
      </c>
      <c r="J39">
        <v>1451861.5359739475</v>
      </c>
      <c r="K39">
        <v>67224.791933333312</v>
      </c>
      <c r="L39">
        <v>261335076.47531059</v>
      </c>
      <c r="M39">
        <v>6286820.6333333319</v>
      </c>
      <c r="N39">
        <v>2177792303.9609213</v>
      </c>
      <c r="O39">
        <v>106248000</v>
      </c>
      <c r="P39">
        <v>26.668739574999993</v>
      </c>
      <c r="Q39">
        <v>21705.329962810516</v>
      </c>
      <c r="R39">
        <v>261402301.26724392</v>
      </c>
      <c r="S39">
        <v>2290.3271245942547</v>
      </c>
      <c r="T39">
        <v>21731.998702385517</v>
      </c>
      <c r="U39">
        <f>Sustainable_Friendly_Table[[#This Row],[Total Energy(MJ)]]*AHP!$P$13/TOPSIS!$B$12</f>
        <v>2.0904927664027944E-2</v>
      </c>
      <c r="V39">
        <f>Sustainable_Friendly_Table[[#This Row],[Total Cost(LKR Million)]]*AHP!$P$14/TOPSIS!$C$12</f>
        <v>6.3241136035325973E-3</v>
      </c>
      <c r="W39">
        <f>Sustainable_Friendly_Table[[#This Row],[Total Carbon (Metric T)]]*AHP!$P$15/TOPSIS!$D$12</f>
        <v>1.1507015384324363E-2</v>
      </c>
      <c r="X39">
        <f>((Sustainable_Friendly_Table[[#This Row],[Weighted Energy]]-TOPSIS!$B$13)^2+(Sustainable_Friendly_Table[[#This Row],[Weighted Cost]]-TOPSIS!$C$13)^2+(Sustainable_Friendly_Table[[#This Row],[Weighted Co2]]-TOPSIS!$D$13)^2)^0.5</f>
        <v>9.2473234006952348E-4</v>
      </c>
      <c r="Y39">
        <f>((Sustainable_Friendly_Table[[#This Row],[Weighted Energy]]-TOPSIS!$B$14)^2+(Sustainable_Friendly_Table[[#This Row],[Weighted Cost]]-TOPSIS!$C$14)^2+(Sustainable_Friendly_Table[[#This Row],[Weighted Co2]]-TOPSIS!$D$14)^2)^0.5</f>
        <v>6.100742495865041E-3</v>
      </c>
      <c r="Z39">
        <f>Sustainable_Friendly_Table[[#This Row],[S- Worst-Euclidean Distance]]/(Sustainable_Friendly_Table[[#This Row],[S+ Best-Euclidean Distance]]+Sustainable_Friendly_Table[[#This Row],[S- Worst-Euclidean Distance]])</f>
        <v>0.8683744000704956</v>
      </c>
      <c r="AA39">
        <v>38</v>
      </c>
    </row>
    <row r="40" spans="1:27" x14ac:dyDescent="0.3">
      <c r="A40">
        <v>3</v>
      </c>
      <c r="B40" t="s">
        <v>139</v>
      </c>
      <c r="C40" t="s">
        <v>149</v>
      </c>
      <c r="D40" t="s">
        <v>154</v>
      </c>
      <c r="E40" t="s">
        <v>156</v>
      </c>
      <c r="F40" t="s">
        <v>159</v>
      </c>
      <c r="G40" t="s">
        <v>224</v>
      </c>
      <c r="H40">
        <v>394.99189420857732</v>
      </c>
      <c r="I40">
        <v>29</v>
      </c>
      <c r="J40">
        <v>1451832.4051029475</v>
      </c>
      <c r="K40">
        <v>67310.77443333331</v>
      </c>
      <c r="L40">
        <v>261329832.91853052</v>
      </c>
      <c r="M40">
        <v>6291119.7583333319</v>
      </c>
      <c r="N40">
        <v>2177748607.6544209</v>
      </c>
      <c r="O40">
        <v>108639800</v>
      </c>
      <c r="P40">
        <v>26.733226449999989</v>
      </c>
      <c r="Q40">
        <v>21704.894456289061</v>
      </c>
      <c r="R40">
        <v>261397143.69296387</v>
      </c>
      <c r="S40">
        <v>2292.6795274127539</v>
      </c>
      <c r="T40">
        <v>21731.627682739061</v>
      </c>
      <c r="U40">
        <f>Sustainable_Friendly_Table[[#This Row],[Total Energy(MJ)]]*AHP!$P$13/TOPSIS!$B$12</f>
        <v>2.0904515201258016E-2</v>
      </c>
      <c r="V40">
        <f>Sustainable_Friendly_Table[[#This Row],[Total Cost(LKR Million)]]*AHP!$P$14/TOPSIS!$C$12</f>
        <v>6.3306091222319599E-3</v>
      </c>
      <c r="W40">
        <f>Sustainable_Friendly_Table[[#This Row],[Total Carbon (Metric T)]]*AHP!$P$15/TOPSIS!$D$12</f>
        <v>1.1506818930752E-2</v>
      </c>
      <c r="X40">
        <f>((Sustainable_Friendly_Table[[#This Row],[Weighted Energy]]-TOPSIS!$B$13)^2+(Sustainable_Friendly_Table[[#This Row],[Weighted Cost]]-TOPSIS!$C$13)^2+(Sustainable_Friendly_Table[[#This Row],[Weighted Co2]]-TOPSIS!$D$13)^2)^0.5</f>
        <v>9.2603837261728231E-4</v>
      </c>
      <c r="Y40">
        <f>((Sustainable_Friendly_Table[[#This Row],[Weighted Energy]]-TOPSIS!$B$14)^2+(Sustainable_Friendly_Table[[#This Row],[Weighted Cost]]-TOPSIS!$C$14)^2+(Sustainable_Friendly_Table[[#This Row],[Weighted Co2]]-TOPSIS!$D$14)^2)^0.5</f>
        <v>6.0994943661320106E-3</v>
      </c>
      <c r="Z40">
        <f>Sustainable_Friendly_Table[[#This Row],[S- Worst-Euclidean Distance]]/(Sustainable_Friendly_Table[[#This Row],[S+ Best-Euclidean Distance]]+Sustainable_Friendly_Table[[#This Row],[S- Worst-Euclidean Distance]])</f>
        <v>0.86818958688930137</v>
      </c>
      <c r="AA40">
        <v>39</v>
      </c>
    </row>
    <row r="41" spans="1:27" x14ac:dyDescent="0.3">
      <c r="A41">
        <v>21</v>
      </c>
      <c r="B41" t="s">
        <v>139</v>
      </c>
      <c r="C41" t="s">
        <v>149</v>
      </c>
      <c r="D41" t="s">
        <v>155</v>
      </c>
      <c r="E41" t="s">
        <v>156</v>
      </c>
      <c r="F41" t="s">
        <v>159</v>
      </c>
      <c r="G41" t="s">
        <v>224</v>
      </c>
      <c r="H41">
        <v>395.02198808357736</v>
      </c>
      <c r="I41">
        <v>29</v>
      </c>
      <c r="J41">
        <v>1451861.5359739475</v>
      </c>
      <c r="K41">
        <v>67224.791933333312</v>
      </c>
      <c r="L41">
        <v>261335076.47531059</v>
      </c>
      <c r="M41">
        <v>6286820.6333333319</v>
      </c>
      <c r="N41">
        <v>2177792303.9609213</v>
      </c>
      <c r="O41">
        <v>108639800</v>
      </c>
      <c r="P41">
        <v>26.668739574999993</v>
      </c>
      <c r="Q41">
        <v>21705.329962810516</v>
      </c>
      <c r="R41">
        <v>261402301.26724392</v>
      </c>
      <c r="S41">
        <v>2292.7189245942545</v>
      </c>
      <c r="T41">
        <v>21731.998702385517</v>
      </c>
      <c r="U41">
        <f>Sustainable_Friendly_Table[[#This Row],[Total Energy(MJ)]]*AHP!$P$13/TOPSIS!$B$12</f>
        <v>2.0904927664027944E-2</v>
      </c>
      <c r="V41">
        <f>Sustainable_Friendly_Table[[#This Row],[Total Cost(LKR Million)]]*AHP!$P$14/TOPSIS!$C$12</f>
        <v>6.3307179068019864E-3</v>
      </c>
      <c r="W41">
        <f>Sustainable_Friendly_Table[[#This Row],[Total Carbon (Metric T)]]*AHP!$P$15/TOPSIS!$D$12</f>
        <v>1.1507015384324363E-2</v>
      </c>
      <c r="X41">
        <f>((Sustainable_Friendly_Table[[#This Row],[Weighted Energy]]-TOPSIS!$B$13)^2+(Sustainable_Friendly_Table[[#This Row],[Weighted Cost]]-TOPSIS!$C$13)^2+(Sustainable_Friendly_Table[[#This Row],[Weighted Co2]]-TOPSIS!$D$13)^2)^0.5</f>
        <v>9.2650683798444606E-4</v>
      </c>
      <c r="Y41">
        <f>((Sustainable_Friendly_Table[[#This Row],[Weighted Energy]]-TOPSIS!$B$14)^2+(Sustainable_Friendly_Table[[#This Row],[Weighted Cost]]-TOPSIS!$C$14)^2+(Sustainable_Friendly_Table[[#This Row],[Weighted Co2]]-TOPSIS!$D$14)^2)^0.5</f>
        <v>6.0990256822054988E-3</v>
      </c>
      <c r="Z41">
        <f>Sustainable_Friendly_Table[[#This Row],[S- Worst-Euclidean Distance]]/(Sustainable_Friendly_Table[[#This Row],[S+ Best-Euclidean Distance]]+Sustainable_Friendly_Table[[#This Row],[S- Worst-Euclidean Distance]])</f>
        <v>0.86812290238186862</v>
      </c>
      <c r="AA41">
        <v>40</v>
      </c>
    </row>
    <row r="42" spans="1:27" x14ac:dyDescent="0.3">
      <c r="A42">
        <v>2</v>
      </c>
      <c r="B42" t="s">
        <v>139</v>
      </c>
      <c r="C42" t="s">
        <v>149</v>
      </c>
      <c r="D42" t="s">
        <v>154</v>
      </c>
      <c r="E42" t="s">
        <v>156</v>
      </c>
      <c r="F42" t="s">
        <v>159</v>
      </c>
      <c r="G42" t="s">
        <v>226</v>
      </c>
      <c r="H42">
        <v>394.99189420857732</v>
      </c>
      <c r="I42">
        <v>29</v>
      </c>
      <c r="J42">
        <v>1451832.4051029475</v>
      </c>
      <c r="K42">
        <v>67310.77443333331</v>
      </c>
      <c r="L42">
        <v>261329832.91853052</v>
      </c>
      <c r="M42">
        <v>6291119.7583333319</v>
      </c>
      <c r="N42">
        <v>2177748607.6544209</v>
      </c>
      <c r="O42">
        <v>113100000</v>
      </c>
      <c r="P42">
        <v>26.733226449999989</v>
      </c>
      <c r="Q42">
        <v>21704.894456289061</v>
      </c>
      <c r="R42">
        <v>261397143.69296387</v>
      </c>
      <c r="S42">
        <v>2297.1397274127539</v>
      </c>
      <c r="T42">
        <v>21731.627682739061</v>
      </c>
      <c r="U42">
        <f>Sustainable_Friendly_Table[[#This Row],[Total Energy(MJ)]]*AHP!$P$13/TOPSIS!$B$12</f>
        <v>2.0904515201258016E-2</v>
      </c>
      <c r="V42">
        <f>Sustainable_Friendly_Table[[#This Row],[Total Cost(LKR Million)]]*AHP!$P$14/TOPSIS!$C$12</f>
        <v>6.3429247478871704E-3</v>
      </c>
      <c r="W42">
        <f>Sustainable_Friendly_Table[[#This Row],[Total Carbon (Metric T)]]*AHP!$P$15/TOPSIS!$D$12</f>
        <v>1.1506818930752E-2</v>
      </c>
      <c r="X42">
        <f>((Sustainable_Friendly_Table[[#This Row],[Weighted Energy]]-TOPSIS!$B$13)^2+(Sustainable_Friendly_Table[[#This Row],[Weighted Cost]]-TOPSIS!$C$13)^2+(Sustainable_Friendly_Table[[#This Row],[Weighted Co2]]-TOPSIS!$D$13)^2)^0.5</f>
        <v>9.2946396643261661E-4</v>
      </c>
      <c r="Y42">
        <f>((Sustainable_Friendly_Table[[#This Row],[Weighted Energy]]-TOPSIS!$B$14)^2+(Sustainable_Friendly_Table[[#This Row],[Weighted Cost]]-TOPSIS!$C$14)^2+(Sustainable_Friendly_Table[[#This Row],[Weighted Co2]]-TOPSIS!$D$14)^2)^0.5</f>
        <v>6.096310718339935E-3</v>
      </c>
      <c r="Z42">
        <f>Sustainable_Friendly_Table[[#This Row],[S- Worst-Euclidean Distance]]/(Sustainable_Friendly_Table[[#This Row],[S+ Best-Euclidean Distance]]+Sustainable_Friendly_Table[[#This Row],[S- Worst-Euclidean Distance]])</f>
        <v>0.86770655078832681</v>
      </c>
      <c r="AA42">
        <v>41</v>
      </c>
    </row>
    <row r="43" spans="1:27" x14ac:dyDescent="0.3">
      <c r="A43">
        <v>20</v>
      </c>
      <c r="B43" t="s">
        <v>139</v>
      </c>
      <c r="C43" t="s">
        <v>149</v>
      </c>
      <c r="D43" t="s">
        <v>155</v>
      </c>
      <c r="E43" t="s">
        <v>156</v>
      </c>
      <c r="F43" t="s">
        <v>159</v>
      </c>
      <c r="G43" t="s">
        <v>226</v>
      </c>
      <c r="H43">
        <v>395.02198808357736</v>
      </c>
      <c r="I43">
        <v>29</v>
      </c>
      <c r="J43">
        <v>1451861.5359739475</v>
      </c>
      <c r="K43">
        <v>67224.791933333312</v>
      </c>
      <c r="L43">
        <v>261335076.47531059</v>
      </c>
      <c r="M43">
        <v>6286820.6333333319</v>
      </c>
      <c r="N43">
        <v>2177792303.9609213</v>
      </c>
      <c r="O43">
        <v>113100000</v>
      </c>
      <c r="P43">
        <v>26.668739574999993</v>
      </c>
      <c r="Q43">
        <v>21705.329962810516</v>
      </c>
      <c r="R43">
        <v>261402301.26724392</v>
      </c>
      <c r="S43">
        <v>2297.1791245942545</v>
      </c>
      <c r="T43">
        <v>21731.998702385517</v>
      </c>
      <c r="U43">
        <f>Sustainable_Friendly_Table[[#This Row],[Total Energy(MJ)]]*AHP!$P$13/TOPSIS!$B$12</f>
        <v>2.0904927664027944E-2</v>
      </c>
      <c r="V43">
        <f>Sustainable_Friendly_Table[[#This Row],[Total Cost(LKR Million)]]*AHP!$P$14/TOPSIS!$C$12</f>
        <v>6.3430335324571969E-3</v>
      </c>
      <c r="W43">
        <f>Sustainable_Friendly_Table[[#This Row],[Total Carbon (Metric T)]]*AHP!$P$15/TOPSIS!$D$12</f>
        <v>1.1507015384324363E-2</v>
      </c>
      <c r="X43">
        <f>((Sustainable_Friendly_Table[[#This Row],[Weighted Energy]]-TOPSIS!$B$13)^2+(Sustainable_Friendly_Table[[#This Row],[Weighted Cost]]-TOPSIS!$C$13)^2+(Sustainable_Friendly_Table[[#This Row],[Weighted Co2]]-TOPSIS!$D$13)^2)^0.5</f>
        <v>9.2993214680911387E-4</v>
      </c>
      <c r="Y43">
        <f>((Sustainable_Friendly_Table[[#This Row],[Weighted Energy]]-TOPSIS!$B$14)^2+(Sustainable_Friendly_Table[[#This Row],[Weighted Cost]]-TOPSIS!$C$14)^2+(Sustainable_Friendly_Table[[#This Row],[Weighted Co2]]-TOPSIS!$D$14)^2)^0.5</f>
        <v>6.0958420094169574E-3</v>
      </c>
      <c r="Z43">
        <f>Sustainable_Friendly_Table[[#This Row],[S- Worst-Euclidean Distance]]/(Sustainable_Friendly_Table[[#This Row],[S+ Best-Euclidean Distance]]+Sustainable_Friendly_Table[[#This Row],[S- Worst-Euclidean Distance]])</f>
        <v>0.86763990328595597</v>
      </c>
      <c r="AA43">
        <v>42</v>
      </c>
    </row>
    <row r="44" spans="1:27" x14ac:dyDescent="0.3">
      <c r="A44">
        <v>10</v>
      </c>
      <c r="B44" t="s">
        <v>139</v>
      </c>
      <c r="C44" t="s">
        <v>149</v>
      </c>
      <c r="D44" t="s">
        <v>154</v>
      </c>
      <c r="E44" t="s">
        <v>157</v>
      </c>
      <c r="F44" t="s">
        <v>159</v>
      </c>
      <c r="G44" t="s">
        <v>225</v>
      </c>
      <c r="H44">
        <v>398.04340654191071</v>
      </c>
      <c r="I44">
        <v>57</v>
      </c>
      <c r="J44">
        <v>1454786.2690416141</v>
      </c>
      <c r="K44">
        <v>70307.795474999977</v>
      </c>
      <c r="L44">
        <v>261861528.42749056</v>
      </c>
      <c r="M44">
        <v>5691715.5499999989</v>
      </c>
      <c r="N44">
        <v>2182179403.5624213</v>
      </c>
      <c r="O44">
        <v>106248000</v>
      </c>
      <c r="P44">
        <v>29.730247491666656</v>
      </c>
      <c r="Q44">
        <v>21749.054722172135</v>
      </c>
      <c r="R44">
        <v>261931836.22296557</v>
      </c>
      <c r="S44">
        <v>2294.1191191124217</v>
      </c>
      <c r="T44">
        <v>21778.7849696638</v>
      </c>
      <c r="U44">
        <f>Sustainable_Friendly_Table[[#This Row],[Total Energy(MJ)]]*AHP!$P$13/TOPSIS!$B$12</f>
        <v>2.0947275760778698E-2</v>
      </c>
      <c r="V44">
        <f>Sustainable_Friendly_Table[[#This Row],[Total Cost(LKR Million)]]*AHP!$P$14/TOPSIS!$C$12</f>
        <v>6.3345841620215341E-3</v>
      </c>
      <c r="W44">
        <f>Sustainable_Friendly_Table[[#This Row],[Total Carbon (Metric T)]]*AHP!$P$15/TOPSIS!$D$12</f>
        <v>1.1531788545077736E-2</v>
      </c>
      <c r="X44">
        <f>((Sustainable_Friendly_Table[[#This Row],[Weighted Energy]]-TOPSIS!$B$13)^2+(Sustainable_Friendly_Table[[#This Row],[Weighted Cost]]-TOPSIS!$C$13)^2+(Sustainable_Friendly_Table[[#This Row],[Weighted Co2]]-TOPSIS!$D$13)^2)^0.5</f>
        <v>9.7480286348390469E-4</v>
      </c>
      <c r="Y44">
        <f>((Sustainable_Friendly_Table[[#This Row],[Weighted Energy]]-TOPSIS!$B$14)^2+(Sustainable_Friendly_Table[[#This Row],[Weighted Cost]]-TOPSIS!$C$14)^2+(Sustainable_Friendly_Table[[#This Row],[Weighted Co2]]-TOPSIS!$D$14)^2)^0.5</f>
        <v>6.0506639485312531E-3</v>
      </c>
      <c r="Z44">
        <f>Sustainable_Friendly_Table[[#This Row],[S- Worst-Euclidean Distance]]/(Sustainable_Friendly_Table[[#This Row],[S+ Best-Euclidean Distance]]+Sustainable_Friendly_Table[[#This Row],[S- Worst-Euclidean Distance]])</f>
        <v>0.86124724668590447</v>
      </c>
      <c r="AA44">
        <v>43</v>
      </c>
    </row>
    <row r="45" spans="1:27" x14ac:dyDescent="0.3">
      <c r="A45">
        <v>28</v>
      </c>
      <c r="B45" t="s">
        <v>139</v>
      </c>
      <c r="C45" t="s">
        <v>149</v>
      </c>
      <c r="D45" t="s">
        <v>155</v>
      </c>
      <c r="E45" t="s">
        <v>157</v>
      </c>
      <c r="F45" t="s">
        <v>159</v>
      </c>
      <c r="G45" t="s">
        <v>225</v>
      </c>
      <c r="H45">
        <v>398.07350041691075</v>
      </c>
      <c r="I45">
        <v>57</v>
      </c>
      <c r="J45">
        <v>1454815.3999126144</v>
      </c>
      <c r="K45">
        <v>70221.812974999979</v>
      </c>
      <c r="L45">
        <v>261866771.98427057</v>
      </c>
      <c r="M45">
        <v>5687416.4249999989</v>
      </c>
      <c r="N45">
        <v>2182223099.8689213</v>
      </c>
      <c r="O45">
        <v>106248000</v>
      </c>
      <c r="P45">
        <v>29.66576061666666</v>
      </c>
      <c r="Q45">
        <v>21749.490228693583</v>
      </c>
      <c r="R45">
        <v>261936993.79724556</v>
      </c>
      <c r="S45">
        <v>2294.1585162939214</v>
      </c>
      <c r="T45">
        <v>21779.155989310249</v>
      </c>
      <c r="U45">
        <f>Sustainable_Friendly_Table[[#This Row],[Total Energy(MJ)]]*AHP!$P$13/TOPSIS!$B$12</f>
        <v>2.094768822354862E-2</v>
      </c>
      <c r="V45">
        <f>Sustainable_Friendly_Table[[#This Row],[Total Cost(LKR Million)]]*AHP!$P$14/TOPSIS!$C$12</f>
        <v>6.334692946591558E-3</v>
      </c>
      <c r="W45">
        <f>Sustainable_Friendly_Table[[#This Row],[Total Carbon (Metric T)]]*AHP!$P$15/TOPSIS!$D$12</f>
        <v>1.1531984998650095E-2</v>
      </c>
      <c r="X45">
        <f>((Sustainable_Friendly_Table[[#This Row],[Weighted Energy]]-TOPSIS!$B$13)^2+(Sustainable_Friendly_Table[[#This Row],[Weighted Cost]]-TOPSIS!$C$13)^2+(Sustainable_Friendly_Table[[#This Row],[Weighted Co2]]-TOPSIS!$D$13)^2)^0.5</f>
        <v>9.7527146261550276E-4</v>
      </c>
      <c r="Y45">
        <f>((Sustainable_Friendly_Table[[#This Row],[Weighted Energy]]-TOPSIS!$B$14)^2+(Sustainable_Friendly_Table[[#This Row],[Weighted Cost]]-TOPSIS!$C$14)^2+(Sustainable_Friendly_Table[[#This Row],[Weighted Co2]]-TOPSIS!$D$14)^2)^0.5</f>
        <v>6.0501952792984719E-3</v>
      </c>
      <c r="Z45">
        <f>Sustainable_Friendly_Table[[#This Row],[S- Worst-Euclidean Distance]]/(Sustainable_Friendly_Table[[#This Row],[S+ Best-Euclidean Distance]]+Sustainable_Friendly_Table[[#This Row],[S- Worst-Euclidean Distance]])</f>
        <v>0.861180545230251</v>
      </c>
      <c r="AA45">
        <v>44</v>
      </c>
    </row>
    <row r="46" spans="1:27" x14ac:dyDescent="0.3">
      <c r="A46">
        <v>12</v>
      </c>
      <c r="B46" t="s">
        <v>139</v>
      </c>
      <c r="C46" t="s">
        <v>149</v>
      </c>
      <c r="D46" t="s">
        <v>154</v>
      </c>
      <c r="E46" t="s">
        <v>157</v>
      </c>
      <c r="F46" t="s">
        <v>159</v>
      </c>
      <c r="G46" t="s">
        <v>224</v>
      </c>
      <c r="H46">
        <v>398.04340654191071</v>
      </c>
      <c r="I46">
        <v>29</v>
      </c>
      <c r="J46">
        <v>1454786.2690416141</v>
      </c>
      <c r="K46">
        <v>70307.795474999977</v>
      </c>
      <c r="L46">
        <v>261861528.42749056</v>
      </c>
      <c r="M46">
        <v>5691715.5499999989</v>
      </c>
      <c r="N46">
        <v>2182179403.5624213</v>
      </c>
      <c r="O46">
        <v>108639800</v>
      </c>
      <c r="P46">
        <v>29.730247491666656</v>
      </c>
      <c r="Q46">
        <v>21749.054722172135</v>
      </c>
      <c r="R46">
        <v>261931836.22296557</v>
      </c>
      <c r="S46">
        <v>2296.5109191124216</v>
      </c>
      <c r="T46">
        <v>21778.7849696638</v>
      </c>
      <c r="U46">
        <f>Sustainable_Friendly_Table[[#This Row],[Total Energy(MJ)]]*AHP!$P$13/TOPSIS!$B$12</f>
        <v>2.0947275760778698E-2</v>
      </c>
      <c r="V46">
        <f>Sustainable_Friendly_Table[[#This Row],[Total Cost(LKR Million)]]*AHP!$P$14/TOPSIS!$C$12</f>
        <v>6.3411884652909223E-3</v>
      </c>
      <c r="W46">
        <f>Sustainable_Friendly_Table[[#This Row],[Total Carbon (Metric T)]]*AHP!$P$15/TOPSIS!$D$12</f>
        <v>1.1531788545077736E-2</v>
      </c>
      <c r="X46">
        <f>((Sustainable_Friendly_Table[[#This Row],[Weighted Energy]]-TOPSIS!$B$13)^2+(Sustainable_Friendly_Table[[#This Row],[Weighted Cost]]-TOPSIS!$C$13)^2+(Sustainable_Friendly_Table[[#This Row],[Weighted Co2]]-TOPSIS!$D$13)^2)^0.5</f>
        <v>9.7655718941863374E-4</v>
      </c>
      <c r="Y46">
        <f>((Sustainable_Friendly_Table[[#This Row],[Weighted Energy]]-TOPSIS!$B$14)^2+(Sustainable_Friendly_Table[[#This Row],[Weighted Cost]]-TOPSIS!$C$14)^2+(Sustainable_Friendly_Table[[#This Row],[Weighted Co2]]-TOPSIS!$D$14)^2)^0.5</f>
        <v>6.0489443534299248E-3</v>
      </c>
      <c r="Z46">
        <f>Sustainable_Friendly_Table[[#This Row],[S- Worst-Euclidean Distance]]/(Sustainable_Friendly_Table[[#This Row],[S+ Best-Euclidean Distance]]+Sustainable_Friendly_Table[[#This Row],[S- Worst-Euclidean Distance]])</f>
        <v>0.86099822433137219</v>
      </c>
      <c r="AA46">
        <v>45</v>
      </c>
    </row>
    <row r="47" spans="1:27" x14ac:dyDescent="0.3">
      <c r="A47">
        <v>30</v>
      </c>
      <c r="B47" t="s">
        <v>139</v>
      </c>
      <c r="C47" t="s">
        <v>149</v>
      </c>
      <c r="D47" t="s">
        <v>155</v>
      </c>
      <c r="E47" t="s">
        <v>157</v>
      </c>
      <c r="F47" t="s">
        <v>159</v>
      </c>
      <c r="G47" t="s">
        <v>224</v>
      </c>
      <c r="H47">
        <v>398.07350041691075</v>
      </c>
      <c r="I47">
        <v>29</v>
      </c>
      <c r="J47">
        <v>1454815.3999126144</v>
      </c>
      <c r="K47">
        <v>70221.812974999979</v>
      </c>
      <c r="L47">
        <v>261866771.98427057</v>
      </c>
      <c r="M47">
        <v>5687416.4249999989</v>
      </c>
      <c r="N47">
        <v>2182223099.8689213</v>
      </c>
      <c r="O47">
        <v>108639800</v>
      </c>
      <c r="P47">
        <v>29.66576061666666</v>
      </c>
      <c r="Q47">
        <v>21749.490228693583</v>
      </c>
      <c r="R47">
        <v>261936993.79724556</v>
      </c>
      <c r="S47">
        <v>2296.5503162939217</v>
      </c>
      <c r="T47">
        <v>21779.155989310249</v>
      </c>
      <c r="U47">
        <f>Sustainable_Friendly_Table[[#This Row],[Total Energy(MJ)]]*AHP!$P$13/TOPSIS!$B$12</f>
        <v>2.094768822354862E-2</v>
      </c>
      <c r="V47">
        <f>Sustainable_Friendly_Table[[#This Row],[Total Cost(LKR Million)]]*AHP!$P$14/TOPSIS!$C$12</f>
        <v>6.341297249860948E-3</v>
      </c>
      <c r="W47">
        <f>Sustainable_Friendly_Table[[#This Row],[Total Carbon (Metric T)]]*AHP!$P$15/TOPSIS!$D$12</f>
        <v>1.1531984998650095E-2</v>
      </c>
      <c r="X47">
        <f>((Sustainable_Friendly_Table[[#This Row],[Weighted Energy]]-TOPSIS!$B$13)^2+(Sustainable_Friendly_Table[[#This Row],[Weighted Cost]]-TOPSIS!$C$13)^2+(Sustainable_Friendly_Table[[#This Row],[Weighted Co2]]-TOPSIS!$D$13)^2)^0.5</f>
        <v>9.7702568248412332E-4</v>
      </c>
      <c r="Y47">
        <f>((Sustainable_Friendly_Table[[#This Row],[Weighted Energy]]-TOPSIS!$B$14)^2+(Sustainable_Friendly_Table[[#This Row],[Weighted Cost]]-TOPSIS!$C$14)^2+(Sustainable_Friendly_Table[[#This Row],[Weighted Co2]]-TOPSIS!$D$14)^2)^0.5</f>
        <v>6.0484756697348182E-3</v>
      </c>
      <c r="Z47">
        <f>Sustainable_Friendly_Table[[#This Row],[S- Worst-Euclidean Distance]]/(Sustainable_Friendly_Table[[#This Row],[S+ Best-Euclidean Distance]]+Sustainable_Friendly_Table[[#This Row],[S- Worst-Euclidean Distance]])</f>
        <v>0.86093153591443849</v>
      </c>
      <c r="AA47">
        <v>46</v>
      </c>
    </row>
    <row r="48" spans="1:27" x14ac:dyDescent="0.3">
      <c r="A48">
        <v>11</v>
      </c>
      <c r="B48" t="s">
        <v>139</v>
      </c>
      <c r="C48" t="s">
        <v>149</v>
      </c>
      <c r="D48" t="s">
        <v>154</v>
      </c>
      <c r="E48" t="s">
        <v>157</v>
      </c>
      <c r="F48" t="s">
        <v>159</v>
      </c>
      <c r="G48" t="s">
        <v>226</v>
      </c>
      <c r="H48">
        <v>398.04340654191071</v>
      </c>
      <c r="I48">
        <v>29</v>
      </c>
      <c r="J48">
        <v>1454786.2690416141</v>
      </c>
      <c r="K48">
        <v>70307.795474999977</v>
      </c>
      <c r="L48">
        <v>261861528.42749056</v>
      </c>
      <c r="M48">
        <v>5691715.5499999989</v>
      </c>
      <c r="N48">
        <v>2182179403.5624213</v>
      </c>
      <c r="O48">
        <v>113100000</v>
      </c>
      <c r="P48">
        <v>29.730247491666656</v>
      </c>
      <c r="Q48">
        <v>21749.054722172135</v>
      </c>
      <c r="R48">
        <v>261931836.22296557</v>
      </c>
      <c r="S48">
        <v>2300.9711191124215</v>
      </c>
      <c r="T48">
        <v>21778.7849696638</v>
      </c>
      <c r="U48">
        <f>Sustainable_Friendly_Table[[#This Row],[Total Energy(MJ)]]*AHP!$P$13/TOPSIS!$B$12</f>
        <v>2.0947275760778698E-2</v>
      </c>
      <c r="V48">
        <f>Sustainable_Friendly_Table[[#This Row],[Total Cost(LKR Million)]]*AHP!$P$14/TOPSIS!$C$12</f>
        <v>6.3535040909461328E-3</v>
      </c>
      <c r="W48">
        <f>Sustainable_Friendly_Table[[#This Row],[Total Carbon (Metric T)]]*AHP!$P$15/TOPSIS!$D$12</f>
        <v>1.1531788545077736E-2</v>
      </c>
      <c r="X48">
        <f>((Sustainable_Friendly_Table[[#This Row],[Weighted Energy]]-TOPSIS!$B$13)^2+(Sustainable_Friendly_Table[[#This Row],[Weighted Cost]]-TOPSIS!$C$13)^2+(Sustainable_Friendly_Table[[#This Row],[Weighted Co2]]-TOPSIS!$D$13)^2)^0.5</f>
        <v>9.7993914300827556E-4</v>
      </c>
      <c r="Y48">
        <f>((Sustainable_Friendly_Table[[#This Row],[Weighted Energy]]-TOPSIS!$B$14)^2+(Sustainable_Friendly_Table[[#This Row],[Weighted Cost]]-TOPSIS!$C$14)^2+(Sustainable_Friendly_Table[[#This Row],[Weighted Co2]]-TOPSIS!$D$14)^2)^0.5</f>
        <v>6.0457556372565686E-3</v>
      </c>
      <c r="Z48">
        <f>Sustainable_Friendly_Table[[#This Row],[S- Worst-Euclidean Distance]]/(Sustainable_Friendly_Table[[#This Row],[S+ Best-Euclidean Distance]]+Sustainable_Friendly_Table[[#This Row],[S- Worst-Euclidean Distance]])</f>
        <v>0.86052067821663392</v>
      </c>
      <c r="AA48">
        <v>47</v>
      </c>
    </row>
    <row r="49" spans="1:27" x14ac:dyDescent="0.3">
      <c r="A49">
        <v>29</v>
      </c>
      <c r="B49" t="s">
        <v>139</v>
      </c>
      <c r="C49" t="s">
        <v>149</v>
      </c>
      <c r="D49" t="s">
        <v>155</v>
      </c>
      <c r="E49" t="s">
        <v>157</v>
      </c>
      <c r="F49" t="s">
        <v>159</v>
      </c>
      <c r="G49" t="s">
        <v>226</v>
      </c>
      <c r="H49">
        <v>398.07350041691075</v>
      </c>
      <c r="I49">
        <v>29</v>
      </c>
      <c r="J49">
        <v>1454815.3999126144</v>
      </c>
      <c r="K49">
        <v>70221.812974999979</v>
      </c>
      <c r="L49">
        <v>261866771.98427057</v>
      </c>
      <c r="M49">
        <v>5687416.4249999989</v>
      </c>
      <c r="N49">
        <v>2182223099.8689213</v>
      </c>
      <c r="O49">
        <v>113100000</v>
      </c>
      <c r="P49">
        <v>29.66576061666666</v>
      </c>
      <c r="Q49">
        <v>21749.490228693583</v>
      </c>
      <c r="R49">
        <v>261936993.79724556</v>
      </c>
      <c r="S49">
        <v>2301.0105162939217</v>
      </c>
      <c r="T49">
        <v>21779.155989310249</v>
      </c>
      <c r="U49">
        <f>Sustainable_Friendly_Table[[#This Row],[Total Energy(MJ)]]*AHP!$P$13/TOPSIS!$B$12</f>
        <v>2.094768822354862E-2</v>
      </c>
      <c r="V49">
        <f>Sustainable_Friendly_Table[[#This Row],[Total Cost(LKR Million)]]*AHP!$P$14/TOPSIS!$C$12</f>
        <v>6.3536128755161576E-3</v>
      </c>
      <c r="W49">
        <f>Sustainable_Friendly_Table[[#This Row],[Total Carbon (Metric T)]]*AHP!$P$15/TOPSIS!$D$12</f>
        <v>1.1531984998650095E-2</v>
      </c>
      <c r="X49">
        <f>((Sustainable_Friendly_Table[[#This Row],[Weighted Energy]]-TOPSIS!$B$13)^2+(Sustainable_Friendly_Table[[#This Row],[Weighted Cost]]-TOPSIS!$C$13)^2+(Sustainable_Friendly_Table[[#This Row],[Weighted Co2]]-TOPSIS!$D$13)^2)^0.5</f>
        <v>9.80407386512475E-4</v>
      </c>
      <c r="Y49">
        <f>((Sustainable_Friendly_Table[[#This Row],[Weighted Energy]]-TOPSIS!$B$14)^2+(Sustainable_Friendly_Table[[#This Row],[Weighted Cost]]-TOPSIS!$C$14)^2+(Sustainable_Friendly_Table[[#This Row],[Weighted Co2]]-TOPSIS!$D$14)^2)^0.5</f>
        <v>6.0452869279631356E-3</v>
      </c>
      <c r="Z49">
        <f>Sustainable_Friendly_Table[[#This Row],[S- Worst-Euclidean Distance]]/(Sustainable_Friendly_Table[[#This Row],[S+ Best-Euclidean Distance]]+Sustainable_Friendly_Table[[#This Row],[S- Worst-Euclidean Distance]])</f>
        <v>0.86045402167690932</v>
      </c>
      <c r="AA49">
        <v>48</v>
      </c>
    </row>
    <row r="50" spans="1:27" x14ac:dyDescent="0.3">
      <c r="A50">
        <v>112</v>
      </c>
      <c r="B50" t="s">
        <v>140</v>
      </c>
      <c r="C50" t="s">
        <v>149</v>
      </c>
      <c r="D50" t="s">
        <v>154</v>
      </c>
      <c r="E50" t="s">
        <v>156</v>
      </c>
      <c r="F50" t="s">
        <v>160</v>
      </c>
      <c r="G50" t="s">
        <v>225</v>
      </c>
      <c r="H50">
        <v>401.18928693547065</v>
      </c>
      <c r="I50">
        <v>58</v>
      </c>
      <c r="J50">
        <v>1476854.5639160606</v>
      </c>
      <c r="K50">
        <v>61249.743808333325</v>
      </c>
      <c r="L50">
        <v>265833821.50489092</v>
      </c>
      <c r="M50">
        <v>7006205.4041666649</v>
      </c>
      <c r="N50">
        <v>2215281845.8740911</v>
      </c>
      <c r="O50">
        <v>108112000</v>
      </c>
      <c r="P50">
        <v>27.14860999166666</v>
      </c>
      <c r="Q50">
        <v>22078.975730545106</v>
      </c>
      <c r="R50">
        <v>265895071.24869925</v>
      </c>
      <c r="S50">
        <v>2330.4000512782577</v>
      </c>
      <c r="T50">
        <v>22106.124340536771</v>
      </c>
      <c r="U50">
        <f>Sustainable_Friendly_Table[[#This Row],[Total Energy(MJ)]]*AHP!$P$13/TOPSIS!$B$12</f>
        <v>2.1264224544805668E-2</v>
      </c>
      <c r="V50">
        <f>Sustainable_Friendly_Table[[#This Row],[Total Cost(LKR Million)]]*AHP!$P$14/TOPSIS!$C$12</f>
        <v>6.4347640595544923E-3</v>
      </c>
      <c r="W50">
        <f>Sustainable_Friendly_Table[[#This Row],[Total Carbon (Metric T)]]*AHP!$P$15/TOPSIS!$D$12</f>
        <v>1.1705113568151517E-2</v>
      </c>
      <c r="X50">
        <f>((Sustainable_Friendly_Table[[#This Row],[Weighted Energy]]-TOPSIS!$B$13)^2+(Sustainable_Friendly_Table[[#This Row],[Weighted Cost]]-TOPSIS!$C$13)^2+(Sustainable_Friendly_Table[[#This Row],[Weighted Co2]]-TOPSIS!$D$13)^2)^0.5</f>
        <v>1.3496762198267904E-3</v>
      </c>
      <c r="Y50">
        <f>((Sustainable_Friendly_Table[[#This Row],[Weighted Energy]]-TOPSIS!$B$14)^2+(Sustainable_Friendly_Table[[#This Row],[Weighted Cost]]-TOPSIS!$C$14)^2+(Sustainable_Friendly_Table[[#This Row],[Weighted Co2]]-TOPSIS!$D$14)^2)^0.5</f>
        <v>5.6757948327259824E-3</v>
      </c>
      <c r="Z50">
        <f>Sustainable_Friendly_Table[[#This Row],[S- Worst-Euclidean Distance]]/(Sustainable_Friendly_Table[[#This Row],[S+ Best-Euclidean Distance]]+Sustainable_Friendly_Table[[#This Row],[S- Worst-Euclidean Distance]])</f>
        <v>0.80788815301767236</v>
      </c>
      <c r="AA50">
        <v>49</v>
      </c>
    </row>
    <row r="51" spans="1:27" x14ac:dyDescent="0.3">
      <c r="A51">
        <v>114</v>
      </c>
      <c r="B51" t="s">
        <v>140</v>
      </c>
      <c r="C51" t="s">
        <v>149</v>
      </c>
      <c r="D51" t="s">
        <v>154</v>
      </c>
      <c r="E51" t="s">
        <v>156</v>
      </c>
      <c r="F51" t="s">
        <v>160</v>
      </c>
      <c r="G51" t="s">
        <v>224</v>
      </c>
      <c r="H51">
        <v>401.18928693547065</v>
      </c>
      <c r="I51">
        <v>29</v>
      </c>
      <c r="J51">
        <v>1476854.5639160606</v>
      </c>
      <c r="K51">
        <v>61249.743808333325</v>
      </c>
      <c r="L51">
        <v>265833821.50489092</v>
      </c>
      <c r="M51">
        <v>7006205.4041666649</v>
      </c>
      <c r="N51">
        <v>2215281845.8740911</v>
      </c>
      <c r="O51">
        <v>108639800</v>
      </c>
      <c r="P51">
        <v>27.14860999166666</v>
      </c>
      <c r="Q51">
        <v>22078.975730545106</v>
      </c>
      <c r="R51">
        <v>265895071.24869925</v>
      </c>
      <c r="S51">
        <v>2330.927851278258</v>
      </c>
      <c r="T51">
        <v>22106.124340536771</v>
      </c>
      <c r="U51">
        <f>Sustainable_Friendly_Table[[#This Row],[Total Energy(MJ)]]*AHP!$P$13/TOPSIS!$B$12</f>
        <v>2.1264224544805668E-2</v>
      </c>
      <c r="V51">
        <f>Sustainable_Friendly_Table[[#This Row],[Total Cost(LKR Million)]]*AHP!$P$14/TOPSIS!$C$12</f>
        <v>6.4362214352822224E-3</v>
      </c>
      <c r="W51">
        <f>Sustainable_Friendly_Table[[#This Row],[Total Carbon (Metric T)]]*AHP!$P$15/TOPSIS!$D$12</f>
        <v>1.1705113568151517E-2</v>
      </c>
      <c r="X51">
        <f>((Sustainable_Friendly_Table[[#This Row],[Weighted Energy]]-TOPSIS!$B$13)^2+(Sustainable_Friendly_Table[[#This Row],[Weighted Cost]]-TOPSIS!$C$13)^2+(Sustainable_Friendly_Table[[#This Row],[Weighted Co2]]-TOPSIS!$D$13)^2)^0.5</f>
        <v>1.350061414664275E-3</v>
      </c>
      <c r="Y51">
        <f>((Sustainable_Friendly_Table[[#This Row],[Weighted Energy]]-TOPSIS!$B$14)^2+(Sustainable_Friendly_Table[[#This Row],[Weighted Cost]]-TOPSIS!$C$14)^2+(Sustainable_Friendly_Table[[#This Row],[Weighted Co2]]-TOPSIS!$D$14)^2)^0.5</f>
        <v>5.6754154133785784E-3</v>
      </c>
      <c r="Z51">
        <f>Sustainable_Friendly_Table[[#This Row],[S- Worst-Euclidean Distance]]/(Sustainable_Friendly_Table[[#This Row],[S+ Best-Euclidean Distance]]+Sustainable_Friendly_Table[[#This Row],[S- Worst-Euclidean Distance]])</f>
        <v>0.80783348266478128</v>
      </c>
      <c r="AA51">
        <v>50</v>
      </c>
    </row>
    <row r="52" spans="1:27" x14ac:dyDescent="0.3">
      <c r="A52">
        <v>130</v>
      </c>
      <c r="B52" t="s">
        <v>140</v>
      </c>
      <c r="C52" t="s">
        <v>149</v>
      </c>
      <c r="D52" t="s">
        <v>155</v>
      </c>
      <c r="E52" t="s">
        <v>156</v>
      </c>
      <c r="F52" t="s">
        <v>160</v>
      </c>
      <c r="G52" t="s">
        <v>225</v>
      </c>
      <c r="H52">
        <v>401.21938081047062</v>
      </c>
      <c r="I52">
        <v>58</v>
      </c>
      <c r="J52">
        <v>1476883.6947870604</v>
      </c>
      <c r="K52">
        <v>61163.761308333327</v>
      </c>
      <c r="L52">
        <v>265839065.06167087</v>
      </c>
      <c r="M52">
        <v>7001906.2791666649</v>
      </c>
      <c r="N52">
        <v>2215325542.1805906</v>
      </c>
      <c r="O52">
        <v>108112000</v>
      </c>
      <c r="P52">
        <v>27.084123116666664</v>
      </c>
      <c r="Q52">
        <v>22079.411237066553</v>
      </c>
      <c r="R52">
        <v>265900228.82297921</v>
      </c>
      <c r="S52">
        <v>2330.4394484597574</v>
      </c>
      <c r="T52">
        <v>22106.49536018322</v>
      </c>
      <c r="U52">
        <f>Sustainable_Friendly_Table[[#This Row],[Total Energy(MJ)]]*AHP!$P$13/TOPSIS!$B$12</f>
        <v>2.1264637007575589E-2</v>
      </c>
      <c r="V52">
        <f>Sustainable_Friendly_Table[[#This Row],[Total Cost(LKR Million)]]*AHP!$P$14/TOPSIS!$C$12</f>
        <v>6.4348728441245154E-3</v>
      </c>
      <c r="W52">
        <f>Sustainable_Friendly_Table[[#This Row],[Total Carbon (Metric T)]]*AHP!$P$15/TOPSIS!$D$12</f>
        <v>1.1705310021723876E-2</v>
      </c>
      <c r="X52">
        <f>((Sustainable_Friendly_Table[[#This Row],[Weighted Energy]]-TOPSIS!$B$13)^2+(Sustainable_Friendly_Table[[#This Row],[Weighted Cost]]-TOPSIS!$C$13)^2+(Sustainable_Friendly_Table[[#This Row],[Weighted Co2]]-TOPSIS!$D$13)^2)^0.5</f>
        <v>1.350144828284189E-3</v>
      </c>
      <c r="Y52">
        <f>((Sustainable_Friendly_Table[[#This Row],[Weighted Energy]]-TOPSIS!$B$14)^2+(Sustainable_Friendly_Table[[#This Row],[Weighted Cost]]-TOPSIS!$C$14)^2+(Sustainable_Friendly_Table[[#This Row],[Weighted Co2]]-TOPSIS!$D$14)^2)^0.5</f>
        <v>5.6753261614315631E-3</v>
      </c>
      <c r="Z52">
        <f>Sustainable_Friendly_Table[[#This Row],[S- Worst-Euclidean Distance]]/(Sustainable_Friendly_Table[[#This Row],[S+ Best-Euclidean Distance]]+Sustainable_Friendly_Table[[#This Row],[S- Worst-Euclidean Distance]])</f>
        <v>0.80782144994113547</v>
      </c>
      <c r="AA52">
        <v>51</v>
      </c>
    </row>
    <row r="53" spans="1:27" x14ac:dyDescent="0.3">
      <c r="A53">
        <v>132</v>
      </c>
      <c r="B53" t="s">
        <v>140</v>
      </c>
      <c r="C53" t="s">
        <v>149</v>
      </c>
      <c r="D53" t="s">
        <v>155</v>
      </c>
      <c r="E53" t="s">
        <v>156</v>
      </c>
      <c r="F53" t="s">
        <v>160</v>
      </c>
      <c r="G53" t="s">
        <v>224</v>
      </c>
      <c r="H53">
        <v>401.21938081047062</v>
      </c>
      <c r="I53">
        <v>29</v>
      </c>
      <c r="J53">
        <v>1476883.6947870604</v>
      </c>
      <c r="K53">
        <v>61163.761308333327</v>
      </c>
      <c r="L53">
        <v>265839065.06167087</v>
      </c>
      <c r="M53">
        <v>7001906.2791666649</v>
      </c>
      <c r="N53">
        <v>2215325542.1805906</v>
      </c>
      <c r="O53">
        <v>108639800</v>
      </c>
      <c r="P53">
        <v>27.084123116666664</v>
      </c>
      <c r="Q53">
        <v>22079.411237066553</v>
      </c>
      <c r="R53">
        <v>265900228.82297921</v>
      </c>
      <c r="S53">
        <v>2330.9672484597572</v>
      </c>
      <c r="T53">
        <v>22106.49536018322</v>
      </c>
      <c r="U53">
        <f>Sustainable_Friendly_Table[[#This Row],[Total Energy(MJ)]]*AHP!$P$13/TOPSIS!$B$12</f>
        <v>2.1264637007575589E-2</v>
      </c>
      <c r="V53">
        <f>Sustainable_Friendly_Table[[#This Row],[Total Cost(LKR Million)]]*AHP!$P$14/TOPSIS!$C$12</f>
        <v>6.4363302198522454E-3</v>
      </c>
      <c r="W53">
        <f>Sustainable_Friendly_Table[[#This Row],[Total Carbon (Metric T)]]*AHP!$P$15/TOPSIS!$D$12</f>
        <v>1.1705310021723876E-2</v>
      </c>
      <c r="X53">
        <f>((Sustainable_Friendly_Table[[#This Row],[Weighted Energy]]-TOPSIS!$B$13)^2+(Sustainable_Friendly_Table[[#This Row],[Weighted Cost]]-TOPSIS!$C$13)^2+(Sustainable_Friendly_Table[[#This Row],[Weighted Co2]]-TOPSIS!$D$13)^2)^0.5</f>
        <v>1.3505300068572686E-3</v>
      </c>
      <c r="Y53">
        <f>((Sustainable_Friendly_Table[[#This Row],[Weighted Energy]]-TOPSIS!$B$14)^2+(Sustainable_Friendly_Table[[#This Row],[Weighted Cost]]-TOPSIS!$C$14)^2+(Sustainable_Friendly_Table[[#This Row],[Weighted Co2]]-TOPSIS!$D$14)^2)^0.5</f>
        <v>5.6749467386862486E-3</v>
      </c>
      <c r="Z53">
        <f>Sustainable_Friendly_Table[[#This Row],[S- Worst-Euclidean Distance]]/(Sustainable_Friendly_Table[[#This Row],[S+ Best-Euclidean Distance]]+Sustainable_Friendly_Table[[#This Row],[S- Worst-Euclidean Distance]])</f>
        <v>0.80776678141964497</v>
      </c>
      <c r="AA53">
        <v>52</v>
      </c>
    </row>
    <row r="54" spans="1:27" x14ac:dyDescent="0.3">
      <c r="A54">
        <v>113</v>
      </c>
      <c r="B54" t="s">
        <v>140</v>
      </c>
      <c r="C54" t="s">
        <v>149</v>
      </c>
      <c r="D54" t="s">
        <v>154</v>
      </c>
      <c r="E54" t="s">
        <v>156</v>
      </c>
      <c r="F54" t="s">
        <v>160</v>
      </c>
      <c r="G54" t="s">
        <v>226</v>
      </c>
      <c r="H54">
        <v>401.18928693547065</v>
      </c>
      <c r="I54">
        <v>29</v>
      </c>
      <c r="J54">
        <v>1476854.5639160606</v>
      </c>
      <c r="K54">
        <v>61249.743808333325</v>
      </c>
      <c r="L54">
        <v>265833821.50489092</v>
      </c>
      <c r="M54">
        <v>7006205.4041666649</v>
      </c>
      <c r="N54">
        <v>2215281845.8740911</v>
      </c>
      <c r="O54">
        <v>113100000</v>
      </c>
      <c r="P54">
        <v>27.14860999166666</v>
      </c>
      <c r="Q54">
        <v>22078.975730545106</v>
      </c>
      <c r="R54">
        <v>265895071.24869925</v>
      </c>
      <c r="S54">
        <v>2335.388051278258</v>
      </c>
      <c r="T54">
        <v>22106.124340536771</v>
      </c>
      <c r="U54">
        <f>Sustainable_Friendly_Table[[#This Row],[Total Energy(MJ)]]*AHP!$P$13/TOPSIS!$B$12</f>
        <v>2.1264224544805668E-2</v>
      </c>
      <c r="V54">
        <f>Sustainable_Friendly_Table[[#This Row],[Total Cost(LKR Million)]]*AHP!$P$14/TOPSIS!$C$12</f>
        <v>6.448537060937432E-3</v>
      </c>
      <c r="W54">
        <f>Sustainable_Friendly_Table[[#This Row],[Total Carbon (Metric T)]]*AHP!$P$15/TOPSIS!$D$12</f>
        <v>1.1705113568151517E-2</v>
      </c>
      <c r="X54">
        <f>((Sustainable_Friendly_Table[[#This Row],[Weighted Energy]]-TOPSIS!$B$13)^2+(Sustainable_Friendly_Table[[#This Row],[Weighted Cost]]-TOPSIS!$C$13)^2+(Sustainable_Friendly_Table[[#This Row],[Weighted Co2]]-TOPSIS!$D$13)^2)^0.5</f>
        <v>1.3533748128757629E-3</v>
      </c>
      <c r="Y54">
        <f>((Sustainable_Friendly_Table[[#This Row],[Weighted Energy]]-TOPSIS!$B$14)^2+(Sustainable_Friendly_Table[[#This Row],[Weighted Cost]]-TOPSIS!$C$14)^2+(Sustainable_Friendly_Table[[#This Row],[Weighted Co2]]-TOPSIS!$D$14)^2)^0.5</f>
        <v>5.6722230500844718E-3</v>
      </c>
      <c r="Z54">
        <f>Sustainable_Friendly_Table[[#This Row],[S- Worst-Euclidean Distance]]/(Sustainable_Friendly_Table[[#This Row],[S+ Best-Euclidean Distance]]+Sustainable_Friendly_Table[[#This Row],[S- Worst-Euclidean Distance]])</f>
        <v>0.80736517528125096</v>
      </c>
      <c r="AA54">
        <v>53</v>
      </c>
    </row>
    <row r="55" spans="1:27" x14ac:dyDescent="0.3">
      <c r="A55">
        <v>131</v>
      </c>
      <c r="B55" t="s">
        <v>140</v>
      </c>
      <c r="C55" t="s">
        <v>149</v>
      </c>
      <c r="D55" t="s">
        <v>155</v>
      </c>
      <c r="E55" t="s">
        <v>156</v>
      </c>
      <c r="F55" t="s">
        <v>160</v>
      </c>
      <c r="G55" t="s">
        <v>226</v>
      </c>
      <c r="H55">
        <v>401.21938081047062</v>
      </c>
      <c r="I55">
        <v>29</v>
      </c>
      <c r="J55">
        <v>1476883.6947870604</v>
      </c>
      <c r="K55">
        <v>61163.761308333327</v>
      </c>
      <c r="L55">
        <v>265839065.06167087</v>
      </c>
      <c r="M55">
        <v>7001906.2791666649</v>
      </c>
      <c r="N55">
        <v>2215325542.1805906</v>
      </c>
      <c r="O55">
        <v>113100000</v>
      </c>
      <c r="P55">
        <v>27.084123116666664</v>
      </c>
      <c r="Q55">
        <v>22079.411237066553</v>
      </c>
      <c r="R55">
        <v>265900228.82297921</v>
      </c>
      <c r="S55">
        <v>2335.4274484597572</v>
      </c>
      <c r="T55">
        <v>22106.49536018322</v>
      </c>
      <c r="U55">
        <f>Sustainable_Friendly_Table[[#This Row],[Total Energy(MJ)]]*AHP!$P$13/TOPSIS!$B$12</f>
        <v>2.1264637007575589E-2</v>
      </c>
      <c r="V55">
        <f>Sustainable_Friendly_Table[[#This Row],[Total Cost(LKR Million)]]*AHP!$P$14/TOPSIS!$C$12</f>
        <v>6.4486458455074542E-3</v>
      </c>
      <c r="W55">
        <f>Sustainable_Friendly_Table[[#This Row],[Total Carbon (Metric T)]]*AHP!$P$15/TOPSIS!$D$12</f>
        <v>1.1705310021723876E-2</v>
      </c>
      <c r="X55">
        <f>((Sustainable_Friendly_Table[[#This Row],[Weighted Energy]]-TOPSIS!$B$13)^2+(Sustainable_Friendly_Table[[#This Row],[Weighted Cost]]-TOPSIS!$C$13)^2+(Sustainable_Friendly_Table[[#This Row],[Weighted Co2]]-TOPSIS!$D$13)^2)^0.5</f>
        <v>1.3538432478256779E-3</v>
      </c>
      <c r="Y55">
        <f>((Sustainable_Friendly_Table[[#This Row],[Weighted Energy]]-TOPSIS!$B$14)^2+(Sustainable_Friendly_Table[[#This Row],[Weighted Cost]]-TOPSIS!$C$14)^2+(Sustainable_Friendly_Table[[#This Row],[Weighted Co2]]-TOPSIS!$D$14)^2)^0.5</f>
        <v>5.6717543478116382E-3</v>
      </c>
      <c r="Z55">
        <f>Sustainable_Friendly_Table[[#This Row],[S- Worst-Euclidean Distance]]/(Sustainable_Friendly_Table[[#This Row],[S+ Best-Euclidean Distance]]+Sustainable_Friendly_Table[[#This Row],[S- Worst-Euclidean Distance]])</f>
        <v>0.80729849249174568</v>
      </c>
      <c r="AA55">
        <v>54</v>
      </c>
    </row>
    <row r="56" spans="1:27" x14ac:dyDescent="0.3">
      <c r="A56">
        <v>121</v>
      </c>
      <c r="B56" t="s">
        <v>140</v>
      </c>
      <c r="C56" t="s">
        <v>149</v>
      </c>
      <c r="D56" t="s">
        <v>154</v>
      </c>
      <c r="E56" t="s">
        <v>157</v>
      </c>
      <c r="F56" t="s">
        <v>160</v>
      </c>
      <c r="G56" t="s">
        <v>225</v>
      </c>
      <c r="H56">
        <v>404.24079926880398</v>
      </c>
      <c r="I56">
        <v>58</v>
      </c>
      <c r="J56">
        <v>1479808.427854727</v>
      </c>
      <c r="K56">
        <v>64246.764849999992</v>
      </c>
      <c r="L56">
        <v>266365517.01385084</v>
      </c>
      <c r="M56">
        <v>6406801.1958333319</v>
      </c>
      <c r="N56">
        <v>2219712641.7820902</v>
      </c>
      <c r="O56">
        <v>108112000</v>
      </c>
      <c r="P56">
        <v>30.145631033333327</v>
      </c>
      <c r="Q56">
        <v>22123.135996428166</v>
      </c>
      <c r="R56">
        <v>266429763.77870083</v>
      </c>
      <c r="S56">
        <v>2334.2314429779235</v>
      </c>
      <c r="T56">
        <v>22153.2816274615</v>
      </c>
      <c r="U56">
        <f>Sustainable_Friendly_Table[[#This Row],[Total Energy(MJ)]]*AHP!$P$13/TOPSIS!$B$12</f>
        <v>2.1306985104326343E-2</v>
      </c>
      <c r="V56">
        <f>Sustainable_Friendly_Table[[#This Row],[Total Cost(LKR Million)]]*AHP!$P$14/TOPSIS!$C$12</f>
        <v>6.4453434026134487E-3</v>
      </c>
      <c r="W56">
        <f>Sustainable_Friendly_Table[[#This Row],[Total Carbon (Metric T)]]*AHP!$P$15/TOPSIS!$D$12</f>
        <v>1.1730083182477247E-2</v>
      </c>
      <c r="X56">
        <f>((Sustainable_Friendly_Table[[#This Row],[Weighted Energy]]-TOPSIS!$B$13)^2+(Sustainable_Friendly_Table[[#This Row],[Weighted Cost]]-TOPSIS!$C$13)^2+(Sustainable_Friendly_Table[[#This Row],[Weighted Co2]]-TOPSIS!$D$13)^2)^0.5</f>
        <v>1.4002185484649132E-3</v>
      </c>
      <c r="Y56">
        <f>((Sustainable_Friendly_Table[[#This Row],[Weighted Energy]]-TOPSIS!$B$14)^2+(Sustainable_Friendly_Table[[#This Row],[Weighted Cost]]-TOPSIS!$C$14)^2+(Sustainable_Friendly_Table[[#This Row],[Weighted Co2]]-TOPSIS!$D$14)^2)^0.5</f>
        <v>5.6252477687714717E-3</v>
      </c>
      <c r="Z56">
        <f>Sustainable_Friendly_Table[[#This Row],[S- Worst-Euclidean Distance]]/(Sustainable_Friendly_Table[[#This Row],[S+ Best-Euclidean Distance]]+Sustainable_Friendly_Table[[#This Row],[S- Worst-Euclidean Distance]])</f>
        <v>0.80069386354759176</v>
      </c>
      <c r="AA56">
        <v>55</v>
      </c>
    </row>
    <row r="57" spans="1:27" x14ac:dyDescent="0.3">
      <c r="A57">
        <v>123</v>
      </c>
      <c r="B57" t="s">
        <v>140</v>
      </c>
      <c r="C57" t="s">
        <v>149</v>
      </c>
      <c r="D57" t="s">
        <v>154</v>
      </c>
      <c r="E57" t="s">
        <v>157</v>
      </c>
      <c r="F57" t="s">
        <v>160</v>
      </c>
      <c r="G57" t="s">
        <v>224</v>
      </c>
      <c r="H57">
        <v>404.24079926880398</v>
      </c>
      <c r="I57">
        <v>29</v>
      </c>
      <c r="J57">
        <v>1479808.427854727</v>
      </c>
      <c r="K57">
        <v>64246.764849999992</v>
      </c>
      <c r="L57">
        <v>266365517.01385084</v>
      </c>
      <c r="M57">
        <v>6406801.1958333319</v>
      </c>
      <c r="N57">
        <v>2219712641.7820902</v>
      </c>
      <c r="O57">
        <v>108639800</v>
      </c>
      <c r="P57">
        <v>30.145631033333327</v>
      </c>
      <c r="Q57">
        <v>22123.135996428166</v>
      </c>
      <c r="R57">
        <v>266429763.77870083</v>
      </c>
      <c r="S57">
        <v>2334.7592429779233</v>
      </c>
      <c r="T57">
        <v>22153.2816274615</v>
      </c>
      <c r="U57">
        <f>Sustainable_Friendly_Table[[#This Row],[Total Energy(MJ)]]*AHP!$P$13/TOPSIS!$B$12</f>
        <v>2.1306985104326343E-2</v>
      </c>
      <c r="V57">
        <f>Sustainable_Friendly_Table[[#This Row],[Total Cost(LKR Million)]]*AHP!$P$14/TOPSIS!$C$12</f>
        <v>6.4468007783411788E-3</v>
      </c>
      <c r="W57">
        <f>Sustainable_Friendly_Table[[#This Row],[Total Carbon (Metric T)]]*AHP!$P$15/TOPSIS!$D$12</f>
        <v>1.1730083182477247E-2</v>
      </c>
      <c r="X57">
        <f>((Sustainable_Friendly_Table[[#This Row],[Weighted Energy]]-TOPSIS!$B$13)^2+(Sustainable_Friendly_Table[[#This Row],[Weighted Cost]]-TOPSIS!$C$13)^2+(Sustainable_Friendly_Table[[#This Row],[Weighted Co2]]-TOPSIS!$D$13)^2)^0.5</f>
        <v>1.4006008512849534E-3</v>
      </c>
      <c r="Y57">
        <f>((Sustainable_Friendly_Table[[#This Row],[Weighted Energy]]-TOPSIS!$B$14)^2+(Sustainable_Friendly_Table[[#This Row],[Weighted Cost]]-TOPSIS!$C$14)^2+(Sustainable_Friendly_Table[[#This Row],[Weighted Co2]]-TOPSIS!$D$14)^2)^0.5</f>
        <v>5.6248676808828288E-3</v>
      </c>
      <c r="Z57">
        <f>Sustainable_Friendly_Table[[#This Row],[S- Worst-Euclidean Distance]]/(Sustainable_Friendly_Table[[#This Row],[S+ Best-Euclidean Distance]]+Sustainable_Friendly_Table[[#This Row],[S- Worst-Euclidean Distance]])</f>
        <v>0.80063950968224129</v>
      </c>
      <c r="AA57">
        <v>56</v>
      </c>
    </row>
    <row r="58" spans="1:27" x14ac:dyDescent="0.3">
      <c r="A58">
        <v>139</v>
      </c>
      <c r="B58" t="s">
        <v>140</v>
      </c>
      <c r="C58" t="s">
        <v>149</v>
      </c>
      <c r="D58" t="s">
        <v>155</v>
      </c>
      <c r="E58" t="s">
        <v>157</v>
      </c>
      <c r="F58" t="s">
        <v>160</v>
      </c>
      <c r="G58" t="s">
        <v>225</v>
      </c>
      <c r="H58">
        <v>404.27089314380396</v>
      </c>
      <c r="I58">
        <v>58</v>
      </c>
      <c r="J58">
        <v>1479837.558725727</v>
      </c>
      <c r="K58">
        <v>64160.782349999994</v>
      </c>
      <c r="L58">
        <v>266370760.57063085</v>
      </c>
      <c r="M58">
        <v>6402502.0708333319</v>
      </c>
      <c r="N58">
        <v>2219756338.0885901</v>
      </c>
      <c r="O58">
        <v>108112000</v>
      </c>
      <c r="P58">
        <v>30.081144158333331</v>
      </c>
      <c r="Q58">
        <v>22123.571502949617</v>
      </c>
      <c r="R58">
        <v>266434921.35298085</v>
      </c>
      <c r="S58">
        <v>2334.2708401594232</v>
      </c>
      <c r="T58">
        <v>22153.652647107949</v>
      </c>
      <c r="U58">
        <f>Sustainable_Friendly_Table[[#This Row],[Total Energy(MJ)]]*AHP!$P$13/TOPSIS!$B$12</f>
        <v>2.1307397567096268E-2</v>
      </c>
      <c r="V58">
        <f>Sustainable_Friendly_Table[[#This Row],[Total Cost(LKR Million)]]*AHP!$P$14/TOPSIS!$C$12</f>
        <v>6.4454521871834735E-3</v>
      </c>
      <c r="W58">
        <f>Sustainable_Friendly_Table[[#This Row],[Total Carbon (Metric T)]]*AHP!$P$15/TOPSIS!$D$12</f>
        <v>1.1730279636049607E-2</v>
      </c>
      <c r="X58">
        <f>((Sustainable_Friendly_Table[[#This Row],[Weighted Energy]]-TOPSIS!$B$13)^2+(Sustainable_Friendly_Table[[#This Row],[Weighted Cost]]-TOPSIS!$C$13)^2+(Sustainable_Friendly_Table[[#This Row],[Weighted Co2]]-TOPSIS!$D$13)^2)^0.5</f>
        <v>1.4006871632159315E-3</v>
      </c>
      <c r="Y58">
        <f>((Sustainable_Friendly_Table[[#This Row],[Weighted Energy]]-TOPSIS!$B$14)^2+(Sustainable_Friendly_Table[[#This Row],[Weighted Cost]]-TOPSIS!$C$14)^2+(Sustainable_Friendly_Table[[#This Row],[Weighted Co2]]-TOPSIS!$D$14)^2)^0.5</f>
        <v>5.6247790980851007E-3</v>
      </c>
      <c r="Z58">
        <f>Sustainable_Friendly_Table[[#This Row],[S- Worst-Euclidean Distance]]/(Sustainable_Friendly_Table[[#This Row],[S+ Best-Euclidean Distance]]+Sustainable_Friendly_Table[[#This Row],[S- Worst-Euclidean Distance]])</f>
        <v>0.80062715966177866</v>
      </c>
      <c r="AA58">
        <v>57</v>
      </c>
    </row>
    <row r="59" spans="1:27" x14ac:dyDescent="0.3">
      <c r="A59">
        <v>141</v>
      </c>
      <c r="B59" t="s">
        <v>140</v>
      </c>
      <c r="C59" t="s">
        <v>149</v>
      </c>
      <c r="D59" t="s">
        <v>155</v>
      </c>
      <c r="E59" t="s">
        <v>157</v>
      </c>
      <c r="F59" t="s">
        <v>160</v>
      </c>
      <c r="G59" t="s">
        <v>224</v>
      </c>
      <c r="H59">
        <v>404.27089314380396</v>
      </c>
      <c r="I59">
        <v>29</v>
      </c>
      <c r="J59">
        <v>1479837.558725727</v>
      </c>
      <c r="K59">
        <v>64160.782349999994</v>
      </c>
      <c r="L59">
        <v>266370760.57063085</v>
      </c>
      <c r="M59">
        <v>6402502.0708333319</v>
      </c>
      <c r="N59">
        <v>2219756338.0885901</v>
      </c>
      <c r="O59">
        <v>108639800</v>
      </c>
      <c r="P59">
        <v>30.081144158333331</v>
      </c>
      <c r="Q59">
        <v>22123.571502949617</v>
      </c>
      <c r="R59">
        <v>266434921.35298085</v>
      </c>
      <c r="S59">
        <v>2334.7986401594235</v>
      </c>
      <c r="T59">
        <v>22153.652647107949</v>
      </c>
      <c r="U59">
        <f>Sustainable_Friendly_Table[[#This Row],[Total Energy(MJ)]]*AHP!$P$13/TOPSIS!$B$12</f>
        <v>2.1307397567096268E-2</v>
      </c>
      <c r="V59">
        <f>Sustainable_Friendly_Table[[#This Row],[Total Cost(LKR Million)]]*AHP!$P$14/TOPSIS!$C$12</f>
        <v>6.4469095629112036E-3</v>
      </c>
      <c r="W59">
        <f>Sustainable_Friendly_Table[[#This Row],[Total Carbon (Metric T)]]*AHP!$P$15/TOPSIS!$D$12</f>
        <v>1.1730279636049607E-2</v>
      </c>
      <c r="X59">
        <f>((Sustainable_Friendly_Table[[#This Row],[Weighted Energy]]-TOPSIS!$B$13)^2+(Sustainable_Friendly_Table[[#This Row],[Weighted Cost]]-TOPSIS!$C$13)^2+(Sustainable_Friendly_Table[[#This Row],[Weighted Co2]]-TOPSIS!$D$13)^2)^0.5</f>
        <v>1.401069451323818E-3</v>
      </c>
      <c r="Y59">
        <f>((Sustainable_Friendly_Table[[#This Row],[Weighted Energy]]-TOPSIS!$B$14)^2+(Sustainable_Friendly_Table[[#This Row],[Weighted Cost]]-TOPSIS!$C$14)^2+(Sustainable_Friendly_Table[[#This Row],[Weighted Co2]]-TOPSIS!$D$14)^2)^0.5</f>
        <v>5.6243990067123412E-3</v>
      </c>
      <c r="Z59">
        <f>Sustainable_Friendly_Table[[#This Row],[S- Worst-Euclidean Distance]]/(Sustainable_Friendly_Table[[#This Row],[S+ Best-Euclidean Distance]]+Sustainable_Friendly_Table[[#This Row],[S- Worst-Euclidean Distance]])</f>
        <v>0.80057280739461734</v>
      </c>
      <c r="AA59">
        <v>58</v>
      </c>
    </row>
    <row r="60" spans="1:27" x14ac:dyDescent="0.3">
      <c r="A60">
        <v>122</v>
      </c>
      <c r="B60" t="s">
        <v>140</v>
      </c>
      <c r="C60" t="s">
        <v>149</v>
      </c>
      <c r="D60" t="s">
        <v>154</v>
      </c>
      <c r="E60" t="s">
        <v>157</v>
      </c>
      <c r="F60" t="s">
        <v>160</v>
      </c>
      <c r="G60" t="s">
        <v>226</v>
      </c>
      <c r="H60">
        <v>404.24079926880398</v>
      </c>
      <c r="I60">
        <v>29</v>
      </c>
      <c r="J60">
        <v>1479808.427854727</v>
      </c>
      <c r="K60">
        <v>64246.764849999992</v>
      </c>
      <c r="L60">
        <v>266365517.01385084</v>
      </c>
      <c r="M60">
        <v>6406801.1958333319</v>
      </c>
      <c r="N60">
        <v>2219712641.7820902</v>
      </c>
      <c r="O60">
        <v>113100000</v>
      </c>
      <c r="P60">
        <v>30.145631033333327</v>
      </c>
      <c r="Q60">
        <v>22123.135996428166</v>
      </c>
      <c r="R60">
        <v>266429763.77870083</v>
      </c>
      <c r="S60">
        <v>2339.2194429779233</v>
      </c>
      <c r="T60">
        <v>22153.2816274615</v>
      </c>
      <c r="U60">
        <f>Sustainable_Friendly_Table[[#This Row],[Total Energy(MJ)]]*AHP!$P$13/TOPSIS!$B$12</f>
        <v>2.1306985104326343E-2</v>
      </c>
      <c r="V60">
        <f>Sustainable_Friendly_Table[[#This Row],[Total Cost(LKR Million)]]*AHP!$P$14/TOPSIS!$C$12</f>
        <v>6.4591164039963884E-3</v>
      </c>
      <c r="W60">
        <f>Sustainable_Friendly_Table[[#This Row],[Total Carbon (Metric T)]]*AHP!$P$15/TOPSIS!$D$12</f>
        <v>1.1730083182477247E-2</v>
      </c>
      <c r="X60">
        <f>((Sustainable_Friendly_Table[[#This Row],[Weighted Energy]]-TOPSIS!$B$13)^2+(Sustainable_Friendly_Table[[#This Row],[Weighted Cost]]-TOPSIS!$C$13)^2+(Sustainable_Friendly_Table[[#This Row],[Weighted Co2]]-TOPSIS!$D$13)^2)^0.5</f>
        <v>1.4038877760843005E-3</v>
      </c>
      <c r="Y60">
        <f>((Sustainable_Friendly_Table[[#This Row],[Weighted Energy]]-TOPSIS!$B$14)^2+(Sustainable_Friendly_Table[[#This Row],[Weighted Cost]]-TOPSIS!$C$14)^2+(Sustainable_Friendly_Table[[#This Row],[Weighted Co2]]-TOPSIS!$D$14)^2)^0.5</f>
        <v>5.6216697897859685E-3</v>
      </c>
      <c r="Z60">
        <f>Sustainable_Friendly_Table[[#This Row],[S- Worst-Euclidean Distance]]/(Sustainable_Friendly_Table[[#This Row],[S+ Best-Euclidean Distance]]+Sustainable_Friendly_Table[[#This Row],[S- Worst-Euclidean Distance]])</f>
        <v>0.8001741836257521</v>
      </c>
      <c r="AA60">
        <v>59</v>
      </c>
    </row>
    <row r="61" spans="1:27" x14ac:dyDescent="0.3">
      <c r="A61">
        <v>140</v>
      </c>
      <c r="B61" t="s">
        <v>140</v>
      </c>
      <c r="C61" t="s">
        <v>149</v>
      </c>
      <c r="D61" t="s">
        <v>155</v>
      </c>
      <c r="E61" t="s">
        <v>157</v>
      </c>
      <c r="F61" t="s">
        <v>160</v>
      </c>
      <c r="G61" t="s">
        <v>226</v>
      </c>
      <c r="H61">
        <v>404.27089314380396</v>
      </c>
      <c r="I61">
        <v>29</v>
      </c>
      <c r="J61">
        <v>1479837.558725727</v>
      </c>
      <c r="K61">
        <v>64160.782349999994</v>
      </c>
      <c r="L61">
        <v>266370760.57063085</v>
      </c>
      <c r="M61">
        <v>6402502.0708333319</v>
      </c>
      <c r="N61">
        <v>2219756338.0885901</v>
      </c>
      <c r="O61">
        <v>113100000</v>
      </c>
      <c r="P61">
        <v>30.081144158333331</v>
      </c>
      <c r="Q61">
        <v>22123.571502949617</v>
      </c>
      <c r="R61">
        <v>266434921.35298085</v>
      </c>
      <c r="S61">
        <v>2339.2588401594235</v>
      </c>
      <c r="T61">
        <v>22153.652647107949</v>
      </c>
      <c r="U61">
        <f>Sustainable_Friendly_Table[[#This Row],[Total Energy(MJ)]]*AHP!$P$13/TOPSIS!$B$12</f>
        <v>2.1307397567096268E-2</v>
      </c>
      <c r="V61">
        <f>Sustainable_Friendly_Table[[#This Row],[Total Cost(LKR Million)]]*AHP!$P$14/TOPSIS!$C$12</f>
        <v>6.4592251885664132E-3</v>
      </c>
      <c r="W61">
        <f>Sustainable_Friendly_Table[[#This Row],[Total Carbon (Metric T)]]*AHP!$P$15/TOPSIS!$D$12</f>
        <v>1.1730279636049607E-2</v>
      </c>
      <c r="X61">
        <f>((Sustainable_Friendly_Table[[#This Row],[Weighted Energy]]-TOPSIS!$B$13)^2+(Sustainable_Friendly_Table[[#This Row],[Weighted Cost]]-TOPSIS!$C$13)^2+(Sustainable_Friendly_Table[[#This Row],[Weighted Co2]]-TOPSIS!$D$13)^2)^0.5</f>
        <v>1.4043562333509595E-3</v>
      </c>
      <c r="Y61">
        <f>((Sustainable_Friendly_Table[[#This Row],[Weighted Energy]]-TOPSIS!$B$14)^2+(Sustainable_Friendly_Table[[#This Row],[Weighted Cost]]-TOPSIS!$C$14)^2+(Sustainable_Friendly_Table[[#This Row],[Weighted Co2]]-TOPSIS!$D$14)^2)^0.5</f>
        <v>5.621201087326346E-3</v>
      </c>
      <c r="Z61">
        <f>Sustainable_Friendly_Table[[#This Row],[S- Worst-Euclidean Distance]]/(Sustainable_Friendly_Table[[#This Row],[S+ Best-Euclidean Distance]]+Sustainable_Friendly_Table[[#This Row],[S- Worst-Euclidean Distance]])</f>
        <v>0.80010749763328792</v>
      </c>
      <c r="AA61">
        <v>60</v>
      </c>
    </row>
    <row r="62" spans="1:27" x14ac:dyDescent="0.3">
      <c r="A62">
        <v>223</v>
      </c>
      <c r="B62" t="s">
        <v>141</v>
      </c>
      <c r="C62" t="s">
        <v>149</v>
      </c>
      <c r="D62" t="s">
        <v>154</v>
      </c>
      <c r="E62" t="s">
        <v>156</v>
      </c>
      <c r="F62" t="s">
        <v>161</v>
      </c>
      <c r="G62" t="s">
        <v>225</v>
      </c>
      <c r="H62">
        <v>397.26275347639626</v>
      </c>
      <c r="I62">
        <v>57</v>
      </c>
      <c r="J62">
        <v>1480446.2202218787</v>
      </c>
      <c r="K62">
        <v>54861.765433333327</v>
      </c>
      <c r="L62">
        <v>266480319.63993815</v>
      </c>
      <c r="M62">
        <v>6441283.2416666653</v>
      </c>
      <c r="N62">
        <v>2220669330.332818</v>
      </c>
      <c r="O62">
        <v>106248000</v>
      </c>
      <c r="P62">
        <v>23.906828366666659</v>
      </c>
      <c r="Q62">
        <v>22132.670992317086</v>
      </c>
      <c r="R62">
        <v>266535181.40537149</v>
      </c>
      <c r="S62">
        <v>2333.3586135744849</v>
      </c>
      <c r="T62">
        <v>22156.577820683753</v>
      </c>
      <c r="U62">
        <f>Sustainable_Friendly_Table[[#This Row],[Total Energy(MJ)]]*AHP!$P$13/TOPSIS!$B$12</f>
        <v>2.1315415588103185E-2</v>
      </c>
      <c r="V62">
        <f>Sustainable_Friendly_Table[[#This Row],[Total Cost(LKR Million)]]*AHP!$P$14/TOPSIS!$C$12</f>
        <v>6.442933322304582E-3</v>
      </c>
      <c r="W62">
        <f>Sustainable_Friendly_Table[[#This Row],[Total Carbon (Metric T)]]*AHP!$P$15/TOPSIS!$D$12</f>
        <v>1.173182850496864E-2</v>
      </c>
      <c r="X62">
        <f>((Sustainable_Friendly_Table[[#This Row],[Weighted Energy]]-TOPSIS!$B$13)^2+(Sustainable_Friendly_Table[[#This Row],[Weighted Cost]]-TOPSIS!$C$13)^2+(Sustainable_Friendly_Table[[#This Row],[Weighted Co2]]-TOPSIS!$D$13)^2)^0.5</f>
        <v>1.4075342422718191E-3</v>
      </c>
      <c r="Y62">
        <f>((Sustainable_Friendly_Table[[#This Row],[Weighted Energy]]-TOPSIS!$B$14)^2+(Sustainable_Friendly_Table[[#This Row],[Weighted Cost]]-TOPSIS!$C$14)^2+(Sustainable_Friendly_Table[[#This Row],[Weighted Co2]]-TOPSIS!$D$14)^2)^0.5</f>
        <v>5.617935572808608E-3</v>
      </c>
      <c r="Z62">
        <f>Sustainable_Friendly_Table[[#This Row],[S- Worst-Euclidean Distance]]/(Sustainable_Friendly_Table[[#This Row],[S+ Best-Euclidean Distance]]+Sustainable_Friendly_Table[[#This Row],[S- Worst-Euclidean Distance]])</f>
        <v>0.79965265251720308</v>
      </c>
      <c r="AA62">
        <v>61</v>
      </c>
    </row>
    <row r="63" spans="1:27" x14ac:dyDescent="0.3">
      <c r="A63">
        <v>241</v>
      </c>
      <c r="B63" t="s">
        <v>141</v>
      </c>
      <c r="C63" t="s">
        <v>149</v>
      </c>
      <c r="D63" t="s">
        <v>155</v>
      </c>
      <c r="E63" t="s">
        <v>156</v>
      </c>
      <c r="F63" t="s">
        <v>161</v>
      </c>
      <c r="G63" t="s">
        <v>225</v>
      </c>
      <c r="H63">
        <v>397.29284735139623</v>
      </c>
      <c r="I63">
        <v>57</v>
      </c>
      <c r="J63">
        <v>1480475.3510928787</v>
      </c>
      <c r="K63">
        <v>54775.782933333321</v>
      </c>
      <c r="L63">
        <v>266485563.19671816</v>
      </c>
      <c r="M63">
        <v>6436984.1166666653</v>
      </c>
      <c r="N63">
        <v>2220713026.639318</v>
      </c>
      <c r="O63">
        <v>106248000</v>
      </c>
      <c r="P63">
        <v>23.842341491666659</v>
      </c>
      <c r="Q63">
        <v>22133.106498838533</v>
      </c>
      <c r="R63">
        <v>266540338.97965148</v>
      </c>
      <c r="S63">
        <v>2333.3980107559846</v>
      </c>
      <c r="T63">
        <v>22156.948840330198</v>
      </c>
      <c r="U63">
        <f>Sustainable_Friendly_Table[[#This Row],[Total Energy(MJ)]]*AHP!$P$13/TOPSIS!$B$12</f>
        <v>2.131582805087311E-2</v>
      </c>
      <c r="V63">
        <f>Sustainable_Friendly_Table[[#This Row],[Total Cost(LKR Million)]]*AHP!$P$14/TOPSIS!$C$12</f>
        <v>6.4430421068746059E-3</v>
      </c>
      <c r="W63">
        <f>Sustainable_Friendly_Table[[#This Row],[Total Carbon (Metric T)]]*AHP!$P$15/TOPSIS!$D$12</f>
        <v>1.1732024958540995E-2</v>
      </c>
      <c r="X63">
        <f>((Sustainable_Friendly_Table[[#This Row],[Weighted Energy]]-TOPSIS!$B$13)^2+(Sustainable_Friendly_Table[[#This Row],[Weighted Cost]]-TOPSIS!$C$13)^2+(Sustainable_Friendly_Table[[#This Row],[Weighted Co2]]-TOPSIS!$D$13)^2)^0.5</f>
        <v>1.4080029491490282E-3</v>
      </c>
      <c r="Y63">
        <f>((Sustainable_Friendly_Table[[#This Row],[Weighted Energy]]-TOPSIS!$B$14)^2+(Sustainable_Friendly_Table[[#This Row],[Weighted Cost]]-TOPSIS!$C$14)^2+(Sustainable_Friendly_Table[[#This Row],[Weighted Co2]]-TOPSIS!$D$14)^2)^0.5</f>
        <v>5.6174669254324041E-3</v>
      </c>
      <c r="Z63">
        <f>Sustainable_Friendly_Table[[#This Row],[S- Worst-Euclidean Distance]]/(Sustainable_Friendly_Table[[#This Row],[S+ Best-Euclidean Distance]]+Sustainable_Friendly_Table[[#This Row],[S- Worst-Euclidean Distance]])</f>
        <v>0.79958593883616713</v>
      </c>
      <c r="AA63">
        <v>62</v>
      </c>
    </row>
    <row r="64" spans="1:27" x14ac:dyDescent="0.3">
      <c r="A64">
        <v>225</v>
      </c>
      <c r="B64" t="s">
        <v>141</v>
      </c>
      <c r="C64" t="s">
        <v>149</v>
      </c>
      <c r="D64" t="s">
        <v>154</v>
      </c>
      <c r="E64" t="s">
        <v>156</v>
      </c>
      <c r="F64" t="s">
        <v>161</v>
      </c>
      <c r="G64" t="s">
        <v>224</v>
      </c>
      <c r="H64">
        <v>397.26275347639626</v>
      </c>
      <c r="I64">
        <v>29</v>
      </c>
      <c r="J64">
        <v>1480446.2202218787</v>
      </c>
      <c r="K64">
        <v>54861.765433333327</v>
      </c>
      <c r="L64">
        <v>266480319.63993815</v>
      </c>
      <c r="M64">
        <v>6441283.2416666653</v>
      </c>
      <c r="N64">
        <v>2220669330.332818</v>
      </c>
      <c r="O64">
        <v>108639800</v>
      </c>
      <c r="P64">
        <v>23.906828366666659</v>
      </c>
      <c r="Q64">
        <v>22132.670992317086</v>
      </c>
      <c r="R64">
        <v>266535181.40537149</v>
      </c>
      <c r="S64">
        <v>2335.7504135744848</v>
      </c>
      <c r="T64">
        <v>22156.577820683753</v>
      </c>
      <c r="U64">
        <f>Sustainable_Friendly_Table[[#This Row],[Total Energy(MJ)]]*AHP!$P$13/TOPSIS!$B$12</f>
        <v>2.1315415588103185E-2</v>
      </c>
      <c r="V64">
        <f>Sustainable_Friendly_Table[[#This Row],[Total Cost(LKR Million)]]*AHP!$P$14/TOPSIS!$C$12</f>
        <v>6.4495376255739711E-3</v>
      </c>
      <c r="W64">
        <f>Sustainable_Friendly_Table[[#This Row],[Total Carbon (Metric T)]]*AHP!$P$15/TOPSIS!$D$12</f>
        <v>1.173182850496864E-2</v>
      </c>
      <c r="X64">
        <f>((Sustainable_Friendly_Table[[#This Row],[Weighted Energy]]-TOPSIS!$B$13)^2+(Sustainable_Friendly_Table[[#This Row],[Weighted Cost]]-TOPSIS!$C$13)^2+(Sustainable_Friendly_Table[[#This Row],[Weighted Co2]]-TOPSIS!$D$13)^2)^0.5</f>
        <v>1.4092576436349356E-3</v>
      </c>
      <c r="Y64">
        <f>((Sustainable_Friendly_Table[[#This Row],[Weighted Energy]]-TOPSIS!$B$14)^2+(Sustainable_Friendly_Table[[#This Row],[Weighted Cost]]-TOPSIS!$C$14)^2+(Sustainable_Friendly_Table[[#This Row],[Weighted Co2]]-TOPSIS!$D$14)^2)^0.5</f>
        <v>5.6162108947662688E-3</v>
      </c>
      <c r="Z64">
        <f>Sustainable_Friendly_Table[[#This Row],[S- Worst-Euclidean Distance]]/(Sustainable_Friendly_Table[[#This Row],[S+ Best-Euclidean Distance]]+Sustainable_Friendly_Table[[#This Row],[S- Worst-Euclidean Distance]])</f>
        <v>0.79940730843331875</v>
      </c>
      <c r="AA64">
        <v>63</v>
      </c>
    </row>
    <row r="65" spans="1:27" x14ac:dyDescent="0.3">
      <c r="A65">
        <v>243</v>
      </c>
      <c r="B65" t="s">
        <v>141</v>
      </c>
      <c r="C65" t="s">
        <v>149</v>
      </c>
      <c r="D65" t="s">
        <v>155</v>
      </c>
      <c r="E65" t="s">
        <v>156</v>
      </c>
      <c r="F65" t="s">
        <v>161</v>
      </c>
      <c r="G65" t="s">
        <v>224</v>
      </c>
      <c r="H65">
        <v>397.29284735139623</v>
      </c>
      <c r="I65">
        <v>29</v>
      </c>
      <c r="J65">
        <v>1480475.3510928787</v>
      </c>
      <c r="K65">
        <v>54775.782933333321</v>
      </c>
      <c r="L65">
        <v>266485563.19671816</v>
      </c>
      <c r="M65">
        <v>6436984.1166666653</v>
      </c>
      <c r="N65">
        <v>2220713026.639318</v>
      </c>
      <c r="O65">
        <v>108639800</v>
      </c>
      <c r="P65">
        <v>23.842341491666659</v>
      </c>
      <c r="Q65">
        <v>22133.106498838533</v>
      </c>
      <c r="R65">
        <v>266540338.97965148</v>
      </c>
      <c r="S65">
        <v>2335.7898107559849</v>
      </c>
      <c r="T65">
        <v>22156.948840330198</v>
      </c>
      <c r="U65">
        <f>Sustainable_Friendly_Table[[#This Row],[Total Energy(MJ)]]*AHP!$P$13/TOPSIS!$B$12</f>
        <v>2.131582805087311E-2</v>
      </c>
      <c r="V65">
        <f>Sustainable_Friendly_Table[[#This Row],[Total Cost(LKR Million)]]*AHP!$P$14/TOPSIS!$C$12</f>
        <v>6.4496464101439967E-3</v>
      </c>
      <c r="W65">
        <f>Sustainable_Friendly_Table[[#This Row],[Total Carbon (Metric T)]]*AHP!$P$15/TOPSIS!$D$12</f>
        <v>1.1732024958540995E-2</v>
      </c>
      <c r="X65">
        <f>((Sustainable_Friendly_Table[[#This Row],[Weighted Energy]]-TOPSIS!$B$13)^2+(Sustainable_Friendly_Table[[#This Row],[Weighted Cost]]-TOPSIS!$C$13)^2+(Sustainable_Friendly_Table[[#This Row],[Weighted Co2]]-TOPSIS!$D$13)^2)^0.5</f>
        <v>1.4097262871496481E-3</v>
      </c>
      <c r="Y65">
        <f>((Sustainable_Friendly_Table[[#This Row],[Weighted Energy]]-TOPSIS!$B$14)^2+(Sustainable_Friendly_Table[[#This Row],[Weighted Cost]]-TOPSIS!$C$14)^2+(Sustainable_Friendly_Table[[#This Row],[Weighted Co2]]-TOPSIS!$D$14)^2)^0.5</f>
        <v>5.61574223139582E-3</v>
      </c>
      <c r="Z65">
        <f>Sustainable_Friendly_Table[[#This Row],[S- Worst-Euclidean Distance]]/(Sustainable_Friendly_Table[[#This Row],[S+ Best-Euclidean Distance]]+Sustainable_Friendly_Table[[#This Row],[S- Worst-Euclidean Distance]])</f>
        <v>0.79934060149464403</v>
      </c>
      <c r="AA65">
        <v>64</v>
      </c>
    </row>
    <row r="66" spans="1:27" x14ac:dyDescent="0.3">
      <c r="A66">
        <v>224</v>
      </c>
      <c r="B66" t="s">
        <v>141</v>
      </c>
      <c r="C66" t="s">
        <v>149</v>
      </c>
      <c r="D66" t="s">
        <v>154</v>
      </c>
      <c r="E66" t="s">
        <v>156</v>
      </c>
      <c r="F66" t="s">
        <v>161</v>
      </c>
      <c r="G66" t="s">
        <v>226</v>
      </c>
      <c r="H66">
        <v>397.26275347639626</v>
      </c>
      <c r="I66">
        <v>29</v>
      </c>
      <c r="J66">
        <v>1480446.2202218787</v>
      </c>
      <c r="K66">
        <v>54861.765433333327</v>
      </c>
      <c r="L66">
        <v>266480319.63993815</v>
      </c>
      <c r="M66">
        <v>6441283.2416666653</v>
      </c>
      <c r="N66">
        <v>2220669330.332818</v>
      </c>
      <c r="O66">
        <v>113100000</v>
      </c>
      <c r="P66">
        <v>23.906828366666659</v>
      </c>
      <c r="Q66">
        <v>22132.670992317086</v>
      </c>
      <c r="R66">
        <v>266535181.40537149</v>
      </c>
      <c r="S66">
        <v>2340.2106135744848</v>
      </c>
      <c r="T66">
        <v>22156.577820683753</v>
      </c>
      <c r="U66">
        <f>Sustainable_Friendly_Table[[#This Row],[Total Energy(MJ)]]*AHP!$P$13/TOPSIS!$B$12</f>
        <v>2.1315415588103185E-2</v>
      </c>
      <c r="V66">
        <f>Sustainable_Friendly_Table[[#This Row],[Total Cost(LKR Million)]]*AHP!$P$14/TOPSIS!$C$12</f>
        <v>6.4618532512291807E-3</v>
      </c>
      <c r="W66">
        <f>Sustainable_Friendly_Table[[#This Row],[Total Carbon (Metric T)]]*AHP!$P$15/TOPSIS!$D$12</f>
        <v>1.173182850496864E-2</v>
      </c>
      <c r="X66">
        <f>((Sustainable_Friendly_Table[[#This Row],[Weighted Energy]]-TOPSIS!$B$13)^2+(Sustainable_Friendly_Table[[#This Row],[Weighted Cost]]-TOPSIS!$C$13)^2+(Sustainable_Friendly_Table[[#This Row],[Weighted Co2]]-TOPSIS!$D$13)^2)^0.5</f>
        <v>1.4125482863726353E-3</v>
      </c>
      <c r="Y66">
        <f>((Sustainable_Friendly_Table[[#This Row],[Weighted Energy]]-TOPSIS!$B$14)^2+(Sustainable_Friendly_Table[[#This Row],[Weighted Cost]]-TOPSIS!$C$14)^2+(Sustainable_Friendly_Table[[#This Row],[Weighted Co2]]-TOPSIS!$D$14)^2)^0.5</f>
        <v>5.6130140766272223E-3</v>
      </c>
      <c r="Z66">
        <f>Sustainable_Friendly_Table[[#This Row],[S- Worst-Euclidean Distance]]/(Sustainable_Friendly_Table[[#This Row],[S+ Best-Euclidean Distance]]+Sustainable_Friendly_Table[[#This Row],[S- Worst-Euclidean Distance]])</f>
        <v>0.79894160589736918</v>
      </c>
      <c r="AA66">
        <v>65</v>
      </c>
    </row>
    <row r="67" spans="1:27" x14ac:dyDescent="0.3">
      <c r="A67">
        <v>242</v>
      </c>
      <c r="B67" t="s">
        <v>141</v>
      </c>
      <c r="C67" t="s">
        <v>149</v>
      </c>
      <c r="D67" t="s">
        <v>155</v>
      </c>
      <c r="E67" t="s">
        <v>156</v>
      </c>
      <c r="F67" t="s">
        <v>161</v>
      </c>
      <c r="G67" t="s">
        <v>226</v>
      </c>
      <c r="H67">
        <v>397.29284735139623</v>
      </c>
      <c r="I67">
        <v>29</v>
      </c>
      <c r="J67">
        <v>1480475.3510928787</v>
      </c>
      <c r="K67">
        <v>54775.782933333321</v>
      </c>
      <c r="L67">
        <v>266485563.19671816</v>
      </c>
      <c r="M67">
        <v>6436984.1166666653</v>
      </c>
      <c r="N67">
        <v>2220713026.639318</v>
      </c>
      <c r="O67">
        <v>113100000</v>
      </c>
      <c r="P67">
        <v>23.842341491666659</v>
      </c>
      <c r="Q67">
        <v>22133.106498838533</v>
      </c>
      <c r="R67">
        <v>266540338.97965148</v>
      </c>
      <c r="S67">
        <v>2340.2500107559849</v>
      </c>
      <c r="T67">
        <v>22156.948840330198</v>
      </c>
      <c r="U67">
        <f>Sustainable_Friendly_Table[[#This Row],[Total Energy(MJ)]]*AHP!$P$13/TOPSIS!$B$12</f>
        <v>2.131582805087311E-2</v>
      </c>
      <c r="V67">
        <f>Sustainable_Friendly_Table[[#This Row],[Total Cost(LKR Million)]]*AHP!$P$14/TOPSIS!$C$12</f>
        <v>6.4619620357992064E-3</v>
      </c>
      <c r="W67">
        <f>Sustainable_Friendly_Table[[#This Row],[Total Carbon (Metric T)]]*AHP!$P$15/TOPSIS!$D$12</f>
        <v>1.1732024958540995E-2</v>
      </c>
      <c r="X67">
        <f>((Sustainable_Friendly_Table[[#This Row],[Weighted Energy]]-TOPSIS!$B$13)^2+(Sustainable_Friendly_Table[[#This Row],[Weighted Cost]]-TOPSIS!$C$13)^2+(Sustainable_Friendly_Table[[#This Row],[Weighted Co2]]-TOPSIS!$D$13)^2)^0.5</f>
        <v>1.4130167866559804E-3</v>
      </c>
      <c r="Y67">
        <f>((Sustainable_Friendly_Table[[#This Row],[Weighted Energy]]-TOPSIS!$B$14)^2+(Sustainable_Friendly_Table[[#This Row],[Weighted Cost]]-TOPSIS!$C$14)^2+(Sustainable_Friendly_Table[[#This Row],[Weighted Co2]]-TOPSIS!$D$14)^2)^0.5</f>
        <v>5.61254538501976E-3</v>
      </c>
      <c r="Z67">
        <f>Sustainable_Friendly_Table[[#This Row],[S- Worst-Euclidean Distance]]/(Sustainable_Friendly_Table[[#This Row],[S+ Best-Euclidean Distance]]+Sustainable_Friendly_Table[[#This Row],[S- Worst-Euclidean Distance]])</f>
        <v>0.79887491532667676</v>
      </c>
      <c r="AA67">
        <v>66</v>
      </c>
    </row>
    <row r="68" spans="1:27" x14ac:dyDescent="0.3">
      <c r="A68">
        <v>232</v>
      </c>
      <c r="B68" t="s">
        <v>141</v>
      </c>
      <c r="C68" t="s">
        <v>149</v>
      </c>
      <c r="D68" t="s">
        <v>154</v>
      </c>
      <c r="E68" t="s">
        <v>157</v>
      </c>
      <c r="F68" t="s">
        <v>161</v>
      </c>
      <c r="G68" t="s">
        <v>225</v>
      </c>
      <c r="H68">
        <v>400.31426580972959</v>
      </c>
      <c r="I68">
        <v>57</v>
      </c>
      <c r="J68">
        <v>1483400.0841605451</v>
      </c>
      <c r="K68">
        <v>57858.786474999994</v>
      </c>
      <c r="L68">
        <v>267012015.14889812</v>
      </c>
      <c r="M68">
        <v>5841879.0333333323</v>
      </c>
      <c r="N68">
        <v>2225100126.2408175</v>
      </c>
      <c r="O68">
        <v>106248000</v>
      </c>
      <c r="P68">
        <v>26.903849408333325</v>
      </c>
      <c r="Q68">
        <v>22176.831258200149</v>
      </c>
      <c r="R68">
        <v>267069873.93537313</v>
      </c>
      <c r="S68">
        <v>2337.1900052741507</v>
      </c>
      <c r="T68">
        <v>22203.735107608481</v>
      </c>
      <c r="U68">
        <f>Sustainable_Friendly_Table[[#This Row],[Total Energy(MJ)]]*AHP!$P$13/TOPSIS!$B$12</f>
        <v>2.1358176147623864E-2</v>
      </c>
      <c r="V68">
        <f>Sustainable_Friendly_Table[[#This Row],[Total Cost(LKR Million)]]*AHP!$P$14/TOPSIS!$C$12</f>
        <v>6.4535126653635401E-3</v>
      </c>
      <c r="W68">
        <f>Sustainable_Friendly_Table[[#This Row],[Total Carbon (Metric T)]]*AHP!$P$15/TOPSIS!$D$12</f>
        <v>1.1756798119294372E-2</v>
      </c>
      <c r="X68">
        <f>((Sustainable_Friendly_Table[[#This Row],[Weighted Energy]]-TOPSIS!$B$13)^2+(Sustainable_Friendly_Table[[#This Row],[Weighted Cost]]-TOPSIS!$C$13)^2+(Sustainable_Friendly_Table[[#This Row],[Weighted Co2]]-TOPSIS!$D$13)^2)^0.5</f>
        <v>1.4580890294420062E-3</v>
      </c>
      <c r="Y68">
        <f>((Sustainable_Friendly_Table[[#This Row],[Weighted Energy]]-TOPSIS!$B$14)^2+(Sustainable_Friendly_Table[[#This Row],[Weighted Cost]]-TOPSIS!$C$14)^2+(Sustainable_Friendly_Table[[#This Row],[Weighted Co2]]-TOPSIS!$D$14)^2)^0.5</f>
        <v>5.5673917112603064E-3</v>
      </c>
      <c r="Z68">
        <f>Sustainable_Friendly_Table[[#This Row],[S- Worst-Euclidean Distance]]/(Sustainable_Friendly_Table[[#This Row],[S+ Best-Euclidean Distance]]+Sustainable_Friendly_Table[[#This Row],[S- Worst-Euclidean Distance]])</f>
        <v>0.79245704553789065</v>
      </c>
      <c r="AA68">
        <v>67</v>
      </c>
    </row>
    <row r="69" spans="1:27" x14ac:dyDescent="0.3">
      <c r="A69">
        <v>250</v>
      </c>
      <c r="B69" t="s">
        <v>141</v>
      </c>
      <c r="C69" t="s">
        <v>149</v>
      </c>
      <c r="D69" t="s">
        <v>155</v>
      </c>
      <c r="E69" t="s">
        <v>157</v>
      </c>
      <c r="F69" t="s">
        <v>161</v>
      </c>
      <c r="G69" t="s">
        <v>225</v>
      </c>
      <c r="H69">
        <v>400.34435968472962</v>
      </c>
      <c r="I69">
        <v>57</v>
      </c>
      <c r="J69">
        <v>1483429.2150315454</v>
      </c>
      <c r="K69">
        <v>57772.803974999988</v>
      </c>
      <c r="L69">
        <v>267017258.70567819</v>
      </c>
      <c r="M69">
        <v>5837579.9083333323</v>
      </c>
      <c r="N69">
        <v>2225143822.547318</v>
      </c>
      <c r="O69">
        <v>106248000</v>
      </c>
      <c r="P69">
        <v>26.839362533333325</v>
      </c>
      <c r="Q69">
        <v>22177.266764721604</v>
      </c>
      <c r="R69">
        <v>267075031.50965318</v>
      </c>
      <c r="S69">
        <v>2337.2294024556513</v>
      </c>
      <c r="T69">
        <v>22204.106127254938</v>
      </c>
      <c r="U69">
        <f>Sustainable_Friendly_Table[[#This Row],[Total Energy(MJ)]]*AHP!$P$13/TOPSIS!$B$12</f>
        <v>2.1358588610393792E-2</v>
      </c>
      <c r="V69">
        <f>Sustainable_Friendly_Table[[#This Row],[Total Cost(LKR Million)]]*AHP!$P$14/TOPSIS!$C$12</f>
        <v>6.4536214499335658E-3</v>
      </c>
      <c r="W69">
        <f>Sustainable_Friendly_Table[[#This Row],[Total Carbon (Metric T)]]*AHP!$P$15/TOPSIS!$D$12</f>
        <v>1.1756994572866733E-2</v>
      </c>
      <c r="X69">
        <f>((Sustainable_Friendly_Table[[#This Row],[Weighted Energy]]-TOPSIS!$B$13)^2+(Sustainable_Friendly_Table[[#This Row],[Weighted Cost]]-TOPSIS!$C$13)^2+(Sustainable_Friendly_Table[[#This Row],[Weighted Co2]]-TOPSIS!$D$13)^2)^0.5</f>
        <v>1.4585577349491151E-3</v>
      </c>
      <c r="Y69">
        <f>((Sustainable_Friendly_Table[[#This Row],[Weighted Energy]]-TOPSIS!$B$14)^2+(Sustainable_Friendly_Table[[#This Row],[Weighted Cost]]-TOPSIS!$C$14)^2+(Sustainable_Friendly_Table[[#This Row],[Weighted Co2]]-TOPSIS!$D$14)^2)^0.5</f>
        <v>5.566923064985233E-3</v>
      </c>
      <c r="Z69">
        <f>Sustainable_Friendly_Table[[#This Row],[S- Worst-Euclidean Distance]]/(Sustainable_Friendly_Table[[#This Row],[S+ Best-Euclidean Distance]]+Sustainable_Friendly_Table[[#This Row],[S- Worst-Euclidean Distance]])</f>
        <v>0.79239033220861621</v>
      </c>
      <c r="AA69">
        <v>68</v>
      </c>
    </row>
    <row r="70" spans="1:27" x14ac:dyDescent="0.3">
      <c r="A70">
        <v>234</v>
      </c>
      <c r="B70" t="s">
        <v>141</v>
      </c>
      <c r="C70" t="s">
        <v>149</v>
      </c>
      <c r="D70" t="s">
        <v>154</v>
      </c>
      <c r="E70" t="s">
        <v>157</v>
      </c>
      <c r="F70" t="s">
        <v>161</v>
      </c>
      <c r="G70" t="s">
        <v>224</v>
      </c>
      <c r="H70">
        <v>400.31426580972959</v>
      </c>
      <c r="I70">
        <v>29</v>
      </c>
      <c r="J70">
        <v>1483400.0841605451</v>
      </c>
      <c r="K70">
        <v>57858.786474999994</v>
      </c>
      <c r="L70">
        <v>267012015.14889812</v>
      </c>
      <c r="M70">
        <v>5841879.0333333323</v>
      </c>
      <c r="N70">
        <v>2225100126.2408175</v>
      </c>
      <c r="O70">
        <v>108639800</v>
      </c>
      <c r="P70">
        <v>26.903849408333325</v>
      </c>
      <c r="Q70">
        <v>22176.831258200149</v>
      </c>
      <c r="R70">
        <v>267069873.93537313</v>
      </c>
      <c r="S70">
        <v>2339.5818052741511</v>
      </c>
      <c r="T70">
        <v>22203.735107608481</v>
      </c>
      <c r="U70">
        <f>Sustainable_Friendly_Table[[#This Row],[Total Energy(MJ)]]*AHP!$P$13/TOPSIS!$B$12</f>
        <v>2.1358176147623864E-2</v>
      </c>
      <c r="V70">
        <f>Sustainable_Friendly_Table[[#This Row],[Total Cost(LKR Million)]]*AHP!$P$14/TOPSIS!$C$12</f>
        <v>6.4601169686329292E-3</v>
      </c>
      <c r="W70">
        <f>Sustainable_Friendly_Table[[#This Row],[Total Carbon (Metric T)]]*AHP!$P$15/TOPSIS!$D$12</f>
        <v>1.1756798119294372E-2</v>
      </c>
      <c r="X70">
        <f>((Sustainable_Friendly_Table[[#This Row],[Weighted Energy]]-TOPSIS!$B$13)^2+(Sustainable_Friendly_Table[[#This Row],[Weighted Cost]]-TOPSIS!$C$13)^2+(Sustainable_Friendly_Table[[#This Row],[Weighted Co2]]-TOPSIS!$D$13)^2)^0.5</f>
        <v>1.4598006093760967E-3</v>
      </c>
      <c r="Y70">
        <f>((Sustainable_Friendly_Table[[#This Row],[Weighted Energy]]-TOPSIS!$B$14)^2+(Sustainable_Friendly_Table[[#This Row],[Weighted Cost]]-TOPSIS!$C$14)^2+(Sustainable_Friendly_Table[[#This Row],[Weighted Co2]]-TOPSIS!$D$14)^2)^0.5</f>
        <v>5.5656639243896874E-3</v>
      </c>
      <c r="Z70">
        <f>Sustainable_Friendly_Table[[#This Row],[S- Worst-Euclidean Distance]]/(Sustainable_Friendly_Table[[#This Row],[S+ Best-Euclidean Distance]]+Sustainable_Friendly_Table[[#This Row],[S- Worst-Euclidean Distance]])</f>
        <v>0.79221294159838063</v>
      </c>
      <c r="AA70">
        <v>69</v>
      </c>
    </row>
    <row r="71" spans="1:27" x14ac:dyDescent="0.3">
      <c r="A71">
        <v>252</v>
      </c>
      <c r="B71" t="s">
        <v>141</v>
      </c>
      <c r="C71" t="s">
        <v>149</v>
      </c>
      <c r="D71" t="s">
        <v>155</v>
      </c>
      <c r="E71" t="s">
        <v>157</v>
      </c>
      <c r="F71" t="s">
        <v>161</v>
      </c>
      <c r="G71" t="s">
        <v>224</v>
      </c>
      <c r="H71">
        <v>400.34435968472962</v>
      </c>
      <c r="I71">
        <v>29</v>
      </c>
      <c r="J71">
        <v>1483429.2150315454</v>
      </c>
      <c r="K71">
        <v>57772.803974999988</v>
      </c>
      <c r="L71">
        <v>267017258.70567819</v>
      </c>
      <c r="M71">
        <v>5837579.9083333323</v>
      </c>
      <c r="N71">
        <v>2225143822.547318</v>
      </c>
      <c r="O71">
        <v>108639800</v>
      </c>
      <c r="P71">
        <v>26.839362533333325</v>
      </c>
      <c r="Q71">
        <v>22177.266764721604</v>
      </c>
      <c r="R71">
        <v>267075031.50965318</v>
      </c>
      <c r="S71">
        <v>2339.6212024556512</v>
      </c>
      <c r="T71">
        <v>22204.106127254938</v>
      </c>
      <c r="U71">
        <f>Sustainable_Friendly_Table[[#This Row],[Total Energy(MJ)]]*AHP!$P$13/TOPSIS!$B$12</f>
        <v>2.1358588610393792E-2</v>
      </c>
      <c r="V71">
        <f>Sustainable_Friendly_Table[[#This Row],[Total Cost(LKR Million)]]*AHP!$P$14/TOPSIS!$C$12</f>
        <v>6.4602257532029549E-3</v>
      </c>
      <c r="W71">
        <f>Sustainable_Friendly_Table[[#This Row],[Total Carbon (Metric T)]]*AHP!$P$15/TOPSIS!$D$12</f>
        <v>1.1756994572866733E-2</v>
      </c>
      <c r="X71">
        <f>((Sustainable_Friendly_Table[[#This Row],[Weighted Energy]]-TOPSIS!$B$13)^2+(Sustainable_Friendly_Table[[#This Row],[Weighted Cost]]-TOPSIS!$C$13)^2+(Sustainable_Friendly_Table[[#This Row],[Weighted Co2]]-TOPSIS!$D$13)^2)^0.5</f>
        <v>1.4602692575097814E-3</v>
      </c>
      <c r="Y71">
        <f>((Sustainable_Friendly_Table[[#This Row],[Weighted Energy]]-TOPSIS!$B$14)^2+(Sustainable_Friendly_Table[[#This Row],[Weighted Cost]]-TOPSIS!$C$14)^2+(Sustainable_Friendly_Table[[#This Row],[Weighted Co2]]-TOPSIS!$D$14)^2)^0.5</f>
        <v>5.5651952617136458E-3</v>
      </c>
      <c r="Z71">
        <f>Sustainable_Friendly_Table[[#This Row],[S- Worst-Euclidean Distance]]/(Sustainable_Friendly_Table[[#This Row],[S+ Best-Euclidean Distance]]+Sustainable_Friendly_Table[[#This Row],[S- Worst-Euclidean Distance]])</f>
        <v>0.79214623410108764</v>
      </c>
      <c r="AA71">
        <v>70</v>
      </c>
    </row>
    <row r="72" spans="1:27" x14ac:dyDescent="0.3">
      <c r="A72">
        <v>233</v>
      </c>
      <c r="B72" t="s">
        <v>141</v>
      </c>
      <c r="C72" t="s">
        <v>149</v>
      </c>
      <c r="D72" t="s">
        <v>154</v>
      </c>
      <c r="E72" t="s">
        <v>157</v>
      </c>
      <c r="F72" t="s">
        <v>161</v>
      </c>
      <c r="G72" t="s">
        <v>226</v>
      </c>
      <c r="H72">
        <v>400.31426580972959</v>
      </c>
      <c r="I72">
        <v>29</v>
      </c>
      <c r="J72">
        <v>1483400.0841605451</v>
      </c>
      <c r="K72">
        <v>57858.786474999994</v>
      </c>
      <c r="L72">
        <v>267012015.14889812</v>
      </c>
      <c r="M72">
        <v>5841879.0333333323</v>
      </c>
      <c r="N72">
        <v>2225100126.2408175</v>
      </c>
      <c r="O72">
        <v>113100000</v>
      </c>
      <c r="P72">
        <v>26.903849408333325</v>
      </c>
      <c r="Q72">
        <v>22176.831258200149</v>
      </c>
      <c r="R72">
        <v>267069873.93537313</v>
      </c>
      <c r="S72">
        <v>2344.0420052741511</v>
      </c>
      <c r="T72">
        <v>22203.735107608481</v>
      </c>
      <c r="U72">
        <f>Sustainable_Friendly_Table[[#This Row],[Total Energy(MJ)]]*AHP!$P$13/TOPSIS!$B$12</f>
        <v>2.1358176147623864E-2</v>
      </c>
      <c r="V72">
        <f>Sustainable_Friendly_Table[[#This Row],[Total Cost(LKR Million)]]*AHP!$P$14/TOPSIS!$C$12</f>
        <v>6.4724325942881397E-3</v>
      </c>
      <c r="W72">
        <f>Sustainable_Friendly_Table[[#This Row],[Total Carbon (Metric T)]]*AHP!$P$15/TOPSIS!$D$12</f>
        <v>1.1756798119294372E-2</v>
      </c>
      <c r="X72">
        <f>((Sustainable_Friendly_Table[[#This Row],[Weighted Energy]]-TOPSIS!$B$13)^2+(Sustainable_Friendly_Table[[#This Row],[Weighted Cost]]-TOPSIS!$C$13)^2+(Sustainable_Friendly_Table[[#This Row],[Weighted Co2]]-TOPSIS!$D$13)^2)^0.5</f>
        <v>1.4630666275953345E-3</v>
      </c>
      <c r="Y72">
        <f>((Sustainable_Friendly_Table[[#This Row],[Weighted Energy]]-TOPSIS!$B$14)^2+(Sustainable_Friendly_Table[[#This Row],[Weighted Cost]]-TOPSIS!$C$14)^2+(Sustainable_Friendly_Table[[#This Row],[Weighted Co2]]-TOPSIS!$D$14)^2)^0.5</f>
        <v>5.5624614795640979E-3</v>
      </c>
      <c r="Z72">
        <f>Sustainable_Friendly_Table[[#This Row],[S- Worst-Euclidean Distance]]/(Sustainable_Friendly_Table[[#This Row],[S+ Best-Euclidean Distance]]+Sustainable_Friendly_Table[[#This Row],[S- Worst-Euclidean Distance]])</f>
        <v>0.7917499431673497</v>
      </c>
      <c r="AA72">
        <v>71</v>
      </c>
    </row>
    <row r="73" spans="1:27" x14ac:dyDescent="0.3">
      <c r="A73">
        <v>251</v>
      </c>
      <c r="B73" t="s">
        <v>141</v>
      </c>
      <c r="C73" t="s">
        <v>149</v>
      </c>
      <c r="D73" t="s">
        <v>155</v>
      </c>
      <c r="E73" t="s">
        <v>157</v>
      </c>
      <c r="F73" t="s">
        <v>161</v>
      </c>
      <c r="G73" t="s">
        <v>226</v>
      </c>
      <c r="H73">
        <v>400.34435968472962</v>
      </c>
      <c r="I73">
        <v>29</v>
      </c>
      <c r="J73">
        <v>1483429.2150315454</v>
      </c>
      <c r="K73">
        <v>57772.803974999988</v>
      </c>
      <c r="L73">
        <v>267017258.70567819</v>
      </c>
      <c r="M73">
        <v>5837579.9083333323</v>
      </c>
      <c r="N73">
        <v>2225143822.547318</v>
      </c>
      <c r="O73">
        <v>113100000</v>
      </c>
      <c r="P73">
        <v>26.839362533333325</v>
      </c>
      <c r="Q73">
        <v>22177.266764721604</v>
      </c>
      <c r="R73">
        <v>267075031.50965318</v>
      </c>
      <c r="S73">
        <v>2344.0814024556512</v>
      </c>
      <c r="T73">
        <v>22204.106127254938</v>
      </c>
      <c r="U73">
        <f>Sustainable_Friendly_Table[[#This Row],[Total Energy(MJ)]]*AHP!$P$13/TOPSIS!$B$12</f>
        <v>2.1358588610393792E-2</v>
      </c>
      <c r="V73">
        <f>Sustainable_Friendly_Table[[#This Row],[Total Cost(LKR Million)]]*AHP!$P$14/TOPSIS!$C$12</f>
        <v>6.4725413788581654E-3</v>
      </c>
      <c r="W73">
        <f>Sustainable_Friendly_Table[[#This Row],[Total Carbon (Metric T)]]*AHP!$P$15/TOPSIS!$D$12</f>
        <v>1.1756994572866733E-2</v>
      </c>
      <c r="X73">
        <f>((Sustainable_Friendly_Table[[#This Row],[Weighted Energy]]-TOPSIS!$B$13)^2+(Sustainable_Friendly_Table[[#This Row],[Weighted Cost]]-TOPSIS!$C$13)^2+(Sustainable_Friendly_Table[[#This Row],[Weighted Co2]]-TOPSIS!$D$13)^2)^0.5</f>
        <v>1.4635351453165081E-3</v>
      </c>
      <c r="Y73">
        <f>((Sustainable_Friendly_Table[[#This Row],[Weighted Energy]]-TOPSIS!$B$14)^2+(Sustainable_Friendly_Table[[#This Row],[Weighted Cost]]-TOPSIS!$C$14)^2+(Sustainable_Friendly_Table[[#This Row],[Weighted Co2]]-TOPSIS!$D$14)^2)^0.5</f>
        <v>5.5619927879206835E-3</v>
      </c>
      <c r="Z73">
        <f>Sustainable_Friendly_Table[[#This Row],[S- Worst-Euclidean Distance]]/(Sustainable_Friendly_Table[[#This Row],[S+ Best-Euclidean Distance]]+Sustainable_Friendly_Table[[#This Row],[S- Worst-Euclidean Distance]])</f>
        <v>0.79168325010955487</v>
      </c>
      <c r="AA73">
        <v>72</v>
      </c>
    </row>
    <row r="74" spans="1:27" x14ac:dyDescent="0.3">
      <c r="A74">
        <v>109</v>
      </c>
      <c r="B74" t="s">
        <v>140</v>
      </c>
      <c r="C74" t="s">
        <v>149</v>
      </c>
      <c r="D74" t="s">
        <v>154</v>
      </c>
      <c r="E74" t="s">
        <v>156</v>
      </c>
      <c r="F74" t="s">
        <v>159</v>
      </c>
      <c r="G74" t="s">
        <v>225</v>
      </c>
      <c r="H74">
        <v>406.30913014232567</v>
      </c>
      <c r="I74">
        <v>58</v>
      </c>
      <c r="J74">
        <v>1487816.6927983295</v>
      </c>
      <c r="K74">
        <v>60432.374433333323</v>
      </c>
      <c r="L74">
        <v>267807004.70369932</v>
      </c>
      <c r="M74">
        <v>6978959.7583333319</v>
      </c>
      <c r="N74">
        <v>2231725039.1974945</v>
      </c>
      <c r="O74">
        <v>108112000</v>
      </c>
      <c r="P74">
        <v>27.421066449999991</v>
      </c>
      <c r="Q74">
        <v>22242.859557335025</v>
      </c>
      <c r="R74">
        <v>267867437.07813266</v>
      </c>
      <c r="S74">
        <v>2346.8159989558276</v>
      </c>
      <c r="T74">
        <v>22270.280623785024</v>
      </c>
      <c r="U74">
        <f>Sustainable_Friendly_Table[[#This Row],[Total Energy(MJ)]]*AHP!$P$13/TOPSIS!$B$12</f>
        <v>2.1421959058968005E-2</v>
      </c>
      <c r="V74">
        <f>Sustainable_Friendly_Table[[#This Row],[Total Cost(LKR Million)]]*AHP!$P$14/TOPSIS!$C$12</f>
        <v>6.4800922211554202E-3</v>
      </c>
      <c r="W74">
        <f>Sustainable_Friendly_Table[[#This Row],[Total Carbon (Metric T)]]*AHP!$P$15/TOPSIS!$D$12</f>
        <v>1.179203373148485E-2</v>
      </c>
      <c r="X74">
        <f>((Sustainable_Friendly_Table[[#This Row],[Weighted Energy]]-TOPSIS!$B$13)^2+(Sustainable_Friendly_Table[[#This Row],[Weighted Cost]]-TOPSIS!$C$13)^2+(Sustainable_Friendly_Table[[#This Row],[Weighted Co2]]-TOPSIS!$D$13)^2)^0.5</f>
        <v>1.5353569048071761E-3</v>
      </c>
      <c r="Y74">
        <f>((Sustainable_Friendly_Table[[#This Row],[Weighted Energy]]-TOPSIS!$B$14)^2+(Sustainable_Friendly_Table[[#This Row],[Weighted Cost]]-TOPSIS!$C$14)^2+(Sustainable_Friendly_Table[[#This Row],[Weighted Co2]]-TOPSIS!$D$14)^2)^0.5</f>
        <v>5.4901077637585435E-3</v>
      </c>
      <c r="Z74">
        <f>Sustainable_Friendly_Table[[#This Row],[S- Worst-Euclidean Distance]]/(Sustainable_Friendly_Table[[#This Row],[S+ Best-Euclidean Distance]]+Sustainable_Friendly_Table[[#This Row],[S- Worst-Euclidean Distance]])</f>
        <v>0.78145831240503183</v>
      </c>
      <c r="AA74">
        <v>73</v>
      </c>
    </row>
    <row r="75" spans="1:27" x14ac:dyDescent="0.3">
      <c r="A75">
        <v>111</v>
      </c>
      <c r="B75" t="s">
        <v>140</v>
      </c>
      <c r="C75" t="s">
        <v>149</v>
      </c>
      <c r="D75" t="s">
        <v>154</v>
      </c>
      <c r="E75" t="s">
        <v>156</v>
      </c>
      <c r="F75" t="s">
        <v>159</v>
      </c>
      <c r="G75" t="s">
        <v>224</v>
      </c>
      <c r="H75">
        <v>406.30913014232567</v>
      </c>
      <c r="I75">
        <v>29</v>
      </c>
      <c r="J75">
        <v>1487816.6927983295</v>
      </c>
      <c r="K75">
        <v>60432.374433333323</v>
      </c>
      <c r="L75">
        <v>267807004.70369932</v>
      </c>
      <c r="M75">
        <v>6978959.7583333319</v>
      </c>
      <c r="N75">
        <v>2231725039.1974945</v>
      </c>
      <c r="O75">
        <v>108639800</v>
      </c>
      <c r="P75">
        <v>27.421066449999991</v>
      </c>
      <c r="Q75">
        <v>22242.859557335025</v>
      </c>
      <c r="R75">
        <v>267867437.07813266</v>
      </c>
      <c r="S75">
        <v>2347.3437989558279</v>
      </c>
      <c r="T75">
        <v>22270.280623785024</v>
      </c>
      <c r="U75">
        <f>Sustainable_Friendly_Table[[#This Row],[Total Energy(MJ)]]*AHP!$P$13/TOPSIS!$B$12</f>
        <v>2.1421959058968005E-2</v>
      </c>
      <c r="V75">
        <f>Sustainable_Friendly_Table[[#This Row],[Total Cost(LKR Million)]]*AHP!$P$14/TOPSIS!$C$12</f>
        <v>6.4815495968831511E-3</v>
      </c>
      <c r="W75">
        <f>Sustainable_Friendly_Table[[#This Row],[Total Carbon (Metric T)]]*AHP!$P$15/TOPSIS!$D$12</f>
        <v>1.179203373148485E-2</v>
      </c>
      <c r="X75">
        <f>((Sustainable_Friendly_Table[[#This Row],[Weighted Energy]]-TOPSIS!$B$13)^2+(Sustainable_Friendly_Table[[#This Row],[Weighted Cost]]-TOPSIS!$C$13)^2+(Sustainable_Friendly_Table[[#This Row],[Weighted Co2]]-TOPSIS!$D$13)^2)^0.5</f>
        <v>1.5357385423513472E-3</v>
      </c>
      <c r="Y75">
        <f>((Sustainable_Friendly_Table[[#This Row],[Weighted Energy]]-TOPSIS!$B$14)^2+(Sustainable_Friendly_Table[[#This Row],[Weighted Cost]]-TOPSIS!$C$14)^2+(Sustainable_Friendly_Table[[#This Row],[Weighted Co2]]-TOPSIS!$D$14)^2)^0.5</f>
        <v>5.4897275441703848E-3</v>
      </c>
      <c r="Z75">
        <f>Sustainable_Friendly_Table[[#This Row],[S- Worst-Euclidean Distance]]/(Sustainable_Friendly_Table[[#This Row],[S+ Best-Euclidean Distance]]+Sustainable_Friendly_Table[[#This Row],[S- Worst-Euclidean Distance]])</f>
        <v>0.78140403448852425</v>
      </c>
      <c r="AA75">
        <v>74</v>
      </c>
    </row>
    <row r="76" spans="1:27" x14ac:dyDescent="0.3">
      <c r="A76">
        <v>127</v>
      </c>
      <c r="B76" t="s">
        <v>140</v>
      </c>
      <c r="C76" t="s">
        <v>149</v>
      </c>
      <c r="D76" t="s">
        <v>155</v>
      </c>
      <c r="E76" t="s">
        <v>156</v>
      </c>
      <c r="F76" t="s">
        <v>159</v>
      </c>
      <c r="G76" t="s">
        <v>225</v>
      </c>
      <c r="H76">
        <v>406.33922401732565</v>
      </c>
      <c r="I76">
        <v>58</v>
      </c>
      <c r="J76">
        <v>1487845.82366933</v>
      </c>
      <c r="K76">
        <v>60346.391933333325</v>
      </c>
      <c r="L76">
        <v>267812248.26047939</v>
      </c>
      <c r="M76">
        <v>6974660.6333333319</v>
      </c>
      <c r="N76">
        <v>2231768735.5039949</v>
      </c>
      <c r="O76">
        <v>108112000</v>
      </c>
      <c r="P76">
        <v>27.356579574999991</v>
      </c>
      <c r="Q76">
        <v>22243.295063856483</v>
      </c>
      <c r="R76">
        <v>267872594.65241271</v>
      </c>
      <c r="S76">
        <v>2346.8553961373282</v>
      </c>
      <c r="T76">
        <v>22270.651643431484</v>
      </c>
      <c r="U76">
        <f>Sustainable_Friendly_Table[[#This Row],[Total Energy(MJ)]]*AHP!$P$13/TOPSIS!$B$12</f>
        <v>2.1422371521737933E-2</v>
      </c>
      <c r="V76">
        <f>Sustainable_Friendly_Table[[#This Row],[Total Cost(LKR Million)]]*AHP!$P$14/TOPSIS!$C$12</f>
        <v>6.4802010057254467E-3</v>
      </c>
      <c r="W76">
        <f>Sustainable_Friendly_Table[[#This Row],[Total Carbon (Metric T)]]*AHP!$P$15/TOPSIS!$D$12</f>
        <v>1.1792230185057215E-2</v>
      </c>
      <c r="X76">
        <f>((Sustainable_Friendly_Table[[#This Row],[Weighted Energy]]-TOPSIS!$B$13)^2+(Sustainable_Friendly_Table[[#This Row],[Weighted Cost]]-TOPSIS!$C$13)^2+(Sustainable_Friendly_Table[[#This Row],[Weighted Co2]]-TOPSIS!$D$13)^2)^0.5</f>
        <v>1.5358255489824645E-3</v>
      </c>
      <c r="Y76">
        <f>((Sustainable_Friendly_Table[[#This Row],[Weighted Energy]]-TOPSIS!$B$14)^2+(Sustainable_Friendly_Table[[#This Row],[Weighted Cost]]-TOPSIS!$C$14)^2+(Sustainable_Friendly_Table[[#This Row],[Weighted Co2]]-TOPSIS!$D$14)^2)^0.5</f>
        <v>5.4896390997864223E-3</v>
      </c>
      <c r="Z76">
        <f>Sustainable_Friendly_Table[[#This Row],[S- Worst-Euclidean Distance]]/(Sustainable_Friendly_Table[[#This Row],[S+ Best-Euclidean Distance]]+Sustainable_Friendly_Table[[#This Row],[S- Worst-Euclidean Distance]])</f>
        <v>0.78139160528669138</v>
      </c>
      <c r="AA76">
        <v>75</v>
      </c>
    </row>
    <row r="77" spans="1:27" x14ac:dyDescent="0.3">
      <c r="A77">
        <v>129</v>
      </c>
      <c r="B77" t="s">
        <v>140</v>
      </c>
      <c r="C77" t="s">
        <v>149</v>
      </c>
      <c r="D77" t="s">
        <v>155</v>
      </c>
      <c r="E77" t="s">
        <v>156</v>
      </c>
      <c r="F77" t="s">
        <v>159</v>
      </c>
      <c r="G77" t="s">
        <v>224</v>
      </c>
      <c r="H77">
        <v>406.33922401732565</v>
      </c>
      <c r="I77">
        <v>29</v>
      </c>
      <c r="J77">
        <v>1487845.82366933</v>
      </c>
      <c r="K77">
        <v>60346.391933333325</v>
      </c>
      <c r="L77">
        <v>267812248.26047939</v>
      </c>
      <c r="M77">
        <v>6974660.6333333319</v>
      </c>
      <c r="N77">
        <v>2231768735.5039949</v>
      </c>
      <c r="O77">
        <v>108639800</v>
      </c>
      <c r="P77">
        <v>27.356579574999991</v>
      </c>
      <c r="Q77">
        <v>22243.295063856483</v>
      </c>
      <c r="R77">
        <v>267872594.65241271</v>
      </c>
      <c r="S77">
        <v>2347.383196137328</v>
      </c>
      <c r="T77">
        <v>22270.651643431484</v>
      </c>
      <c r="U77">
        <f>Sustainable_Friendly_Table[[#This Row],[Total Energy(MJ)]]*AHP!$P$13/TOPSIS!$B$12</f>
        <v>2.1422371521737933E-2</v>
      </c>
      <c r="V77">
        <f>Sustainable_Friendly_Table[[#This Row],[Total Cost(LKR Million)]]*AHP!$P$14/TOPSIS!$C$12</f>
        <v>6.4816583814531767E-3</v>
      </c>
      <c r="W77">
        <f>Sustainable_Friendly_Table[[#This Row],[Total Carbon (Metric T)]]*AHP!$P$15/TOPSIS!$D$12</f>
        <v>1.1792230185057215E-2</v>
      </c>
      <c r="X77">
        <f>((Sustainable_Friendly_Table[[#This Row],[Weighted Energy]]-TOPSIS!$B$13)^2+(Sustainable_Friendly_Table[[#This Row],[Weighted Cost]]-TOPSIS!$C$13)^2+(Sustainable_Friendly_Table[[#This Row],[Weighted Co2]]-TOPSIS!$D$13)^2)^0.5</f>
        <v>1.536207173304317E-3</v>
      </c>
      <c r="Y77">
        <f>((Sustainable_Friendly_Table[[#This Row],[Weighted Energy]]-TOPSIS!$B$14)^2+(Sustainable_Friendly_Table[[#This Row],[Weighted Cost]]-TOPSIS!$C$14)^2+(Sustainable_Friendly_Table[[#This Row],[Weighted Co2]]-TOPSIS!$D$14)^2)^0.5</f>
        <v>5.4892588766175931E-3</v>
      </c>
      <c r="Z77">
        <f>Sustainable_Friendly_Table[[#This Row],[S- Worst-Euclidean Distance]]/(Sustainable_Friendly_Table[[#This Row],[S+ Best-Euclidean Distance]]+Sustainable_Friendly_Table[[#This Row],[S- Worst-Euclidean Distance]])</f>
        <v>0.781337328742569</v>
      </c>
      <c r="AA77">
        <v>76</v>
      </c>
    </row>
    <row r="78" spans="1:27" x14ac:dyDescent="0.3">
      <c r="A78">
        <v>110</v>
      </c>
      <c r="B78" t="s">
        <v>140</v>
      </c>
      <c r="C78" t="s">
        <v>149</v>
      </c>
      <c r="D78" t="s">
        <v>154</v>
      </c>
      <c r="E78" t="s">
        <v>156</v>
      </c>
      <c r="F78" t="s">
        <v>159</v>
      </c>
      <c r="G78" t="s">
        <v>226</v>
      </c>
      <c r="H78">
        <v>406.30913014232567</v>
      </c>
      <c r="I78">
        <v>29</v>
      </c>
      <c r="J78">
        <v>1487816.6927983295</v>
      </c>
      <c r="K78">
        <v>60432.374433333323</v>
      </c>
      <c r="L78">
        <v>267807004.70369932</v>
      </c>
      <c r="M78">
        <v>6978959.7583333319</v>
      </c>
      <c r="N78">
        <v>2231725039.1974945</v>
      </c>
      <c r="O78">
        <v>113100000</v>
      </c>
      <c r="P78">
        <v>27.421066449999991</v>
      </c>
      <c r="Q78">
        <v>22242.859557335025</v>
      </c>
      <c r="R78">
        <v>267867437.07813266</v>
      </c>
      <c r="S78">
        <v>2351.8039989558279</v>
      </c>
      <c r="T78">
        <v>22270.280623785024</v>
      </c>
      <c r="U78">
        <f>Sustainable_Friendly_Table[[#This Row],[Total Energy(MJ)]]*AHP!$P$13/TOPSIS!$B$12</f>
        <v>2.1421959058968005E-2</v>
      </c>
      <c r="V78">
        <f>Sustainable_Friendly_Table[[#This Row],[Total Cost(LKR Million)]]*AHP!$P$14/TOPSIS!$C$12</f>
        <v>6.4938652225383607E-3</v>
      </c>
      <c r="W78">
        <f>Sustainable_Friendly_Table[[#This Row],[Total Carbon (Metric T)]]*AHP!$P$15/TOPSIS!$D$12</f>
        <v>1.179203373148485E-2</v>
      </c>
      <c r="X78">
        <f>((Sustainable_Friendly_Table[[#This Row],[Weighted Energy]]-TOPSIS!$B$13)^2+(Sustainable_Friendly_Table[[#This Row],[Weighted Cost]]-TOPSIS!$C$13)^2+(Sustainable_Friendly_Table[[#This Row],[Weighted Co2]]-TOPSIS!$D$13)^2)^0.5</f>
        <v>1.5390149188895068E-3</v>
      </c>
      <c r="Y78">
        <f>((Sustainable_Friendly_Table[[#This Row],[Weighted Energy]]-TOPSIS!$B$14)^2+(Sustainable_Friendly_Table[[#This Row],[Weighted Cost]]-TOPSIS!$C$14)^2+(Sustainable_Friendly_Table[[#This Row],[Weighted Co2]]-TOPSIS!$D$14)^2)^0.5</f>
        <v>5.4865288857398071E-3</v>
      </c>
      <c r="Z78">
        <f>Sustainable_Friendly_Table[[#This Row],[S- Worst-Euclidean Distance]]/(Sustainable_Friendly_Table[[#This Row],[S+ Best-Euclidean Distance]]+Sustainable_Friendly_Table[[#This Row],[S- Worst-Euclidean Distance]])</f>
        <v>0.78094010062603125</v>
      </c>
      <c r="AA78">
        <v>77</v>
      </c>
    </row>
    <row r="79" spans="1:27" x14ac:dyDescent="0.3">
      <c r="A79">
        <v>128</v>
      </c>
      <c r="B79" t="s">
        <v>140</v>
      </c>
      <c r="C79" t="s">
        <v>149</v>
      </c>
      <c r="D79" t="s">
        <v>155</v>
      </c>
      <c r="E79" t="s">
        <v>156</v>
      </c>
      <c r="F79" t="s">
        <v>159</v>
      </c>
      <c r="G79" t="s">
        <v>226</v>
      </c>
      <c r="H79">
        <v>406.33922401732565</v>
      </c>
      <c r="I79">
        <v>29</v>
      </c>
      <c r="J79">
        <v>1487845.82366933</v>
      </c>
      <c r="K79">
        <v>60346.391933333325</v>
      </c>
      <c r="L79">
        <v>267812248.26047939</v>
      </c>
      <c r="M79">
        <v>6974660.6333333319</v>
      </c>
      <c r="N79">
        <v>2231768735.5039949</v>
      </c>
      <c r="O79">
        <v>113100000</v>
      </c>
      <c r="P79">
        <v>27.356579574999991</v>
      </c>
      <c r="Q79">
        <v>22243.295063856483</v>
      </c>
      <c r="R79">
        <v>267872594.65241271</v>
      </c>
      <c r="S79">
        <v>2351.843396137328</v>
      </c>
      <c r="T79">
        <v>22270.651643431484</v>
      </c>
      <c r="U79">
        <f>Sustainable_Friendly_Table[[#This Row],[Total Energy(MJ)]]*AHP!$P$13/TOPSIS!$B$12</f>
        <v>2.1422371521737933E-2</v>
      </c>
      <c r="V79">
        <f>Sustainable_Friendly_Table[[#This Row],[Total Cost(LKR Million)]]*AHP!$P$14/TOPSIS!$C$12</f>
        <v>6.4939740071083855E-3</v>
      </c>
      <c r="W79">
        <f>Sustainable_Friendly_Table[[#This Row],[Total Carbon (Metric T)]]*AHP!$P$15/TOPSIS!$D$12</f>
        <v>1.1792230185057215E-2</v>
      </c>
      <c r="X79">
        <f>((Sustainable_Friendly_Table[[#This Row],[Weighted Energy]]-TOPSIS!$B$13)^2+(Sustainable_Friendly_Table[[#This Row],[Weighted Cost]]-TOPSIS!$C$13)^2+(Sustainable_Friendly_Table[[#This Row],[Weighted Co2]]-TOPSIS!$D$13)^2)^0.5</f>
        <v>1.5394834227469801E-3</v>
      </c>
      <c r="Y79">
        <f>((Sustainable_Friendly_Table[[#This Row],[Weighted Energy]]-TOPSIS!$B$14)^2+(Sustainable_Friendly_Table[[#This Row],[Weighted Cost]]-TOPSIS!$C$14)^2+(Sustainable_Friendly_Table[[#This Row],[Weighted Co2]]-TOPSIS!$D$14)^2)^0.5</f>
        <v>5.4860601891393249E-3</v>
      </c>
      <c r="Z79">
        <f>Sustainable_Friendly_Table[[#This Row],[S- Worst-Euclidean Distance]]/(Sustainable_Friendly_Table[[#This Row],[S+ Best-Euclidean Distance]]+Sustainable_Friendly_Table[[#This Row],[S- Worst-Euclidean Distance]])</f>
        <v>0.7808734088359548</v>
      </c>
      <c r="AA79">
        <v>78</v>
      </c>
    </row>
    <row r="80" spans="1:27" x14ac:dyDescent="0.3">
      <c r="A80">
        <v>79</v>
      </c>
      <c r="B80" t="s">
        <v>139</v>
      </c>
      <c r="C80" t="s">
        <v>151</v>
      </c>
      <c r="D80" t="s">
        <v>154</v>
      </c>
      <c r="E80" t="s">
        <v>156</v>
      </c>
      <c r="F80" t="s">
        <v>161</v>
      </c>
      <c r="G80" t="s">
        <v>225</v>
      </c>
      <c r="H80">
        <v>397.94349738661248</v>
      </c>
      <c r="I80">
        <v>57</v>
      </c>
      <c r="J80">
        <v>1489459.1933172133</v>
      </c>
      <c r="K80">
        <v>66784.844233333322</v>
      </c>
      <c r="L80">
        <v>268102654.7970984</v>
      </c>
      <c r="M80">
        <v>5780330.9216666659</v>
      </c>
      <c r="N80">
        <v>2234188789.9758201</v>
      </c>
      <c r="O80">
        <v>106248000</v>
      </c>
      <c r="P80">
        <v>23.52538676666666</v>
      </c>
      <c r="Q80">
        <v>22267.414940092342</v>
      </c>
      <c r="R80">
        <v>268169439.64133173</v>
      </c>
      <c r="S80">
        <v>2346.2171208974869</v>
      </c>
      <c r="T80">
        <v>22290.940326859007</v>
      </c>
      <c r="U80">
        <f>Sustainable_Friendly_Table[[#This Row],[Total Energy(MJ)]]*AHP!$P$13/TOPSIS!$B$12</f>
        <v>2.144611088053737E-2</v>
      </c>
      <c r="V80">
        <f>Sustainable_Friendly_Table[[#This Row],[Total Cost(LKR Million)]]*AHP!$P$14/TOPSIS!$C$12</f>
        <v>6.47843858275812E-3</v>
      </c>
      <c r="W80">
        <f>Sustainable_Friendly_Table[[#This Row],[Total Carbon (Metric T)]]*AHP!$P$15/TOPSIS!$D$12</f>
        <v>1.1802972970179073E-2</v>
      </c>
      <c r="X80">
        <f>((Sustainable_Friendly_Table[[#This Row],[Weighted Energy]]-TOPSIS!$B$13)^2+(Sustainable_Friendly_Table[[#This Row],[Weighted Cost]]-TOPSIS!$C$13)^2+(Sustainable_Friendly_Table[[#This Row],[Weighted Co2]]-TOPSIS!$D$13)^2)^0.5</f>
        <v>1.5604627342676054E-3</v>
      </c>
      <c r="Y80">
        <f>((Sustainable_Friendly_Table[[#This Row],[Weighted Energy]]-TOPSIS!$B$14)^2+(Sustainable_Friendly_Table[[#This Row],[Weighted Cost]]-TOPSIS!$C$14)^2+(Sustainable_Friendly_Table[[#This Row],[Weighted Co2]]-TOPSIS!$D$14)^2)^0.5</f>
        <v>5.465028801101674E-3</v>
      </c>
      <c r="Z80">
        <f>Sustainable_Friendly_Table[[#This Row],[S- Worst-Euclidean Distance]]/(Sustainable_Friendly_Table[[#This Row],[S+ Best-Euclidean Distance]]+Sustainable_Friendly_Table[[#This Row],[S- Worst-Euclidean Distance]])</f>
        <v>0.77788561463470851</v>
      </c>
      <c r="AA80">
        <v>79</v>
      </c>
    </row>
    <row r="81" spans="1:27" x14ac:dyDescent="0.3">
      <c r="A81">
        <v>97</v>
      </c>
      <c r="B81" t="s">
        <v>139</v>
      </c>
      <c r="C81" t="s">
        <v>151</v>
      </c>
      <c r="D81" t="s">
        <v>155</v>
      </c>
      <c r="E81" t="s">
        <v>156</v>
      </c>
      <c r="F81" t="s">
        <v>161</v>
      </c>
      <c r="G81" t="s">
        <v>225</v>
      </c>
      <c r="H81">
        <v>397.9735912616124</v>
      </c>
      <c r="I81">
        <v>57</v>
      </c>
      <c r="J81">
        <v>1489488.3241882129</v>
      </c>
      <c r="K81">
        <v>66698.861733333324</v>
      </c>
      <c r="L81">
        <v>268107898.35387829</v>
      </c>
      <c r="M81">
        <v>5776031.7966666659</v>
      </c>
      <c r="N81">
        <v>2234232486.2823191</v>
      </c>
      <c r="O81">
        <v>106248000</v>
      </c>
      <c r="P81">
        <v>23.46089989166666</v>
      </c>
      <c r="Q81">
        <v>22267.850446613782</v>
      </c>
      <c r="R81">
        <v>268174597.21561164</v>
      </c>
      <c r="S81">
        <v>2346.2565180789857</v>
      </c>
      <c r="T81">
        <v>22291.311346505448</v>
      </c>
      <c r="U81">
        <f>Sustainable_Friendly_Table[[#This Row],[Total Energy(MJ)]]*AHP!$P$13/TOPSIS!$B$12</f>
        <v>2.1446523343307284E-2</v>
      </c>
      <c r="V81">
        <f>Sustainable_Friendly_Table[[#This Row],[Total Cost(LKR Million)]]*AHP!$P$14/TOPSIS!$C$12</f>
        <v>6.4785473673281404E-3</v>
      </c>
      <c r="W81">
        <f>Sustainable_Friendly_Table[[#This Row],[Total Carbon (Metric T)]]*AHP!$P$15/TOPSIS!$D$12</f>
        <v>1.1803169423751427E-2</v>
      </c>
      <c r="X81">
        <f>((Sustainable_Friendly_Table[[#This Row],[Weighted Energy]]-TOPSIS!$B$13)^2+(Sustainable_Friendly_Table[[#This Row],[Weighted Cost]]-TOPSIS!$C$13)^2+(Sustainable_Friendly_Table[[#This Row],[Weighted Co2]]-TOPSIS!$D$13)^2)^0.5</f>
        <v>1.5609314842698555E-3</v>
      </c>
      <c r="Y81">
        <f>((Sustainable_Friendly_Table[[#This Row],[Weighted Energy]]-TOPSIS!$B$14)^2+(Sustainable_Friendly_Table[[#This Row],[Weighted Cost]]-TOPSIS!$C$14)^2+(Sustainable_Friendly_Table[[#This Row],[Weighted Co2]]-TOPSIS!$D$14)^2)^0.5</f>
        <v>5.4645601695719158E-3</v>
      </c>
      <c r="Z81">
        <f>Sustainable_Friendly_Table[[#This Row],[S- Worst-Euclidean Distance]]/(Sustainable_Friendly_Table[[#This Row],[S+ Best-Euclidean Distance]]+Sustainable_Friendly_Table[[#This Row],[S- Worst-Euclidean Distance]])</f>
        <v>0.77781889707088514</v>
      </c>
      <c r="AA81">
        <v>80</v>
      </c>
    </row>
    <row r="82" spans="1:27" x14ac:dyDescent="0.3">
      <c r="A82">
        <v>81</v>
      </c>
      <c r="B82" t="s">
        <v>139</v>
      </c>
      <c r="C82" t="s">
        <v>151</v>
      </c>
      <c r="D82" t="s">
        <v>154</v>
      </c>
      <c r="E82" t="s">
        <v>156</v>
      </c>
      <c r="F82" t="s">
        <v>161</v>
      </c>
      <c r="G82" t="s">
        <v>224</v>
      </c>
      <c r="H82">
        <v>397.94349738661248</v>
      </c>
      <c r="I82">
        <v>29</v>
      </c>
      <c r="J82">
        <v>1489459.1933172133</v>
      </c>
      <c r="K82">
        <v>66784.844233333322</v>
      </c>
      <c r="L82">
        <v>268102654.7970984</v>
      </c>
      <c r="M82">
        <v>5780330.9216666659</v>
      </c>
      <c r="N82">
        <v>2234188789.9758201</v>
      </c>
      <c r="O82">
        <v>108639800</v>
      </c>
      <c r="P82">
        <v>23.52538676666666</v>
      </c>
      <c r="Q82">
        <v>22267.414940092342</v>
      </c>
      <c r="R82">
        <v>268169439.64133173</v>
      </c>
      <c r="S82">
        <v>2348.6089208974868</v>
      </c>
      <c r="T82">
        <v>22290.940326859007</v>
      </c>
      <c r="U82">
        <f>Sustainable_Friendly_Table[[#This Row],[Total Energy(MJ)]]*AHP!$P$13/TOPSIS!$B$12</f>
        <v>2.144611088053737E-2</v>
      </c>
      <c r="V82">
        <f>Sustainable_Friendly_Table[[#This Row],[Total Cost(LKR Million)]]*AHP!$P$14/TOPSIS!$C$12</f>
        <v>6.4850428860275082E-3</v>
      </c>
      <c r="W82">
        <f>Sustainable_Friendly_Table[[#This Row],[Total Carbon (Metric T)]]*AHP!$P$15/TOPSIS!$D$12</f>
        <v>1.1802972970179073E-2</v>
      </c>
      <c r="X82">
        <f>((Sustainable_Friendly_Table[[#This Row],[Weighted Energy]]-TOPSIS!$B$13)^2+(Sustainable_Friendly_Table[[#This Row],[Weighted Cost]]-TOPSIS!$C$13)^2+(Sustainable_Friendly_Table[[#This Row],[Weighted Co2]]-TOPSIS!$D$13)^2)^0.5</f>
        <v>1.562167527197101E-3</v>
      </c>
      <c r="Y82">
        <f>((Sustainable_Friendly_Table[[#This Row],[Weighted Energy]]-TOPSIS!$B$14)^2+(Sustainable_Friendly_Table[[#This Row],[Weighted Cost]]-TOPSIS!$C$14)^2+(Sustainable_Friendly_Table[[#This Row],[Weighted Co2]]-TOPSIS!$D$14)^2)^0.5</f>
        <v>5.4632987732824148E-3</v>
      </c>
      <c r="Z82">
        <f>Sustainable_Friendly_Table[[#This Row],[S- Worst-Euclidean Distance]]/(Sustainable_Friendly_Table[[#This Row],[S+ Best-Euclidean Distance]]+Sustainable_Friendly_Table[[#This Row],[S- Worst-Euclidean Distance]])</f>
        <v>0.77764215777528156</v>
      </c>
      <c r="AA82">
        <v>81</v>
      </c>
    </row>
    <row r="83" spans="1:27" x14ac:dyDescent="0.3">
      <c r="A83">
        <v>99</v>
      </c>
      <c r="B83" t="s">
        <v>139</v>
      </c>
      <c r="C83" t="s">
        <v>151</v>
      </c>
      <c r="D83" t="s">
        <v>155</v>
      </c>
      <c r="E83" t="s">
        <v>156</v>
      </c>
      <c r="F83" t="s">
        <v>161</v>
      </c>
      <c r="G83" t="s">
        <v>224</v>
      </c>
      <c r="H83">
        <v>397.9735912616124</v>
      </c>
      <c r="I83">
        <v>29</v>
      </c>
      <c r="J83">
        <v>1489488.3241882129</v>
      </c>
      <c r="K83">
        <v>66698.861733333324</v>
      </c>
      <c r="L83">
        <v>268107898.35387829</v>
      </c>
      <c r="M83">
        <v>5776031.7966666659</v>
      </c>
      <c r="N83">
        <v>2234232486.2823191</v>
      </c>
      <c r="O83">
        <v>108639800</v>
      </c>
      <c r="P83">
        <v>23.46089989166666</v>
      </c>
      <c r="Q83">
        <v>22267.850446613782</v>
      </c>
      <c r="R83">
        <v>268174597.21561164</v>
      </c>
      <c r="S83">
        <v>2348.6483180789855</v>
      </c>
      <c r="T83">
        <v>22291.311346505448</v>
      </c>
      <c r="U83">
        <f>Sustainable_Friendly_Table[[#This Row],[Total Energy(MJ)]]*AHP!$P$13/TOPSIS!$B$12</f>
        <v>2.1446523343307284E-2</v>
      </c>
      <c r="V83">
        <f>Sustainable_Friendly_Table[[#This Row],[Total Cost(LKR Million)]]*AHP!$P$14/TOPSIS!$C$12</f>
        <v>6.4851516705975304E-3</v>
      </c>
      <c r="W83">
        <f>Sustainable_Friendly_Table[[#This Row],[Total Carbon (Metric T)]]*AHP!$P$15/TOPSIS!$D$12</f>
        <v>1.1803169423751427E-2</v>
      </c>
      <c r="X83">
        <f>((Sustainable_Friendly_Table[[#This Row],[Weighted Energy]]-TOPSIS!$B$13)^2+(Sustainable_Friendly_Table[[#This Row],[Weighted Cost]]-TOPSIS!$C$13)^2+(Sustainable_Friendly_Table[[#This Row],[Weighted Co2]]-TOPSIS!$D$13)^2)^0.5</f>
        <v>1.5626362255715988E-3</v>
      </c>
      <c r="Y83">
        <f>((Sustainable_Friendly_Table[[#This Row],[Weighted Energy]]-TOPSIS!$B$14)^2+(Sustainable_Friendly_Table[[#This Row],[Weighted Cost]]-TOPSIS!$C$14)^2+(Sustainable_Friendly_Table[[#This Row],[Weighted Co2]]-TOPSIS!$D$14)^2)^0.5</f>
        <v>5.4628301248567813E-3</v>
      </c>
      <c r="Z83">
        <f>Sustainable_Friendly_Table[[#This Row],[S- Worst-Euclidean Distance]]/(Sustainable_Friendly_Table[[#This Row],[S+ Best-Euclidean Distance]]+Sustainable_Friendly_Table[[#This Row],[S- Worst-Euclidean Distance]])</f>
        <v>0.77757544515513666</v>
      </c>
      <c r="AA83">
        <v>82</v>
      </c>
    </row>
    <row r="84" spans="1:27" x14ac:dyDescent="0.3">
      <c r="A84">
        <v>80</v>
      </c>
      <c r="B84" t="s">
        <v>139</v>
      </c>
      <c r="C84" t="s">
        <v>151</v>
      </c>
      <c r="D84" t="s">
        <v>154</v>
      </c>
      <c r="E84" t="s">
        <v>156</v>
      </c>
      <c r="F84" t="s">
        <v>161</v>
      </c>
      <c r="G84" t="s">
        <v>226</v>
      </c>
      <c r="H84">
        <v>397.94349738661248</v>
      </c>
      <c r="I84">
        <v>29</v>
      </c>
      <c r="J84">
        <v>1489459.1933172133</v>
      </c>
      <c r="K84">
        <v>66784.844233333322</v>
      </c>
      <c r="L84">
        <v>268102654.7970984</v>
      </c>
      <c r="M84">
        <v>5780330.9216666659</v>
      </c>
      <c r="N84">
        <v>2234188789.9758201</v>
      </c>
      <c r="O84">
        <v>113100000</v>
      </c>
      <c r="P84">
        <v>23.52538676666666</v>
      </c>
      <c r="Q84">
        <v>22267.414940092342</v>
      </c>
      <c r="R84">
        <v>268169439.64133173</v>
      </c>
      <c r="S84">
        <v>2353.0691208974868</v>
      </c>
      <c r="T84">
        <v>22290.940326859007</v>
      </c>
      <c r="U84">
        <f>Sustainable_Friendly_Table[[#This Row],[Total Energy(MJ)]]*AHP!$P$13/TOPSIS!$B$12</f>
        <v>2.144611088053737E-2</v>
      </c>
      <c r="V84">
        <f>Sustainable_Friendly_Table[[#This Row],[Total Cost(LKR Million)]]*AHP!$P$14/TOPSIS!$C$12</f>
        <v>6.4973585116827187E-3</v>
      </c>
      <c r="W84">
        <f>Sustainable_Friendly_Table[[#This Row],[Total Carbon (Metric T)]]*AHP!$P$15/TOPSIS!$D$12</f>
        <v>1.1802972970179073E-2</v>
      </c>
      <c r="X84">
        <f>((Sustainable_Friendly_Table[[#This Row],[Weighted Energy]]-TOPSIS!$B$13)^2+(Sustainable_Friendly_Table[[#This Row],[Weighted Cost]]-TOPSIS!$C$13)^2+(Sustainable_Friendly_Table[[#This Row],[Weighted Co2]]-TOPSIS!$D$13)^2)^0.5</f>
        <v>1.5654160715966076E-3</v>
      </c>
      <c r="Y84">
        <f>((Sustainable_Friendly_Table[[#This Row],[Weighted Energy]]-TOPSIS!$B$14)^2+(Sustainable_Friendly_Table[[#This Row],[Weighted Cost]]-TOPSIS!$C$14)^2+(Sustainable_Friendly_Table[[#This Row],[Weighted Co2]]-TOPSIS!$D$14)^2)^0.5</f>
        <v>5.4600925115849668E-3</v>
      </c>
      <c r="Z84">
        <f>Sustainable_Friendly_Table[[#This Row],[S- Worst-Euclidean Distance]]/(Sustainable_Friendly_Table[[#This Row],[S+ Best-Euclidean Distance]]+Sustainable_Friendly_Table[[#This Row],[S- Worst-Euclidean Distance]])</f>
        <v>0.77718110325221579</v>
      </c>
      <c r="AA84">
        <v>83</v>
      </c>
    </row>
    <row r="85" spans="1:27" x14ac:dyDescent="0.3">
      <c r="A85">
        <v>98</v>
      </c>
      <c r="B85" t="s">
        <v>139</v>
      </c>
      <c r="C85" t="s">
        <v>151</v>
      </c>
      <c r="D85" t="s">
        <v>155</v>
      </c>
      <c r="E85" t="s">
        <v>156</v>
      </c>
      <c r="F85" t="s">
        <v>161</v>
      </c>
      <c r="G85" t="s">
        <v>226</v>
      </c>
      <c r="H85">
        <v>397.9735912616124</v>
      </c>
      <c r="I85">
        <v>29</v>
      </c>
      <c r="J85">
        <v>1489488.3241882129</v>
      </c>
      <c r="K85">
        <v>66698.861733333324</v>
      </c>
      <c r="L85">
        <v>268107898.35387829</v>
      </c>
      <c r="M85">
        <v>5776031.7966666659</v>
      </c>
      <c r="N85">
        <v>2234232486.2823191</v>
      </c>
      <c r="O85">
        <v>113100000</v>
      </c>
      <c r="P85">
        <v>23.46089989166666</v>
      </c>
      <c r="Q85">
        <v>22267.850446613782</v>
      </c>
      <c r="R85">
        <v>268174597.21561164</v>
      </c>
      <c r="S85">
        <v>2353.1085180789855</v>
      </c>
      <c r="T85">
        <v>22291.311346505448</v>
      </c>
      <c r="U85">
        <f>Sustainable_Friendly_Table[[#This Row],[Total Energy(MJ)]]*AHP!$P$13/TOPSIS!$B$12</f>
        <v>2.1446523343307284E-2</v>
      </c>
      <c r="V85">
        <f>Sustainable_Friendly_Table[[#This Row],[Total Cost(LKR Million)]]*AHP!$P$14/TOPSIS!$C$12</f>
        <v>6.4974672962527392E-3</v>
      </c>
      <c r="W85">
        <f>Sustainable_Friendly_Table[[#This Row],[Total Carbon (Metric T)]]*AHP!$P$15/TOPSIS!$D$12</f>
        <v>1.1803169423751427E-2</v>
      </c>
      <c r="X85">
        <f>((Sustainable_Friendly_Table[[#This Row],[Weighted Energy]]-TOPSIS!$B$13)^2+(Sustainable_Friendly_Table[[#This Row],[Weighted Cost]]-TOPSIS!$C$13)^2+(Sustainable_Friendly_Table[[#This Row],[Weighted Co2]]-TOPSIS!$D$13)^2)^0.5</f>
        <v>1.5658846532080786E-3</v>
      </c>
      <c r="Y85">
        <f>((Sustainable_Friendly_Table[[#This Row],[Weighted Energy]]-TOPSIS!$B$14)^2+(Sustainable_Friendly_Table[[#This Row],[Weighted Cost]]-TOPSIS!$C$14)^2+(Sustainable_Friendly_Table[[#This Row],[Weighted Co2]]-TOPSIS!$D$14)^2)^0.5</f>
        <v>5.4596238333295402E-3</v>
      </c>
      <c r="Z85">
        <f>Sustainable_Friendly_Table[[#This Row],[S- Worst-Euclidean Distance]]/(Sustainable_Friendly_Table[[#This Row],[S+ Best-Euclidean Distance]]+Sustainable_Friendly_Table[[#This Row],[S- Worst-Euclidean Distance]])</f>
        <v>0.77711440300603873</v>
      </c>
      <c r="AA85">
        <v>84</v>
      </c>
    </row>
    <row r="86" spans="1:27" x14ac:dyDescent="0.3">
      <c r="A86">
        <v>118</v>
      </c>
      <c r="B86" t="s">
        <v>140</v>
      </c>
      <c r="C86" t="s">
        <v>149</v>
      </c>
      <c r="D86" t="s">
        <v>154</v>
      </c>
      <c r="E86" t="s">
        <v>157</v>
      </c>
      <c r="F86" t="s">
        <v>159</v>
      </c>
      <c r="G86" t="s">
        <v>225</v>
      </c>
      <c r="H86">
        <v>409.36064247565895</v>
      </c>
      <c r="I86">
        <v>59</v>
      </c>
      <c r="J86">
        <v>1490770.5567369964</v>
      </c>
      <c r="K86">
        <v>63429.39547499999</v>
      </c>
      <c r="L86">
        <v>268338700.21265936</v>
      </c>
      <c r="M86">
        <v>6379555.5499999989</v>
      </c>
      <c r="N86">
        <v>2236155835.1054945</v>
      </c>
      <c r="O86">
        <v>109976000</v>
      </c>
      <c r="P86">
        <v>30.418087491666657</v>
      </c>
      <c r="Q86">
        <v>22287.019823218096</v>
      </c>
      <c r="R86">
        <v>268402129.60813436</v>
      </c>
      <c r="S86">
        <v>2352.5113906554948</v>
      </c>
      <c r="T86">
        <v>22317.437910709763</v>
      </c>
      <c r="U86">
        <f>Sustainable_Friendly_Table[[#This Row],[Total Energy(MJ)]]*AHP!$P$13/TOPSIS!$B$12</f>
        <v>2.1464719618488691E-2</v>
      </c>
      <c r="V86">
        <f>Sustainable_Friendly_Table[[#This Row],[Total Cost(LKR Million)]]*AHP!$P$14/TOPSIS!$C$12</f>
        <v>6.4958184917560417E-3</v>
      </c>
      <c r="W86">
        <f>Sustainable_Friendly_Table[[#This Row],[Total Carbon (Metric T)]]*AHP!$P$15/TOPSIS!$D$12</f>
        <v>1.1817003345810588E-2</v>
      </c>
      <c r="X86">
        <f>((Sustainable_Friendly_Table[[#This Row],[Weighted Energy]]-TOPSIS!$B$13)^2+(Sustainable_Friendly_Table[[#This Row],[Weighted Cost]]-TOPSIS!$C$13)^2+(Sustainable_Friendly_Table[[#This Row],[Weighted Co2]]-TOPSIS!$D$13)^2)^0.5</f>
        <v>1.5872502914761914E-3</v>
      </c>
      <c r="Y86">
        <f>((Sustainable_Friendly_Table[[#This Row],[Weighted Energy]]-TOPSIS!$B$14)^2+(Sustainable_Friendly_Table[[#This Row],[Weighted Cost]]-TOPSIS!$C$14)^2+(Sustainable_Friendly_Table[[#This Row],[Weighted Co2]]-TOPSIS!$D$14)^2)^0.5</f>
        <v>5.438218675005115E-3</v>
      </c>
      <c r="Z86">
        <f>Sustainable_Friendly_Table[[#This Row],[S- Worst-Euclidean Distance]]/(Sustainable_Friendly_Table[[#This Row],[S+ Best-Euclidean Distance]]+Sustainable_Friendly_Table[[#This Row],[S- Worst-Euclidean Distance]])</f>
        <v>0.77407198024089163</v>
      </c>
      <c r="AA86">
        <v>85</v>
      </c>
    </row>
    <row r="87" spans="1:27" x14ac:dyDescent="0.3">
      <c r="A87">
        <v>136</v>
      </c>
      <c r="B87" t="s">
        <v>140</v>
      </c>
      <c r="C87" t="s">
        <v>149</v>
      </c>
      <c r="D87" t="s">
        <v>155</v>
      </c>
      <c r="E87" t="s">
        <v>157</v>
      </c>
      <c r="F87" t="s">
        <v>159</v>
      </c>
      <c r="G87" t="s">
        <v>225</v>
      </c>
      <c r="H87">
        <v>409.39073635065898</v>
      </c>
      <c r="I87">
        <v>59</v>
      </c>
      <c r="J87">
        <v>1490799.6876079964</v>
      </c>
      <c r="K87">
        <v>63343.412974999992</v>
      </c>
      <c r="L87">
        <v>268343943.76943937</v>
      </c>
      <c r="M87">
        <v>6375256.4249999989</v>
      </c>
      <c r="N87">
        <v>2236199531.4119949</v>
      </c>
      <c r="O87">
        <v>109976000</v>
      </c>
      <c r="P87">
        <v>30.353600616666661</v>
      </c>
      <c r="Q87">
        <v>22287.455329739543</v>
      </c>
      <c r="R87">
        <v>268407287.18241438</v>
      </c>
      <c r="S87">
        <v>2352.5507878369949</v>
      </c>
      <c r="T87">
        <v>22317.808930356208</v>
      </c>
      <c r="U87">
        <f>Sustainable_Friendly_Table[[#This Row],[Total Energy(MJ)]]*AHP!$P$13/TOPSIS!$B$12</f>
        <v>2.1465132081258612E-2</v>
      </c>
      <c r="V87">
        <f>Sustainable_Friendly_Table[[#This Row],[Total Cost(LKR Million)]]*AHP!$P$14/TOPSIS!$C$12</f>
        <v>6.4959272763260665E-3</v>
      </c>
      <c r="W87">
        <f>Sustainable_Friendly_Table[[#This Row],[Total Carbon (Metric T)]]*AHP!$P$15/TOPSIS!$D$12</f>
        <v>1.1817199799382944E-2</v>
      </c>
      <c r="X87">
        <f>((Sustainable_Friendly_Table[[#This Row],[Weighted Energy]]-TOPSIS!$B$13)^2+(Sustainable_Friendly_Table[[#This Row],[Weighted Cost]]-TOPSIS!$C$13)^2+(Sustainable_Friendly_Table[[#This Row],[Weighted Co2]]-TOPSIS!$D$13)^2)^0.5</f>
        <v>1.5877188939255355E-3</v>
      </c>
      <c r="Y87">
        <f>((Sustainable_Friendly_Table[[#This Row],[Weighted Energy]]-TOPSIS!$B$14)^2+(Sustainable_Friendly_Table[[#This Row],[Weighted Cost]]-TOPSIS!$C$14)^2+(Sustainable_Friendly_Table[[#This Row],[Weighted Co2]]-TOPSIS!$D$14)^2)^0.5</f>
        <v>5.4377499990313303E-3</v>
      </c>
      <c r="Z87">
        <f>Sustainable_Friendly_Table[[#This Row],[S- Worst-Euclidean Distance]]/(Sustainable_Friendly_Table[[#This Row],[S+ Best-Euclidean Distance]]+Sustainable_Friendly_Table[[#This Row],[S- Worst-Euclidean Distance]])</f>
        <v>0.77400527735348079</v>
      </c>
      <c r="AA87">
        <v>86</v>
      </c>
    </row>
    <row r="88" spans="1:27" x14ac:dyDescent="0.3">
      <c r="A88">
        <v>120</v>
      </c>
      <c r="B88" t="s">
        <v>140</v>
      </c>
      <c r="C88" t="s">
        <v>149</v>
      </c>
      <c r="D88" t="s">
        <v>154</v>
      </c>
      <c r="E88" t="s">
        <v>157</v>
      </c>
      <c r="F88" t="s">
        <v>159</v>
      </c>
      <c r="G88" t="s">
        <v>224</v>
      </c>
      <c r="H88">
        <v>409.36064247565895</v>
      </c>
      <c r="I88">
        <v>30</v>
      </c>
      <c r="J88">
        <v>1490770.5567369964</v>
      </c>
      <c r="K88">
        <v>63429.39547499999</v>
      </c>
      <c r="L88">
        <v>268338700.21265936</v>
      </c>
      <c r="M88">
        <v>6379555.5499999989</v>
      </c>
      <c r="N88">
        <v>2236155835.1054945</v>
      </c>
      <c r="O88">
        <v>112386000</v>
      </c>
      <c r="P88">
        <v>30.418087491666657</v>
      </c>
      <c r="Q88">
        <v>22287.019823218096</v>
      </c>
      <c r="R88">
        <v>268402129.60813436</v>
      </c>
      <c r="S88">
        <v>2354.9213906554946</v>
      </c>
      <c r="T88">
        <v>22317.437910709763</v>
      </c>
      <c r="U88">
        <f>Sustainable_Friendly_Table[[#This Row],[Total Energy(MJ)]]*AHP!$P$13/TOPSIS!$B$12</f>
        <v>2.1464719618488691E-2</v>
      </c>
      <c r="V88">
        <f>Sustainable_Friendly_Table[[#This Row],[Total Cost(LKR Million)]]*AHP!$P$14/TOPSIS!$C$12</f>
        <v>6.5024730493608695E-3</v>
      </c>
      <c r="W88">
        <f>Sustainable_Friendly_Table[[#This Row],[Total Carbon (Metric T)]]*AHP!$P$15/TOPSIS!$D$12</f>
        <v>1.1817003345810588E-2</v>
      </c>
      <c r="X88">
        <f>((Sustainable_Friendly_Table[[#This Row],[Weighted Energy]]-TOPSIS!$B$13)^2+(Sustainable_Friendly_Table[[#This Row],[Weighted Cost]]-TOPSIS!$C$13)^2+(Sustainable_Friendly_Table[[#This Row],[Weighted Co2]]-TOPSIS!$D$13)^2)^0.5</f>
        <v>1.5890119820883744E-3</v>
      </c>
      <c r="Y88">
        <f>((Sustainable_Friendly_Table[[#This Row],[Weighted Energy]]-TOPSIS!$B$14)^2+(Sustainable_Friendly_Table[[#This Row],[Weighted Cost]]-TOPSIS!$C$14)^2+(Sustainable_Friendly_Table[[#This Row],[Weighted Co2]]-TOPSIS!$D$14)^2)^0.5</f>
        <v>5.4364881888670832E-3</v>
      </c>
      <c r="Z88">
        <f>Sustainable_Friendly_Table[[#This Row],[S- Worst-Euclidean Distance]]/(Sustainable_Friendly_Table[[#This Row],[S+ Best-Euclidean Distance]]+Sustainable_Friendly_Table[[#This Row],[S- Worst-Euclidean Distance]])</f>
        <v>0.77382222711236925</v>
      </c>
      <c r="AA88">
        <v>87</v>
      </c>
    </row>
    <row r="89" spans="1:27" x14ac:dyDescent="0.3">
      <c r="A89">
        <v>138</v>
      </c>
      <c r="B89" t="s">
        <v>140</v>
      </c>
      <c r="C89" t="s">
        <v>149</v>
      </c>
      <c r="D89" t="s">
        <v>155</v>
      </c>
      <c r="E89" t="s">
        <v>157</v>
      </c>
      <c r="F89" t="s">
        <v>159</v>
      </c>
      <c r="G89" t="s">
        <v>224</v>
      </c>
      <c r="H89">
        <v>409.39073635065898</v>
      </c>
      <c r="I89">
        <v>30</v>
      </c>
      <c r="J89">
        <v>1490799.6876079964</v>
      </c>
      <c r="K89">
        <v>63343.412974999992</v>
      </c>
      <c r="L89">
        <v>268343943.76943937</v>
      </c>
      <c r="M89">
        <v>6375256.4249999989</v>
      </c>
      <c r="N89">
        <v>2236199531.4119949</v>
      </c>
      <c r="O89">
        <v>112386000</v>
      </c>
      <c r="P89">
        <v>30.353600616666661</v>
      </c>
      <c r="Q89">
        <v>22287.455329739543</v>
      </c>
      <c r="R89">
        <v>268407287.18241438</v>
      </c>
      <c r="S89">
        <v>2354.9607878369952</v>
      </c>
      <c r="T89">
        <v>22317.808930356208</v>
      </c>
      <c r="U89">
        <f>Sustainable_Friendly_Table[[#This Row],[Total Energy(MJ)]]*AHP!$P$13/TOPSIS!$B$12</f>
        <v>2.1465132081258612E-2</v>
      </c>
      <c r="V89">
        <f>Sustainable_Friendly_Table[[#This Row],[Total Cost(LKR Million)]]*AHP!$P$14/TOPSIS!$C$12</f>
        <v>6.502581833930896E-3</v>
      </c>
      <c r="W89">
        <f>Sustainable_Friendly_Table[[#This Row],[Total Carbon (Metric T)]]*AHP!$P$15/TOPSIS!$D$12</f>
        <v>1.1817199799382944E-2</v>
      </c>
      <c r="X89">
        <f>((Sustainable_Friendly_Table[[#This Row],[Weighted Energy]]-TOPSIS!$B$13)^2+(Sustainable_Friendly_Table[[#This Row],[Weighted Cost]]-TOPSIS!$C$13)^2+(Sustainable_Friendly_Table[[#This Row],[Weighted Co2]]-TOPSIS!$D$13)^2)^0.5</f>
        <v>1.5894805206052927E-3</v>
      </c>
      <c r="Y89">
        <f>((Sustainable_Friendly_Table[[#This Row],[Weighted Energy]]-TOPSIS!$B$14)^2+(Sustainable_Friendly_Table[[#This Row],[Weighted Cost]]-TOPSIS!$C$14)^2+(Sustainable_Friendly_Table[[#This Row],[Weighted Co2]]-TOPSIS!$D$14)^2)^0.5</f>
        <v>5.4360194968661128E-3</v>
      </c>
      <c r="Z89">
        <f>Sustainable_Friendly_Table[[#This Row],[S- Worst-Euclidean Distance]]/(Sustainable_Friendly_Table[[#This Row],[S+ Best-Euclidean Distance]]+Sustainable_Friendly_Table[[#This Row],[S- Worst-Euclidean Distance]])</f>
        <v>0.77375553104370032</v>
      </c>
      <c r="AA89">
        <v>88</v>
      </c>
    </row>
    <row r="90" spans="1:27" x14ac:dyDescent="0.3">
      <c r="A90">
        <v>119</v>
      </c>
      <c r="B90" t="s">
        <v>140</v>
      </c>
      <c r="C90" t="s">
        <v>149</v>
      </c>
      <c r="D90" t="s">
        <v>154</v>
      </c>
      <c r="E90" t="s">
        <v>157</v>
      </c>
      <c r="F90" t="s">
        <v>159</v>
      </c>
      <c r="G90" t="s">
        <v>226</v>
      </c>
      <c r="H90">
        <v>409.36064247565895</v>
      </c>
      <c r="I90">
        <v>30</v>
      </c>
      <c r="J90">
        <v>1490770.5567369964</v>
      </c>
      <c r="K90">
        <v>63429.39547499999</v>
      </c>
      <c r="L90">
        <v>268338700.21265936</v>
      </c>
      <c r="M90">
        <v>6379555.5499999989</v>
      </c>
      <c r="N90">
        <v>2236155835.1054945</v>
      </c>
      <c r="O90">
        <v>117000000</v>
      </c>
      <c r="P90">
        <v>30.418087491666657</v>
      </c>
      <c r="Q90">
        <v>22287.019823218096</v>
      </c>
      <c r="R90">
        <v>268402129.60813436</v>
      </c>
      <c r="S90">
        <v>2359.5353906554947</v>
      </c>
      <c r="T90">
        <v>22317.437910709763</v>
      </c>
      <c r="U90">
        <f>Sustainable_Friendly_Table[[#This Row],[Total Energy(MJ)]]*AHP!$P$13/TOPSIS!$B$12</f>
        <v>2.1464719618488691E-2</v>
      </c>
      <c r="V90">
        <f>Sustainable_Friendly_Table[[#This Row],[Total Cost(LKR Million)]]*AHP!$P$14/TOPSIS!$C$12</f>
        <v>6.5152133517628113E-3</v>
      </c>
      <c r="W90">
        <f>Sustainable_Friendly_Table[[#This Row],[Total Carbon (Metric T)]]*AHP!$P$15/TOPSIS!$D$12</f>
        <v>1.1817003345810588E-2</v>
      </c>
      <c r="X90">
        <f>((Sustainable_Friendly_Table[[#This Row],[Weighted Energy]]-TOPSIS!$B$13)^2+(Sustainable_Friendly_Table[[#This Row],[Weighted Cost]]-TOPSIS!$C$13)^2+(Sustainable_Friendly_Table[[#This Row],[Weighted Co2]]-TOPSIS!$D$13)^2)^0.5</f>
        <v>1.5924569266053386E-3</v>
      </c>
      <c r="Y90">
        <f>((Sustainable_Friendly_Table[[#This Row],[Weighted Energy]]-TOPSIS!$B$14)^2+(Sustainable_Friendly_Table[[#This Row],[Weighted Cost]]-TOPSIS!$C$14)^2+(Sustainable_Friendly_Table[[#This Row],[Weighted Co2]]-TOPSIS!$D$14)^2)^0.5</f>
        <v>5.4331963354832787E-3</v>
      </c>
      <c r="Z90">
        <f>Sustainable_Friendly_Table[[#This Row],[S- Worst-Euclidean Distance]]/(Sustainable_Friendly_Table[[#This Row],[S+ Best-Euclidean Distance]]+Sustainable_Friendly_Table[[#This Row],[S- Worst-Euclidean Distance]])</f>
        <v>0.77333681763111584</v>
      </c>
      <c r="AA90">
        <v>89</v>
      </c>
    </row>
    <row r="91" spans="1:27" x14ac:dyDescent="0.3">
      <c r="A91">
        <v>137</v>
      </c>
      <c r="B91" t="s">
        <v>140</v>
      </c>
      <c r="C91" t="s">
        <v>149</v>
      </c>
      <c r="D91" t="s">
        <v>155</v>
      </c>
      <c r="E91" t="s">
        <v>157</v>
      </c>
      <c r="F91" t="s">
        <v>159</v>
      </c>
      <c r="G91" t="s">
        <v>226</v>
      </c>
      <c r="H91">
        <v>409.39073635065898</v>
      </c>
      <c r="I91">
        <v>30</v>
      </c>
      <c r="J91">
        <v>1490799.6876079964</v>
      </c>
      <c r="K91">
        <v>63343.412974999992</v>
      </c>
      <c r="L91">
        <v>268343943.76943937</v>
      </c>
      <c r="M91">
        <v>6375256.4249999989</v>
      </c>
      <c r="N91">
        <v>2236199531.4119949</v>
      </c>
      <c r="O91">
        <v>117000000</v>
      </c>
      <c r="P91">
        <v>30.353600616666661</v>
      </c>
      <c r="Q91">
        <v>22287.455329739543</v>
      </c>
      <c r="R91">
        <v>268407287.18241438</v>
      </c>
      <c r="S91">
        <v>2359.5747878369953</v>
      </c>
      <c r="T91">
        <v>22317.808930356208</v>
      </c>
      <c r="U91">
        <f>Sustainable_Friendly_Table[[#This Row],[Total Energy(MJ)]]*AHP!$P$13/TOPSIS!$B$12</f>
        <v>2.1465132081258612E-2</v>
      </c>
      <c r="V91">
        <f>Sustainable_Friendly_Table[[#This Row],[Total Cost(LKR Million)]]*AHP!$P$14/TOPSIS!$C$12</f>
        <v>6.5153221363328379E-3</v>
      </c>
      <c r="W91">
        <f>Sustainable_Friendly_Table[[#This Row],[Total Carbon (Metric T)]]*AHP!$P$15/TOPSIS!$D$12</f>
        <v>1.1817199799382944E-2</v>
      </c>
      <c r="X91">
        <f>((Sustainable_Friendly_Table[[#This Row],[Weighted Energy]]-TOPSIS!$B$13)^2+(Sustainable_Friendly_Table[[#This Row],[Weighted Cost]]-TOPSIS!$C$13)^2+(Sustainable_Friendly_Table[[#This Row],[Weighted Co2]]-TOPSIS!$D$13)^2)^0.5</f>
        <v>1.5929253219009378E-3</v>
      </c>
      <c r="Y91">
        <f>((Sustainable_Friendly_Table[[#This Row],[Weighted Energy]]-TOPSIS!$B$14)^2+(Sustainable_Friendly_Table[[#This Row],[Weighted Cost]]-TOPSIS!$C$14)^2+(Sustainable_Friendly_Table[[#This Row],[Weighted Co2]]-TOPSIS!$D$14)^2)^0.5</f>
        <v>5.4327276145986541E-3</v>
      </c>
      <c r="Z91">
        <f>Sustainable_Friendly_Table[[#This Row],[S- Worst-Euclidean Distance]]/(Sustainable_Friendly_Table[[#This Row],[S+ Best-Euclidean Distance]]+Sustainable_Friendly_Table[[#This Row],[S- Worst-Euclidean Distance]])</f>
        <v>0.77327013783652898</v>
      </c>
      <c r="AA91">
        <v>90</v>
      </c>
    </row>
    <row r="92" spans="1:27" x14ac:dyDescent="0.3">
      <c r="A92">
        <v>88</v>
      </c>
      <c r="B92" t="s">
        <v>139</v>
      </c>
      <c r="C92" t="s">
        <v>151</v>
      </c>
      <c r="D92" t="s">
        <v>154</v>
      </c>
      <c r="E92" t="s">
        <v>157</v>
      </c>
      <c r="F92" t="s">
        <v>161</v>
      </c>
      <c r="G92" t="s">
        <v>225</v>
      </c>
      <c r="H92">
        <v>400.99500971994576</v>
      </c>
      <c r="I92">
        <v>58</v>
      </c>
      <c r="J92">
        <v>1492413.05725588</v>
      </c>
      <c r="K92">
        <v>69781.865274999989</v>
      </c>
      <c r="L92">
        <v>268634350.30605841</v>
      </c>
      <c r="M92">
        <v>5180926.713333332</v>
      </c>
      <c r="N92">
        <v>2238619585.8838201</v>
      </c>
      <c r="O92">
        <v>108112000</v>
      </c>
      <c r="P92">
        <v>26.522407808333327</v>
      </c>
      <c r="Q92">
        <v>22311.575205975405</v>
      </c>
      <c r="R92">
        <v>268704132.17133343</v>
      </c>
      <c r="S92">
        <v>2351.9125125971532</v>
      </c>
      <c r="T92">
        <v>22338.097613783739</v>
      </c>
      <c r="U92">
        <f>Sustainable_Friendly_Table[[#This Row],[Total Energy(MJ)]]*AHP!$P$13/TOPSIS!$B$12</f>
        <v>2.1488871440058056E-2</v>
      </c>
      <c r="V92">
        <f>Sustainable_Friendly_Table[[#This Row],[Total Cost(LKR Million)]]*AHP!$P$14/TOPSIS!$C$12</f>
        <v>6.4941648533587372E-3</v>
      </c>
      <c r="W92">
        <f>Sustainable_Friendly_Table[[#This Row],[Total Carbon (Metric T)]]*AHP!$P$15/TOPSIS!$D$12</f>
        <v>1.1827942584504805E-2</v>
      </c>
      <c r="X92">
        <f>((Sustainable_Friendly_Table[[#This Row],[Weighted Energy]]-TOPSIS!$B$13)^2+(Sustainable_Friendly_Table[[#This Row],[Weighted Cost]]-TOPSIS!$C$13)^2+(Sustainable_Friendly_Table[[#This Row],[Weighted Co2]]-TOPSIS!$D$13)^2)^0.5</f>
        <v>1.6123418944225826E-3</v>
      </c>
      <c r="Y92">
        <f>((Sustainable_Friendly_Table[[#This Row],[Weighted Energy]]-TOPSIS!$B$14)^2+(Sustainable_Friendly_Table[[#This Row],[Weighted Cost]]-TOPSIS!$C$14)^2+(Sustainable_Friendly_Table[[#This Row],[Weighted Co2]]-TOPSIS!$D$14)^2)^0.5</f>
        <v>5.4131357523327902E-3</v>
      </c>
      <c r="Z92">
        <f>Sustainable_Friendly_Table[[#This Row],[S- Worst-Euclidean Distance]]/(Sustainable_Friendly_Table[[#This Row],[S+ Best-Euclidean Distance]]+Sustainable_Friendly_Table[[#This Row],[S- Worst-Euclidean Distance]])</f>
        <v>0.77050074379395084</v>
      </c>
      <c r="AA92">
        <v>91</v>
      </c>
    </row>
    <row r="93" spans="1:27" x14ac:dyDescent="0.3">
      <c r="A93">
        <v>90</v>
      </c>
      <c r="B93" t="s">
        <v>139</v>
      </c>
      <c r="C93" t="s">
        <v>151</v>
      </c>
      <c r="D93" t="s">
        <v>154</v>
      </c>
      <c r="E93" t="s">
        <v>157</v>
      </c>
      <c r="F93" t="s">
        <v>161</v>
      </c>
      <c r="G93" t="s">
        <v>224</v>
      </c>
      <c r="H93">
        <v>400.99500971994576</v>
      </c>
      <c r="I93">
        <v>29</v>
      </c>
      <c r="J93">
        <v>1492413.05725588</v>
      </c>
      <c r="K93">
        <v>69781.865274999989</v>
      </c>
      <c r="L93">
        <v>268634350.30605841</v>
      </c>
      <c r="M93">
        <v>5180926.713333332</v>
      </c>
      <c r="N93">
        <v>2238619585.8838201</v>
      </c>
      <c r="O93">
        <v>108639800</v>
      </c>
      <c r="P93">
        <v>26.522407808333327</v>
      </c>
      <c r="Q93">
        <v>22311.575205975405</v>
      </c>
      <c r="R93">
        <v>268704132.17133343</v>
      </c>
      <c r="S93">
        <v>2352.440312597153</v>
      </c>
      <c r="T93">
        <v>22338.097613783739</v>
      </c>
      <c r="U93">
        <f>Sustainable_Friendly_Table[[#This Row],[Total Energy(MJ)]]*AHP!$P$13/TOPSIS!$B$12</f>
        <v>2.1488871440058056E-2</v>
      </c>
      <c r="V93">
        <f>Sustainable_Friendly_Table[[#This Row],[Total Cost(LKR Million)]]*AHP!$P$14/TOPSIS!$C$12</f>
        <v>6.4956222290864672E-3</v>
      </c>
      <c r="W93">
        <f>Sustainable_Friendly_Table[[#This Row],[Total Carbon (Metric T)]]*AHP!$P$15/TOPSIS!$D$12</f>
        <v>1.1827942584504805E-2</v>
      </c>
      <c r="X93">
        <f>((Sustainable_Friendly_Table[[#This Row],[Weighted Energy]]-TOPSIS!$B$13)^2+(Sustainable_Friendly_Table[[#This Row],[Weighted Cost]]-TOPSIS!$C$13)^2+(Sustainable_Friendly_Table[[#This Row],[Weighted Co2]]-TOPSIS!$D$13)^2)^0.5</f>
        <v>1.6127180311696673E-3</v>
      </c>
      <c r="Y93">
        <f>((Sustainable_Friendly_Table[[#This Row],[Weighted Energy]]-TOPSIS!$B$14)^2+(Sustainable_Friendly_Table[[#This Row],[Weighted Cost]]-TOPSIS!$C$14)^2+(Sustainable_Friendly_Table[[#This Row],[Weighted Co2]]-TOPSIS!$D$14)^2)^0.5</f>
        <v>5.4127539148708633E-3</v>
      </c>
      <c r="Z93">
        <f>Sustainable_Friendly_Table[[#This Row],[S- Worst-Euclidean Distance]]/(Sustainable_Friendly_Table[[#This Row],[S+ Best-Euclidean Distance]]+Sustainable_Friendly_Table[[#This Row],[S- Worst-Euclidean Distance]])</f>
        <v>0.7704470185695389</v>
      </c>
      <c r="AA93">
        <v>92</v>
      </c>
    </row>
    <row r="94" spans="1:27" x14ac:dyDescent="0.3">
      <c r="A94">
        <v>106</v>
      </c>
      <c r="B94" t="s">
        <v>139</v>
      </c>
      <c r="C94" t="s">
        <v>151</v>
      </c>
      <c r="D94" t="s">
        <v>155</v>
      </c>
      <c r="E94" t="s">
        <v>157</v>
      </c>
      <c r="F94" t="s">
        <v>161</v>
      </c>
      <c r="G94" t="s">
        <v>225</v>
      </c>
      <c r="H94">
        <v>401.02510359494579</v>
      </c>
      <c r="I94">
        <v>58</v>
      </c>
      <c r="J94">
        <v>1492442.1881268797</v>
      </c>
      <c r="K94">
        <v>69695.882774999991</v>
      </c>
      <c r="L94">
        <v>268639593.86283833</v>
      </c>
      <c r="M94">
        <v>5176627.588333332</v>
      </c>
      <c r="N94">
        <v>2238663282.1903195</v>
      </c>
      <c r="O94">
        <v>108112000</v>
      </c>
      <c r="P94">
        <v>26.457920933333327</v>
      </c>
      <c r="Q94">
        <v>22312.010712496849</v>
      </c>
      <c r="R94">
        <v>268709289.74561334</v>
      </c>
      <c r="S94">
        <v>2351.9519097786529</v>
      </c>
      <c r="T94">
        <v>22338.468633430184</v>
      </c>
      <c r="U94">
        <f>Sustainable_Friendly_Table[[#This Row],[Total Energy(MJ)]]*AHP!$P$13/TOPSIS!$B$12</f>
        <v>2.148928390282797E-2</v>
      </c>
      <c r="V94">
        <f>Sustainable_Friendly_Table[[#This Row],[Total Cost(LKR Million)]]*AHP!$P$14/TOPSIS!$C$12</f>
        <v>6.494273637928762E-3</v>
      </c>
      <c r="W94">
        <f>Sustainable_Friendly_Table[[#This Row],[Total Carbon (Metric T)]]*AHP!$P$15/TOPSIS!$D$12</f>
        <v>1.1828139038077161E-2</v>
      </c>
      <c r="X94">
        <f>((Sustainable_Friendly_Table[[#This Row],[Weighted Energy]]-TOPSIS!$B$13)^2+(Sustainable_Friendly_Table[[#This Row],[Weighted Cost]]-TOPSIS!$C$13)^2+(Sustainable_Friendly_Table[[#This Row],[Weighted Co2]]-TOPSIS!$D$13)^2)^0.5</f>
        <v>1.6128106040778185E-3</v>
      </c>
      <c r="Y94">
        <f>((Sustainable_Friendly_Table[[#This Row],[Weighted Energy]]-TOPSIS!$B$14)^2+(Sustainable_Friendly_Table[[#This Row],[Weighted Cost]]-TOPSIS!$C$14)^2+(Sustainable_Friendly_Table[[#This Row],[Weighted Co2]]-TOPSIS!$D$14)^2)^0.5</f>
        <v>5.4126671087138915E-3</v>
      </c>
      <c r="Z94">
        <f>Sustainable_Friendly_Table[[#This Row],[S- Worst-Euclidean Distance]]/(Sustainable_Friendly_Table[[#This Row],[S+ Best-Euclidean Distance]]+Sustainable_Friendly_Table[[#This Row],[S- Worst-Euclidean Distance]])</f>
        <v>0.77043403025230905</v>
      </c>
      <c r="AA94">
        <v>93</v>
      </c>
    </row>
    <row r="95" spans="1:27" x14ac:dyDescent="0.3">
      <c r="A95">
        <v>108</v>
      </c>
      <c r="B95" t="s">
        <v>139</v>
      </c>
      <c r="C95" t="s">
        <v>151</v>
      </c>
      <c r="D95" t="s">
        <v>155</v>
      </c>
      <c r="E95" t="s">
        <v>157</v>
      </c>
      <c r="F95" t="s">
        <v>161</v>
      </c>
      <c r="G95" t="s">
        <v>224</v>
      </c>
      <c r="H95">
        <v>401.02510359494579</v>
      </c>
      <c r="I95">
        <v>29</v>
      </c>
      <c r="J95">
        <v>1492442.1881268797</v>
      </c>
      <c r="K95">
        <v>69695.882774999991</v>
      </c>
      <c r="L95">
        <v>268639593.86283833</v>
      </c>
      <c r="M95">
        <v>5176627.588333332</v>
      </c>
      <c r="N95">
        <v>2238663282.1903195</v>
      </c>
      <c r="O95">
        <v>108639800</v>
      </c>
      <c r="P95">
        <v>26.457920933333327</v>
      </c>
      <c r="Q95">
        <v>22312.010712496849</v>
      </c>
      <c r="R95">
        <v>268709289.74561334</v>
      </c>
      <c r="S95">
        <v>2352.4797097786527</v>
      </c>
      <c r="T95">
        <v>22338.468633430184</v>
      </c>
      <c r="U95">
        <f>Sustainable_Friendly_Table[[#This Row],[Total Energy(MJ)]]*AHP!$P$13/TOPSIS!$B$12</f>
        <v>2.148928390282797E-2</v>
      </c>
      <c r="V95">
        <f>Sustainable_Friendly_Table[[#This Row],[Total Cost(LKR Million)]]*AHP!$P$14/TOPSIS!$C$12</f>
        <v>6.495731013656492E-3</v>
      </c>
      <c r="W95">
        <f>Sustainable_Friendly_Table[[#This Row],[Total Carbon (Metric T)]]*AHP!$P$15/TOPSIS!$D$12</f>
        <v>1.1828139038077161E-2</v>
      </c>
      <c r="X95">
        <f>((Sustainable_Friendly_Table[[#This Row],[Weighted Energy]]-TOPSIS!$B$13)^2+(Sustainable_Friendly_Table[[#This Row],[Weighted Cost]]-TOPSIS!$C$13)^2+(Sustainable_Friendly_Table[[#This Row],[Weighted Co2]]-TOPSIS!$D$13)^2)^0.5</f>
        <v>1.6131867298162994E-3</v>
      </c>
      <c r="Y95">
        <f>((Sustainable_Friendly_Table[[#This Row],[Weighted Energy]]-TOPSIS!$B$14)^2+(Sustainable_Friendly_Table[[#This Row],[Weighted Cost]]-TOPSIS!$C$14)^2+(Sustainable_Friendly_Table[[#This Row],[Weighted Co2]]-TOPSIS!$D$14)^2)^0.5</f>
        <v>5.4122852674817088E-3</v>
      </c>
      <c r="Z95">
        <f>Sustainable_Friendly_Table[[#This Row],[S- Worst-Euclidean Distance]]/(Sustainable_Friendly_Table[[#This Row],[S+ Best-Euclidean Distance]]+Sustainable_Friendly_Table[[#This Row],[S- Worst-Euclidean Distance]])</f>
        <v>0.77038030605819363</v>
      </c>
      <c r="AA95">
        <v>94</v>
      </c>
    </row>
    <row r="96" spans="1:27" x14ac:dyDescent="0.3">
      <c r="A96">
        <v>89</v>
      </c>
      <c r="B96" t="s">
        <v>139</v>
      </c>
      <c r="C96" t="s">
        <v>151</v>
      </c>
      <c r="D96" t="s">
        <v>154</v>
      </c>
      <c r="E96" t="s">
        <v>157</v>
      </c>
      <c r="F96" t="s">
        <v>161</v>
      </c>
      <c r="G96" t="s">
        <v>226</v>
      </c>
      <c r="H96">
        <v>400.99500971994576</v>
      </c>
      <c r="I96">
        <v>29</v>
      </c>
      <c r="J96">
        <v>1492413.05725588</v>
      </c>
      <c r="K96">
        <v>69781.865274999989</v>
      </c>
      <c r="L96">
        <v>268634350.30605841</v>
      </c>
      <c r="M96">
        <v>5180926.713333332</v>
      </c>
      <c r="N96">
        <v>2238619585.8838201</v>
      </c>
      <c r="O96">
        <v>113100000</v>
      </c>
      <c r="P96">
        <v>26.522407808333327</v>
      </c>
      <c r="Q96">
        <v>22311.575205975405</v>
      </c>
      <c r="R96">
        <v>268704132.17133343</v>
      </c>
      <c r="S96">
        <v>2356.900512597153</v>
      </c>
      <c r="T96">
        <v>22338.097613783739</v>
      </c>
      <c r="U96">
        <f>Sustainable_Friendly_Table[[#This Row],[Total Energy(MJ)]]*AHP!$P$13/TOPSIS!$B$12</f>
        <v>2.1488871440058056E-2</v>
      </c>
      <c r="V96">
        <f>Sustainable_Friendly_Table[[#This Row],[Total Cost(LKR Million)]]*AHP!$P$14/TOPSIS!$C$12</f>
        <v>6.5079378547416768E-3</v>
      </c>
      <c r="W96">
        <f>Sustainable_Friendly_Table[[#This Row],[Total Carbon (Metric T)]]*AHP!$P$15/TOPSIS!$D$12</f>
        <v>1.1827942584504805E-2</v>
      </c>
      <c r="X96">
        <f>((Sustainable_Friendly_Table[[#This Row],[Weighted Energy]]-TOPSIS!$B$13)^2+(Sustainable_Friendly_Table[[#This Row],[Weighted Cost]]-TOPSIS!$C$13)^2+(Sustainable_Friendly_Table[[#This Row],[Weighted Co2]]-TOPSIS!$D$13)^2)^0.5</f>
        <v>1.6159455822215057E-3</v>
      </c>
      <c r="Y96">
        <f>((Sustainable_Friendly_Table[[#This Row],[Weighted Energy]]-TOPSIS!$B$14)^2+(Sustainable_Friendly_Table[[#This Row],[Weighted Cost]]-TOPSIS!$C$14)^2+(Sustainable_Friendly_Table[[#This Row],[Weighted Co2]]-TOPSIS!$D$14)^2)^0.5</f>
        <v>5.4095417804398676E-3</v>
      </c>
      <c r="Z96">
        <f>Sustainable_Friendly_Table[[#This Row],[S- Worst-Euclidean Distance]]/(Sustainable_Friendly_Table[[#This Row],[S+ Best-Euclidean Distance]]+Sustainable_Friendly_Table[[#This Row],[S- Worst-Euclidean Distance]])</f>
        <v>0.7699881162964104</v>
      </c>
      <c r="AA96">
        <v>95</v>
      </c>
    </row>
    <row r="97" spans="1:27" x14ac:dyDescent="0.3">
      <c r="A97">
        <v>107</v>
      </c>
      <c r="B97" t="s">
        <v>139</v>
      </c>
      <c r="C97" t="s">
        <v>151</v>
      </c>
      <c r="D97" t="s">
        <v>155</v>
      </c>
      <c r="E97" t="s">
        <v>157</v>
      </c>
      <c r="F97" t="s">
        <v>161</v>
      </c>
      <c r="G97" t="s">
        <v>226</v>
      </c>
      <c r="H97">
        <v>401.02510359494579</v>
      </c>
      <c r="I97">
        <v>29</v>
      </c>
      <c r="J97">
        <v>1492442.1881268797</v>
      </c>
      <c r="K97">
        <v>69695.882774999991</v>
      </c>
      <c r="L97">
        <v>268639593.86283833</v>
      </c>
      <c r="M97">
        <v>5176627.588333332</v>
      </c>
      <c r="N97">
        <v>2238663282.1903195</v>
      </c>
      <c r="O97">
        <v>113100000</v>
      </c>
      <c r="P97">
        <v>26.457920933333327</v>
      </c>
      <c r="Q97">
        <v>22312.010712496849</v>
      </c>
      <c r="R97">
        <v>268709289.74561334</v>
      </c>
      <c r="S97">
        <v>2356.9399097786527</v>
      </c>
      <c r="T97">
        <v>22338.468633430184</v>
      </c>
      <c r="U97">
        <f>Sustainable_Friendly_Table[[#This Row],[Total Energy(MJ)]]*AHP!$P$13/TOPSIS!$B$12</f>
        <v>2.148928390282797E-2</v>
      </c>
      <c r="V97">
        <f>Sustainable_Friendly_Table[[#This Row],[Total Cost(LKR Million)]]*AHP!$P$14/TOPSIS!$C$12</f>
        <v>6.5080466393117008E-3</v>
      </c>
      <c r="W97">
        <f>Sustainable_Friendly_Table[[#This Row],[Total Carbon (Metric T)]]*AHP!$P$15/TOPSIS!$D$12</f>
        <v>1.1828139038077161E-2</v>
      </c>
      <c r="X97">
        <f>((Sustainable_Friendly_Table[[#This Row],[Weighted Energy]]-TOPSIS!$B$13)^2+(Sustainable_Friendly_Table[[#This Row],[Weighted Cost]]-TOPSIS!$C$13)^2+(Sustainable_Friendly_Table[[#This Row],[Weighted Co2]]-TOPSIS!$D$13)^2)^0.5</f>
        <v>1.6164141738418782E-3</v>
      </c>
      <c r="Y97">
        <f>((Sustainable_Friendly_Table[[#This Row],[Weighted Energy]]-TOPSIS!$B$14)^2+(Sustainable_Friendly_Table[[#This Row],[Weighted Cost]]-TOPSIS!$C$14)^2+(Sustainable_Friendly_Table[[#This Row],[Weighted Co2]]-TOPSIS!$D$14)^2)^0.5</f>
        <v>5.4090731024339393E-3</v>
      </c>
      <c r="Z97">
        <f>Sustainable_Friendly_Table[[#This Row],[S- Worst-Euclidean Distance]]/(Sustainable_Friendly_Table[[#This Row],[S+ Best-Euclidean Distance]]+Sustainable_Friendly_Table[[#This Row],[S- Worst-Euclidean Distance]])</f>
        <v>0.76992141466111474</v>
      </c>
      <c r="AA97">
        <v>96</v>
      </c>
    </row>
    <row r="98" spans="1:27" x14ac:dyDescent="0.3">
      <c r="A98">
        <v>220</v>
      </c>
      <c r="B98" t="s">
        <v>141</v>
      </c>
      <c r="C98" t="s">
        <v>149</v>
      </c>
      <c r="D98" t="s">
        <v>154</v>
      </c>
      <c r="E98" t="s">
        <v>156</v>
      </c>
      <c r="F98" t="s">
        <v>160</v>
      </c>
      <c r="G98" t="s">
        <v>225</v>
      </c>
      <c r="H98">
        <v>415.95437551979506</v>
      </c>
      <c r="I98">
        <v>60</v>
      </c>
      <c r="J98">
        <v>1523721.8510122164</v>
      </c>
      <c r="K98">
        <v>54371.343808333331</v>
      </c>
      <c r="L98">
        <v>274269933.182199</v>
      </c>
      <c r="M98">
        <v>6490325.4041666649</v>
      </c>
      <c r="N98">
        <v>2285582776.5183249</v>
      </c>
      <c r="O98">
        <v>111840000</v>
      </c>
      <c r="P98">
        <v>24.397249991666659</v>
      </c>
      <c r="Q98">
        <v>22779.641672632635</v>
      </c>
      <c r="R98">
        <v>274324304.52600735</v>
      </c>
      <c r="S98">
        <v>2403.9131019224915</v>
      </c>
      <c r="T98">
        <v>22804.038922624302</v>
      </c>
      <c r="U98">
        <f>Sustainable_Friendly_Table[[#This Row],[Total Energy(MJ)]]*AHP!$P$13/TOPSIS!$B$12</f>
        <v>2.1938329214393839E-2</v>
      </c>
      <c r="V98">
        <f>Sustainable_Friendly_Table[[#This Row],[Total Cost(LKR Million)]]*AHP!$P$14/TOPSIS!$C$12</f>
        <v>6.6377502961597707E-3</v>
      </c>
      <c r="W98">
        <f>Sustainable_Friendly_Table[[#This Row],[Total Carbon (Metric T)]]*AHP!$P$15/TOPSIS!$D$12</f>
        <v>1.2074656836720918E-2</v>
      </c>
      <c r="X98">
        <f>((Sustainable_Friendly_Table[[#This Row],[Weighted Energy]]-TOPSIS!$B$13)^2+(Sustainable_Friendly_Table[[#This Row],[Weighted Cost]]-TOPSIS!$C$13)^2+(Sustainable_Friendly_Table[[#This Row],[Weighted Co2]]-TOPSIS!$D$13)^2)^0.5</f>
        <v>2.1447551155603616E-3</v>
      </c>
      <c r="Y98">
        <f>((Sustainable_Friendly_Table[[#This Row],[Weighted Energy]]-TOPSIS!$B$14)^2+(Sustainable_Friendly_Table[[#This Row],[Weighted Cost]]-TOPSIS!$C$14)^2+(Sustainable_Friendly_Table[[#This Row],[Weighted Co2]]-TOPSIS!$D$14)^2)^0.5</f>
        <v>4.8807097681094263E-3</v>
      </c>
      <c r="Z98">
        <f>Sustainable_Friendly_Table[[#This Row],[S- Worst-Euclidean Distance]]/(Sustainable_Friendly_Table[[#This Row],[S+ Best-Euclidean Distance]]+Sustainable_Friendly_Table[[#This Row],[S- Worst-Euclidean Distance]])</f>
        <v>0.69471698299343887</v>
      </c>
      <c r="AA98">
        <v>97</v>
      </c>
    </row>
    <row r="99" spans="1:27" x14ac:dyDescent="0.3">
      <c r="A99">
        <v>222</v>
      </c>
      <c r="B99" t="s">
        <v>141</v>
      </c>
      <c r="C99" t="s">
        <v>149</v>
      </c>
      <c r="D99" t="s">
        <v>154</v>
      </c>
      <c r="E99" t="s">
        <v>156</v>
      </c>
      <c r="F99" t="s">
        <v>160</v>
      </c>
      <c r="G99" t="s">
        <v>224</v>
      </c>
      <c r="H99">
        <v>415.95437551979506</v>
      </c>
      <c r="I99">
        <v>30</v>
      </c>
      <c r="J99">
        <v>1523721.8510122164</v>
      </c>
      <c r="K99">
        <v>54371.343808333331</v>
      </c>
      <c r="L99">
        <v>274269933.182199</v>
      </c>
      <c r="M99">
        <v>6490325.4041666649</v>
      </c>
      <c r="N99">
        <v>2285582776.5183249</v>
      </c>
      <c r="O99">
        <v>112386000</v>
      </c>
      <c r="P99">
        <v>24.397249991666659</v>
      </c>
      <c r="Q99">
        <v>22779.641672632635</v>
      </c>
      <c r="R99">
        <v>274324304.52600735</v>
      </c>
      <c r="S99">
        <v>2404.4591019224918</v>
      </c>
      <c r="T99">
        <v>22804.038922624302</v>
      </c>
      <c r="U99">
        <f>Sustainable_Friendly_Table[[#This Row],[Total Energy(MJ)]]*AHP!$P$13/TOPSIS!$B$12</f>
        <v>2.1938329214393839E-2</v>
      </c>
      <c r="V99">
        <f>Sustainable_Friendly_Table[[#This Row],[Total Cost(LKR Million)]]*AHP!$P$14/TOPSIS!$C$12</f>
        <v>6.6392579262229403E-3</v>
      </c>
      <c r="W99">
        <f>Sustainable_Friendly_Table[[#This Row],[Total Carbon (Metric T)]]*AHP!$P$15/TOPSIS!$D$12</f>
        <v>1.2074656836720918E-2</v>
      </c>
      <c r="X99">
        <f>((Sustainable_Friendly_Table[[#This Row],[Weighted Energy]]-TOPSIS!$B$13)^2+(Sustainable_Friendly_Table[[#This Row],[Weighted Cost]]-TOPSIS!$C$13)^2+(Sustainable_Friendly_Table[[#This Row],[Weighted Co2]]-TOPSIS!$D$13)^2)^0.5</f>
        <v>2.1451485781350493E-3</v>
      </c>
      <c r="Y99">
        <f>((Sustainable_Friendly_Table[[#This Row],[Weighted Energy]]-TOPSIS!$B$14)^2+(Sustainable_Friendly_Table[[#This Row],[Weighted Cost]]-TOPSIS!$C$14)^2+(Sustainable_Friendly_Table[[#This Row],[Weighted Co2]]-TOPSIS!$D$14)^2)^0.5</f>
        <v>4.8803160339355731E-3</v>
      </c>
      <c r="Z99">
        <f>Sustainable_Friendly_Table[[#This Row],[S- Worst-Euclidean Distance]]/(Sustainable_Friendly_Table[[#This Row],[S+ Best-Euclidean Distance]]+Sustainable_Friendly_Table[[#This Row],[S- Worst-Euclidean Distance]])</f>
        <v>0.69466096598801208</v>
      </c>
      <c r="AA99">
        <v>98</v>
      </c>
    </row>
    <row r="100" spans="1:27" x14ac:dyDescent="0.3">
      <c r="A100">
        <v>238</v>
      </c>
      <c r="B100" t="s">
        <v>141</v>
      </c>
      <c r="C100" t="s">
        <v>149</v>
      </c>
      <c r="D100" t="s">
        <v>155</v>
      </c>
      <c r="E100" t="s">
        <v>156</v>
      </c>
      <c r="F100" t="s">
        <v>160</v>
      </c>
      <c r="G100" t="s">
        <v>225</v>
      </c>
      <c r="H100">
        <v>415.9844693947951</v>
      </c>
      <c r="I100">
        <v>60</v>
      </c>
      <c r="J100">
        <v>1523750.981883216</v>
      </c>
      <c r="K100">
        <v>54285.361308333318</v>
      </c>
      <c r="L100">
        <v>274275176.73897886</v>
      </c>
      <c r="M100">
        <v>6486026.2791666649</v>
      </c>
      <c r="N100">
        <v>2285626472.8248239</v>
      </c>
      <c r="O100">
        <v>111840000</v>
      </c>
      <c r="P100">
        <v>24.332763116666662</v>
      </c>
      <c r="Q100">
        <v>22780.077179154076</v>
      </c>
      <c r="R100">
        <v>274329462.1002872</v>
      </c>
      <c r="S100">
        <v>2403.9524991039907</v>
      </c>
      <c r="T100">
        <v>22804.40994227074</v>
      </c>
      <c r="U100">
        <f>Sustainable_Friendly_Table[[#This Row],[Total Energy(MJ)]]*AHP!$P$13/TOPSIS!$B$12</f>
        <v>2.193874167716375E-2</v>
      </c>
      <c r="V100">
        <f>Sustainable_Friendly_Table[[#This Row],[Total Cost(LKR Million)]]*AHP!$P$14/TOPSIS!$C$12</f>
        <v>6.6378590807297938E-3</v>
      </c>
      <c r="W100">
        <f>Sustainable_Friendly_Table[[#This Row],[Total Carbon (Metric T)]]*AHP!$P$15/TOPSIS!$D$12</f>
        <v>1.2074853290293272E-2</v>
      </c>
      <c r="X100">
        <f>((Sustainable_Friendly_Table[[#This Row],[Weighted Energy]]-TOPSIS!$B$13)^2+(Sustainable_Friendly_Table[[#This Row],[Weighted Cost]]-TOPSIS!$C$13)^2+(Sustainable_Friendly_Table[[#This Row],[Weighted Co2]]-TOPSIS!$D$13)^2)^0.5</f>
        <v>2.1452237903279024E-3</v>
      </c>
      <c r="Y100">
        <f>((Sustainable_Friendly_Table[[#This Row],[Weighted Energy]]-TOPSIS!$B$14)^2+(Sustainable_Friendly_Table[[#This Row],[Weighted Cost]]-TOPSIS!$C$14)^2+(Sustainable_Friendly_Table[[#This Row],[Weighted Co2]]-TOPSIS!$D$14)^2)^0.5</f>
        <v>4.8802411151334891E-3</v>
      </c>
      <c r="Z100">
        <f>Sustainable_Friendly_Table[[#This Row],[S- Worst-Euclidean Distance]]/(Sustainable_Friendly_Table[[#This Row],[S+ Best-Euclidean Distance]]+Sustainable_Friendly_Table[[#This Row],[S- Worst-Euclidean Distance]])</f>
        <v>0.69465027308580418</v>
      </c>
      <c r="AA100">
        <v>99</v>
      </c>
    </row>
    <row r="101" spans="1:27" x14ac:dyDescent="0.3">
      <c r="A101">
        <v>240</v>
      </c>
      <c r="B101" t="s">
        <v>141</v>
      </c>
      <c r="C101" t="s">
        <v>149</v>
      </c>
      <c r="D101" t="s">
        <v>155</v>
      </c>
      <c r="E101" t="s">
        <v>156</v>
      </c>
      <c r="F101" t="s">
        <v>160</v>
      </c>
      <c r="G101" t="s">
        <v>224</v>
      </c>
      <c r="H101">
        <v>415.9844693947951</v>
      </c>
      <c r="I101">
        <v>30</v>
      </c>
      <c r="J101">
        <v>1523750.981883216</v>
      </c>
      <c r="K101">
        <v>54285.361308333318</v>
      </c>
      <c r="L101">
        <v>274275176.73897886</v>
      </c>
      <c r="M101">
        <v>6486026.2791666649</v>
      </c>
      <c r="N101">
        <v>2285626472.8248239</v>
      </c>
      <c r="O101">
        <v>112386000</v>
      </c>
      <c r="P101">
        <v>24.332763116666662</v>
      </c>
      <c r="Q101">
        <v>22780.077179154076</v>
      </c>
      <c r="R101">
        <v>274329462.1002872</v>
      </c>
      <c r="S101">
        <v>2404.4984991039905</v>
      </c>
      <c r="T101">
        <v>22804.40994227074</v>
      </c>
      <c r="U101">
        <f>Sustainable_Friendly_Table[[#This Row],[Total Energy(MJ)]]*AHP!$P$13/TOPSIS!$B$12</f>
        <v>2.193874167716375E-2</v>
      </c>
      <c r="V101">
        <f>Sustainable_Friendly_Table[[#This Row],[Total Cost(LKR Million)]]*AHP!$P$14/TOPSIS!$C$12</f>
        <v>6.6393667107929625E-3</v>
      </c>
      <c r="W101">
        <f>Sustainable_Friendly_Table[[#This Row],[Total Carbon (Metric T)]]*AHP!$P$15/TOPSIS!$D$12</f>
        <v>1.2074853290293272E-2</v>
      </c>
      <c r="X101">
        <f>((Sustainable_Friendly_Table[[#This Row],[Weighted Energy]]-TOPSIS!$B$13)^2+(Sustainable_Friendly_Table[[#This Row],[Weighted Cost]]-TOPSIS!$C$13)^2+(Sustainable_Friendly_Table[[#This Row],[Weighted Co2]]-TOPSIS!$D$13)^2)^0.5</f>
        <v>2.1456172433952595E-3</v>
      </c>
      <c r="Y101">
        <f>((Sustainable_Friendly_Table[[#This Row],[Weighted Energy]]-TOPSIS!$B$14)^2+(Sustainable_Friendly_Table[[#This Row],[Weighted Cost]]-TOPSIS!$C$14)^2+(Sustainable_Friendly_Table[[#This Row],[Weighted Co2]]-TOPSIS!$D$14)^2)^0.5</f>
        <v>4.8798473767550357E-3</v>
      </c>
      <c r="Z101">
        <f>Sustainable_Friendly_Table[[#This Row],[S- Worst-Euclidean Distance]]/(Sustainable_Friendly_Table[[#This Row],[S+ Best-Euclidean Distance]]+Sustainable_Friendly_Table[[#This Row],[S- Worst-Euclidean Distance]])</f>
        <v>0.69459425683516451</v>
      </c>
      <c r="AA101">
        <v>100</v>
      </c>
    </row>
    <row r="102" spans="1:27" x14ac:dyDescent="0.3">
      <c r="A102">
        <v>221</v>
      </c>
      <c r="B102" t="s">
        <v>141</v>
      </c>
      <c r="C102" t="s">
        <v>149</v>
      </c>
      <c r="D102" t="s">
        <v>154</v>
      </c>
      <c r="E102" t="s">
        <v>156</v>
      </c>
      <c r="F102" t="s">
        <v>160</v>
      </c>
      <c r="G102" t="s">
        <v>226</v>
      </c>
      <c r="H102">
        <v>415.95437551979506</v>
      </c>
      <c r="I102">
        <v>30</v>
      </c>
      <c r="J102">
        <v>1523721.8510122164</v>
      </c>
      <c r="K102">
        <v>54371.343808333331</v>
      </c>
      <c r="L102">
        <v>274269933.182199</v>
      </c>
      <c r="M102">
        <v>6490325.4041666649</v>
      </c>
      <c r="N102">
        <v>2285582776.5183249</v>
      </c>
      <c r="O102">
        <v>117000000</v>
      </c>
      <c r="P102">
        <v>24.397249991666659</v>
      </c>
      <c r="Q102">
        <v>22779.641672632635</v>
      </c>
      <c r="R102">
        <v>274324304.52600735</v>
      </c>
      <c r="S102">
        <v>2409.0731019224913</v>
      </c>
      <c r="T102">
        <v>22804.038922624302</v>
      </c>
      <c r="U102">
        <f>Sustainable_Friendly_Table[[#This Row],[Total Energy(MJ)]]*AHP!$P$13/TOPSIS!$B$12</f>
        <v>2.1938329214393839E-2</v>
      </c>
      <c r="V102">
        <f>Sustainable_Friendly_Table[[#This Row],[Total Cost(LKR Million)]]*AHP!$P$14/TOPSIS!$C$12</f>
        <v>6.6519982286248813E-3</v>
      </c>
      <c r="W102">
        <f>Sustainable_Friendly_Table[[#This Row],[Total Carbon (Metric T)]]*AHP!$P$15/TOPSIS!$D$12</f>
        <v>1.2074656836720918E-2</v>
      </c>
      <c r="X102">
        <f>((Sustainable_Friendly_Table[[#This Row],[Weighted Energy]]-TOPSIS!$B$13)^2+(Sustainable_Friendly_Table[[#This Row],[Weighted Cost]]-TOPSIS!$C$13)^2+(Sustainable_Friendly_Table[[#This Row],[Weighted Co2]]-TOPSIS!$D$13)^2)^0.5</f>
        <v>2.1485129200305474E-3</v>
      </c>
      <c r="Y102">
        <f>((Sustainable_Friendly_Table[[#This Row],[Weighted Energy]]-TOPSIS!$B$14)^2+(Sustainable_Friendly_Table[[#This Row],[Weighted Cost]]-TOPSIS!$C$14)^2+(Sustainable_Friendly_Table[[#This Row],[Weighted Co2]]-TOPSIS!$D$14)^2)^0.5</f>
        <v>4.877006104640094E-3</v>
      </c>
      <c r="Z102">
        <f>Sustainable_Friendly_Table[[#This Row],[S- Worst-Euclidean Distance]]/(Sustainable_Friendly_Table[[#This Row],[S+ Best-Euclidean Distance]]+Sustainable_Friendly_Table[[#This Row],[S- Worst-Euclidean Distance]])</f>
        <v>0.69418445633897197</v>
      </c>
      <c r="AA102">
        <v>101</v>
      </c>
    </row>
    <row r="103" spans="1:27" x14ac:dyDescent="0.3">
      <c r="A103">
        <v>239</v>
      </c>
      <c r="B103" t="s">
        <v>141</v>
      </c>
      <c r="C103" t="s">
        <v>149</v>
      </c>
      <c r="D103" t="s">
        <v>155</v>
      </c>
      <c r="E103" t="s">
        <v>156</v>
      </c>
      <c r="F103" t="s">
        <v>160</v>
      </c>
      <c r="G103" t="s">
        <v>226</v>
      </c>
      <c r="H103">
        <v>415.9844693947951</v>
      </c>
      <c r="I103">
        <v>30</v>
      </c>
      <c r="J103">
        <v>1523750.981883216</v>
      </c>
      <c r="K103">
        <v>54285.361308333318</v>
      </c>
      <c r="L103">
        <v>274275176.73897886</v>
      </c>
      <c r="M103">
        <v>6486026.2791666649</v>
      </c>
      <c r="N103">
        <v>2285626472.8248239</v>
      </c>
      <c r="O103">
        <v>117000000</v>
      </c>
      <c r="P103">
        <v>24.332763116666662</v>
      </c>
      <c r="Q103">
        <v>22780.077179154076</v>
      </c>
      <c r="R103">
        <v>274329462.1002872</v>
      </c>
      <c r="S103">
        <v>2409.1124991039906</v>
      </c>
      <c r="T103">
        <v>22804.40994227074</v>
      </c>
      <c r="U103">
        <f>Sustainable_Friendly_Table[[#This Row],[Total Energy(MJ)]]*AHP!$P$13/TOPSIS!$B$12</f>
        <v>2.193874167716375E-2</v>
      </c>
      <c r="V103">
        <f>Sustainable_Friendly_Table[[#This Row],[Total Cost(LKR Million)]]*AHP!$P$14/TOPSIS!$C$12</f>
        <v>6.6521070131949035E-3</v>
      </c>
      <c r="W103">
        <f>Sustainable_Friendly_Table[[#This Row],[Total Carbon (Metric T)]]*AHP!$P$15/TOPSIS!$D$12</f>
        <v>1.2074853290293272E-2</v>
      </c>
      <c r="X103">
        <f>((Sustainable_Friendly_Table[[#This Row],[Weighted Energy]]-TOPSIS!$B$13)^2+(Sustainable_Friendly_Table[[#This Row],[Weighted Cost]]-TOPSIS!$C$13)^2+(Sustainable_Friendly_Table[[#This Row],[Weighted Co2]]-TOPSIS!$D$13)^2)^0.5</f>
        <v>2.1489814965036519E-3</v>
      </c>
      <c r="Y103">
        <f>((Sustainable_Friendly_Table[[#This Row],[Weighted Energy]]-TOPSIS!$B$14)^2+(Sustainable_Friendly_Table[[#This Row],[Weighted Cost]]-TOPSIS!$C$14)^2+(Sustainable_Friendly_Table[[#This Row],[Weighted Co2]]-TOPSIS!$D$14)^2)^0.5</f>
        <v>4.8765374135679249E-3</v>
      </c>
      <c r="Z103">
        <f>Sustainable_Friendly_Table[[#This Row],[S- Worst-Euclidean Distance]]/(Sustainable_Friendly_Table[[#This Row],[S+ Best-Euclidean Distance]]+Sustainable_Friendly_Table[[#This Row],[S- Worst-Euclidean Distance]])</f>
        <v>0.69411775499985695</v>
      </c>
      <c r="AA103">
        <v>102</v>
      </c>
    </row>
    <row r="104" spans="1:27" x14ac:dyDescent="0.3">
      <c r="A104">
        <v>187</v>
      </c>
      <c r="B104" t="s">
        <v>140</v>
      </c>
      <c r="C104" t="s">
        <v>151</v>
      </c>
      <c r="D104" t="s">
        <v>154</v>
      </c>
      <c r="E104" t="s">
        <v>156</v>
      </c>
      <c r="F104" t="s">
        <v>161</v>
      </c>
      <c r="G104" t="s">
        <v>225</v>
      </c>
      <c r="H104">
        <v>409.26073332036071</v>
      </c>
      <c r="I104">
        <v>59</v>
      </c>
      <c r="J104">
        <v>1525443.4810125954</v>
      </c>
      <c r="K104">
        <v>59906.444233333321</v>
      </c>
      <c r="L104">
        <v>274579826.58226717</v>
      </c>
      <c r="M104">
        <v>6468170.9216666659</v>
      </c>
      <c r="N104">
        <v>2288165221.5188928</v>
      </c>
      <c r="O104">
        <v>109976000</v>
      </c>
      <c r="P104">
        <v>24.213226766666658</v>
      </c>
      <c r="Q104">
        <v>22805.380041138298</v>
      </c>
      <c r="R104">
        <v>274639733.02650052</v>
      </c>
      <c r="S104">
        <v>2404.6093924405595</v>
      </c>
      <c r="T104">
        <v>22829.593267904966</v>
      </c>
      <c r="U104">
        <f>Sustainable_Friendly_Table[[#This Row],[Total Energy(MJ)]]*AHP!$P$13/TOPSIS!$B$12</f>
        <v>2.1963554738247362E-2</v>
      </c>
      <c r="V104">
        <f>Sustainable_Friendly_Table[[#This Row],[Total Cost(LKR Million)]]*AHP!$P$14/TOPSIS!$C$12</f>
        <v>6.6396729124926258E-3</v>
      </c>
      <c r="W104">
        <f>Sustainable_Friendly_Table[[#This Row],[Total Carbon (Metric T)]]*AHP!$P$15/TOPSIS!$D$12</f>
        <v>1.2088187770911921E-2</v>
      </c>
      <c r="X104">
        <f>((Sustainable_Friendly_Table[[#This Row],[Weighted Energy]]-TOPSIS!$B$13)^2+(Sustainable_Friendly_Table[[#This Row],[Weighted Cost]]-TOPSIS!$C$13)^2+(Sustainable_Friendly_Table[[#This Row],[Weighted Co2]]-TOPSIS!$D$13)^2)^0.5</f>
        <v>2.1728979068007183E-3</v>
      </c>
      <c r="Y104">
        <f>((Sustainable_Friendly_Table[[#This Row],[Weighted Energy]]-TOPSIS!$B$14)^2+(Sustainable_Friendly_Table[[#This Row],[Weighted Cost]]-TOPSIS!$C$14)^2+(Sustainable_Friendly_Table[[#This Row],[Weighted Co2]]-TOPSIS!$D$14)^2)^0.5</f>
        <v>4.8525814201510918E-3</v>
      </c>
      <c r="Z104">
        <f>Sustainable_Friendly_Table[[#This Row],[S- Worst-Euclidean Distance]]/(Sustainable_Friendly_Table[[#This Row],[S+ Best-Euclidean Distance]]+Sustainable_Friendly_Table[[#This Row],[S- Worst-Euclidean Distance]])</f>
        <v>0.69071179265095239</v>
      </c>
      <c r="AA104">
        <v>103</v>
      </c>
    </row>
    <row r="105" spans="1:27" x14ac:dyDescent="0.3">
      <c r="A105">
        <v>205</v>
      </c>
      <c r="B105" t="s">
        <v>140</v>
      </c>
      <c r="C105" t="s">
        <v>151</v>
      </c>
      <c r="D105" t="s">
        <v>155</v>
      </c>
      <c r="E105" t="s">
        <v>156</v>
      </c>
      <c r="F105" t="s">
        <v>161</v>
      </c>
      <c r="G105" t="s">
        <v>225</v>
      </c>
      <c r="H105">
        <v>409.29082719536075</v>
      </c>
      <c r="I105">
        <v>59</v>
      </c>
      <c r="J105">
        <v>1525472.6118835954</v>
      </c>
      <c r="K105">
        <v>59820.461733333323</v>
      </c>
      <c r="L105">
        <v>274585070.13904715</v>
      </c>
      <c r="M105">
        <v>6463871.7966666659</v>
      </c>
      <c r="N105">
        <v>2288208917.8253927</v>
      </c>
      <c r="O105">
        <v>109976000</v>
      </c>
      <c r="P105">
        <v>24.148739891666661</v>
      </c>
      <c r="Q105">
        <v>22805.815547659746</v>
      </c>
      <c r="R105">
        <v>274644890.60078049</v>
      </c>
      <c r="S105">
        <v>2404.6487896220592</v>
      </c>
      <c r="T105">
        <v>22829.964287551411</v>
      </c>
      <c r="U105">
        <f>Sustainable_Friendly_Table[[#This Row],[Total Energy(MJ)]]*AHP!$P$13/TOPSIS!$B$12</f>
        <v>2.196396720101728E-2</v>
      </c>
      <c r="V105">
        <f>Sustainable_Friendly_Table[[#This Row],[Total Cost(LKR Million)]]*AHP!$P$14/TOPSIS!$C$12</f>
        <v>6.6397816970626506E-3</v>
      </c>
      <c r="W105">
        <f>Sustainable_Friendly_Table[[#This Row],[Total Carbon (Metric T)]]*AHP!$P$15/TOPSIS!$D$12</f>
        <v>1.2088384224484277E-2</v>
      </c>
      <c r="X105">
        <f>((Sustainable_Friendly_Table[[#This Row],[Weighted Energy]]-TOPSIS!$B$13)^2+(Sustainable_Friendly_Table[[#This Row],[Weighted Cost]]-TOPSIS!$C$13)^2+(Sustainable_Friendly_Table[[#This Row],[Weighted Co2]]-TOPSIS!$D$13)^2)^0.5</f>
        <v>2.1733666193551032E-3</v>
      </c>
      <c r="Y105">
        <f>((Sustainable_Friendly_Table[[#This Row],[Weighted Energy]]-TOPSIS!$B$14)^2+(Sustainable_Friendly_Table[[#This Row],[Weighted Cost]]-TOPSIS!$C$14)^2+(Sustainable_Friendly_Table[[#This Row],[Weighted Co2]]-TOPSIS!$D$14)^2)^0.5</f>
        <v>4.8521127856221242E-3</v>
      </c>
      <c r="Z105">
        <f>Sustainable_Friendly_Table[[#This Row],[S- Worst-Euclidean Distance]]/(Sustainable_Friendly_Table[[#This Row],[S+ Best-Euclidean Distance]]+Sustainable_Friendly_Table[[#This Row],[S- Worst-Euclidean Distance]])</f>
        <v>0.6906450799905024</v>
      </c>
      <c r="AA105">
        <v>104</v>
      </c>
    </row>
    <row r="106" spans="1:27" x14ac:dyDescent="0.3">
      <c r="A106">
        <v>189</v>
      </c>
      <c r="B106" t="s">
        <v>140</v>
      </c>
      <c r="C106" t="s">
        <v>151</v>
      </c>
      <c r="D106" t="s">
        <v>154</v>
      </c>
      <c r="E106" t="s">
        <v>156</v>
      </c>
      <c r="F106" t="s">
        <v>161</v>
      </c>
      <c r="G106" t="s">
        <v>224</v>
      </c>
      <c r="H106">
        <v>409.26073332036071</v>
      </c>
      <c r="I106">
        <v>30</v>
      </c>
      <c r="J106">
        <v>1525443.4810125954</v>
      </c>
      <c r="K106">
        <v>59906.444233333321</v>
      </c>
      <c r="L106">
        <v>274579826.58226717</v>
      </c>
      <c r="M106">
        <v>6468170.9216666659</v>
      </c>
      <c r="N106">
        <v>2288165221.5188928</v>
      </c>
      <c r="O106">
        <v>112386000</v>
      </c>
      <c r="P106">
        <v>24.213226766666658</v>
      </c>
      <c r="Q106">
        <v>22805.380041138298</v>
      </c>
      <c r="R106">
        <v>274639733.02650052</v>
      </c>
      <c r="S106">
        <v>2407.0193924405594</v>
      </c>
      <c r="T106">
        <v>22829.593267904966</v>
      </c>
      <c r="U106">
        <f>Sustainable_Friendly_Table[[#This Row],[Total Energy(MJ)]]*AHP!$P$13/TOPSIS!$B$12</f>
        <v>2.1963554738247362E-2</v>
      </c>
      <c r="V106">
        <f>Sustainable_Friendly_Table[[#This Row],[Total Cost(LKR Million)]]*AHP!$P$14/TOPSIS!$C$12</f>
        <v>6.6463274700974545E-3</v>
      </c>
      <c r="W106">
        <f>Sustainable_Friendly_Table[[#This Row],[Total Carbon (Metric T)]]*AHP!$P$15/TOPSIS!$D$12</f>
        <v>1.2088187770911921E-2</v>
      </c>
      <c r="X106">
        <f>((Sustainable_Friendly_Table[[#This Row],[Weighted Energy]]-TOPSIS!$B$13)^2+(Sustainable_Friendly_Table[[#This Row],[Weighted Cost]]-TOPSIS!$C$13)^2+(Sustainable_Friendly_Table[[#This Row],[Weighted Co2]]-TOPSIS!$D$13)^2)^0.5</f>
        <v>2.1746253654059853E-3</v>
      </c>
      <c r="Y106">
        <f>((Sustainable_Friendly_Table[[#This Row],[Weighted Energy]]-TOPSIS!$B$14)^2+(Sustainable_Friendly_Table[[#This Row],[Weighted Cost]]-TOPSIS!$C$14)^2+(Sustainable_Friendly_Table[[#This Row],[Weighted Co2]]-TOPSIS!$D$14)^2)^0.5</f>
        <v>4.8508393587884868E-3</v>
      </c>
      <c r="Z106">
        <f>Sustainable_Friendly_Table[[#This Row],[S- Worst-Euclidean Distance]]/(Sustainable_Friendly_Table[[#This Row],[S+ Best-Euclidean Distance]]+Sustainable_Friendly_Table[[#This Row],[S- Worst-Euclidean Distance]])</f>
        <v>0.69046526446614187</v>
      </c>
      <c r="AA106">
        <v>105</v>
      </c>
    </row>
    <row r="107" spans="1:27" x14ac:dyDescent="0.3">
      <c r="A107">
        <v>207</v>
      </c>
      <c r="B107" t="s">
        <v>140</v>
      </c>
      <c r="C107" t="s">
        <v>151</v>
      </c>
      <c r="D107" t="s">
        <v>155</v>
      </c>
      <c r="E107" t="s">
        <v>156</v>
      </c>
      <c r="F107" t="s">
        <v>161</v>
      </c>
      <c r="G107" t="s">
        <v>224</v>
      </c>
      <c r="H107">
        <v>409.29082719536075</v>
      </c>
      <c r="I107">
        <v>30</v>
      </c>
      <c r="J107">
        <v>1525472.6118835954</v>
      </c>
      <c r="K107">
        <v>59820.461733333323</v>
      </c>
      <c r="L107">
        <v>274585070.13904715</v>
      </c>
      <c r="M107">
        <v>6463871.7966666659</v>
      </c>
      <c r="N107">
        <v>2288208917.8253927</v>
      </c>
      <c r="O107">
        <v>112386000</v>
      </c>
      <c r="P107">
        <v>24.148739891666661</v>
      </c>
      <c r="Q107">
        <v>22805.815547659746</v>
      </c>
      <c r="R107">
        <v>274644890.60078049</v>
      </c>
      <c r="S107">
        <v>2407.0587896220595</v>
      </c>
      <c r="T107">
        <v>22829.964287551411</v>
      </c>
      <c r="U107">
        <f>Sustainable_Friendly_Table[[#This Row],[Total Energy(MJ)]]*AHP!$P$13/TOPSIS!$B$12</f>
        <v>2.196396720101728E-2</v>
      </c>
      <c r="V107">
        <f>Sustainable_Friendly_Table[[#This Row],[Total Cost(LKR Million)]]*AHP!$P$14/TOPSIS!$C$12</f>
        <v>6.6464362546674793E-3</v>
      </c>
      <c r="W107">
        <f>Sustainable_Friendly_Table[[#This Row],[Total Carbon (Metric T)]]*AHP!$P$15/TOPSIS!$D$12</f>
        <v>1.2088384224484277E-2</v>
      </c>
      <c r="X107">
        <f>((Sustainable_Friendly_Table[[#This Row],[Weighted Energy]]-TOPSIS!$B$13)^2+(Sustainable_Friendly_Table[[#This Row],[Weighted Cost]]-TOPSIS!$C$13)^2+(Sustainable_Friendly_Table[[#This Row],[Weighted Co2]]-TOPSIS!$D$13)^2)^0.5</f>
        <v>2.1750940385283522E-3</v>
      </c>
      <c r="Y107">
        <f>((Sustainable_Friendly_Table[[#This Row],[Weighted Energy]]-TOPSIS!$B$14)^2+(Sustainable_Friendly_Table[[#This Row],[Weighted Cost]]-TOPSIS!$C$14)^2+(Sustainable_Friendly_Table[[#This Row],[Weighted Co2]]-TOPSIS!$D$14)^2)^0.5</f>
        <v>4.8503707051935699E-3</v>
      </c>
      <c r="Z107">
        <f>Sustainable_Friendly_Table[[#This Row],[S- Worst-Euclidean Distance]]/(Sustainable_Friendly_Table[[#This Row],[S+ Best-Euclidean Distance]]+Sustainable_Friendly_Table[[#This Row],[S- Worst-Euclidean Distance]])</f>
        <v>0.69039855470457612</v>
      </c>
      <c r="AA107">
        <v>106</v>
      </c>
    </row>
    <row r="108" spans="1:27" x14ac:dyDescent="0.3">
      <c r="A108">
        <v>188</v>
      </c>
      <c r="B108" t="s">
        <v>140</v>
      </c>
      <c r="C108" t="s">
        <v>151</v>
      </c>
      <c r="D108" t="s">
        <v>154</v>
      </c>
      <c r="E108" t="s">
        <v>156</v>
      </c>
      <c r="F108" t="s">
        <v>161</v>
      </c>
      <c r="G108" t="s">
        <v>226</v>
      </c>
      <c r="H108">
        <v>409.26073332036071</v>
      </c>
      <c r="I108">
        <v>30</v>
      </c>
      <c r="J108">
        <v>1525443.4810125954</v>
      </c>
      <c r="K108">
        <v>59906.444233333321</v>
      </c>
      <c r="L108">
        <v>274579826.58226717</v>
      </c>
      <c r="M108">
        <v>6468170.9216666659</v>
      </c>
      <c r="N108">
        <v>2288165221.5188928</v>
      </c>
      <c r="O108">
        <v>117000000</v>
      </c>
      <c r="P108">
        <v>24.213226766666658</v>
      </c>
      <c r="Q108">
        <v>22805.380041138298</v>
      </c>
      <c r="R108">
        <v>274639733.02650052</v>
      </c>
      <c r="S108">
        <v>2411.6333924405594</v>
      </c>
      <c r="T108">
        <v>22829.593267904966</v>
      </c>
      <c r="U108">
        <f>Sustainable_Friendly_Table[[#This Row],[Total Energy(MJ)]]*AHP!$P$13/TOPSIS!$B$12</f>
        <v>2.1963554738247362E-2</v>
      </c>
      <c r="V108">
        <f>Sustainable_Friendly_Table[[#This Row],[Total Cost(LKR Million)]]*AHP!$P$14/TOPSIS!$C$12</f>
        <v>6.6590677724993955E-3</v>
      </c>
      <c r="W108">
        <f>Sustainable_Friendly_Table[[#This Row],[Total Carbon (Metric T)]]*AHP!$P$15/TOPSIS!$D$12</f>
        <v>1.2088187770911921E-2</v>
      </c>
      <c r="X108">
        <f>((Sustainable_Friendly_Table[[#This Row],[Weighted Energy]]-TOPSIS!$B$13)^2+(Sustainable_Friendly_Table[[#This Row],[Weighted Cost]]-TOPSIS!$C$13)^2+(Sustainable_Friendly_Table[[#This Row],[Weighted Co2]]-TOPSIS!$D$13)^2)^0.5</f>
        <v>2.177985528277011E-3</v>
      </c>
      <c r="Y108">
        <f>((Sustainable_Friendly_Table[[#This Row],[Weighted Energy]]-TOPSIS!$B$14)^2+(Sustainable_Friendly_Table[[#This Row],[Weighted Cost]]-TOPSIS!$C$14)^2+(Sustainable_Friendly_Table[[#This Row],[Weighted Co2]]-TOPSIS!$D$14)^2)^0.5</f>
        <v>4.8475278828113205E-3</v>
      </c>
      <c r="Z108">
        <f>Sustainable_Friendly_Table[[#This Row],[S- Worst-Euclidean Distance]]/(Sustainable_Friendly_Table[[#This Row],[S+ Best-Euclidean Distance]]+Sustainable_Friendly_Table[[#This Row],[S- Worst-Euclidean Distance]])</f>
        <v>0.68998912950055613</v>
      </c>
      <c r="AA108">
        <v>107</v>
      </c>
    </row>
    <row r="109" spans="1:27" x14ac:dyDescent="0.3">
      <c r="A109">
        <v>206</v>
      </c>
      <c r="B109" t="s">
        <v>140</v>
      </c>
      <c r="C109" t="s">
        <v>151</v>
      </c>
      <c r="D109" t="s">
        <v>155</v>
      </c>
      <c r="E109" t="s">
        <v>156</v>
      </c>
      <c r="F109" t="s">
        <v>161</v>
      </c>
      <c r="G109" t="s">
        <v>226</v>
      </c>
      <c r="H109">
        <v>409.29082719536075</v>
      </c>
      <c r="I109">
        <v>30</v>
      </c>
      <c r="J109">
        <v>1525472.6118835954</v>
      </c>
      <c r="K109">
        <v>59820.461733333323</v>
      </c>
      <c r="L109">
        <v>274585070.13904715</v>
      </c>
      <c r="M109">
        <v>6463871.7966666659</v>
      </c>
      <c r="N109">
        <v>2288208917.8253927</v>
      </c>
      <c r="O109">
        <v>117000000</v>
      </c>
      <c r="P109">
        <v>24.148739891666661</v>
      </c>
      <c r="Q109">
        <v>22805.815547659746</v>
      </c>
      <c r="R109">
        <v>274644890.60078049</v>
      </c>
      <c r="S109">
        <v>2411.6727896220596</v>
      </c>
      <c r="T109">
        <v>22829.964287551411</v>
      </c>
      <c r="U109">
        <f>Sustainable_Friendly_Table[[#This Row],[Total Energy(MJ)]]*AHP!$P$13/TOPSIS!$B$12</f>
        <v>2.196396720101728E-2</v>
      </c>
      <c r="V109">
        <f>Sustainable_Friendly_Table[[#This Row],[Total Cost(LKR Million)]]*AHP!$P$14/TOPSIS!$C$12</f>
        <v>6.6591765570694203E-3</v>
      </c>
      <c r="W109">
        <f>Sustainable_Friendly_Table[[#This Row],[Total Carbon (Metric T)]]*AHP!$P$15/TOPSIS!$D$12</f>
        <v>1.2088384224484277E-2</v>
      </c>
      <c r="X109">
        <f>((Sustainable_Friendly_Table[[#This Row],[Weighted Energy]]-TOPSIS!$B$13)^2+(Sustainable_Friendly_Table[[#This Row],[Weighted Cost]]-TOPSIS!$C$13)^2+(Sustainable_Friendly_Table[[#This Row],[Weighted Co2]]-TOPSIS!$D$13)^2)^0.5</f>
        <v>2.17845411470042E-3</v>
      </c>
      <c r="Y109">
        <f>((Sustainable_Friendly_Table[[#This Row],[Weighted Energy]]-TOPSIS!$B$14)^2+(Sustainable_Friendly_Table[[#This Row],[Weighted Cost]]-TOPSIS!$C$14)^2+(Sustainable_Friendly_Table[[#This Row],[Weighted Co2]]-TOPSIS!$D$14)^2)^0.5</f>
        <v>4.847059194971557E-3</v>
      </c>
      <c r="Z109">
        <f>Sustainable_Friendly_Table[[#This Row],[S- Worst-Euclidean Distance]]/(Sustainable_Friendly_Table[[#This Row],[S+ Best-Euclidean Distance]]+Sustainable_Friendly_Table[[#This Row],[S- Worst-Euclidean Distance]])</f>
        <v>0.68992242720523256</v>
      </c>
      <c r="AA109">
        <v>108</v>
      </c>
    </row>
    <row r="110" spans="1:27" x14ac:dyDescent="0.3">
      <c r="A110">
        <v>229</v>
      </c>
      <c r="B110" t="s">
        <v>141</v>
      </c>
      <c r="C110" t="s">
        <v>149</v>
      </c>
      <c r="D110" t="s">
        <v>154</v>
      </c>
      <c r="E110" t="s">
        <v>157</v>
      </c>
      <c r="F110" t="s">
        <v>160</v>
      </c>
      <c r="G110" t="s">
        <v>225</v>
      </c>
      <c r="H110">
        <v>419.00588785312834</v>
      </c>
      <c r="I110">
        <v>60</v>
      </c>
      <c r="J110">
        <v>1526675.7149508828</v>
      </c>
      <c r="K110">
        <v>57368.364849999998</v>
      </c>
      <c r="L110">
        <v>274801628.69115889</v>
      </c>
      <c r="M110">
        <v>5890921.1958333319</v>
      </c>
      <c r="N110">
        <v>2290013572.4263244</v>
      </c>
      <c r="O110">
        <v>111840000</v>
      </c>
      <c r="P110">
        <v>27.394271033333329</v>
      </c>
      <c r="Q110">
        <v>22823.801938515695</v>
      </c>
      <c r="R110">
        <v>274858997.05600888</v>
      </c>
      <c r="S110">
        <v>2407.7444936221577</v>
      </c>
      <c r="T110">
        <v>22851.196209549027</v>
      </c>
      <c r="U110">
        <f>Sustainable_Friendly_Table[[#This Row],[Total Energy(MJ)]]*AHP!$P$13/TOPSIS!$B$12</f>
        <v>2.1981089773914508E-2</v>
      </c>
      <c r="V110">
        <f>Sustainable_Friendly_Table[[#This Row],[Total Cost(LKR Million)]]*AHP!$P$14/TOPSIS!$C$12</f>
        <v>6.6483296392187306E-3</v>
      </c>
      <c r="W110">
        <f>Sustainable_Friendly_Table[[#This Row],[Total Carbon (Metric T)]]*AHP!$P$15/TOPSIS!$D$12</f>
        <v>1.2099626451046647E-2</v>
      </c>
      <c r="X110">
        <f>((Sustainable_Friendly_Table[[#This Row],[Weighted Energy]]-TOPSIS!$B$13)^2+(Sustainable_Friendly_Table[[#This Row],[Weighted Cost]]-TOPSIS!$C$13)^2+(Sustainable_Friendly_Table[[#This Row],[Weighted Co2]]-TOPSIS!$D$13)^2)^0.5</f>
        <v>2.1953041712637527E-3</v>
      </c>
      <c r="Y110">
        <f>((Sustainable_Friendly_Table[[#This Row],[Weighted Energy]]-TOPSIS!$B$14)^2+(Sustainable_Friendly_Table[[#This Row],[Weighted Cost]]-TOPSIS!$C$14)^2+(Sustainable_Friendly_Table[[#This Row],[Weighted Co2]]-TOPSIS!$D$14)^2)^0.5</f>
        <v>4.8301649175711125E-3</v>
      </c>
      <c r="Z110">
        <f>Sustainable_Friendly_Table[[#This Row],[S- Worst-Euclidean Distance]]/(Sustainable_Friendly_Table[[#This Row],[S+ Best-Euclidean Distance]]+Sustainable_Friendly_Table[[#This Row],[S- Worst-Euclidean Distance]])</f>
        <v>0.6875220510538419</v>
      </c>
      <c r="AA110">
        <v>109</v>
      </c>
    </row>
    <row r="111" spans="1:27" x14ac:dyDescent="0.3">
      <c r="A111">
        <v>231</v>
      </c>
      <c r="B111" t="s">
        <v>141</v>
      </c>
      <c r="C111" t="s">
        <v>149</v>
      </c>
      <c r="D111" t="s">
        <v>154</v>
      </c>
      <c r="E111" t="s">
        <v>157</v>
      </c>
      <c r="F111" t="s">
        <v>160</v>
      </c>
      <c r="G111" t="s">
        <v>224</v>
      </c>
      <c r="H111">
        <v>419.00588785312834</v>
      </c>
      <c r="I111">
        <v>30</v>
      </c>
      <c r="J111">
        <v>1526675.7149508828</v>
      </c>
      <c r="K111">
        <v>57368.364849999998</v>
      </c>
      <c r="L111">
        <v>274801628.69115889</v>
      </c>
      <c r="M111">
        <v>5890921.1958333319</v>
      </c>
      <c r="N111">
        <v>2290013572.4263244</v>
      </c>
      <c r="O111">
        <v>112386000</v>
      </c>
      <c r="P111">
        <v>27.394271033333329</v>
      </c>
      <c r="Q111">
        <v>22823.801938515695</v>
      </c>
      <c r="R111">
        <v>274858997.05600888</v>
      </c>
      <c r="S111">
        <v>2408.2904936221576</v>
      </c>
      <c r="T111">
        <v>22851.196209549027</v>
      </c>
      <c r="U111">
        <f>Sustainable_Friendly_Table[[#This Row],[Total Energy(MJ)]]*AHP!$P$13/TOPSIS!$B$12</f>
        <v>2.1981089773914508E-2</v>
      </c>
      <c r="V111">
        <f>Sustainable_Friendly_Table[[#This Row],[Total Cost(LKR Million)]]*AHP!$P$14/TOPSIS!$C$12</f>
        <v>6.6498372692818985E-3</v>
      </c>
      <c r="W111">
        <f>Sustainable_Friendly_Table[[#This Row],[Total Carbon (Metric T)]]*AHP!$P$15/TOPSIS!$D$12</f>
        <v>1.2099626451046647E-2</v>
      </c>
      <c r="X111">
        <f>((Sustainable_Friendly_Table[[#This Row],[Weighted Energy]]-TOPSIS!$B$13)^2+(Sustainable_Friendly_Table[[#This Row],[Weighted Cost]]-TOPSIS!$C$13)^2+(Sustainable_Friendly_Table[[#This Row],[Weighted Co2]]-TOPSIS!$D$13)^2)^0.5</f>
        <v>2.1956958396808523E-3</v>
      </c>
      <c r="Y111">
        <f>((Sustainable_Friendly_Table[[#This Row],[Weighted Energy]]-TOPSIS!$B$14)^2+(Sustainable_Friendly_Table[[#This Row],[Weighted Cost]]-TOPSIS!$C$14)^2+(Sustainable_Friendly_Table[[#This Row],[Weighted Co2]]-TOPSIS!$D$14)^2)^0.5</f>
        <v>4.8297703652426284E-3</v>
      </c>
      <c r="Z111">
        <f>Sustainable_Friendly_Table[[#This Row],[S- Worst-Euclidean Distance]]/(Sustainable_Friendly_Table[[#This Row],[S+ Best-Euclidean Distance]]+Sustainable_Friendly_Table[[#This Row],[S- Worst-Euclidean Distance]])</f>
        <v>0.68746617297196622</v>
      </c>
      <c r="AA111">
        <v>110</v>
      </c>
    </row>
    <row r="112" spans="1:27" x14ac:dyDescent="0.3">
      <c r="A112">
        <v>247</v>
      </c>
      <c r="B112" t="s">
        <v>141</v>
      </c>
      <c r="C112" t="s">
        <v>149</v>
      </c>
      <c r="D112" t="s">
        <v>155</v>
      </c>
      <c r="E112" t="s">
        <v>157</v>
      </c>
      <c r="F112" t="s">
        <v>160</v>
      </c>
      <c r="G112" t="s">
        <v>225</v>
      </c>
      <c r="H112">
        <v>419.03598172812838</v>
      </c>
      <c r="I112">
        <v>60</v>
      </c>
      <c r="J112">
        <v>1526704.8458218831</v>
      </c>
      <c r="K112">
        <v>57282.382349999985</v>
      </c>
      <c r="L112">
        <v>274806872.24793899</v>
      </c>
      <c r="M112">
        <v>5886622.0708333319</v>
      </c>
      <c r="N112">
        <v>2290057268.7328248</v>
      </c>
      <c r="O112">
        <v>111840000</v>
      </c>
      <c r="P112">
        <v>27.329784158333329</v>
      </c>
      <c r="Q112">
        <v>22824.237445037154</v>
      </c>
      <c r="R112">
        <v>274864154.63028902</v>
      </c>
      <c r="S112">
        <v>2407.7838908036579</v>
      </c>
      <c r="T112">
        <v>22851.567229195487</v>
      </c>
      <c r="U112">
        <f>Sustainable_Friendly_Table[[#This Row],[Total Energy(MJ)]]*AHP!$P$13/TOPSIS!$B$12</f>
        <v>2.1981502236684446E-2</v>
      </c>
      <c r="V112">
        <f>Sustainable_Friendly_Table[[#This Row],[Total Cost(LKR Million)]]*AHP!$P$14/TOPSIS!$C$12</f>
        <v>6.6484384237887554E-3</v>
      </c>
      <c r="W112">
        <f>Sustainable_Friendly_Table[[#This Row],[Total Carbon (Metric T)]]*AHP!$P$15/TOPSIS!$D$12</f>
        <v>1.2099822904619011E-2</v>
      </c>
      <c r="X112">
        <f>((Sustainable_Friendly_Table[[#This Row],[Weighted Energy]]-TOPSIS!$B$13)^2+(Sustainable_Friendly_Table[[#This Row],[Weighted Cost]]-TOPSIS!$C$13)^2+(Sustainable_Friendly_Table[[#This Row],[Weighted Co2]]-TOPSIS!$D$13)^2)^0.5</f>
        <v>2.1957728470838505E-3</v>
      </c>
      <c r="Y112">
        <f>((Sustainable_Friendly_Table[[#This Row],[Weighted Energy]]-TOPSIS!$B$14)^2+(Sustainable_Friendly_Table[[#This Row],[Weighted Cost]]-TOPSIS!$C$14)^2+(Sustainable_Friendly_Table[[#This Row],[Weighted Co2]]-TOPSIS!$D$14)^2)^0.5</f>
        <v>4.8296962657097958E-3</v>
      </c>
      <c r="Z112">
        <f>Sustainable_Friendly_Table[[#This Row],[S- Worst-Euclidean Distance]]/(Sustainable_Friendly_Table[[#This Row],[S+ Best-Euclidean Distance]]+Sustainable_Friendly_Table[[#This Row],[S- Worst-Euclidean Distance]])</f>
        <v>0.68745534115504614</v>
      </c>
      <c r="AA112">
        <v>111</v>
      </c>
    </row>
    <row r="113" spans="1:27" x14ac:dyDescent="0.3">
      <c r="A113">
        <v>249</v>
      </c>
      <c r="B113" t="s">
        <v>141</v>
      </c>
      <c r="C113" t="s">
        <v>149</v>
      </c>
      <c r="D113" t="s">
        <v>155</v>
      </c>
      <c r="E113" t="s">
        <v>157</v>
      </c>
      <c r="F113" t="s">
        <v>160</v>
      </c>
      <c r="G113" t="s">
        <v>224</v>
      </c>
      <c r="H113">
        <v>419.03598172812838</v>
      </c>
      <c r="I113">
        <v>30</v>
      </c>
      <c r="J113">
        <v>1526704.8458218831</v>
      </c>
      <c r="K113">
        <v>57282.382349999985</v>
      </c>
      <c r="L113">
        <v>274806872.24793899</v>
      </c>
      <c r="M113">
        <v>5886622.0708333319</v>
      </c>
      <c r="N113">
        <v>2290057268.7328248</v>
      </c>
      <c r="O113">
        <v>112386000</v>
      </c>
      <c r="P113">
        <v>27.329784158333329</v>
      </c>
      <c r="Q113">
        <v>22824.237445037154</v>
      </c>
      <c r="R113">
        <v>274864154.63028902</v>
      </c>
      <c r="S113">
        <v>2408.3298908036581</v>
      </c>
      <c r="T113">
        <v>22851.567229195487</v>
      </c>
      <c r="U113">
        <f>Sustainable_Friendly_Table[[#This Row],[Total Energy(MJ)]]*AHP!$P$13/TOPSIS!$B$12</f>
        <v>2.1981502236684446E-2</v>
      </c>
      <c r="V113">
        <f>Sustainable_Friendly_Table[[#This Row],[Total Cost(LKR Million)]]*AHP!$P$14/TOPSIS!$C$12</f>
        <v>6.649946053851925E-3</v>
      </c>
      <c r="W113">
        <f>Sustainable_Friendly_Table[[#This Row],[Total Carbon (Metric T)]]*AHP!$P$15/TOPSIS!$D$12</f>
        <v>1.2099822904619011E-2</v>
      </c>
      <c r="X113">
        <f>((Sustainable_Friendly_Table[[#This Row],[Weighted Energy]]-TOPSIS!$B$13)^2+(Sustainable_Friendly_Table[[#This Row],[Weighted Cost]]-TOPSIS!$C$13)^2+(Sustainable_Friendly_Table[[#This Row],[Weighted Co2]]-TOPSIS!$D$13)^2)^0.5</f>
        <v>2.1961645065951383E-3</v>
      </c>
      <c r="Y113">
        <f>((Sustainable_Friendly_Table[[#This Row],[Weighted Energy]]-TOPSIS!$B$14)^2+(Sustainable_Friendly_Table[[#This Row],[Weighted Cost]]-TOPSIS!$C$14)^2+(Sustainable_Friendly_Table[[#This Row],[Weighted Co2]]-TOPSIS!$D$14)^2)^0.5</f>
        <v>4.8293017090533996E-3</v>
      </c>
      <c r="Z113">
        <f>Sustainable_Friendly_Table[[#This Row],[S- Worst-Euclidean Distance]]/(Sustainable_Friendly_Table[[#This Row],[S+ Best-Euclidean Distance]]+Sustainable_Friendly_Table[[#This Row],[S- Worst-Euclidean Distance]])</f>
        <v>0.687399463724785</v>
      </c>
      <c r="AA113">
        <v>112</v>
      </c>
    </row>
    <row r="114" spans="1:27" x14ac:dyDescent="0.3">
      <c r="A114">
        <v>230</v>
      </c>
      <c r="B114" t="s">
        <v>141</v>
      </c>
      <c r="C114" t="s">
        <v>149</v>
      </c>
      <c r="D114" t="s">
        <v>154</v>
      </c>
      <c r="E114" t="s">
        <v>157</v>
      </c>
      <c r="F114" t="s">
        <v>160</v>
      </c>
      <c r="G114" t="s">
        <v>226</v>
      </c>
      <c r="H114">
        <v>419.00588785312834</v>
      </c>
      <c r="I114">
        <v>30</v>
      </c>
      <c r="J114">
        <v>1526675.7149508828</v>
      </c>
      <c r="K114">
        <v>57368.364849999998</v>
      </c>
      <c r="L114">
        <v>274801628.69115889</v>
      </c>
      <c r="M114">
        <v>5890921.1958333319</v>
      </c>
      <c r="N114">
        <v>2290013572.4263244</v>
      </c>
      <c r="O114">
        <v>117000000</v>
      </c>
      <c r="P114">
        <v>27.394271033333329</v>
      </c>
      <c r="Q114">
        <v>22823.801938515695</v>
      </c>
      <c r="R114">
        <v>274858997.05600888</v>
      </c>
      <c r="S114">
        <v>2412.9044936221576</v>
      </c>
      <c r="T114">
        <v>22851.196209549027</v>
      </c>
      <c r="U114">
        <f>Sustainable_Friendly_Table[[#This Row],[Total Energy(MJ)]]*AHP!$P$13/TOPSIS!$B$12</f>
        <v>2.1981089773914508E-2</v>
      </c>
      <c r="V114">
        <f>Sustainable_Friendly_Table[[#This Row],[Total Cost(LKR Million)]]*AHP!$P$14/TOPSIS!$C$12</f>
        <v>6.6625775716838394E-3</v>
      </c>
      <c r="W114">
        <f>Sustainable_Friendly_Table[[#This Row],[Total Carbon (Metric T)]]*AHP!$P$15/TOPSIS!$D$12</f>
        <v>1.2099626451046647E-2</v>
      </c>
      <c r="X114">
        <f>((Sustainable_Friendly_Table[[#This Row],[Weighted Energy]]-TOPSIS!$B$13)^2+(Sustainable_Friendly_Table[[#This Row],[Weighted Cost]]-TOPSIS!$C$13)^2+(Sustainable_Friendly_Table[[#This Row],[Weighted Co2]]-TOPSIS!$D$13)^2)^0.5</f>
        <v>2.1990441409200359E-3</v>
      </c>
      <c r="Y114">
        <f>((Sustainable_Friendly_Table[[#This Row],[Weighted Energy]]-TOPSIS!$B$14)^2+(Sustainable_Friendly_Table[[#This Row],[Weighted Cost]]-TOPSIS!$C$14)^2+(Sustainable_Friendly_Table[[#This Row],[Weighted Co2]]-TOPSIS!$D$14)^2)^0.5</f>
        <v>4.8264536983838964E-3</v>
      </c>
      <c r="Z114">
        <f>Sustainable_Friendly_Table[[#This Row],[S- Worst-Euclidean Distance]]/(Sustainable_Friendly_Table[[#This Row],[S+ Best-Euclidean Distance]]+Sustainable_Friendly_Table[[#This Row],[S- Worst-Euclidean Distance]])</f>
        <v>0.68699098751158238</v>
      </c>
      <c r="AA114">
        <v>113</v>
      </c>
    </row>
    <row r="115" spans="1:27" x14ac:dyDescent="0.3">
      <c r="A115">
        <v>248</v>
      </c>
      <c r="B115" t="s">
        <v>141</v>
      </c>
      <c r="C115" t="s">
        <v>149</v>
      </c>
      <c r="D115" t="s">
        <v>155</v>
      </c>
      <c r="E115" t="s">
        <v>157</v>
      </c>
      <c r="F115" t="s">
        <v>160</v>
      </c>
      <c r="G115" t="s">
        <v>226</v>
      </c>
      <c r="H115">
        <v>419.03598172812838</v>
      </c>
      <c r="I115">
        <v>30</v>
      </c>
      <c r="J115">
        <v>1526704.8458218831</v>
      </c>
      <c r="K115">
        <v>57282.382349999985</v>
      </c>
      <c r="L115">
        <v>274806872.24793899</v>
      </c>
      <c r="M115">
        <v>5886622.0708333319</v>
      </c>
      <c r="N115">
        <v>2290057268.7328248</v>
      </c>
      <c r="O115">
        <v>117000000</v>
      </c>
      <c r="P115">
        <v>27.329784158333329</v>
      </c>
      <c r="Q115">
        <v>22824.237445037154</v>
      </c>
      <c r="R115">
        <v>274864154.63028902</v>
      </c>
      <c r="S115">
        <v>2412.9438908036582</v>
      </c>
      <c r="T115">
        <v>22851.567229195487</v>
      </c>
      <c r="U115">
        <f>Sustainable_Friendly_Table[[#This Row],[Total Energy(MJ)]]*AHP!$P$13/TOPSIS!$B$12</f>
        <v>2.1981502236684446E-2</v>
      </c>
      <c r="V115">
        <f>Sustainable_Friendly_Table[[#This Row],[Total Cost(LKR Million)]]*AHP!$P$14/TOPSIS!$C$12</f>
        <v>6.6626863562538659E-3</v>
      </c>
      <c r="W115">
        <f>Sustainable_Friendly_Table[[#This Row],[Total Carbon (Metric T)]]*AHP!$P$15/TOPSIS!$D$12</f>
        <v>1.2099822904619011E-2</v>
      </c>
      <c r="X115">
        <f>((Sustainable_Friendly_Table[[#This Row],[Weighted Energy]]-TOPSIS!$B$13)^2+(Sustainable_Friendly_Table[[#This Row],[Weighted Cost]]-TOPSIS!$C$13)^2+(Sustainable_Friendly_Table[[#This Row],[Weighted Co2]]-TOPSIS!$D$13)^2)^0.5</f>
        <v>2.1995127245023702E-3</v>
      </c>
      <c r="Y115">
        <f>((Sustainable_Friendly_Table[[#This Row],[Weighted Energy]]-TOPSIS!$B$14)^2+(Sustainable_Friendly_Table[[#This Row],[Weighted Cost]]-TOPSIS!$C$14)^2+(Sustainable_Friendly_Table[[#This Row],[Weighted Co2]]-TOPSIS!$D$14)^2)^0.5</f>
        <v>4.825985007294406E-3</v>
      </c>
      <c r="Z115">
        <f>Sustainable_Friendly_Table[[#This Row],[S- Worst-Euclidean Distance]]/(Sustainable_Friendly_Table[[#This Row],[S+ Best-Euclidean Distance]]+Sustainable_Friendly_Table[[#This Row],[S- Worst-Euclidean Distance]])</f>
        <v>0.68692428515810744</v>
      </c>
      <c r="AA115">
        <v>114</v>
      </c>
    </row>
    <row r="116" spans="1:27" x14ac:dyDescent="0.3">
      <c r="A116">
        <v>196</v>
      </c>
      <c r="B116" t="s">
        <v>140</v>
      </c>
      <c r="C116" t="s">
        <v>151</v>
      </c>
      <c r="D116" t="s">
        <v>154</v>
      </c>
      <c r="E116" t="s">
        <v>157</v>
      </c>
      <c r="F116" t="s">
        <v>161</v>
      </c>
      <c r="G116" t="s">
        <v>225</v>
      </c>
      <c r="H116">
        <v>412.31224565369405</v>
      </c>
      <c r="I116">
        <v>59</v>
      </c>
      <c r="J116">
        <v>1528397.3449512622</v>
      </c>
      <c r="K116">
        <v>62903.465274999988</v>
      </c>
      <c r="L116">
        <v>275111522.09122717</v>
      </c>
      <c r="M116">
        <v>5868766.713333332</v>
      </c>
      <c r="N116">
        <v>2292596017.4268932</v>
      </c>
      <c r="O116">
        <v>109976000</v>
      </c>
      <c r="P116">
        <v>27.210247808333325</v>
      </c>
      <c r="Q116">
        <v>22849.540307021369</v>
      </c>
      <c r="R116">
        <v>275174425.55650216</v>
      </c>
      <c r="S116">
        <v>2408.4407841402262</v>
      </c>
      <c r="T116">
        <v>22876.750554829701</v>
      </c>
      <c r="U116">
        <f>Sustainable_Friendly_Table[[#This Row],[Total Energy(MJ)]]*AHP!$P$13/TOPSIS!$B$12</f>
        <v>2.2006315297768038E-2</v>
      </c>
      <c r="V116">
        <f>Sustainable_Friendly_Table[[#This Row],[Total Cost(LKR Million)]]*AHP!$P$14/TOPSIS!$C$12</f>
        <v>6.6502522555515866E-3</v>
      </c>
      <c r="W116">
        <f>Sustainable_Friendly_Table[[#This Row],[Total Carbon (Metric T)]]*AHP!$P$15/TOPSIS!$D$12</f>
        <v>1.2113157385237655E-2</v>
      </c>
      <c r="X116">
        <f>((Sustainable_Friendly_Table[[#This Row],[Weighted Energy]]-TOPSIS!$B$13)^2+(Sustainable_Friendly_Table[[#This Row],[Weighted Cost]]-TOPSIS!$C$13)^2+(Sustainable_Friendly_Table[[#This Row],[Weighted Co2]]-TOPSIS!$D$13)^2)^0.5</f>
        <v>2.2234533796562893E-3</v>
      </c>
      <c r="Y116">
        <f>((Sustainable_Friendly_Table[[#This Row],[Weighted Energy]]-TOPSIS!$B$14)^2+(Sustainable_Friendly_Table[[#This Row],[Weighted Cost]]-TOPSIS!$C$14)^2+(Sustainable_Friendly_Table[[#This Row],[Weighted Co2]]-TOPSIS!$D$14)^2)^0.5</f>
        <v>4.8020397175670866E-3</v>
      </c>
      <c r="Z116">
        <f>Sustainable_Friendly_Table[[#This Row],[S- Worst-Euclidean Distance]]/(Sustainable_Friendly_Table[[#This Row],[S+ Best-Euclidean Distance]]+Sustainable_Friendly_Table[[#This Row],[S- Worst-Euclidean Distance]])</f>
        <v>0.68351639537799203</v>
      </c>
      <c r="AA116">
        <v>115</v>
      </c>
    </row>
    <row r="117" spans="1:27" x14ac:dyDescent="0.3">
      <c r="A117">
        <v>214</v>
      </c>
      <c r="B117" t="s">
        <v>140</v>
      </c>
      <c r="C117" t="s">
        <v>151</v>
      </c>
      <c r="D117" t="s">
        <v>155</v>
      </c>
      <c r="E117" t="s">
        <v>157</v>
      </c>
      <c r="F117" t="s">
        <v>161</v>
      </c>
      <c r="G117" t="s">
        <v>225</v>
      </c>
      <c r="H117">
        <v>412.34233952869403</v>
      </c>
      <c r="I117">
        <v>59</v>
      </c>
      <c r="J117">
        <v>1528426.4758222622</v>
      </c>
      <c r="K117">
        <v>62817.482774999989</v>
      </c>
      <c r="L117">
        <v>275116765.64800721</v>
      </c>
      <c r="M117">
        <v>5864467.588333332</v>
      </c>
      <c r="N117">
        <v>2292639713.7333932</v>
      </c>
      <c r="O117">
        <v>109976000</v>
      </c>
      <c r="P117">
        <v>27.145760933333328</v>
      </c>
      <c r="Q117">
        <v>22849.975813542816</v>
      </c>
      <c r="R117">
        <v>275179583.13078219</v>
      </c>
      <c r="S117">
        <v>2408.4801813217264</v>
      </c>
      <c r="T117">
        <v>22877.12157447615</v>
      </c>
      <c r="U117">
        <f>Sustainable_Friendly_Table[[#This Row],[Total Energy(MJ)]]*AHP!$P$13/TOPSIS!$B$12</f>
        <v>2.2006727760537966E-2</v>
      </c>
      <c r="V117">
        <f>Sustainable_Friendly_Table[[#This Row],[Total Cost(LKR Million)]]*AHP!$P$14/TOPSIS!$C$12</f>
        <v>6.6503610401216114E-3</v>
      </c>
      <c r="W117">
        <f>Sustainable_Friendly_Table[[#This Row],[Total Carbon (Metric T)]]*AHP!$P$15/TOPSIS!$D$12</f>
        <v>1.2113353838810013E-2</v>
      </c>
      <c r="X117">
        <f>((Sustainable_Friendly_Table[[#This Row],[Weighted Energy]]-TOPSIS!$B$13)^2+(Sustainable_Friendly_Table[[#This Row],[Weighted Cost]]-TOPSIS!$C$13)^2+(Sustainable_Friendly_Table[[#This Row],[Weighted Co2]]-TOPSIS!$D$13)^2)^0.5</f>
        <v>2.223922091038531E-3</v>
      </c>
      <c r="Y117">
        <f>((Sustainable_Friendly_Table[[#This Row],[Weighted Energy]]-TOPSIS!$B$14)^2+(Sustainable_Friendly_Table[[#This Row],[Weighted Cost]]-TOPSIS!$C$14)^2+(Sustainable_Friendly_Table[[#This Row],[Weighted Co2]]-TOPSIS!$D$14)^2)^0.5</f>
        <v>4.8015710846607152E-3</v>
      </c>
      <c r="Z117">
        <f>Sustainable_Friendly_Table[[#This Row],[S- Worst-Euclidean Distance]]/(Sustainable_Friendly_Table[[#This Row],[S+ Best-Euclidean Distance]]+Sustainable_Friendly_Table[[#This Row],[S- Worst-Euclidean Distance]])</f>
        <v>0.6834496831153517</v>
      </c>
      <c r="AA117">
        <v>116</v>
      </c>
    </row>
    <row r="118" spans="1:27" x14ac:dyDescent="0.3">
      <c r="A118">
        <v>198</v>
      </c>
      <c r="B118" t="s">
        <v>140</v>
      </c>
      <c r="C118" t="s">
        <v>151</v>
      </c>
      <c r="D118" t="s">
        <v>154</v>
      </c>
      <c r="E118" t="s">
        <v>157</v>
      </c>
      <c r="F118" t="s">
        <v>161</v>
      </c>
      <c r="G118" t="s">
        <v>224</v>
      </c>
      <c r="H118">
        <v>412.31224565369405</v>
      </c>
      <c r="I118">
        <v>30</v>
      </c>
      <c r="J118">
        <v>1528397.3449512622</v>
      </c>
      <c r="K118">
        <v>62903.465274999988</v>
      </c>
      <c r="L118">
        <v>275111522.09122717</v>
      </c>
      <c r="M118">
        <v>5868766.713333332</v>
      </c>
      <c r="N118">
        <v>2292596017.4268932</v>
      </c>
      <c r="O118">
        <v>112386000</v>
      </c>
      <c r="P118">
        <v>27.210247808333325</v>
      </c>
      <c r="Q118">
        <v>22849.540307021369</v>
      </c>
      <c r="R118">
        <v>275174425.55650216</v>
      </c>
      <c r="S118">
        <v>2410.8507841402266</v>
      </c>
      <c r="T118">
        <v>22876.750554829701</v>
      </c>
      <c r="U118">
        <f>Sustainable_Friendly_Table[[#This Row],[Total Energy(MJ)]]*AHP!$P$13/TOPSIS!$B$12</f>
        <v>2.2006315297768038E-2</v>
      </c>
      <c r="V118">
        <f>Sustainable_Friendly_Table[[#This Row],[Total Cost(LKR Million)]]*AHP!$P$14/TOPSIS!$C$12</f>
        <v>6.6569068131564152E-3</v>
      </c>
      <c r="W118">
        <f>Sustainable_Friendly_Table[[#This Row],[Total Carbon (Metric T)]]*AHP!$P$15/TOPSIS!$D$12</f>
        <v>1.2113157385237655E-2</v>
      </c>
      <c r="X118">
        <f>((Sustainable_Friendly_Table[[#This Row],[Weighted Energy]]-TOPSIS!$B$13)^2+(Sustainable_Friendly_Table[[#This Row],[Weighted Cost]]-TOPSIS!$C$13)^2+(Sustainable_Friendly_Table[[#This Row],[Weighted Co2]]-TOPSIS!$D$13)^2)^0.5</f>
        <v>2.2251732291416687E-3</v>
      </c>
      <c r="Y118">
        <f>((Sustainable_Friendly_Table[[#This Row],[Weighted Energy]]-TOPSIS!$B$14)^2+(Sustainable_Friendly_Table[[#This Row],[Weighted Cost]]-TOPSIS!$C$14)^2+(Sustainable_Friendly_Table[[#This Row],[Weighted Co2]]-TOPSIS!$D$14)^2)^0.5</f>
        <v>4.8002939802019732E-3</v>
      </c>
      <c r="Z118">
        <f>Sustainable_Friendly_Table[[#This Row],[S- Worst-Euclidean Distance]]/(Sustainable_Friendly_Table[[#This Row],[S+ Best-Euclidean Distance]]+Sustainable_Friendly_Table[[#This Row],[S- Worst-Euclidean Distance]])</f>
        <v>0.68327042702836038</v>
      </c>
      <c r="AA118">
        <v>117</v>
      </c>
    </row>
    <row r="119" spans="1:27" x14ac:dyDescent="0.3">
      <c r="A119">
        <v>216</v>
      </c>
      <c r="B119" t="s">
        <v>140</v>
      </c>
      <c r="C119" t="s">
        <v>151</v>
      </c>
      <c r="D119" t="s">
        <v>155</v>
      </c>
      <c r="E119" t="s">
        <v>157</v>
      </c>
      <c r="F119" t="s">
        <v>161</v>
      </c>
      <c r="G119" t="s">
        <v>224</v>
      </c>
      <c r="H119">
        <v>412.34233952869403</v>
      </c>
      <c r="I119">
        <v>30</v>
      </c>
      <c r="J119">
        <v>1528426.4758222622</v>
      </c>
      <c r="K119">
        <v>62817.482774999989</v>
      </c>
      <c r="L119">
        <v>275116765.64800721</v>
      </c>
      <c r="M119">
        <v>5864467.588333332</v>
      </c>
      <c r="N119">
        <v>2292639713.7333932</v>
      </c>
      <c r="O119">
        <v>112386000</v>
      </c>
      <c r="P119">
        <v>27.145760933333328</v>
      </c>
      <c r="Q119">
        <v>22849.975813542816</v>
      </c>
      <c r="R119">
        <v>275179583.13078219</v>
      </c>
      <c r="S119">
        <v>2410.8901813217262</v>
      </c>
      <c r="T119">
        <v>22877.12157447615</v>
      </c>
      <c r="U119">
        <f>Sustainable_Friendly_Table[[#This Row],[Total Energy(MJ)]]*AHP!$P$13/TOPSIS!$B$12</f>
        <v>2.2006727760537966E-2</v>
      </c>
      <c r="V119">
        <f>Sustainable_Friendly_Table[[#This Row],[Total Cost(LKR Million)]]*AHP!$P$14/TOPSIS!$C$12</f>
        <v>6.65701559772644E-3</v>
      </c>
      <c r="W119">
        <f>Sustainable_Friendly_Table[[#This Row],[Total Carbon (Metric T)]]*AHP!$P$15/TOPSIS!$D$12</f>
        <v>1.2113353838810013E-2</v>
      </c>
      <c r="X119">
        <f>((Sustainable_Friendly_Table[[#This Row],[Weighted Energy]]-TOPSIS!$B$13)^2+(Sustainable_Friendly_Table[[#This Row],[Weighted Cost]]-TOPSIS!$C$13)^2+(Sustainable_Friendly_Table[[#This Row],[Weighted Co2]]-TOPSIS!$D$13)^2)^0.5</f>
        <v>2.2256419035908163E-3</v>
      </c>
      <c r="Y119">
        <f>((Sustainable_Friendly_Table[[#This Row],[Weighted Energy]]-TOPSIS!$B$14)^2+(Sustainable_Friendly_Table[[#This Row],[Weighted Cost]]-TOPSIS!$C$14)^2+(Sustainable_Friendly_Table[[#This Row],[Weighted Co2]]-TOPSIS!$D$14)^2)^0.5</f>
        <v>4.799825327670558E-3</v>
      </c>
      <c r="Z119">
        <f>Sustainable_Friendly_Table[[#This Row],[S- Worst-Euclidean Distance]]/(Sustainable_Friendly_Table[[#This Row],[S+ Best-Euclidean Distance]]+Sustainable_Friendly_Table[[#This Row],[S- Worst-Euclidean Distance]])</f>
        <v>0.68320371722932116</v>
      </c>
      <c r="AA119">
        <v>118</v>
      </c>
    </row>
    <row r="120" spans="1:27" x14ac:dyDescent="0.3">
      <c r="A120">
        <v>197</v>
      </c>
      <c r="B120" t="s">
        <v>140</v>
      </c>
      <c r="C120" t="s">
        <v>151</v>
      </c>
      <c r="D120" t="s">
        <v>154</v>
      </c>
      <c r="E120" t="s">
        <v>157</v>
      </c>
      <c r="F120" t="s">
        <v>161</v>
      </c>
      <c r="G120" t="s">
        <v>226</v>
      </c>
      <c r="H120">
        <v>412.31224565369405</v>
      </c>
      <c r="I120">
        <v>30</v>
      </c>
      <c r="J120">
        <v>1528397.3449512622</v>
      </c>
      <c r="K120">
        <v>62903.465274999988</v>
      </c>
      <c r="L120">
        <v>275111522.09122717</v>
      </c>
      <c r="M120">
        <v>5868766.713333332</v>
      </c>
      <c r="N120">
        <v>2292596017.4268932</v>
      </c>
      <c r="O120">
        <v>117000000</v>
      </c>
      <c r="P120">
        <v>27.210247808333325</v>
      </c>
      <c r="Q120">
        <v>22849.540307021369</v>
      </c>
      <c r="R120">
        <v>275174425.55650216</v>
      </c>
      <c r="S120">
        <v>2415.4647841402266</v>
      </c>
      <c r="T120">
        <v>22876.750554829701</v>
      </c>
      <c r="U120">
        <f>Sustainable_Friendly_Table[[#This Row],[Total Energy(MJ)]]*AHP!$P$13/TOPSIS!$B$12</f>
        <v>2.2006315297768038E-2</v>
      </c>
      <c r="V120">
        <f>Sustainable_Friendly_Table[[#This Row],[Total Cost(LKR Million)]]*AHP!$P$14/TOPSIS!$C$12</f>
        <v>6.6696471155583571E-3</v>
      </c>
      <c r="W120">
        <f>Sustainable_Friendly_Table[[#This Row],[Total Carbon (Metric T)]]*AHP!$P$15/TOPSIS!$D$12</f>
        <v>1.2113157385237655E-2</v>
      </c>
      <c r="X120">
        <f>((Sustainable_Friendly_Table[[#This Row],[Weighted Energy]]-TOPSIS!$B$13)^2+(Sustainable_Friendly_Table[[#This Row],[Weighted Cost]]-TOPSIS!$C$13)^2+(Sustainable_Friendly_Table[[#This Row],[Weighted Co2]]-TOPSIS!$D$13)^2)^0.5</f>
        <v>2.2285176573824377E-3</v>
      </c>
      <c r="Y120">
        <f>((Sustainable_Friendly_Table[[#This Row],[Weighted Energy]]-TOPSIS!$B$14)^2+(Sustainable_Friendly_Table[[#This Row],[Weighted Cost]]-TOPSIS!$C$14)^2+(Sustainable_Friendly_Table[[#This Row],[Weighted Co2]]-TOPSIS!$D$14)^2)^0.5</f>
        <v>4.7969757091614077E-3</v>
      </c>
      <c r="Z120">
        <f>Sustainable_Friendly_Table[[#This Row],[S- Worst-Euclidean Distance]]/(Sustainable_Friendly_Table[[#This Row],[S+ Best-Euclidean Distance]]+Sustainable_Friendly_Table[[#This Row],[S- Worst-Euclidean Distance]])</f>
        <v>0.6827955645086965</v>
      </c>
      <c r="AA120">
        <v>119</v>
      </c>
    </row>
    <row r="121" spans="1:27" x14ac:dyDescent="0.3">
      <c r="A121">
        <v>215</v>
      </c>
      <c r="B121" t="s">
        <v>140</v>
      </c>
      <c r="C121" t="s">
        <v>151</v>
      </c>
      <c r="D121" t="s">
        <v>155</v>
      </c>
      <c r="E121" t="s">
        <v>157</v>
      </c>
      <c r="F121" t="s">
        <v>161</v>
      </c>
      <c r="G121" t="s">
        <v>226</v>
      </c>
      <c r="H121">
        <v>412.34233952869403</v>
      </c>
      <c r="I121">
        <v>30</v>
      </c>
      <c r="J121">
        <v>1528426.4758222622</v>
      </c>
      <c r="K121">
        <v>62817.482774999989</v>
      </c>
      <c r="L121">
        <v>275116765.64800721</v>
      </c>
      <c r="M121">
        <v>5864467.588333332</v>
      </c>
      <c r="N121">
        <v>2292639713.7333932</v>
      </c>
      <c r="O121">
        <v>117000000</v>
      </c>
      <c r="P121">
        <v>27.145760933333328</v>
      </c>
      <c r="Q121">
        <v>22849.975813542816</v>
      </c>
      <c r="R121">
        <v>275179583.13078219</v>
      </c>
      <c r="S121">
        <v>2415.5041813217263</v>
      </c>
      <c r="T121">
        <v>22877.12157447615</v>
      </c>
      <c r="U121">
        <f>Sustainable_Friendly_Table[[#This Row],[Total Energy(MJ)]]*AHP!$P$13/TOPSIS!$B$12</f>
        <v>2.2006727760537966E-2</v>
      </c>
      <c r="V121">
        <f>Sustainable_Friendly_Table[[#This Row],[Total Cost(LKR Million)]]*AHP!$P$14/TOPSIS!$C$12</f>
        <v>6.669755900128381E-3</v>
      </c>
      <c r="W121">
        <f>Sustainable_Friendly_Table[[#This Row],[Total Carbon (Metric T)]]*AHP!$P$15/TOPSIS!$D$12</f>
        <v>1.2113353838810013E-2</v>
      </c>
      <c r="X121">
        <f>((Sustainable_Friendly_Table[[#This Row],[Weighted Energy]]-TOPSIS!$B$13)^2+(Sustainable_Friendly_Table[[#This Row],[Weighted Cost]]-TOPSIS!$C$13)^2+(Sustainable_Friendly_Table[[#This Row],[Weighted Co2]]-TOPSIS!$D$13)^2)^0.5</f>
        <v>2.22898625040455E-3</v>
      </c>
      <c r="Y121">
        <f>((Sustainable_Friendly_Table[[#This Row],[Weighted Energy]]-TOPSIS!$B$14)^2+(Sustainable_Friendly_Table[[#This Row],[Weighted Cost]]-TOPSIS!$C$14)^2+(Sustainable_Friendly_Table[[#This Row],[Weighted Co2]]-TOPSIS!$D$14)^2)^0.5</f>
        <v>4.7965070213610338E-3</v>
      </c>
      <c r="Z121">
        <f>Sustainable_Friendly_Table[[#This Row],[S- Worst-Euclidean Distance]]/(Sustainable_Friendly_Table[[#This Row],[S+ Best-Euclidean Distance]]+Sustainable_Friendly_Table[[#This Row],[S- Worst-Euclidean Distance]])</f>
        <v>0.68272886127974597</v>
      </c>
      <c r="AA121">
        <v>120</v>
      </c>
    </row>
    <row r="122" spans="1:27" x14ac:dyDescent="0.3">
      <c r="A122">
        <v>76</v>
      </c>
      <c r="B122" t="s">
        <v>139</v>
      </c>
      <c r="C122" t="s">
        <v>151</v>
      </c>
      <c r="D122" t="s">
        <v>154</v>
      </c>
      <c r="E122" t="s">
        <v>156</v>
      </c>
      <c r="F122" t="s">
        <v>160</v>
      </c>
      <c r="G122" t="s">
        <v>225</v>
      </c>
      <c r="H122">
        <v>416.63511943001117</v>
      </c>
      <c r="I122">
        <v>60</v>
      </c>
      <c r="J122">
        <v>1532734.8241075508</v>
      </c>
      <c r="K122">
        <v>66294.42260833332</v>
      </c>
      <c r="L122">
        <v>275892268.3393591</v>
      </c>
      <c r="M122">
        <v>5829373.0841666656</v>
      </c>
      <c r="N122">
        <v>2299102236.1613259</v>
      </c>
      <c r="O122">
        <v>111840000</v>
      </c>
      <c r="P122">
        <v>24.015808391666663</v>
      </c>
      <c r="Q122">
        <v>22914.385620407884</v>
      </c>
      <c r="R122">
        <v>275958562.76196742</v>
      </c>
      <c r="S122">
        <v>2416.7716092454925</v>
      </c>
      <c r="T122">
        <v>22938.401428799549</v>
      </c>
      <c r="U122">
        <f>Sustainable_Friendly_Table[[#This Row],[Total Energy(MJ)]]*AHP!$P$13/TOPSIS!$B$12</f>
        <v>2.206902450682801E-2</v>
      </c>
      <c r="V122">
        <f>Sustainable_Friendly_Table[[#This Row],[Total Cost(LKR Million)]]*AHP!$P$14/TOPSIS!$C$12</f>
        <v>6.673255556613307E-3</v>
      </c>
      <c r="W122">
        <f>Sustainable_Friendly_Table[[#This Row],[Total Carbon (Metric T)]]*AHP!$P$15/TOPSIS!$D$12</f>
        <v>1.2145801301931346E-2</v>
      </c>
      <c r="X122">
        <f>((Sustainable_Friendly_Table[[#This Row],[Weighted Energy]]-TOPSIS!$B$13)^2+(Sustainable_Friendly_Table[[#This Row],[Weighted Cost]]-TOPSIS!$C$13)^2+(Sustainable_Friendly_Table[[#This Row],[Weighted Co2]]-TOPSIS!$D$13)^2)^0.5</f>
        <v>2.2976736705043843E-3</v>
      </c>
      <c r="Y122">
        <f>((Sustainable_Friendly_Table[[#This Row],[Weighted Energy]]-TOPSIS!$B$14)^2+(Sustainable_Friendly_Table[[#This Row],[Weighted Cost]]-TOPSIS!$C$14)^2+(Sustainable_Friendly_Table[[#This Row],[Weighted Co2]]-TOPSIS!$D$14)^2)^0.5</f>
        <v>4.7278013944853804E-3</v>
      </c>
      <c r="Z122">
        <f>Sustainable_Friendly_Table[[#This Row],[S- Worst-Euclidean Distance]]/(Sustainable_Friendly_Table[[#This Row],[S+ Best-Euclidean Distance]]+Sustainable_Friendly_Table[[#This Row],[S- Worst-Euclidean Distance]])</f>
        <v>0.67295113152497799</v>
      </c>
      <c r="AA122">
        <v>121</v>
      </c>
    </row>
    <row r="123" spans="1:27" x14ac:dyDescent="0.3">
      <c r="A123">
        <v>78</v>
      </c>
      <c r="B123" t="s">
        <v>139</v>
      </c>
      <c r="C123" t="s">
        <v>151</v>
      </c>
      <c r="D123" t="s">
        <v>154</v>
      </c>
      <c r="E123" t="s">
        <v>156</v>
      </c>
      <c r="F123" t="s">
        <v>160</v>
      </c>
      <c r="G123" t="s">
        <v>224</v>
      </c>
      <c r="H123">
        <v>416.63511943001117</v>
      </c>
      <c r="I123">
        <v>30</v>
      </c>
      <c r="J123">
        <v>1532734.8241075508</v>
      </c>
      <c r="K123">
        <v>66294.42260833332</v>
      </c>
      <c r="L123">
        <v>275892268.3393591</v>
      </c>
      <c r="M123">
        <v>5829373.0841666656</v>
      </c>
      <c r="N123">
        <v>2299102236.1613259</v>
      </c>
      <c r="O123">
        <v>112386000</v>
      </c>
      <c r="P123">
        <v>24.015808391666663</v>
      </c>
      <c r="Q123">
        <v>22914.385620407884</v>
      </c>
      <c r="R123">
        <v>275958562.76196742</v>
      </c>
      <c r="S123">
        <v>2417.3176092454923</v>
      </c>
      <c r="T123">
        <v>22938.401428799549</v>
      </c>
      <c r="U123">
        <f>Sustainable_Friendly_Table[[#This Row],[Total Energy(MJ)]]*AHP!$P$13/TOPSIS!$B$12</f>
        <v>2.206902450682801E-2</v>
      </c>
      <c r="V123">
        <f>Sustainable_Friendly_Table[[#This Row],[Total Cost(LKR Million)]]*AHP!$P$14/TOPSIS!$C$12</f>
        <v>6.674763186676474E-3</v>
      </c>
      <c r="W123">
        <f>Sustainable_Friendly_Table[[#This Row],[Total Carbon (Metric T)]]*AHP!$P$15/TOPSIS!$D$12</f>
        <v>1.2145801301931346E-2</v>
      </c>
      <c r="X123">
        <f>((Sustainable_Friendly_Table[[#This Row],[Weighted Energy]]-TOPSIS!$B$13)^2+(Sustainable_Friendly_Table[[#This Row],[Weighted Cost]]-TOPSIS!$C$13)^2+(Sustainable_Friendly_Table[[#This Row],[Weighted Co2]]-TOPSIS!$D$13)^2)^0.5</f>
        <v>2.298064244158046E-3</v>
      </c>
      <c r="Y123">
        <f>((Sustainable_Friendly_Table[[#This Row],[Weighted Energy]]-TOPSIS!$B$14)^2+(Sustainable_Friendly_Table[[#This Row],[Weighted Cost]]-TOPSIS!$C$14)^2+(Sustainable_Friendly_Table[[#This Row],[Weighted Co2]]-TOPSIS!$D$14)^2)^0.5</f>
        <v>4.7274062480247995E-3</v>
      </c>
      <c r="Z123">
        <f>Sustainable_Friendly_Table[[#This Row],[S- Worst-Euclidean Distance]]/(Sustainable_Friendly_Table[[#This Row],[S+ Best-Euclidean Distance]]+Sustainable_Friendly_Table[[#This Row],[S- Worst-Euclidean Distance]])</f>
        <v>0.67289532470244184</v>
      </c>
      <c r="AA123">
        <v>122</v>
      </c>
    </row>
    <row r="124" spans="1:27" x14ac:dyDescent="0.3">
      <c r="A124">
        <v>94</v>
      </c>
      <c r="B124" t="s">
        <v>139</v>
      </c>
      <c r="C124" t="s">
        <v>151</v>
      </c>
      <c r="D124" t="s">
        <v>155</v>
      </c>
      <c r="E124" t="s">
        <v>156</v>
      </c>
      <c r="F124" t="s">
        <v>160</v>
      </c>
      <c r="G124" t="s">
        <v>225</v>
      </c>
      <c r="H124">
        <v>416.66521330501121</v>
      </c>
      <c r="I124">
        <v>60</v>
      </c>
      <c r="J124">
        <v>1532763.954978551</v>
      </c>
      <c r="K124">
        <v>66208.440108333321</v>
      </c>
      <c r="L124">
        <v>275897511.8961392</v>
      </c>
      <c r="M124">
        <v>5825073.9591666656</v>
      </c>
      <c r="N124">
        <v>2299145932.4678264</v>
      </c>
      <c r="O124">
        <v>111840000</v>
      </c>
      <c r="P124">
        <v>23.951321516666663</v>
      </c>
      <c r="Q124">
        <v>22914.821126929335</v>
      </c>
      <c r="R124">
        <v>275963720.33624756</v>
      </c>
      <c r="S124">
        <v>2416.8110064269931</v>
      </c>
      <c r="T124">
        <v>22938.772448446001</v>
      </c>
      <c r="U124">
        <f>Sustainable_Friendly_Table[[#This Row],[Total Energy(MJ)]]*AHP!$P$13/TOPSIS!$B$12</f>
        <v>2.2069436969597941E-2</v>
      </c>
      <c r="V124">
        <f>Sustainable_Friendly_Table[[#This Row],[Total Cost(LKR Million)]]*AHP!$P$14/TOPSIS!$C$12</f>
        <v>6.6733643411833335E-3</v>
      </c>
      <c r="W124">
        <f>Sustainable_Friendly_Table[[#This Row],[Total Carbon (Metric T)]]*AHP!$P$15/TOPSIS!$D$12</f>
        <v>1.2145997755503707E-2</v>
      </c>
      <c r="X124">
        <f>((Sustainable_Friendly_Table[[#This Row],[Weighted Energy]]-TOPSIS!$B$13)^2+(Sustainable_Friendly_Table[[#This Row],[Weighted Cost]]-TOPSIS!$C$13)^2+(Sustainable_Friendly_Table[[#This Row],[Weighted Co2]]-TOPSIS!$D$13)^2)^0.5</f>
        <v>2.298142378726348E-3</v>
      </c>
      <c r="Y124">
        <f>((Sustainable_Friendly_Table[[#This Row],[Weighted Energy]]-TOPSIS!$B$14)^2+(Sustainable_Friendly_Table[[#This Row],[Weighted Cost]]-TOPSIS!$C$14)^2+(Sustainable_Friendly_Table[[#This Row],[Weighted Co2]]-TOPSIS!$D$14)^2)^0.5</f>
        <v>4.7273327594871753E-3</v>
      </c>
      <c r="Z124">
        <f>Sustainable_Friendly_Table[[#This Row],[S- Worst-Euclidean Distance]]/(Sustainable_Friendly_Table[[#This Row],[S+ Best-Euclidean Distance]]+Sustainable_Friendly_Table[[#This Row],[S- Worst-Euclidean Distance]])</f>
        <v>0.67288441941440946</v>
      </c>
      <c r="AA124">
        <v>123</v>
      </c>
    </row>
    <row r="125" spans="1:27" x14ac:dyDescent="0.3">
      <c r="A125">
        <v>96</v>
      </c>
      <c r="B125" t="s">
        <v>139</v>
      </c>
      <c r="C125" t="s">
        <v>151</v>
      </c>
      <c r="D125" t="s">
        <v>155</v>
      </c>
      <c r="E125" t="s">
        <v>156</v>
      </c>
      <c r="F125" t="s">
        <v>160</v>
      </c>
      <c r="G125" t="s">
        <v>224</v>
      </c>
      <c r="H125">
        <v>416.66521330501121</v>
      </c>
      <c r="I125">
        <v>30</v>
      </c>
      <c r="J125">
        <v>1532763.954978551</v>
      </c>
      <c r="K125">
        <v>66208.440108333321</v>
      </c>
      <c r="L125">
        <v>275897511.8961392</v>
      </c>
      <c r="M125">
        <v>5825073.9591666656</v>
      </c>
      <c r="N125">
        <v>2299145932.4678264</v>
      </c>
      <c r="O125">
        <v>112386000</v>
      </c>
      <c r="P125">
        <v>23.951321516666663</v>
      </c>
      <c r="Q125">
        <v>22914.821126929335</v>
      </c>
      <c r="R125">
        <v>275963720.33624756</v>
      </c>
      <c r="S125">
        <v>2417.3570064269929</v>
      </c>
      <c r="T125">
        <v>22938.772448446001</v>
      </c>
      <c r="U125">
        <f>Sustainable_Friendly_Table[[#This Row],[Total Energy(MJ)]]*AHP!$P$13/TOPSIS!$B$12</f>
        <v>2.2069436969597941E-2</v>
      </c>
      <c r="V125">
        <f>Sustainable_Friendly_Table[[#This Row],[Total Cost(LKR Million)]]*AHP!$P$14/TOPSIS!$C$12</f>
        <v>6.6748719712465005E-3</v>
      </c>
      <c r="W125">
        <f>Sustainable_Friendly_Table[[#This Row],[Total Carbon (Metric T)]]*AHP!$P$15/TOPSIS!$D$12</f>
        <v>1.2145997755503707E-2</v>
      </c>
      <c r="X125">
        <f>((Sustainable_Friendly_Table[[#This Row],[Weighted Energy]]-TOPSIS!$B$13)^2+(Sustainable_Friendly_Table[[#This Row],[Weighted Cost]]-TOPSIS!$C$13)^2+(Sustainable_Friendly_Table[[#This Row],[Weighted Co2]]-TOPSIS!$D$13)^2)^0.5</f>
        <v>2.2985329440885498E-3</v>
      </c>
      <c r="Y125">
        <f>((Sustainable_Friendly_Table[[#This Row],[Weighted Energy]]-TOPSIS!$B$14)^2+(Sustainable_Friendly_Table[[#This Row],[Weighted Cost]]-TOPSIS!$C$14)^2+(Sustainable_Friendly_Table[[#This Row],[Weighted Co2]]-TOPSIS!$D$14)^2)^0.5</f>
        <v>4.7269376085474621E-3</v>
      </c>
      <c r="Z125">
        <f>Sustainable_Friendly_Table[[#This Row],[S- Worst-Euclidean Distance]]/(Sustainable_Friendly_Table[[#This Row],[S+ Best-Euclidean Distance]]+Sustainable_Friendly_Table[[#This Row],[S- Worst-Euclidean Distance]])</f>
        <v>0.67282861313451492</v>
      </c>
      <c r="AA125">
        <v>124</v>
      </c>
    </row>
    <row r="126" spans="1:27" x14ac:dyDescent="0.3">
      <c r="A126">
        <v>77</v>
      </c>
      <c r="B126" t="s">
        <v>139</v>
      </c>
      <c r="C126" t="s">
        <v>151</v>
      </c>
      <c r="D126" t="s">
        <v>154</v>
      </c>
      <c r="E126" t="s">
        <v>156</v>
      </c>
      <c r="F126" t="s">
        <v>160</v>
      </c>
      <c r="G126" t="s">
        <v>226</v>
      </c>
      <c r="H126">
        <v>416.63511943001117</v>
      </c>
      <c r="I126">
        <v>30</v>
      </c>
      <c r="J126">
        <v>1532734.8241075508</v>
      </c>
      <c r="K126">
        <v>66294.42260833332</v>
      </c>
      <c r="L126">
        <v>275892268.3393591</v>
      </c>
      <c r="M126">
        <v>5829373.0841666656</v>
      </c>
      <c r="N126">
        <v>2299102236.1613259</v>
      </c>
      <c r="O126">
        <v>117000000</v>
      </c>
      <c r="P126">
        <v>24.015808391666663</v>
      </c>
      <c r="Q126">
        <v>22914.385620407884</v>
      </c>
      <c r="R126">
        <v>275958562.76196742</v>
      </c>
      <c r="S126">
        <v>2421.9316092454924</v>
      </c>
      <c r="T126">
        <v>22938.401428799549</v>
      </c>
      <c r="U126">
        <f>Sustainable_Friendly_Table[[#This Row],[Total Energy(MJ)]]*AHP!$P$13/TOPSIS!$B$12</f>
        <v>2.206902450682801E-2</v>
      </c>
      <c r="V126">
        <f>Sustainable_Friendly_Table[[#This Row],[Total Cost(LKR Million)]]*AHP!$P$14/TOPSIS!$C$12</f>
        <v>6.6875034890784158E-3</v>
      </c>
      <c r="W126">
        <f>Sustainable_Friendly_Table[[#This Row],[Total Carbon (Metric T)]]*AHP!$P$15/TOPSIS!$D$12</f>
        <v>1.2145801301931346E-2</v>
      </c>
      <c r="X126">
        <f>((Sustainable_Friendly_Table[[#This Row],[Weighted Energy]]-TOPSIS!$B$13)^2+(Sustainable_Friendly_Table[[#This Row],[Weighted Cost]]-TOPSIS!$C$13)^2+(Sustainable_Friendly_Table[[#This Row],[Weighted Co2]]-TOPSIS!$D$13)^2)^0.5</f>
        <v>2.3014015970819028E-3</v>
      </c>
      <c r="Y126">
        <f>((Sustainable_Friendly_Table[[#This Row],[Weighted Energy]]-TOPSIS!$B$14)^2+(Sustainable_Friendly_Table[[#This Row],[Weighted Cost]]-TOPSIS!$C$14)^2+(Sustainable_Friendly_Table[[#This Row],[Weighted Co2]]-TOPSIS!$D$14)^2)^0.5</f>
        <v>4.7240849360465657E-3</v>
      </c>
      <c r="Z126">
        <f>Sustainable_Friendly_Table[[#This Row],[S- Worst-Euclidean Distance]]/(Sustainable_Friendly_Table[[#This Row],[S+ Best-Euclidean Distance]]+Sustainable_Friendly_Table[[#This Row],[S- Worst-Euclidean Distance]])</f>
        <v>0.67242103643217965</v>
      </c>
      <c r="AA126">
        <v>125</v>
      </c>
    </row>
    <row r="127" spans="1:27" x14ac:dyDescent="0.3">
      <c r="A127">
        <v>95</v>
      </c>
      <c r="B127" t="s">
        <v>139</v>
      </c>
      <c r="C127" t="s">
        <v>151</v>
      </c>
      <c r="D127" t="s">
        <v>155</v>
      </c>
      <c r="E127" t="s">
        <v>156</v>
      </c>
      <c r="F127" t="s">
        <v>160</v>
      </c>
      <c r="G127" t="s">
        <v>226</v>
      </c>
      <c r="H127">
        <v>416.66521330501121</v>
      </c>
      <c r="I127">
        <v>30</v>
      </c>
      <c r="J127">
        <v>1532763.954978551</v>
      </c>
      <c r="K127">
        <v>66208.440108333321</v>
      </c>
      <c r="L127">
        <v>275897511.8961392</v>
      </c>
      <c r="M127">
        <v>5825073.9591666656</v>
      </c>
      <c r="N127">
        <v>2299145932.4678264</v>
      </c>
      <c r="O127">
        <v>117000000</v>
      </c>
      <c r="P127">
        <v>23.951321516666663</v>
      </c>
      <c r="Q127">
        <v>22914.821126929335</v>
      </c>
      <c r="R127">
        <v>275963720.33624756</v>
      </c>
      <c r="S127">
        <v>2421.971006426993</v>
      </c>
      <c r="T127">
        <v>22938.772448446001</v>
      </c>
      <c r="U127">
        <f>Sustainable_Friendly_Table[[#This Row],[Total Energy(MJ)]]*AHP!$P$13/TOPSIS!$B$12</f>
        <v>2.2069436969597941E-2</v>
      </c>
      <c r="V127">
        <f>Sustainable_Friendly_Table[[#This Row],[Total Cost(LKR Million)]]*AHP!$P$14/TOPSIS!$C$12</f>
        <v>6.6876122736484423E-3</v>
      </c>
      <c r="W127">
        <f>Sustainable_Friendly_Table[[#This Row],[Total Carbon (Metric T)]]*AHP!$P$15/TOPSIS!$D$12</f>
        <v>1.2145997755503707E-2</v>
      </c>
      <c r="X127">
        <f>((Sustainable_Friendly_Table[[#This Row],[Weighted Energy]]-TOPSIS!$B$13)^2+(Sustainable_Friendly_Table[[#This Row],[Weighted Cost]]-TOPSIS!$C$13)^2+(Sustainable_Friendly_Table[[#This Row],[Weighted Co2]]-TOPSIS!$D$13)^2)^0.5</f>
        <v>2.301870219567223E-3</v>
      </c>
      <c r="Y127">
        <f>((Sustainable_Friendly_Table[[#This Row],[Weighted Energy]]-TOPSIS!$B$14)^2+(Sustainable_Friendly_Table[[#This Row],[Weighted Cost]]-TOPSIS!$C$14)^2+(Sustainable_Friendly_Table[[#This Row],[Weighted Co2]]-TOPSIS!$D$14)^2)^0.5</f>
        <v>4.723616260463504E-3</v>
      </c>
      <c r="Z127">
        <f>Sustainable_Friendly_Table[[#This Row],[S- Worst-Euclidean Distance]]/(Sustainable_Friendly_Table[[#This Row],[S+ Best-Euclidean Distance]]+Sustainable_Friendly_Table[[#This Row],[S- Worst-Euclidean Distance]])</f>
        <v>0.67235433074847284</v>
      </c>
      <c r="AA127">
        <v>126</v>
      </c>
    </row>
    <row r="128" spans="1:27" x14ac:dyDescent="0.3">
      <c r="A128">
        <v>217</v>
      </c>
      <c r="B128" t="s">
        <v>141</v>
      </c>
      <c r="C128" t="s">
        <v>149</v>
      </c>
      <c r="D128" t="s">
        <v>154</v>
      </c>
      <c r="E128" t="s">
        <v>156</v>
      </c>
      <c r="F128" t="s">
        <v>159</v>
      </c>
      <c r="G128" t="s">
        <v>225</v>
      </c>
      <c r="H128">
        <v>421.07421872665009</v>
      </c>
      <c r="I128">
        <v>60</v>
      </c>
      <c r="J128">
        <v>1534683.9798944856</v>
      </c>
      <c r="K128">
        <v>53553.974433333329</v>
      </c>
      <c r="L128">
        <v>276243116.38100737</v>
      </c>
      <c r="M128">
        <v>6463079.7583333319</v>
      </c>
      <c r="N128">
        <v>2302025969.8417282</v>
      </c>
      <c r="O128">
        <v>111840000</v>
      </c>
      <c r="P128">
        <v>24.669706449999989</v>
      </c>
      <c r="Q128">
        <v>22943.525499422558</v>
      </c>
      <c r="R128">
        <v>276296670.35544074</v>
      </c>
      <c r="S128">
        <v>2420.3290496000614</v>
      </c>
      <c r="T128">
        <v>22968.195205872558</v>
      </c>
      <c r="U128">
        <f>Sustainable_Friendly_Table[[#This Row],[Total Energy(MJ)]]*AHP!$P$13/TOPSIS!$B$12</f>
        <v>2.2096063728556176E-2</v>
      </c>
      <c r="V128">
        <f>Sustainable_Friendly_Table[[#This Row],[Total Cost(LKR Million)]]*AHP!$P$14/TOPSIS!$C$12</f>
        <v>6.6830784577607003E-3</v>
      </c>
      <c r="W128">
        <f>Sustainable_Friendly_Table[[#This Row],[Total Carbon (Metric T)]]*AHP!$P$15/TOPSIS!$D$12</f>
        <v>1.2161577000054253E-2</v>
      </c>
      <c r="X128">
        <f>((Sustainable_Friendly_Table[[#This Row],[Weighted Energy]]-TOPSIS!$B$13)^2+(Sustainable_Friendly_Table[[#This Row],[Weighted Cost]]-TOPSIS!$C$13)^2+(Sustainable_Friendly_Table[[#This Row],[Weighted Co2]]-TOPSIS!$D$13)^2)^0.5</f>
        <v>2.3304446112268748E-3</v>
      </c>
      <c r="Y128">
        <f>((Sustainable_Friendly_Table[[#This Row],[Weighted Energy]]-TOPSIS!$B$14)^2+(Sustainable_Friendly_Table[[#This Row],[Weighted Cost]]-TOPSIS!$C$14)^2+(Sustainable_Friendly_Table[[#This Row],[Weighted Co2]]-TOPSIS!$D$14)^2)^0.5</f>
        <v>4.6950257473737595E-3</v>
      </c>
      <c r="Z128">
        <f>Sustainable_Friendly_Table[[#This Row],[S- Worst-Euclidean Distance]]/(Sustainable_Friendly_Table[[#This Row],[S+ Best-Euclidean Distance]]+Sustainable_Friendly_Table[[#This Row],[S- Worst-Euclidean Distance]])</f>
        <v>0.66828632215721662</v>
      </c>
      <c r="AA128">
        <v>127</v>
      </c>
    </row>
    <row r="129" spans="1:27" x14ac:dyDescent="0.3">
      <c r="A129">
        <v>219</v>
      </c>
      <c r="B129" t="s">
        <v>141</v>
      </c>
      <c r="C129" t="s">
        <v>149</v>
      </c>
      <c r="D129" t="s">
        <v>154</v>
      </c>
      <c r="E129" t="s">
        <v>156</v>
      </c>
      <c r="F129" t="s">
        <v>159</v>
      </c>
      <c r="G129" t="s">
        <v>224</v>
      </c>
      <c r="H129">
        <v>421.07421872665009</v>
      </c>
      <c r="I129">
        <v>30</v>
      </c>
      <c r="J129">
        <v>1534683.9798944856</v>
      </c>
      <c r="K129">
        <v>53553.974433333329</v>
      </c>
      <c r="L129">
        <v>276243116.38100737</v>
      </c>
      <c r="M129">
        <v>6463079.7583333319</v>
      </c>
      <c r="N129">
        <v>2302025969.8417282</v>
      </c>
      <c r="O129">
        <v>112386000</v>
      </c>
      <c r="P129">
        <v>24.669706449999989</v>
      </c>
      <c r="Q129">
        <v>22943.525499422558</v>
      </c>
      <c r="R129">
        <v>276296670.35544074</v>
      </c>
      <c r="S129">
        <v>2420.8750496000616</v>
      </c>
      <c r="T129">
        <v>22968.195205872558</v>
      </c>
      <c r="U129">
        <f>Sustainable_Friendly_Table[[#This Row],[Total Energy(MJ)]]*AHP!$P$13/TOPSIS!$B$12</f>
        <v>2.2096063728556176E-2</v>
      </c>
      <c r="V129">
        <f>Sustainable_Friendly_Table[[#This Row],[Total Cost(LKR Million)]]*AHP!$P$14/TOPSIS!$C$12</f>
        <v>6.6845860878238699E-3</v>
      </c>
      <c r="W129">
        <f>Sustainable_Friendly_Table[[#This Row],[Total Carbon (Metric T)]]*AHP!$P$15/TOPSIS!$D$12</f>
        <v>1.2161577000054253E-2</v>
      </c>
      <c r="X129">
        <f>((Sustainable_Friendly_Table[[#This Row],[Weighted Energy]]-TOPSIS!$B$13)^2+(Sustainable_Friendly_Table[[#This Row],[Weighted Cost]]-TOPSIS!$C$13)^2+(Sustainable_Friendly_Table[[#This Row],[Weighted Co2]]-TOPSIS!$D$13)^2)^0.5</f>
        <v>2.3308360471614338E-3</v>
      </c>
      <c r="Y129">
        <f>((Sustainable_Friendly_Table[[#This Row],[Weighted Energy]]-TOPSIS!$B$14)^2+(Sustainable_Friendly_Table[[#This Row],[Weighted Cost]]-TOPSIS!$C$14)^2+(Sustainable_Friendly_Table[[#This Row],[Weighted Co2]]-TOPSIS!$D$14)^2)^0.5</f>
        <v>4.6946309967100365E-3</v>
      </c>
      <c r="Z129">
        <f>Sustainable_Friendly_Table[[#This Row],[S- Worst-Euclidean Distance]]/(Sustainable_Friendly_Table[[#This Row],[S+ Best-Euclidean Distance]]+Sustainable_Friendly_Table[[#This Row],[S- Worst-Euclidean Distance]])</f>
        <v>0.6682304489358194</v>
      </c>
      <c r="AA129">
        <v>128</v>
      </c>
    </row>
    <row r="130" spans="1:27" x14ac:dyDescent="0.3">
      <c r="A130">
        <v>235</v>
      </c>
      <c r="B130" t="s">
        <v>141</v>
      </c>
      <c r="C130" t="s">
        <v>149</v>
      </c>
      <c r="D130" t="s">
        <v>155</v>
      </c>
      <c r="E130" t="s">
        <v>156</v>
      </c>
      <c r="F130" t="s">
        <v>159</v>
      </c>
      <c r="G130" t="s">
        <v>225</v>
      </c>
      <c r="H130">
        <v>421.10431260165007</v>
      </c>
      <c r="I130">
        <v>60</v>
      </c>
      <c r="J130">
        <v>1534713.1107654858</v>
      </c>
      <c r="K130">
        <v>53467.991933333324</v>
      </c>
      <c r="L130">
        <v>276248359.93778747</v>
      </c>
      <c r="M130">
        <v>6458780.6333333319</v>
      </c>
      <c r="N130">
        <v>2302069666.1482286</v>
      </c>
      <c r="O130">
        <v>111840000</v>
      </c>
      <c r="P130">
        <v>24.605219574999992</v>
      </c>
      <c r="Q130">
        <v>22943.961005944009</v>
      </c>
      <c r="R130">
        <v>276301827.92972082</v>
      </c>
      <c r="S130">
        <v>2420.3684467815619</v>
      </c>
      <c r="T130">
        <v>22968.566225519011</v>
      </c>
      <c r="U130">
        <f>Sustainable_Friendly_Table[[#This Row],[Total Energy(MJ)]]*AHP!$P$13/TOPSIS!$B$12</f>
        <v>2.2096476191326105E-2</v>
      </c>
      <c r="V130">
        <f>Sustainable_Friendly_Table[[#This Row],[Total Cost(LKR Million)]]*AHP!$P$14/TOPSIS!$C$12</f>
        <v>6.6831872423307268E-3</v>
      </c>
      <c r="W130">
        <f>Sustainable_Friendly_Table[[#This Row],[Total Carbon (Metric T)]]*AHP!$P$15/TOPSIS!$D$12</f>
        <v>1.2161773453626614E-2</v>
      </c>
      <c r="X130">
        <f>((Sustainable_Friendly_Table[[#This Row],[Weighted Energy]]-TOPSIS!$B$13)^2+(Sustainable_Friendly_Table[[#This Row],[Weighted Cost]]-TOPSIS!$C$13)^2+(Sustainable_Friendly_Table[[#This Row],[Weighted Co2]]-TOPSIS!$D$13)^2)^0.5</f>
        <v>2.3309133024749153E-3</v>
      </c>
      <c r="Y130">
        <f>((Sustainable_Friendly_Table[[#This Row],[Weighted Energy]]-TOPSIS!$B$14)^2+(Sustainable_Friendly_Table[[#This Row],[Weighted Cost]]-TOPSIS!$C$14)^2+(Sustainable_Friendly_Table[[#This Row],[Weighted Co2]]-TOPSIS!$D$14)^2)^0.5</f>
        <v>4.6945571039890988E-3</v>
      </c>
      <c r="Z130">
        <f>Sustainable_Friendly_Table[[#This Row],[S- Worst-Euclidean Distance]]/(Sustainable_Friendly_Table[[#This Row],[S+ Best-Euclidean Distance]]+Sustainable_Friendly_Table[[#This Row],[S- Worst-Euclidean Distance]])</f>
        <v>0.66821961126897889</v>
      </c>
      <c r="AA130">
        <v>129</v>
      </c>
    </row>
    <row r="131" spans="1:27" x14ac:dyDescent="0.3">
      <c r="A131">
        <v>237</v>
      </c>
      <c r="B131" t="s">
        <v>141</v>
      </c>
      <c r="C131" t="s">
        <v>149</v>
      </c>
      <c r="D131" t="s">
        <v>155</v>
      </c>
      <c r="E131" t="s">
        <v>156</v>
      </c>
      <c r="F131" t="s">
        <v>159</v>
      </c>
      <c r="G131" t="s">
        <v>224</v>
      </c>
      <c r="H131">
        <v>421.10431260165007</v>
      </c>
      <c r="I131">
        <v>30</v>
      </c>
      <c r="J131">
        <v>1534713.1107654858</v>
      </c>
      <c r="K131">
        <v>53467.991933333324</v>
      </c>
      <c r="L131">
        <v>276248359.93778747</v>
      </c>
      <c r="M131">
        <v>6458780.6333333319</v>
      </c>
      <c r="N131">
        <v>2302069666.1482286</v>
      </c>
      <c r="O131">
        <v>112386000</v>
      </c>
      <c r="P131">
        <v>24.605219574999992</v>
      </c>
      <c r="Q131">
        <v>22943.961005944009</v>
      </c>
      <c r="R131">
        <v>276301827.92972082</v>
      </c>
      <c r="S131">
        <v>2420.9144467815618</v>
      </c>
      <c r="T131">
        <v>22968.566225519011</v>
      </c>
      <c r="U131">
        <f>Sustainable_Friendly_Table[[#This Row],[Total Energy(MJ)]]*AHP!$P$13/TOPSIS!$B$12</f>
        <v>2.2096476191326105E-2</v>
      </c>
      <c r="V131">
        <f>Sustainable_Friendly_Table[[#This Row],[Total Cost(LKR Million)]]*AHP!$P$14/TOPSIS!$C$12</f>
        <v>6.6846948723938947E-3</v>
      </c>
      <c r="W131">
        <f>Sustainable_Friendly_Table[[#This Row],[Total Carbon (Metric T)]]*AHP!$P$15/TOPSIS!$D$12</f>
        <v>1.2161773453626614E-2</v>
      </c>
      <c r="X131">
        <f>((Sustainable_Friendly_Table[[#This Row],[Weighted Energy]]-TOPSIS!$B$13)^2+(Sustainable_Friendly_Table[[#This Row],[Weighted Cost]]-TOPSIS!$C$13)^2+(Sustainable_Friendly_Table[[#This Row],[Weighted Co2]]-TOPSIS!$D$13)^2)^0.5</f>
        <v>2.331304730064058E-3</v>
      </c>
      <c r="Y131">
        <f>((Sustainable_Friendly_Table[[#This Row],[Weighted Energy]]-TOPSIS!$B$14)^2+(Sustainable_Friendly_Table[[#This Row],[Weighted Cost]]-TOPSIS!$C$14)^2+(Sustainable_Friendly_Table[[#This Row],[Weighted Co2]]-TOPSIS!$D$14)^2)^0.5</f>
        <v>4.6941623488537801E-3</v>
      </c>
      <c r="Z131">
        <f>Sustainable_Friendly_Table[[#This Row],[S- Worst-Euclidean Distance]]/(Sustainable_Friendly_Table[[#This Row],[S+ Best-Euclidean Distance]]+Sustainable_Friendly_Table[[#This Row],[S- Worst-Euclidean Distance]])</f>
        <v>0.66816373859897749</v>
      </c>
      <c r="AA131">
        <v>130</v>
      </c>
    </row>
    <row r="132" spans="1:27" x14ac:dyDescent="0.3">
      <c r="A132">
        <v>218</v>
      </c>
      <c r="B132" t="s">
        <v>141</v>
      </c>
      <c r="C132" t="s">
        <v>149</v>
      </c>
      <c r="D132" t="s">
        <v>154</v>
      </c>
      <c r="E132" t="s">
        <v>156</v>
      </c>
      <c r="F132" t="s">
        <v>159</v>
      </c>
      <c r="G132" t="s">
        <v>226</v>
      </c>
      <c r="H132">
        <v>421.07421872665009</v>
      </c>
      <c r="I132">
        <v>30</v>
      </c>
      <c r="J132">
        <v>1534683.9798944856</v>
      </c>
      <c r="K132">
        <v>53553.974433333329</v>
      </c>
      <c r="L132">
        <v>276243116.38100737</v>
      </c>
      <c r="M132">
        <v>6463079.7583333319</v>
      </c>
      <c r="N132">
        <v>2302025969.8417282</v>
      </c>
      <c r="O132">
        <v>117000000</v>
      </c>
      <c r="P132">
        <v>24.669706449999989</v>
      </c>
      <c r="Q132">
        <v>22943.525499422558</v>
      </c>
      <c r="R132">
        <v>276296670.35544074</v>
      </c>
      <c r="S132">
        <v>2425.4890496000612</v>
      </c>
      <c r="T132">
        <v>22968.195205872558</v>
      </c>
      <c r="U132">
        <f>Sustainable_Friendly_Table[[#This Row],[Total Energy(MJ)]]*AHP!$P$13/TOPSIS!$B$12</f>
        <v>2.2096063728556176E-2</v>
      </c>
      <c r="V132">
        <f>Sustainable_Friendly_Table[[#This Row],[Total Cost(LKR Million)]]*AHP!$P$14/TOPSIS!$C$12</f>
        <v>6.69732639022581E-3</v>
      </c>
      <c r="W132">
        <f>Sustainable_Friendly_Table[[#This Row],[Total Carbon (Metric T)]]*AHP!$P$15/TOPSIS!$D$12</f>
        <v>1.2161577000054253E-2</v>
      </c>
      <c r="X132">
        <f>((Sustainable_Friendly_Table[[#This Row],[Weighted Energy]]-TOPSIS!$B$13)^2+(Sustainable_Friendly_Table[[#This Row],[Weighted Cost]]-TOPSIS!$C$13)^2+(Sustainable_Friendly_Table[[#This Row],[Weighted Co2]]-TOPSIS!$D$13)^2)^0.5</f>
        <v>2.3341801586387336E-3</v>
      </c>
      <c r="Y132">
        <f>((Sustainable_Friendly_Table[[#This Row],[Weighted Energy]]-TOPSIS!$B$14)^2+(Sustainable_Friendly_Table[[#This Row],[Weighted Cost]]-TOPSIS!$C$14)^2+(Sustainable_Friendly_Table[[#This Row],[Weighted Co2]]-TOPSIS!$D$14)^2)^0.5</f>
        <v>4.6913131570862987E-3</v>
      </c>
      <c r="Z132">
        <f>Sustainable_Friendly_Table[[#This Row],[S- Worst-Euclidean Distance]]/(Sustainable_Friendly_Table[[#This Row],[S+ Best-Euclidean Distance]]+Sustainable_Friendly_Table[[#This Row],[S- Worst-Euclidean Distance]])</f>
        <v>0.6677556929113887</v>
      </c>
      <c r="AA132">
        <v>131</v>
      </c>
    </row>
    <row r="133" spans="1:27" x14ac:dyDescent="0.3">
      <c r="A133">
        <v>236</v>
      </c>
      <c r="B133" t="s">
        <v>141</v>
      </c>
      <c r="C133" t="s">
        <v>149</v>
      </c>
      <c r="D133" t="s">
        <v>155</v>
      </c>
      <c r="E133" t="s">
        <v>156</v>
      </c>
      <c r="F133" t="s">
        <v>159</v>
      </c>
      <c r="G133" t="s">
        <v>226</v>
      </c>
      <c r="H133">
        <v>421.10431260165007</v>
      </c>
      <c r="I133">
        <v>30</v>
      </c>
      <c r="J133">
        <v>1534713.1107654858</v>
      </c>
      <c r="K133">
        <v>53467.991933333324</v>
      </c>
      <c r="L133">
        <v>276248359.93778747</v>
      </c>
      <c r="M133">
        <v>6458780.6333333319</v>
      </c>
      <c r="N133">
        <v>2302069666.1482286</v>
      </c>
      <c r="O133">
        <v>117000000</v>
      </c>
      <c r="P133">
        <v>24.605219574999992</v>
      </c>
      <c r="Q133">
        <v>22943.961005944009</v>
      </c>
      <c r="R133">
        <v>276301827.92972082</v>
      </c>
      <c r="S133">
        <v>2425.5284467815618</v>
      </c>
      <c r="T133">
        <v>22968.566225519011</v>
      </c>
      <c r="U133">
        <f>Sustainable_Friendly_Table[[#This Row],[Total Energy(MJ)]]*AHP!$P$13/TOPSIS!$B$12</f>
        <v>2.2096476191326105E-2</v>
      </c>
      <c r="V133">
        <f>Sustainable_Friendly_Table[[#This Row],[Total Cost(LKR Million)]]*AHP!$P$14/TOPSIS!$C$12</f>
        <v>6.6974351747958365E-3</v>
      </c>
      <c r="W133">
        <f>Sustainable_Friendly_Table[[#This Row],[Total Carbon (Metric T)]]*AHP!$P$15/TOPSIS!$D$12</f>
        <v>1.2161773453626614E-2</v>
      </c>
      <c r="X133">
        <f>((Sustainable_Friendly_Table[[#This Row],[Weighted Energy]]-TOPSIS!$B$13)^2+(Sustainable_Friendly_Table[[#This Row],[Weighted Cost]]-TOPSIS!$C$13)^2+(Sustainable_Friendly_Table[[#This Row],[Weighted Co2]]-TOPSIS!$D$13)^2)^0.5</f>
        <v>2.3346487638510622E-3</v>
      </c>
      <c r="Y133">
        <f>((Sustainable_Friendly_Table[[#This Row],[Weighted Energy]]-TOPSIS!$B$14)^2+(Sustainable_Friendly_Table[[#This Row],[Weighted Cost]]-TOPSIS!$C$14)^2+(Sustainable_Friendly_Table[[#This Row],[Weighted Co2]]-TOPSIS!$D$14)^2)^0.5</f>
        <v>4.6908444732130508E-3</v>
      </c>
      <c r="Z133">
        <f>Sustainable_Friendly_Table[[#This Row],[S- Worst-Euclidean Distance]]/(Sustainable_Friendly_Table[[#This Row],[S+ Best-Euclidean Distance]]+Sustainable_Friendly_Table[[#This Row],[S- Worst-Euclidean Distance]])</f>
        <v>0.66768898850628033</v>
      </c>
      <c r="AA133">
        <v>132</v>
      </c>
    </row>
    <row r="134" spans="1:27" x14ac:dyDescent="0.3">
      <c r="A134">
        <v>85</v>
      </c>
      <c r="B134" t="s">
        <v>139</v>
      </c>
      <c r="C134" t="s">
        <v>151</v>
      </c>
      <c r="D134" t="s">
        <v>154</v>
      </c>
      <c r="E134" t="s">
        <v>157</v>
      </c>
      <c r="F134" t="s">
        <v>160</v>
      </c>
      <c r="G134" t="s">
        <v>225</v>
      </c>
      <c r="H134">
        <v>419.68663176334456</v>
      </c>
      <c r="I134">
        <v>60</v>
      </c>
      <c r="J134">
        <v>1535688.6880462172</v>
      </c>
      <c r="K134">
        <v>69291.443649999987</v>
      </c>
      <c r="L134">
        <v>276423963.84831911</v>
      </c>
      <c r="M134">
        <v>5229968.8758333316</v>
      </c>
      <c r="N134">
        <v>2303533032.0693259</v>
      </c>
      <c r="O134">
        <v>111840000</v>
      </c>
      <c r="P134">
        <v>27.01282943333333</v>
      </c>
      <c r="Q134">
        <v>22958.545886290947</v>
      </c>
      <c r="R134">
        <v>276493255.29196912</v>
      </c>
      <c r="S134">
        <v>2420.6030009451592</v>
      </c>
      <c r="T134">
        <v>22985.558715724281</v>
      </c>
      <c r="U134">
        <f>Sustainable_Friendly_Table[[#This Row],[Total Energy(MJ)]]*AHP!$P$13/TOPSIS!$B$12</f>
        <v>2.2111785066348689E-2</v>
      </c>
      <c r="V134">
        <f>Sustainable_Friendly_Table[[#This Row],[Total Cost(LKR Million)]]*AHP!$P$14/TOPSIS!$C$12</f>
        <v>6.683834899672266E-3</v>
      </c>
      <c r="W134">
        <f>Sustainable_Friendly_Table[[#This Row],[Total Carbon (Metric T)]]*AHP!$P$15/TOPSIS!$D$12</f>
        <v>1.217077091625708E-2</v>
      </c>
      <c r="X134">
        <f>((Sustainable_Friendly_Table[[#This Row],[Weighted Energy]]-TOPSIS!$B$13)^2+(Sustainable_Friendly_Table[[#This Row],[Weighted Cost]]-TOPSIS!$C$13)^2+(Sustainable_Friendly_Table[[#This Row],[Weighted Co2]]-TOPSIS!$D$13)^2)^0.5</f>
        <v>2.3482273200893774E-3</v>
      </c>
      <c r="Y134">
        <f>((Sustainable_Friendly_Table[[#This Row],[Weighted Energy]]-TOPSIS!$B$14)^2+(Sustainable_Friendly_Table[[#This Row],[Weighted Cost]]-TOPSIS!$C$14)^2+(Sustainable_Friendly_Table[[#This Row],[Weighted Co2]]-TOPSIS!$D$14)^2)^0.5</f>
        <v>4.6772590978214033E-3</v>
      </c>
      <c r="Z134">
        <f>Sustainable_Friendly_Table[[#This Row],[S- Worst-Euclidean Distance]]/(Sustainable_Friendly_Table[[#This Row],[S+ Best-Euclidean Distance]]+Sustainable_Friendly_Table[[#This Row],[S- Worst-Euclidean Distance]])</f>
        <v>0.66575590921323191</v>
      </c>
      <c r="AA134">
        <v>133</v>
      </c>
    </row>
    <row r="135" spans="1:27" x14ac:dyDescent="0.3">
      <c r="A135">
        <v>87</v>
      </c>
      <c r="B135" t="s">
        <v>139</v>
      </c>
      <c r="C135" t="s">
        <v>151</v>
      </c>
      <c r="D135" t="s">
        <v>154</v>
      </c>
      <c r="E135" t="s">
        <v>157</v>
      </c>
      <c r="F135" t="s">
        <v>160</v>
      </c>
      <c r="G135" t="s">
        <v>224</v>
      </c>
      <c r="H135">
        <v>419.68663176334456</v>
      </c>
      <c r="I135">
        <v>30</v>
      </c>
      <c r="J135">
        <v>1535688.6880462172</v>
      </c>
      <c r="K135">
        <v>69291.443649999987</v>
      </c>
      <c r="L135">
        <v>276423963.84831911</v>
      </c>
      <c r="M135">
        <v>5229968.8758333316</v>
      </c>
      <c r="N135">
        <v>2303533032.0693259</v>
      </c>
      <c r="O135">
        <v>112386000</v>
      </c>
      <c r="P135">
        <v>27.01282943333333</v>
      </c>
      <c r="Q135">
        <v>22958.545886290947</v>
      </c>
      <c r="R135">
        <v>276493255.29196912</v>
      </c>
      <c r="S135">
        <v>2421.1490009451595</v>
      </c>
      <c r="T135">
        <v>22985.558715724281</v>
      </c>
      <c r="U135">
        <f>Sustainable_Friendly_Table[[#This Row],[Total Energy(MJ)]]*AHP!$P$13/TOPSIS!$B$12</f>
        <v>2.2111785066348689E-2</v>
      </c>
      <c r="V135">
        <f>Sustainable_Friendly_Table[[#This Row],[Total Cost(LKR Million)]]*AHP!$P$14/TOPSIS!$C$12</f>
        <v>6.6853425297354356E-3</v>
      </c>
      <c r="W135">
        <f>Sustainable_Friendly_Table[[#This Row],[Total Carbon (Metric T)]]*AHP!$P$15/TOPSIS!$D$12</f>
        <v>1.217077091625708E-2</v>
      </c>
      <c r="X135">
        <f>((Sustainable_Friendly_Table[[#This Row],[Weighted Energy]]-TOPSIS!$B$13)^2+(Sustainable_Friendly_Table[[#This Row],[Weighted Cost]]-TOPSIS!$C$13)^2+(Sustainable_Friendly_Table[[#This Row],[Weighted Co2]]-TOPSIS!$D$13)^2)^0.5</f>
        <v>2.3486162778185017E-3</v>
      </c>
      <c r="Y135">
        <f>((Sustainable_Friendly_Table[[#This Row],[Weighted Energy]]-TOPSIS!$B$14)^2+(Sustainable_Friendly_Table[[#This Row],[Weighted Cost]]-TOPSIS!$C$14)^2+(Sustainable_Friendly_Table[[#This Row],[Weighted Co2]]-TOPSIS!$D$14)^2)^0.5</f>
        <v>4.6768630914097078E-3</v>
      </c>
      <c r="Z135">
        <f>Sustainable_Friendly_Table[[#This Row],[S- Worst-Euclidean Distance]]/(Sustainable_Friendly_Table[[#This Row],[S+ Best-Euclidean Distance]]+Sustainable_Friendly_Table[[#This Row],[S- Worst-Euclidean Distance]])</f>
        <v>0.66570020999485036</v>
      </c>
      <c r="AA135">
        <v>134</v>
      </c>
    </row>
    <row r="136" spans="1:27" x14ac:dyDescent="0.3">
      <c r="A136">
        <v>103</v>
      </c>
      <c r="B136" t="s">
        <v>139</v>
      </c>
      <c r="C136" t="s">
        <v>151</v>
      </c>
      <c r="D136" t="s">
        <v>155</v>
      </c>
      <c r="E136" t="s">
        <v>157</v>
      </c>
      <c r="F136" t="s">
        <v>160</v>
      </c>
      <c r="G136" t="s">
        <v>225</v>
      </c>
      <c r="H136">
        <v>419.71672563834454</v>
      </c>
      <c r="I136">
        <v>60</v>
      </c>
      <c r="J136">
        <v>1535717.8189172172</v>
      </c>
      <c r="K136">
        <v>69205.461149999988</v>
      </c>
      <c r="L136">
        <v>276429207.40509909</v>
      </c>
      <c r="M136">
        <v>5225669.7508333316</v>
      </c>
      <c r="N136">
        <v>2303576728.3758259</v>
      </c>
      <c r="O136">
        <v>111840000</v>
      </c>
      <c r="P136">
        <v>26.94834255833333</v>
      </c>
      <c r="Q136">
        <v>22958.981392812399</v>
      </c>
      <c r="R136">
        <v>276498412.86624908</v>
      </c>
      <c r="S136">
        <v>2420.6423981266594</v>
      </c>
      <c r="T136">
        <v>22985.929735370733</v>
      </c>
      <c r="U136">
        <f>Sustainable_Friendly_Table[[#This Row],[Total Energy(MJ)]]*AHP!$P$13/TOPSIS!$B$12</f>
        <v>2.2112197529118614E-2</v>
      </c>
      <c r="V136">
        <f>Sustainable_Friendly_Table[[#This Row],[Total Cost(LKR Million)]]*AHP!$P$14/TOPSIS!$C$12</f>
        <v>6.6839436842422916E-3</v>
      </c>
      <c r="W136">
        <f>Sustainable_Friendly_Table[[#This Row],[Total Carbon (Metric T)]]*AHP!$P$15/TOPSIS!$D$12</f>
        <v>1.2170967369829439E-2</v>
      </c>
      <c r="X136">
        <f>((Sustainable_Friendly_Table[[#This Row],[Weighted Energy]]-TOPSIS!$B$13)^2+(Sustainable_Friendly_Table[[#This Row],[Weighted Cost]]-TOPSIS!$C$13)^2+(Sustainable_Friendly_Table[[#This Row],[Weighted Co2]]-TOPSIS!$D$13)^2)^0.5</f>
        <v>2.3486960276585611E-3</v>
      </c>
      <c r="Y136">
        <f>((Sustainable_Friendly_Table[[#This Row],[Weighted Energy]]-TOPSIS!$B$14)^2+(Sustainable_Friendly_Table[[#This Row],[Weighted Cost]]-TOPSIS!$C$14)^2+(Sustainable_Friendly_Table[[#This Row],[Weighted Co2]]-TOPSIS!$D$14)^2)^0.5</f>
        <v>4.6767904644245033E-3</v>
      </c>
      <c r="Z136">
        <f>Sustainable_Friendly_Table[[#This Row],[S- Worst-Euclidean Distance]]/(Sustainable_Friendly_Table[[#This Row],[S+ Best-Euclidean Distance]]+Sustainable_Friendly_Table[[#This Row],[S- Worst-Euclidean Distance]])</f>
        <v>0.66568919742351251</v>
      </c>
      <c r="AA136">
        <v>135</v>
      </c>
    </row>
    <row r="137" spans="1:27" x14ac:dyDescent="0.3">
      <c r="A137">
        <v>105</v>
      </c>
      <c r="B137" t="s">
        <v>139</v>
      </c>
      <c r="C137" t="s">
        <v>151</v>
      </c>
      <c r="D137" t="s">
        <v>155</v>
      </c>
      <c r="E137" t="s">
        <v>157</v>
      </c>
      <c r="F137" t="s">
        <v>160</v>
      </c>
      <c r="G137" t="s">
        <v>224</v>
      </c>
      <c r="H137">
        <v>419.71672563834454</v>
      </c>
      <c r="I137">
        <v>30</v>
      </c>
      <c r="J137">
        <v>1535717.8189172172</v>
      </c>
      <c r="K137">
        <v>69205.461149999988</v>
      </c>
      <c r="L137">
        <v>276429207.40509909</v>
      </c>
      <c r="M137">
        <v>5225669.7508333316</v>
      </c>
      <c r="N137">
        <v>2303576728.3758259</v>
      </c>
      <c r="O137">
        <v>112386000</v>
      </c>
      <c r="P137">
        <v>26.94834255833333</v>
      </c>
      <c r="Q137">
        <v>22958.981392812399</v>
      </c>
      <c r="R137">
        <v>276498412.86624908</v>
      </c>
      <c r="S137">
        <v>2421.1883981266592</v>
      </c>
      <c r="T137">
        <v>22985.929735370733</v>
      </c>
      <c r="U137">
        <f>Sustainable_Friendly_Table[[#This Row],[Total Energy(MJ)]]*AHP!$P$13/TOPSIS!$B$12</f>
        <v>2.2112197529118614E-2</v>
      </c>
      <c r="V137">
        <f>Sustainable_Friendly_Table[[#This Row],[Total Cost(LKR Million)]]*AHP!$P$14/TOPSIS!$C$12</f>
        <v>6.6854513143054595E-3</v>
      </c>
      <c r="W137">
        <f>Sustainable_Friendly_Table[[#This Row],[Total Carbon (Metric T)]]*AHP!$P$15/TOPSIS!$D$12</f>
        <v>1.2170967369829439E-2</v>
      </c>
      <c r="X137">
        <f>((Sustainable_Friendly_Table[[#This Row],[Weighted Energy]]-TOPSIS!$B$13)^2+(Sustainable_Friendly_Table[[#This Row],[Weighted Cost]]-TOPSIS!$C$13)^2+(Sustainable_Friendly_Table[[#This Row],[Weighted Co2]]-TOPSIS!$D$13)^2)^0.5</f>
        <v>2.3490849775971859E-3</v>
      </c>
      <c r="Y137">
        <f>((Sustainable_Friendly_Table[[#This Row],[Weighted Energy]]-TOPSIS!$B$14)^2+(Sustainable_Friendly_Table[[#This Row],[Weighted Cost]]-TOPSIS!$C$14)^2+(Sustainable_Friendly_Table[[#This Row],[Weighted Co2]]-TOPSIS!$D$14)^2)^0.5</f>
        <v>4.6763944533992231E-3</v>
      </c>
      <c r="Z137">
        <f>Sustainable_Friendly_Table[[#This Row],[S- Worst-Euclidean Distance]]/(Sustainable_Friendly_Table[[#This Row],[S+ Best-Euclidean Distance]]+Sustainable_Friendly_Table[[#This Row],[S- Worst-Euclidean Distance]])</f>
        <v>0.66563349865732646</v>
      </c>
      <c r="AA137">
        <v>136</v>
      </c>
    </row>
    <row r="138" spans="1:27" x14ac:dyDescent="0.3">
      <c r="A138">
        <v>86</v>
      </c>
      <c r="B138" t="s">
        <v>139</v>
      </c>
      <c r="C138" t="s">
        <v>151</v>
      </c>
      <c r="D138" t="s">
        <v>154</v>
      </c>
      <c r="E138" t="s">
        <v>157</v>
      </c>
      <c r="F138" t="s">
        <v>160</v>
      </c>
      <c r="G138" t="s">
        <v>226</v>
      </c>
      <c r="H138">
        <v>419.68663176334456</v>
      </c>
      <c r="I138">
        <v>30</v>
      </c>
      <c r="J138">
        <v>1535688.6880462172</v>
      </c>
      <c r="K138">
        <v>69291.443649999987</v>
      </c>
      <c r="L138">
        <v>276423963.84831911</v>
      </c>
      <c r="M138">
        <v>5229968.8758333316</v>
      </c>
      <c r="N138">
        <v>2303533032.0693259</v>
      </c>
      <c r="O138">
        <v>117000000</v>
      </c>
      <c r="P138">
        <v>27.01282943333333</v>
      </c>
      <c r="Q138">
        <v>22958.545886290947</v>
      </c>
      <c r="R138">
        <v>276493255.29196912</v>
      </c>
      <c r="S138">
        <v>2425.7630009451595</v>
      </c>
      <c r="T138">
        <v>22985.558715724281</v>
      </c>
      <c r="U138">
        <f>Sustainable_Friendly_Table[[#This Row],[Total Energy(MJ)]]*AHP!$P$13/TOPSIS!$B$12</f>
        <v>2.2111785066348689E-2</v>
      </c>
      <c r="V138">
        <f>Sustainable_Friendly_Table[[#This Row],[Total Cost(LKR Million)]]*AHP!$P$14/TOPSIS!$C$12</f>
        <v>6.6980828321373774E-3</v>
      </c>
      <c r="W138">
        <f>Sustainable_Friendly_Table[[#This Row],[Total Carbon (Metric T)]]*AHP!$P$15/TOPSIS!$D$12</f>
        <v>1.217077091625708E-2</v>
      </c>
      <c r="X138">
        <f>((Sustainable_Friendly_Table[[#This Row],[Weighted Energy]]-TOPSIS!$B$13)^2+(Sustainable_Friendly_Table[[#This Row],[Weighted Cost]]-TOPSIS!$C$13)^2+(Sustainable_Friendly_Table[[#This Row],[Weighted Co2]]-TOPSIS!$D$13)^2)^0.5</f>
        <v>2.3519392061163158E-3</v>
      </c>
      <c r="Y138">
        <f>((Sustainable_Friendly_Table[[#This Row],[Weighted Energy]]-TOPSIS!$B$14)^2+(Sustainable_Friendly_Table[[#This Row],[Weighted Cost]]-TOPSIS!$C$14)^2+(Sustainable_Friendly_Table[[#This Row],[Weighted Co2]]-TOPSIS!$D$14)^2)^0.5</f>
        <v>4.673534700092438E-3</v>
      </c>
      <c r="Z138">
        <f>Sustainable_Friendly_Table[[#This Row],[S- Worst-Euclidean Distance]]/(Sustainable_Friendly_Table[[#This Row],[S+ Best-Euclidean Distance]]+Sustainable_Friendly_Table[[#This Row],[S- Worst-Euclidean Distance]])</f>
        <v>0.66522696724589747</v>
      </c>
      <c r="AA138">
        <v>137</v>
      </c>
    </row>
    <row r="139" spans="1:27" x14ac:dyDescent="0.3">
      <c r="A139">
        <v>104</v>
      </c>
      <c r="B139" t="s">
        <v>139</v>
      </c>
      <c r="C139" t="s">
        <v>151</v>
      </c>
      <c r="D139" t="s">
        <v>155</v>
      </c>
      <c r="E139" t="s">
        <v>157</v>
      </c>
      <c r="F139" t="s">
        <v>160</v>
      </c>
      <c r="G139" t="s">
        <v>226</v>
      </c>
      <c r="H139">
        <v>419.71672563834454</v>
      </c>
      <c r="I139">
        <v>30</v>
      </c>
      <c r="J139">
        <v>1535717.8189172172</v>
      </c>
      <c r="K139">
        <v>69205.461149999988</v>
      </c>
      <c r="L139">
        <v>276429207.40509909</v>
      </c>
      <c r="M139">
        <v>5225669.7508333316</v>
      </c>
      <c r="N139">
        <v>2303576728.3758259</v>
      </c>
      <c r="O139">
        <v>117000000</v>
      </c>
      <c r="P139">
        <v>26.94834255833333</v>
      </c>
      <c r="Q139">
        <v>22958.981392812399</v>
      </c>
      <c r="R139">
        <v>276498412.86624908</v>
      </c>
      <c r="S139">
        <v>2425.8023981266592</v>
      </c>
      <c r="T139">
        <v>22985.929735370733</v>
      </c>
      <c r="U139">
        <f>Sustainable_Friendly_Table[[#This Row],[Total Energy(MJ)]]*AHP!$P$13/TOPSIS!$B$12</f>
        <v>2.2112197529118614E-2</v>
      </c>
      <c r="V139">
        <f>Sustainable_Friendly_Table[[#This Row],[Total Cost(LKR Million)]]*AHP!$P$14/TOPSIS!$C$12</f>
        <v>6.6981916167074005E-3</v>
      </c>
      <c r="W139">
        <f>Sustainable_Friendly_Table[[#This Row],[Total Carbon (Metric T)]]*AHP!$P$15/TOPSIS!$D$12</f>
        <v>1.2170967369829439E-2</v>
      </c>
      <c r="X139">
        <f>((Sustainable_Friendly_Table[[#This Row],[Weighted Energy]]-TOPSIS!$B$13)^2+(Sustainable_Friendly_Table[[#This Row],[Weighted Cost]]-TOPSIS!$C$13)^2+(Sustainable_Friendly_Table[[#This Row],[Weighted Co2]]-TOPSIS!$D$13)^2)^0.5</f>
        <v>2.3524078329878132E-3</v>
      </c>
      <c r="Y139">
        <f>((Sustainable_Friendly_Table[[#This Row],[Weighted Energy]]-TOPSIS!$B$14)^2+(Sustainable_Friendly_Table[[#This Row],[Weighted Cost]]-TOPSIS!$C$14)^2+(Sustainable_Friendly_Table[[#This Row],[Weighted Co2]]-TOPSIS!$D$14)^2)^0.5</f>
        <v>4.6730660248767517E-3</v>
      </c>
      <c r="Z139">
        <f>Sustainable_Friendly_Table[[#This Row],[S- Worst-Euclidean Distance]]/(Sustainable_Friendly_Table[[#This Row],[S+ Best-Euclidean Distance]]+Sustainable_Friendly_Table[[#This Row],[S- Worst-Euclidean Distance]])</f>
        <v>0.66516026099016168</v>
      </c>
      <c r="AA139">
        <v>138</v>
      </c>
    </row>
    <row r="140" spans="1:27" x14ac:dyDescent="0.3">
      <c r="A140">
        <v>226</v>
      </c>
      <c r="B140" t="s">
        <v>141</v>
      </c>
      <c r="C140" t="s">
        <v>149</v>
      </c>
      <c r="D140" t="s">
        <v>154</v>
      </c>
      <c r="E140" t="s">
        <v>157</v>
      </c>
      <c r="F140" t="s">
        <v>159</v>
      </c>
      <c r="G140" t="s">
        <v>225</v>
      </c>
      <c r="H140">
        <v>424.12573105998342</v>
      </c>
      <c r="I140">
        <v>61</v>
      </c>
      <c r="J140">
        <v>1537637.8438331522</v>
      </c>
      <c r="K140">
        <v>56550.995474999996</v>
      </c>
      <c r="L140">
        <v>276774811.88996738</v>
      </c>
      <c r="M140">
        <v>5863675.5499999989</v>
      </c>
      <c r="N140">
        <v>2306456765.7497282</v>
      </c>
      <c r="O140">
        <v>113704000</v>
      </c>
      <c r="P140">
        <v>27.666727491666656</v>
      </c>
      <c r="Q140">
        <v>22987.685765305625</v>
      </c>
      <c r="R140">
        <v>276831362.88544238</v>
      </c>
      <c r="S140">
        <v>2426.0244412997286</v>
      </c>
      <c r="T140">
        <v>23015.35249279729</v>
      </c>
      <c r="U140">
        <f>Sustainable_Friendly_Table[[#This Row],[Total Energy(MJ)]]*AHP!$P$13/TOPSIS!$B$12</f>
        <v>2.2138824288076852E-2</v>
      </c>
      <c r="V140">
        <f>Sustainable_Friendly_Table[[#This Row],[Total Cost(LKR Million)]]*AHP!$P$14/TOPSIS!$C$12</f>
        <v>6.6988047283613218E-3</v>
      </c>
      <c r="W140">
        <f>Sustainable_Friendly_Table[[#This Row],[Total Carbon (Metric T)]]*AHP!$P$15/TOPSIS!$D$12</f>
        <v>1.2186546614379986E-2</v>
      </c>
      <c r="X140">
        <f>((Sustainable_Friendly_Table[[#This Row],[Weighted Energy]]-TOPSIS!$B$13)^2+(Sustainable_Friendly_Table[[#This Row],[Weighted Cost]]-TOPSIS!$C$13)^2+(Sustainable_Friendly_Table[[#This Row],[Weighted Co2]]-TOPSIS!$D$13)^2)^0.5</f>
        <v>2.3823316463285537E-3</v>
      </c>
      <c r="Y140">
        <f>((Sustainable_Friendly_Table[[#This Row],[Weighted Energy]]-TOPSIS!$B$14)^2+(Sustainable_Friendly_Table[[#This Row],[Weighted Cost]]-TOPSIS!$C$14)^2+(Sustainable_Friendly_Table[[#This Row],[Weighted Co2]]-TOPSIS!$D$14)^2)^0.5</f>
        <v>4.6431341992715647E-3</v>
      </c>
      <c r="Z140">
        <f>Sustainable_Friendly_Table[[#This Row],[S- Worst-Euclidean Distance]]/(Sustainable_Friendly_Table[[#This Row],[S+ Best-Euclidean Distance]]+Sustainable_Friendly_Table[[#This Row],[S- Worst-Euclidean Distance]])</f>
        <v>0.66090054400868647</v>
      </c>
      <c r="AA140">
        <v>139</v>
      </c>
    </row>
    <row r="141" spans="1:27" x14ac:dyDescent="0.3">
      <c r="A141">
        <v>244</v>
      </c>
      <c r="B141" t="s">
        <v>141</v>
      </c>
      <c r="C141" t="s">
        <v>149</v>
      </c>
      <c r="D141" t="s">
        <v>155</v>
      </c>
      <c r="E141" t="s">
        <v>157</v>
      </c>
      <c r="F141" t="s">
        <v>159</v>
      </c>
      <c r="G141" t="s">
        <v>225</v>
      </c>
      <c r="H141">
        <v>424.15582493498346</v>
      </c>
      <c r="I141">
        <v>61</v>
      </c>
      <c r="J141">
        <v>1537666.9747041522</v>
      </c>
      <c r="K141">
        <v>56465.012974999991</v>
      </c>
      <c r="L141">
        <v>276780055.44674742</v>
      </c>
      <c r="M141">
        <v>5859376.4249999989</v>
      </c>
      <c r="N141">
        <v>2306500462.0562286</v>
      </c>
      <c r="O141">
        <v>113704000</v>
      </c>
      <c r="P141">
        <v>27.602240616666659</v>
      </c>
      <c r="Q141">
        <v>22988.121271827076</v>
      </c>
      <c r="R141">
        <v>276836520.4597224</v>
      </c>
      <c r="S141">
        <v>2426.0638384812287</v>
      </c>
      <c r="T141">
        <v>23015.723512443743</v>
      </c>
      <c r="U141">
        <f>Sustainable_Friendly_Table[[#This Row],[Total Energy(MJ)]]*AHP!$P$13/TOPSIS!$B$12</f>
        <v>2.2139236750846777E-2</v>
      </c>
      <c r="V141">
        <f>Sustainable_Friendly_Table[[#This Row],[Total Cost(LKR Million)]]*AHP!$P$14/TOPSIS!$C$12</f>
        <v>6.6989135129313466E-3</v>
      </c>
      <c r="W141">
        <f>Sustainable_Friendly_Table[[#This Row],[Total Carbon (Metric T)]]*AHP!$P$15/TOPSIS!$D$12</f>
        <v>1.2186743067952347E-2</v>
      </c>
      <c r="X141">
        <f>((Sustainable_Friendly_Table[[#This Row],[Weighted Energy]]-TOPSIS!$B$13)^2+(Sustainable_Friendly_Table[[#This Row],[Weighted Cost]]-TOPSIS!$C$13)^2+(Sustainable_Friendly_Table[[#This Row],[Weighted Co2]]-TOPSIS!$D$13)^2)^0.5</f>
        <v>2.3828003099977397E-3</v>
      </c>
      <c r="Y141">
        <f>((Sustainable_Friendly_Table[[#This Row],[Weighted Energy]]-TOPSIS!$B$14)^2+(Sustainable_Friendly_Table[[#This Row],[Weighted Cost]]-TOPSIS!$C$14)^2+(Sustainable_Friendly_Table[[#This Row],[Weighted Co2]]-TOPSIS!$D$14)^2)^0.5</f>
        <v>4.6426655418117194E-3</v>
      </c>
      <c r="Z141">
        <f>Sustainable_Friendly_Table[[#This Row],[S- Worst-Euclidean Distance]]/(Sustainable_Friendly_Table[[#This Row],[S+ Best-Euclidean Distance]]+Sustainable_Friendly_Table[[#This Row],[S- Worst-Euclidean Distance]])</f>
        <v>0.66083383504254989</v>
      </c>
      <c r="AA141">
        <v>140</v>
      </c>
    </row>
    <row r="142" spans="1:27" x14ac:dyDescent="0.3">
      <c r="A142">
        <v>228</v>
      </c>
      <c r="B142" t="s">
        <v>141</v>
      </c>
      <c r="C142" t="s">
        <v>149</v>
      </c>
      <c r="D142" t="s">
        <v>154</v>
      </c>
      <c r="E142" t="s">
        <v>157</v>
      </c>
      <c r="F142" t="s">
        <v>159</v>
      </c>
      <c r="G142" t="s">
        <v>224</v>
      </c>
      <c r="H142">
        <v>424.12573105998342</v>
      </c>
      <c r="I142">
        <v>31</v>
      </c>
      <c r="J142">
        <v>1537637.8438331522</v>
      </c>
      <c r="K142">
        <v>56550.995474999996</v>
      </c>
      <c r="L142">
        <v>276774811.88996738</v>
      </c>
      <c r="M142">
        <v>5863675.5499999989</v>
      </c>
      <c r="N142">
        <v>2306456765.7497282</v>
      </c>
      <c r="O142">
        <v>116132200</v>
      </c>
      <c r="P142">
        <v>27.666727491666656</v>
      </c>
      <c r="Q142">
        <v>22987.685765305625</v>
      </c>
      <c r="R142">
        <v>276831362.88544238</v>
      </c>
      <c r="S142">
        <v>2428.4526412997284</v>
      </c>
      <c r="T142">
        <v>23015.35249279729</v>
      </c>
      <c r="U142">
        <f>Sustainable_Friendly_Table[[#This Row],[Total Energy(MJ)]]*AHP!$P$13/TOPSIS!$B$12</f>
        <v>2.2138824288076852E-2</v>
      </c>
      <c r="V142">
        <f>Sustainable_Friendly_Table[[#This Row],[Total Cost(LKR Million)]]*AHP!$P$14/TOPSIS!$C$12</f>
        <v>6.7055095403015892E-3</v>
      </c>
      <c r="W142">
        <f>Sustainable_Friendly_Table[[#This Row],[Total Carbon (Metric T)]]*AHP!$P$15/TOPSIS!$D$12</f>
        <v>1.2186546614379986E-2</v>
      </c>
      <c r="X142">
        <f>((Sustainable_Friendly_Table[[#This Row],[Weighted Energy]]-TOPSIS!$B$13)^2+(Sustainable_Friendly_Table[[#This Row],[Weighted Cost]]-TOPSIS!$C$13)^2+(Sustainable_Friendly_Table[[#This Row],[Weighted Co2]]-TOPSIS!$D$13)^2)^0.5</f>
        <v>2.3840856166930853E-3</v>
      </c>
      <c r="Y142">
        <f>((Sustainable_Friendly_Table[[#This Row],[Weighted Energy]]-TOPSIS!$B$14)^2+(Sustainable_Friendly_Table[[#This Row],[Weighted Cost]]-TOPSIS!$C$14)^2+(Sustainable_Friendly_Table[[#This Row],[Weighted Co2]]-TOPSIS!$D$14)^2)^0.5</f>
        <v>4.6413852300749439E-3</v>
      </c>
      <c r="Z142">
        <f>Sustainable_Friendly_Table[[#This Row],[S- Worst-Euclidean Distance]]/(Sustainable_Friendly_Table[[#This Row],[S+ Best-Euclidean Distance]]+Sustainable_Friendly_Table[[#This Row],[S- Worst-Euclidean Distance]])</f>
        <v>0.66065112663731984</v>
      </c>
      <c r="AA142">
        <v>141</v>
      </c>
    </row>
    <row r="143" spans="1:27" x14ac:dyDescent="0.3">
      <c r="A143">
        <v>246</v>
      </c>
      <c r="B143" t="s">
        <v>141</v>
      </c>
      <c r="C143" t="s">
        <v>149</v>
      </c>
      <c r="D143" t="s">
        <v>155</v>
      </c>
      <c r="E143" t="s">
        <v>157</v>
      </c>
      <c r="F143" t="s">
        <v>159</v>
      </c>
      <c r="G143" t="s">
        <v>224</v>
      </c>
      <c r="H143">
        <v>424.15582493498346</v>
      </c>
      <c r="I143">
        <v>31</v>
      </c>
      <c r="J143">
        <v>1537666.9747041522</v>
      </c>
      <c r="K143">
        <v>56465.012974999991</v>
      </c>
      <c r="L143">
        <v>276780055.44674742</v>
      </c>
      <c r="M143">
        <v>5859376.4249999989</v>
      </c>
      <c r="N143">
        <v>2306500462.0562286</v>
      </c>
      <c r="O143">
        <v>116132200</v>
      </c>
      <c r="P143">
        <v>27.602240616666659</v>
      </c>
      <c r="Q143">
        <v>22988.121271827076</v>
      </c>
      <c r="R143">
        <v>276836520.4597224</v>
      </c>
      <c r="S143">
        <v>2428.492038481229</v>
      </c>
      <c r="T143">
        <v>23015.723512443743</v>
      </c>
      <c r="U143">
        <f>Sustainable_Friendly_Table[[#This Row],[Total Energy(MJ)]]*AHP!$P$13/TOPSIS!$B$12</f>
        <v>2.2139236750846777E-2</v>
      </c>
      <c r="V143">
        <f>Sustainable_Friendly_Table[[#This Row],[Total Cost(LKR Million)]]*AHP!$P$14/TOPSIS!$C$12</f>
        <v>6.7056183248716148E-3</v>
      </c>
      <c r="W143">
        <f>Sustainable_Friendly_Table[[#This Row],[Total Carbon (Metric T)]]*AHP!$P$15/TOPSIS!$D$12</f>
        <v>1.2186743067952347E-2</v>
      </c>
      <c r="X143">
        <f>((Sustainable_Friendly_Table[[#This Row],[Weighted Energy]]-TOPSIS!$B$13)^2+(Sustainable_Friendly_Table[[#This Row],[Weighted Cost]]-TOPSIS!$C$13)^2+(Sustainable_Friendly_Table[[#This Row],[Weighted Co2]]-TOPSIS!$D$13)^2)^0.5</f>
        <v>2.3845542415113614E-3</v>
      </c>
      <c r="Y143">
        <f>((Sustainable_Friendly_Table[[#This Row],[Weighted Energy]]-TOPSIS!$B$14)^2+(Sustainable_Friendly_Table[[#This Row],[Weighted Cost]]-TOPSIS!$C$14)^2+(Sustainable_Friendly_Table[[#This Row],[Weighted Co2]]-TOPSIS!$D$14)^2)^0.5</f>
        <v>4.6409165531604542E-3</v>
      </c>
      <c r="Z143">
        <f>Sustainable_Friendly_Table[[#This Row],[S- Worst-Euclidean Distance]]/(Sustainable_Friendly_Table[[#This Row],[S+ Best-Euclidean Distance]]+Sustainable_Friendly_Table[[#This Row],[S- Worst-Euclidean Distance]])</f>
        <v>0.6605844204320328</v>
      </c>
      <c r="AA143">
        <v>142</v>
      </c>
    </row>
    <row r="144" spans="1:27" x14ac:dyDescent="0.3">
      <c r="A144">
        <v>227</v>
      </c>
      <c r="B144" t="s">
        <v>141</v>
      </c>
      <c r="C144" t="s">
        <v>149</v>
      </c>
      <c r="D144" t="s">
        <v>154</v>
      </c>
      <c r="E144" t="s">
        <v>157</v>
      </c>
      <c r="F144" t="s">
        <v>159</v>
      </c>
      <c r="G144" t="s">
        <v>226</v>
      </c>
      <c r="H144">
        <v>424.12573105998342</v>
      </c>
      <c r="I144">
        <v>31</v>
      </c>
      <c r="J144">
        <v>1537637.8438331522</v>
      </c>
      <c r="K144">
        <v>56550.995474999996</v>
      </c>
      <c r="L144">
        <v>276774811.88996738</v>
      </c>
      <c r="M144">
        <v>5863675.5499999989</v>
      </c>
      <c r="N144">
        <v>2306456765.7497282</v>
      </c>
      <c r="O144">
        <v>120900000</v>
      </c>
      <c r="P144">
        <v>27.666727491666656</v>
      </c>
      <c r="Q144">
        <v>22987.685765305625</v>
      </c>
      <c r="R144">
        <v>276831362.88544238</v>
      </c>
      <c r="S144">
        <v>2433.2204412997285</v>
      </c>
      <c r="T144">
        <v>23015.35249279729</v>
      </c>
      <c r="U144">
        <f>Sustainable_Friendly_Table[[#This Row],[Total Energy(MJ)]]*AHP!$P$13/TOPSIS!$B$12</f>
        <v>2.2138824288076852E-2</v>
      </c>
      <c r="V144">
        <f>Sustainable_Friendly_Table[[#This Row],[Total Cost(LKR Million)]]*AHP!$P$14/TOPSIS!$C$12</f>
        <v>6.7186745194502615E-3</v>
      </c>
      <c r="W144">
        <f>Sustainable_Friendly_Table[[#This Row],[Total Carbon (Metric T)]]*AHP!$P$15/TOPSIS!$D$12</f>
        <v>1.2186546614379986E-2</v>
      </c>
      <c r="X144">
        <f>((Sustainable_Friendly_Table[[#This Row],[Weighted Energy]]-TOPSIS!$B$13)^2+(Sustainable_Friendly_Table[[#This Row],[Weighted Cost]]-TOPSIS!$C$13)^2+(Sustainable_Friendly_Table[[#This Row],[Weighted Co2]]-TOPSIS!$D$13)^2)^0.5</f>
        <v>2.3875805908055397E-3</v>
      </c>
      <c r="Y144">
        <f>((Sustainable_Friendly_Table[[#This Row],[Weighted Energy]]-TOPSIS!$B$14)^2+(Sustainable_Friendly_Table[[#This Row],[Weighted Cost]]-TOPSIS!$C$14)^2+(Sustainable_Friendly_Table[[#This Row],[Weighted Co2]]-TOPSIS!$D$14)^2)^0.5</f>
        <v>4.6379773895290338E-3</v>
      </c>
      <c r="Z144">
        <f>Sustainable_Friendly_Table[[#This Row],[S- Worst-Euclidean Distance]]/(Sustainable_Friendly_Table[[#This Row],[S+ Best-Euclidean Distance]]+Sustainable_Friendly_Table[[#This Row],[S- Worst-Euclidean Distance]])</f>
        <v>0.66015786966833379</v>
      </c>
      <c r="AA144">
        <v>143</v>
      </c>
    </row>
    <row r="145" spans="1:27" x14ac:dyDescent="0.3">
      <c r="A145">
        <v>245</v>
      </c>
      <c r="B145" t="s">
        <v>141</v>
      </c>
      <c r="C145" t="s">
        <v>149</v>
      </c>
      <c r="D145" t="s">
        <v>155</v>
      </c>
      <c r="E145" t="s">
        <v>157</v>
      </c>
      <c r="F145" t="s">
        <v>159</v>
      </c>
      <c r="G145" t="s">
        <v>226</v>
      </c>
      <c r="H145">
        <v>424.15582493498346</v>
      </c>
      <c r="I145">
        <v>31</v>
      </c>
      <c r="J145">
        <v>1537666.9747041522</v>
      </c>
      <c r="K145">
        <v>56465.012974999991</v>
      </c>
      <c r="L145">
        <v>276780055.44674742</v>
      </c>
      <c r="M145">
        <v>5859376.4249999989</v>
      </c>
      <c r="N145">
        <v>2306500462.0562286</v>
      </c>
      <c r="O145">
        <v>120900000</v>
      </c>
      <c r="P145">
        <v>27.602240616666659</v>
      </c>
      <c r="Q145">
        <v>22988.121271827076</v>
      </c>
      <c r="R145">
        <v>276836520.4597224</v>
      </c>
      <c r="S145">
        <v>2433.2598384812291</v>
      </c>
      <c r="T145">
        <v>23015.723512443743</v>
      </c>
      <c r="U145">
        <f>Sustainable_Friendly_Table[[#This Row],[Total Energy(MJ)]]*AHP!$P$13/TOPSIS!$B$12</f>
        <v>2.2139236750846777E-2</v>
      </c>
      <c r="V145">
        <f>Sustainable_Friendly_Table[[#This Row],[Total Cost(LKR Million)]]*AHP!$P$14/TOPSIS!$C$12</f>
        <v>6.718783304020288E-3</v>
      </c>
      <c r="W145">
        <f>Sustainable_Friendly_Table[[#This Row],[Total Carbon (Metric T)]]*AHP!$P$15/TOPSIS!$D$12</f>
        <v>1.2186743067952347E-2</v>
      </c>
      <c r="X145">
        <f>((Sustainable_Friendly_Table[[#This Row],[Weighted Energy]]-TOPSIS!$B$13)^2+(Sustainable_Friendly_Table[[#This Row],[Weighted Cost]]-TOPSIS!$C$13)^2+(Sustainable_Friendly_Table[[#This Row],[Weighted Co2]]-TOPSIS!$D$13)^2)^0.5</f>
        <v>2.3880491294928376E-3</v>
      </c>
      <c r="Y145">
        <f>((Sustainable_Friendly_Table[[#This Row],[Weighted Energy]]-TOPSIS!$B$14)^2+(Sustainable_Friendly_Table[[#This Row],[Weighted Cost]]-TOPSIS!$C$14)^2+(Sustainable_Friendly_Table[[#This Row],[Weighted Co2]]-TOPSIS!$D$14)^2)^0.5</f>
        <v>4.6375086770287146E-3</v>
      </c>
      <c r="Z145">
        <f>Sustainable_Friendly_Table[[#This Row],[S- Worst-Euclidean Distance]]/(Sustainable_Friendly_Table[[#This Row],[S+ Best-Euclidean Distance]]+Sustainable_Friendly_Table[[#This Row],[S- Worst-Euclidean Distance]])</f>
        <v>0.66009117065749501</v>
      </c>
      <c r="AA145">
        <v>144</v>
      </c>
    </row>
    <row r="146" spans="1:27" x14ac:dyDescent="0.3">
      <c r="A146">
        <v>439</v>
      </c>
      <c r="B146" t="s">
        <v>143</v>
      </c>
      <c r="C146" t="s">
        <v>149</v>
      </c>
      <c r="D146" t="s">
        <v>154</v>
      </c>
      <c r="E146" t="s">
        <v>156</v>
      </c>
      <c r="F146" t="s">
        <v>161</v>
      </c>
      <c r="G146" t="s">
        <v>225</v>
      </c>
      <c r="H146">
        <v>426.91962949725286</v>
      </c>
      <c r="I146">
        <v>61</v>
      </c>
      <c r="J146">
        <v>1541122.3595579024</v>
      </c>
      <c r="K146">
        <v>41104.965433333324</v>
      </c>
      <c r="L146">
        <v>277402024.72042245</v>
      </c>
      <c r="M146">
        <v>6338107.2416666653</v>
      </c>
      <c r="N146">
        <v>2311683539.336854</v>
      </c>
      <c r="O146">
        <v>113704000</v>
      </c>
      <c r="P146">
        <v>26.658188366666657</v>
      </c>
      <c r="Q146">
        <v>23039.77927539064</v>
      </c>
      <c r="R146">
        <v>277443129.68585581</v>
      </c>
      <c r="S146">
        <v>2431.7256465785208</v>
      </c>
      <c r="T146">
        <v>23066.437463757306</v>
      </c>
      <c r="U146">
        <f>Sustainable_Friendly_Table[[#This Row],[Total Energy(MJ)]]*AHP!$P$13/TOPSIS!$B$12</f>
        <v>2.2187748649675421E-2</v>
      </c>
      <c r="V146">
        <f>Sustainable_Friendly_Table[[#This Row],[Total Cost(LKR Million)]]*AHP!$P$14/TOPSIS!$C$12</f>
        <v>6.7145470515748793E-3</v>
      </c>
      <c r="W146">
        <f>Sustainable_Friendly_Table[[#This Row],[Total Carbon (Metric T)]]*AHP!$P$15/TOPSIS!$D$12</f>
        <v>1.2213595923318154E-2</v>
      </c>
      <c r="X146">
        <f>((Sustainable_Friendly_Table[[#This Row],[Weighted Energy]]-TOPSIS!$B$13)^2+(Sustainable_Friendly_Table[[#This Row],[Weighted Cost]]-TOPSIS!$C$13)^2+(Sustainable_Friendly_Table[[#This Row],[Weighted Co2]]-TOPSIS!$D$13)^2)^0.5</f>
        <v>2.4404062465979413E-3</v>
      </c>
      <c r="Y146">
        <f>((Sustainable_Friendly_Table[[#This Row],[Weighted Energy]]-TOPSIS!$B$14)^2+(Sustainable_Friendly_Table[[#This Row],[Weighted Cost]]-TOPSIS!$C$14)^2+(Sustainable_Friendly_Table[[#This Row],[Weighted Co2]]-TOPSIS!$D$14)^2)^0.5</f>
        <v>4.5850589900461669E-3</v>
      </c>
      <c r="Z146">
        <f>Sustainable_Friendly_Table[[#This Row],[S- Worst-Euclidean Distance]]/(Sustainable_Friendly_Table[[#This Row],[S+ Best-Euclidean Distance]]+Sustainable_Friendly_Table[[#This Row],[S- Worst-Euclidean Distance]])</f>
        <v>0.65263421504542762</v>
      </c>
      <c r="AA146">
        <v>145</v>
      </c>
    </row>
    <row r="147" spans="1:27" x14ac:dyDescent="0.3">
      <c r="A147">
        <v>457</v>
      </c>
      <c r="B147" t="s">
        <v>143</v>
      </c>
      <c r="C147" t="s">
        <v>149</v>
      </c>
      <c r="D147" t="s">
        <v>155</v>
      </c>
      <c r="E147" t="s">
        <v>156</v>
      </c>
      <c r="F147" t="s">
        <v>161</v>
      </c>
      <c r="G147" t="s">
        <v>225</v>
      </c>
      <c r="H147">
        <v>426.94972337225289</v>
      </c>
      <c r="I147">
        <v>61</v>
      </c>
      <c r="J147">
        <v>1541151.4904289024</v>
      </c>
      <c r="K147">
        <v>41018.982933333325</v>
      </c>
      <c r="L147">
        <v>277407268.27720249</v>
      </c>
      <c r="M147">
        <v>6333808.1166666653</v>
      </c>
      <c r="N147">
        <v>2311727235.6433539</v>
      </c>
      <c r="O147">
        <v>113704000</v>
      </c>
      <c r="P147">
        <v>26.593701491666661</v>
      </c>
      <c r="Q147">
        <v>23040.214781912091</v>
      </c>
      <c r="R147">
        <v>277448287.26013583</v>
      </c>
      <c r="S147">
        <v>2431.7650437600209</v>
      </c>
      <c r="T147">
        <v>23066.808483403758</v>
      </c>
      <c r="U147">
        <f>Sustainable_Friendly_Table[[#This Row],[Total Energy(MJ)]]*AHP!$P$13/TOPSIS!$B$12</f>
        <v>2.218816111244535E-2</v>
      </c>
      <c r="V147">
        <f>Sustainable_Friendly_Table[[#This Row],[Total Cost(LKR Million)]]*AHP!$P$14/TOPSIS!$C$12</f>
        <v>6.714655836144905E-3</v>
      </c>
      <c r="W147">
        <f>Sustainable_Friendly_Table[[#This Row],[Total Carbon (Metric T)]]*AHP!$P$15/TOPSIS!$D$12</f>
        <v>1.2213792376890515E-2</v>
      </c>
      <c r="X147">
        <f>((Sustainable_Friendly_Table[[#This Row],[Weighted Energy]]-TOPSIS!$B$13)^2+(Sustainable_Friendly_Table[[#This Row],[Weighted Cost]]-TOPSIS!$C$13)^2+(Sustainable_Friendly_Table[[#This Row],[Weighted Co2]]-TOPSIS!$D$13)^2)^0.5</f>
        <v>2.4408749055465635E-3</v>
      </c>
      <c r="Y147">
        <f>((Sustainable_Friendly_Table[[#This Row],[Weighted Energy]]-TOPSIS!$B$14)^2+(Sustainable_Friendly_Table[[#This Row],[Weighted Cost]]-TOPSIS!$C$14)^2+(Sustainable_Friendly_Table[[#This Row],[Weighted Co2]]-TOPSIS!$D$14)^2)^0.5</f>
        <v>4.5845903300894535E-3</v>
      </c>
      <c r="Z147">
        <f>Sustainable_Friendly_Table[[#This Row],[S- Worst-Euclidean Distance]]/(Sustainable_Friendly_Table[[#This Row],[S+ Best-Euclidean Distance]]+Sustainable_Friendly_Table[[#This Row],[S- Worst-Euclidean Distance]])</f>
        <v>0.65256750639581085</v>
      </c>
      <c r="AA147">
        <v>146</v>
      </c>
    </row>
    <row r="148" spans="1:27" x14ac:dyDescent="0.3">
      <c r="A148">
        <v>441</v>
      </c>
      <c r="B148" t="s">
        <v>143</v>
      </c>
      <c r="C148" t="s">
        <v>149</v>
      </c>
      <c r="D148" t="s">
        <v>154</v>
      </c>
      <c r="E148" t="s">
        <v>156</v>
      </c>
      <c r="F148" t="s">
        <v>161</v>
      </c>
      <c r="G148" t="s">
        <v>224</v>
      </c>
      <c r="H148">
        <v>426.91962949725286</v>
      </c>
      <c r="I148">
        <v>31</v>
      </c>
      <c r="J148">
        <v>1541122.3595579024</v>
      </c>
      <c r="K148">
        <v>41104.965433333324</v>
      </c>
      <c r="L148">
        <v>277402024.72042245</v>
      </c>
      <c r="M148">
        <v>6338107.2416666653</v>
      </c>
      <c r="N148">
        <v>2311683539.336854</v>
      </c>
      <c r="O148">
        <v>116132200</v>
      </c>
      <c r="P148">
        <v>26.658188366666657</v>
      </c>
      <c r="Q148">
        <v>23039.77927539064</v>
      </c>
      <c r="R148">
        <v>277443129.68585581</v>
      </c>
      <c r="S148">
        <v>2434.1538465785206</v>
      </c>
      <c r="T148">
        <v>23066.437463757306</v>
      </c>
      <c r="U148">
        <f>Sustainable_Friendly_Table[[#This Row],[Total Energy(MJ)]]*AHP!$P$13/TOPSIS!$B$12</f>
        <v>2.2187748649675421E-2</v>
      </c>
      <c r="V148">
        <f>Sustainable_Friendly_Table[[#This Row],[Total Cost(LKR Million)]]*AHP!$P$14/TOPSIS!$C$12</f>
        <v>6.7212518635151467E-3</v>
      </c>
      <c r="W148">
        <f>Sustainable_Friendly_Table[[#This Row],[Total Carbon (Metric T)]]*AHP!$P$15/TOPSIS!$D$12</f>
        <v>1.2213595923318154E-2</v>
      </c>
      <c r="X148">
        <f>((Sustainable_Friendly_Table[[#This Row],[Weighted Energy]]-TOPSIS!$B$13)^2+(Sustainable_Friendly_Table[[#This Row],[Weighted Cost]]-TOPSIS!$C$13)^2+(Sustainable_Friendly_Table[[#This Row],[Weighted Co2]]-TOPSIS!$D$13)^2)^0.5</f>
        <v>2.4421617271777646E-3</v>
      </c>
      <c r="Y148">
        <f>((Sustainable_Friendly_Table[[#This Row],[Weighted Energy]]-TOPSIS!$B$14)^2+(Sustainable_Friendly_Table[[#This Row],[Weighted Cost]]-TOPSIS!$C$14)^2+(Sustainable_Friendly_Table[[#This Row],[Weighted Co2]]-TOPSIS!$D$14)^2)^0.5</f>
        <v>4.5833108886861604E-3</v>
      </c>
      <c r="Z148">
        <f>Sustainable_Friendly_Table[[#This Row],[S- Worst-Euclidean Distance]]/(Sustainable_Friendly_Table[[#This Row],[S+ Best-Euclidean Distance]]+Sustainable_Friendly_Table[[#This Row],[S- Worst-Euclidean Distance]])</f>
        <v>0.65238470623837863</v>
      </c>
      <c r="AA148">
        <v>147</v>
      </c>
    </row>
    <row r="149" spans="1:27" x14ac:dyDescent="0.3">
      <c r="A149">
        <v>459</v>
      </c>
      <c r="B149" t="s">
        <v>143</v>
      </c>
      <c r="C149" t="s">
        <v>149</v>
      </c>
      <c r="D149" t="s">
        <v>155</v>
      </c>
      <c r="E149" t="s">
        <v>156</v>
      </c>
      <c r="F149" t="s">
        <v>161</v>
      </c>
      <c r="G149" t="s">
        <v>224</v>
      </c>
      <c r="H149">
        <v>426.94972337225289</v>
      </c>
      <c r="I149">
        <v>31</v>
      </c>
      <c r="J149">
        <v>1541151.4904289024</v>
      </c>
      <c r="K149">
        <v>41018.982933333325</v>
      </c>
      <c r="L149">
        <v>277407268.27720249</v>
      </c>
      <c r="M149">
        <v>6333808.1166666653</v>
      </c>
      <c r="N149">
        <v>2311727235.6433539</v>
      </c>
      <c r="O149">
        <v>116132200</v>
      </c>
      <c r="P149">
        <v>26.593701491666661</v>
      </c>
      <c r="Q149">
        <v>23040.214781912091</v>
      </c>
      <c r="R149">
        <v>277448287.26013583</v>
      </c>
      <c r="S149">
        <v>2434.1932437600208</v>
      </c>
      <c r="T149">
        <v>23066.808483403758</v>
      </c>
      <c r="U149">
        <f>Sustainable_Friendly_Table[[#This Row],[Total Energy(MJ)]]*AHP!$P$13/TOPSIS!$B$12</f>
        <v>2.218816111244535E-2</v>
      </c>
      <c r="V149">
        <f>Sustainable_Friendly_Table[[#This Row],[Total Cost(LKR Million)]]*AHP!$P$14/TOPSIS!$C$12</f>
        <v>6.7213606480851715E-3</v>
      </c>
      <c r="W149">
        <f>Sustainable_Friendly_Table[[#This Row],[Total Carbon (Metric T)]]*AHP!$P$15/TOPSIS!$D$12</f>
        <v>1.2213792376890515E-2</v>
      </c>
      <c r="X149">
        <f>((Sustainable_Friendly_Table[[#This Row],[Weighted Energy]]-TOPSIS!$B$13)^2+(Sustainable_Friendly_Table[[#This Row],[Weighted Cost]]-TOPSIS!$C$13)^2+(Sustainable_Friendly_Table[[#This Row],[Weighted Co2]]-TOPSIS!$D$13)^2)^0.5</f>
        <v>2.4426303479128278E-3</v>
      </c>
      <c r="Y149">
        <f>((Sustainable_Friendly_Table[[#This Row],[Weighted Energy]]-TOPSIS!$B$14)^2+(Sustainable_Friendly_Table[[#This Row],[Weighted Cost]]-TOPSIS!$C$14)^2+(Sustainable_Friendly_Table[[#This Row],[Weighted Co2]]-TOPSIS!$D$14)^2)^0.5</f>
        <v>4.5828422091160675E-3</v>
      </c>
      <c r="Z149">
        <f>Sustainable_Friendly_Table[[#This Row],[S- Worst-Euclidean Distance]]/(Sustainable_Friendly_Table[[#This Row],[S+ Best-Euclidean Distance]]+Sustainable_Friendly_Table[[#This Row],[S- Worst-Euclidean Distance]])</f>
        <v>0.65231800023629627</v>
      </c>
      <c r="AA149">
        <v>148</v>
      </c>
    </row>
    <row r="150" spans="1:27" x14ac:dyDescent="0.3">
      <c r="A150">
        <v>440</v>
      </c>
      <c r="B150" t="s">
        <v>143</v>
      </c>
      <c r="C150" t="s">
        <v>149</v>
      </c>
      <c r="D150" t="s">
        <v>154</v>
      </c>
      <c r="E150" t="s">
        <v>156</v>
      </c>
      <c r="F150" t="s">
        <v>161</v>
      </c>
      <c r="G150" t="s">
        <v>226</v>
      </c>
      <c r="H150">
        <v>426.91962949725286</v>
      </c>
      <c r="I150">
        <v>31</v>
      </c>
      <c r="J150">
        <v>1541122.3595579024</v>
      </c>
      <c r="K150">
        <v>41104.965433333324</v>
      </c>
      <c r="L150">
        <v>277402024.72042245</v>
      </c>
      <c r="M150">
        <v>6338107.2416666653</v>
      </c>
      <c r="N150">
        <v>2311683539.336854</v>
      </c>
      <c r="O150">
        <v>120900000</v>
      </c>
      <c r="P150">
        <v>26.658188366666657</v>
      </c>
      <c r="Q150">
        <v>23039.77927539064</v>
      </c>
      <c r="R150">
        <v>277443129.68585581</v>
      </c>
      <c r="S150">
        <v>2438.9216465785207</v>
      </c>
      <c r="T150">
        <v>23066.437463757306</v>
      </c>
      <c r="U150">
        <f>Sustainable_Friendly_Table[[#This Row],[Total Energy(MJ)]]*AHP!$P$13/TOPSIS!$B$12</f>
        <v>2.2187748649675421E-2</v>
      </c>
      <c r="V150">
        <f>Sustainable_Friendly_Table[[#This Row],[Total Cost(LKR Million)]]*AHP!$P$14/TOPSIS!$C$12</f>
        <v>6.7344168426638198E-3</v>
      </c>
      <c r="W150">
        <f>Sustainable_Friendly_Table[[#This Row],[Total Carbon (Metric T)]]*AHP!$P$15/TOPSIS!$D$12</f>
        <v>1.2213595923318154E-2</v>
      </c>
      <c r="X150">
        <f>((Sustainable_Friendly_Table[[#This Row],[Weighted Energy]]-TOPSIS!$B$13)^2+(Sustainable_Friendly_Table[[#This Row],[Weighted Cost]]-TOPSIS!$C$13)^2+(Sustainable_Friendly_Table[[#This Row],[Weighted Co2]]-TOPSIS!$D$13)^2)^0.5</f>
        <v>2.4456584484089522E-3</v>
      </c>
      <c r="Y150">
        <f>((Sustainable_Friendly_Table[[#This Row],[Weighted Energy]]-TOPSIS!$B$14)^2+(Sustainable_Friendly_Table[[#This Row],[Weighted Cost]]-TOPSIS!$C$14)^2+(Sustainable_Friendly_Table[[#This Row],[Weighted Co2]]-TOPSIS!$D$14)^2)^0.5</f>
        <v>4.5799050873230494E-3</v>
      </c>
      <c r="Z150">
        <f>Sustainable_Friendly_Table[[#This Row],[S- Worst-Euclidean Distance]]/(Sustainable_Friendly_Table[[#This Row],[S+ Best-Euclidean Distance]]+Sustainable_Friendly_Table[[#This Row],[S- Worst-Euclidean Distance]])</f>
        <v>0.6518914908433554</v>
      </c>
      <c r="AA150">
        <v>149</v>
      </c>
    </row>
    <row r="151" spans="1:27" x14ac:dyDescent="0.3">
      <c r="A151">
        <v>458</v>
      </c>
      <c r="B151" t="s">
        <v>143</v>
      </c>
      <c r="C151" t="s">
        <v>149</v>
      </c>
      <c r="D151" t="s">
        <v>155</v>
      </c>
      <c r="E151" t="s">
        <v>156</v>
      </c>
      <c r="F151" t="s">
        <v>161</v>
      </c>
      <c r="G151" t="s">
        <v>226</v>
      </c>
      <c r="H151">
        <v>426.94972337225289</v>
      </c>
      <c r="I151">
        <v>31</v>
      </c>
      <c r="J151">
        <v>1541151.4904289024</v>
      </c>
      <c r="K151">
        <v>41018.982933333325</v>
      </c>
      <c r="L151">
        <v>277407268.27720249</v>
      </c>
      <c r="M151">
        <v>6333808.1166666653</v>
      </c>
      <c r="N151">
        <v>2311727235.6433539</v>
      </c>
      <c r="O151">
        <v>120900000</v>
      </c>
      <c r="P151">
        <v>26.593701491666661</v>
      </c>
      <c r="Q151">
        <v>23040.214781912091</v>
      </c>
      <c r="R151">
        <v>277448287.26013583</v>
      </c>
      <c r="S151">
        <v>2438.9610437600209</v>
      </c>
      <c r="T151">
        <v>23066.808483403758</v>
      </c>
      <c r="U151">
        <f>Sustainable_Friendly_Table[[#This Row],[Total Energy(MJ)]]*AHP!$P$13/TOPSIS!$B$12</f>
        <v>2.218816111244535E-2</v>
      </c>
      <c r="V151">
        <f>Sustainable_Friendly_Table[[#This Row],[Total Cost(LKR Million)]]*AHP!$P$14/TOPSIS!$C$12</f>
        <v>6.7345256272338437E-3</v>
      </c>
      <c r="W151">
        <f>Sustainable_Friendly_Table[[#This Row],[Total Carbon (Metric T)]]*AHP!$P$15/TOPSIS!$D$12</f>
        <v>1.2213792376890515E-2</v>
      </c>
      <c r="X151">
        <f>((Sustainable_Friendly_Table[[#This Row],[Weighted Energy]]-TOPSIS!$B$13)^2+(Sustainable_Friendly_Table[[#This Row],[Weighted Cost]]-TOPSIS!$C$13)^2+(Sustainable_Friendly_Table[[#This Row],[Weighted Co2]]-TOPSIS!$D$13)^2)^0.5</f>
        <v>2.4461269847291522E-3</v>
      </c>
      <c r="Y151">
        <f>((Sustainable_Friendly_Table[[#This Row],[Weighted Energy]]-TOPSIS!$B$14)^2+(Sustainable_Friendly_Table[[#This Row],[Weighted Cost]]-TOPSIS!$C$14)^2+(Sustainable_Friendly_Table[[#This Row],[Weighted Co2]]-TOPSIS!$D$14)^2)^0.5</f>
        <v>4.5794363719225814E-3</v>
      </c>
      <c r="Z151">
        <f>Sustainable_Friendly_Table[[#This Row],[S- Worst-Euclidean Distance]]/(Sustainable_Friendly_Table[[#This Row],[S+ Best-Euclidean Distance]]+Sustainable_Friendly_Table[[#This Row],[S- Worst-Euclidean Distance]])</f>
        <v>0.65182479175663777</v>
      </c>
      <c r="AA151">
        <v>150</v>
      </c>
    </row>
    <row r="152" spans="1:27" x14ac:dyDescent="0.3">
      <c r="A152">
        <v>73</v>
      </c>
      <c r="B152" t="s">
        <v>139</v>
      </c>
      <c r="C152" t="s">
        <v>151</v>
      </c>
      <c r="D152" t="s">
        <v>154</v>
      </c>
      <c r="E152" t="s">
        <v>156</v>
      </c>
      <c r="F152" t="s">
        <v>159</v>
      </c>
      <c r="G152" t="s">
        <v>225</v>
      </c>
      <c r="H152">
        <v>421.75496263686625</v>
      </c>
      <c r="I152">
        <v>60</v>
      </c>
      <c r="J152">
        <v>1543696.9529898199</v>
      </c>
      <c r="K152">
        <v>65477.053233333318</v>
      </c>
      <c r="L152">
        <v>277865451.5381676</v>
      </c>
      <c r="M152">
        <v>5802127.4383333325</v>
      </c>
      <c r="N152">
        <v>2315545429.4847298</v>
      </c>
      <c r="O152">
        <v>111840000</v>
      </c>
      <c r="P152">
        <v>24.288264849999994</v>
      </c>
      <c r="Q152">
        <v>23078.269447197807</v>
      </c>
      <c r="R152">
        <v>277930928.59140092</v>
      </c>
      <c r="S152">
        <v>2433.1875569230633</v>
      </c>
      <c r="T152">
        <v>23102.557712047808</v>
      </c>
      <c r="U152">
        <f>Sustainable_Friendly_Table[[#This Row],[Total Energy(MJ)]]*AHP!$P$13/TOPSIS!$B$12</f>
        <v>2.2226759020990354E-2</v>
      </c>
      <c r="V152">
        <f>Sustainable_Friendly_Table[[#This Row],[Total Cost(LKR Million)]]*AHP!$P$14/TOPSIS!$C$12</f>
        <v>6.7185837182142374E-3</v>
      </c>
      <c r="W152">
        <f>Sustainable_Friendly_Table[[#This Row],[Total Carbon (Metric T)]]*AHP!$P$15/TOPSIS!$D$12</f>
        <v>1.2232721465264685E-2</v>
      </c>
      <c r="X152">
        <f>((Sustainable_Friendly_Table[[#This Row],[Weighted Energy]]-TOPSIS!$B$13)^2+(Sustainable_Friendly_Table[[#This Row],[Weighted Cost]]-TOPSIS!$C$13)^2+(Sustainable_Friendly_Table[[#This Row],[Weighted Co2]]-TOPSIS!$D$13)^2)^0.5</f>
        <v>2.4833684275100487E-3</v>
      </c>
      <c r="Y152">
        <f>((Sustainable_Friendly_Table[[#This Row],[Weighted Energy]]-TOPSIS!$B$14)^2+(Sustainable_Friendly_Table[[#This Row],[Weighted Cost]]-TOPSIS!$C$14)^2+(Sustainable_Friendly_Table[[#This Row],[Weighted Co2]]-TOPSIS!$D$14)^2)^0.5</f>
        <v>4.5421208508836667E-3</v>
      </c>
      <c r="Z152">
        <f>Sustainable_Friendly_Table[[#This Row],[S- Worst-Euclidean Distance]]/(Sustainable_Friendly_Table[[#This Row],[S+ Best-Euclidean Distance]]+Sustainable_Friendly_Table[[#This Row],[S- Worst-Euclidean Distance]])</f>
        <v>0.64652021672747639</v>
      </c>
      <c r="AA152">
        <v>151</v>
      </c>
    </row>
    <row r="153" spans="1:27" x14ac:dyDescent="0.3">
      <c r="A153">
        <v>75</v>
      </c>
      <c r="B153" t="s">
        <v>139</v>
      </c>
      <c r="C153" t="s">
        <v>151</v>
      </c>
      <c r="D153" t="s">
        <v>154</v>
      </c>
      <c r="E153" t="s">
        <v>156</v>
      </c>
      <c r="F153" t="s">
        <v>159</v>
      </c>
      <c r="G153" t="s">
        <v>224</v>
      </c>
      <c r="H153">
        <v>421.75496263686625</v>
      </c>
      <c r="I153">
        <v>30</v>
      </c>
      <c r="J153">
        <v>1543696.9529898199</v>
      </c>
      <c r="K153">
        <v>65477.053233333318</v>
      </c>
      <c r="L153">
        <v>277865451.5381676</v>
      </c>
      <c r="M153">
        <v>5802127.4383333325</v>
      </c>
      <c r="N153">
        <v>2315545429.4847298</v>
      </c>
      <c r="O153">
        <v>112386000</v>
      </c>
      <c r="P153">
        <v>24.288264849999994</v>
      </c>
      <c r="Q153">
        <v>23078.269447197807</v>
      </c>
      <c r="R153">
        <v>277930928.59140092</v>
      </c>
      <c r="S153">
        <v>2433.7335569230631</v>
      </c>
      <c r="T153">
        <v>23102.557712047808</v>
      </c>
      <c r="U153">
        <f>Sustainable_Friendly_Table[[#This Row],[Total Energy(MJ)]]*AHP!$P$13/TOPSIS!$B$12</f>
        <v>2.2226759020990354E-2</v>
      </c>
      <c r="V153">
        <f>Sustainable_Friendly_Table[[#This Row],[Total Cost(LKR Million)]]*AHP!$P$14/TOPSIS!$C$12</f>
        <v>6.7200913482774053E-3</v>
      </c>
      <c r="W153">
        <f>Sustainable_Friendly_Table[[#This Row],[Total Carbon (Metric T)]]*AHP!$P$15/TOPSIS!$D$12</f>
        <v>1.2232721465264685E-2</v>
      </c>
      <c r="X153">
        <f>((Sustainable_Friendly_Table[[#This Row],[Weighted Energy]]-TOPSIS!$B$13)^2+(Sustainable_Friendly_Table[[#This Row],[Weighted Cost]]-TOPSIS!$C$13)^2+(Sustainable_Friendly_Table[[#This Row],[Weighted Co2]]-TOPSIS!$D$13)^2)^0.5</f>
        <v>2.4837573144533684E-3</v>
      </c>
      <c r="Y153">
        <f>((Sustainable_Friendly_Table[[#This Row],[Weighted Energy]]-TOPSIS!$B$14)^2+(Sustainable_Friendly_Table[[#This Row],[Weighted Cost]]-TOPSIS!$C$14)^2+(Sustainable_Friendly_Table[[#This Row],[Weighted Co2]]-TOPSIS!$D$14)^2)^0.5</f>
        <v>4.5417245962735822E-3</v>
      </c>
      <c r="Z153">
        <f>Sustainable_Friendly_Table[[#This Row],[S- Worst-Euclidean Distance]]/(Sustainable_Friendly_Table[[#This Row],[S+ Best-Euclidean Distance]]+Sustainable_Friendly_Table[[#This Row],[S- Worst-Euclidean Distance]])</f>
        <v>0.64646449225625213</v>
      </c>
      <c r="AA153">
        <v>152</v>
      </c>
    </row>
    <row r="154" spans="1:27" x14ac:dyDescent="0.3">
      <c r="A154">
        <v>91</v>
      </c>
      <c r="B154" t="s">
        <v>139</v>
      </c>
      <c r="C154" t="s">
        <v>151</v>
      </c>
      <c r="D154" t="s">
        <v>155</v>
      </c>
      <c r="E154" t="s">
        <v>156</v>
      </c>
      <c r="F154" t="s">
        <v>159</v>
      </c>
      <c r="G154" t="s">
        <v>225</v>
      </c>
      <c r="H154">
        <v>421.78505651186629</v>
      </c>
      <c r="I154">
        <v>60</v>
      </c>
      <c r="J154">
        <v>1543726.0838608202</v>
      </c>
      <c r="K154">
        <v>65391.070733333319</v>
      </c>
      <c r="L154">
        <v>277870695.09494764</v>
      </c>
      <c r="M154">
        <v>5797828.3133333325</v>
      </c>
      <c r="N154">
        <v>2315589125.7912302</v>
      </c>
      <c r="O154">
        <v>111840000</v>
      </c>
      <c r="P154">
        <v>24.223777974999994</v>
      </c>
      <c r="Q154">
        <v>23078.704953719262</v>
      </c>
      <c r="R154">
        <v>277936086.16568094</v>
      </c>
      <c r="S154">
        <v>2433.2269541045639</v>
      </c>
      <c r="T154">
        <v>23102.928731694261</v>
      </c>
      <c r="U154">
        <f>Sustainable_Friendly_Table[[#This Row],[Total Energy(MJ)]]*AHP!$P$13/TOPSIS!$B$12</f>
        <v>2.2227171483760279E-2</v>
      </c>
      <c r="V154">
        <f>Sustainable_Friendly_Table[[#This Row],[Total Cost(LKR Million)]]*AHP!$P$14/TOPSIS!$C$12</f>
        <v>6.7186925027842639E-3</v>
      </c>
      <c r="W154">
        <f>Sustainable_Friendly_Table[[#This Row],[Total Carbon (Metric T)]]*AHP!$P$15/TOPSIS!$D$12</f>
        <v>1.2232917918837044E-2</v>
      </c>
      <c r="X154">
        <f>((Sustainable_Friendly_Table[[#This Row],[Weighted Energy]]-TOPSIS!$B$13)^2+(Sustainable_Friendly_Table[[#This Row],[Weighted Cost]]-TOPSIS!$C$13)^2+(Sustainable_Friendly_Table[[#This Row],[Weighted Co2]]-TOPSIS!$D$13)^2)^0.5</f>
        <v>2.4838371477039693E-3</v>
      </c>
      <c r="Y154">
        <f>((Sustainable_Friendly_Table[[#This Row],[Weighted Energy]]-TOPSIS!$B$14)^2+(Sustainable_Friendly_Table[[#This Row],[Weighted Cost]]-TOPSIS!$C$14)^2+(Sustainable_Friendly_Table[[#This Row],[Weighted Co2]]-TOPSIS!$D$14)^2)^0.5</f>
        <v>4.5416522268934825E-3</v>
      </c>
      <c r="Z154">
        <f>Sustainable_Friendly_Table[[#This Row],[S- Worst-Euclidean Distance]]/(Sustainable_Friendly_Table[[#This Row],[S+ Best-Euclidean Distance]]+Sustainable_Friendly_Table[[#This Row],[S- Worst-Euclidean Distance]])</f>
        <v>0.64645350447970917</v>
      </c>
      <c r="AA154">
        <v>153</v>
      </c>
    </row>
    <row r="155" spans="1:27" x14ac:dyDescent="0.3">
      <c r="A155">
        <v>93</v>
      </c>
      <c r="B155" t="s">
        <v>139</v>
      </c>
      <c r="C155" t="s">
        <v>151</v>
      </c>
      <c r="D155" t="s">
        <v>155</v>
      </c>
      <c r="E155" t="s">
        <v>156</v>
      </c>
      <c r="F155" t="s">
        <v>159</v>
      </c>
      <c r="G155" t="s">
        <v>224</v>
      </c>
      <c r="H155">
        <v>421.78505651186629</v>
      </c>
      <c r="I155">
        <v>30</v>
      </c>
      <c r="J155">
        <v>1543726.0838608202</v>
      </c>
      <c r="K155">
        <v>65391.070733333319</v>
      </c>
      <c r="L155">
        <v>277870695.09494764</v>
      </c>
      <c r="M155">
        <v>5797828.3133333325</v>
      </c>
      <c r="N155">
        <v>2315589125.7912302</v>
      </c>
      <c r="O155">
        <v>112386000</v>
      </c>
      <c r="P155">
        <v>24.223777974999994</v>
      </c>
      <c r="Q155">
        <v>23078.704953719262</v>
      </c>
      <c r="R155">
        <v>277936086.16568094</v>
      </c>
      <c r="S155">
        <v>2433.7729541045637</v>
      </c>
      <c r="T155">
        <v>23102.928731694261</v>
      </c>
      <c r="U155">
        <f>Sustainable_Friendly_Table[[#This Row],[Total Energy(MJ)]]*AHP!$P$13/TOPSIS!$B$12</f>
        <v>2.2227171483760279E-2</v>
      </c>
      <c r="V155">
        <f>Sustainable_Friendly_Table[[#This Row],[Total Cost(LKR Million)]]*AHP!$P$14/TOPSIS!$C$12</f>
        <v>6.7202001328474318E-3</v>
      </c>
      <c r="W155">
        <f>Sustainable_Friendly_Table[[#This Row],[Total Carbon (Metric T)]]*AHP!$P$15/TOPSIS!$D$12</f>
        <v>1.2232917918837044E-2</v>
      </c>
      <c r="X155">
        <f>((Sustainable_Friendly_Table[[#This Row],[Weighted Energy]]-TOPSIS!$B$13)^2+(Sustainable_Friendly_Table[[#This Row],[Weighted Cost]]-TOPSIS!$C$13)^2+(Sustainable_Friendly_Table[[#This Row],[Weighted Co2]]-TOPSIS!$D$13)^2)^0.5</f>
        <v>2.4842260272919703E-3</v>
      </c>
      <c r="Y155">
        <f>((Sustainable_Friendly_Table[[#This Row],[Weighted Energy]]-TOPSIS!$B$14)^2+(Sustainable_Friendly_Table[[#This Row],[Weighted Cost]]-TOPSIS!$C$14)^2+(Sustainable_Friendly_Table[[#This Row],[Weighted Co2]]-TOPSIS!$D$14)^2)^0.5</f>
        <v>4.5412559675077303E-3</v>
      </c>
      <c r="Z155">
        <f>Sustainable_Friendly_Table[[#This Row],[S- Worst-Euclidean Distance]]/(Sustainable_Friendly_Table[[#This Row],[S+ Best-Euclidean Distance]]+Sustainable_Friendly_Table[[#This Row],[S- Worst-Euclidean Distance]])</f>
        <v>0.64639778037566564</v>
      </c>
      <c r="AA155">
        <v>154</v>
      </c>
    </row>
    <row r="156" spans="1:27" x14ac:dyDescent="0.3">
      <c r="A156">
        <v>74</v>
      </c>
      <c r="B156" t="s">
        <v>139</v>
      </c>
      <c r="C156" t="s">
        <v>151</v>
      </c>
      <c r="D156" t="s">
        <v>154</v>
      </c>
      <c r="E156" t="s">
        <v>156</v>
      </c>
      <c r="F156" t="s">
        <v>159</v>
      </c>
      <c r="G156" t="s">
        <v>226</v>
      </c>
      <c r="H156">
        <v>421.75496263686625</v>
      </c>
      <c r="I156">
        <v>30</v>
      </c>
      <c r="J156">
        <v>1543696.9529898199</v>
      </c>
      <c r="K156">
        <v>65477.053233333318</v>
      </c>
      <c r="L156">
        <v>277865451.5381676</v>
      </c>
      <c r="M156">
        <v>5802127.4383333325</v>
      </c>
      <c r="N156">
        <v>2315545429.4847298</v>
      </c>
      <c r="O156">
        <v>117000000</v>
      </c>
      <c r="P156">
        <v>24.288264849999994</v>
      </c>
      <c r="Q156">
        <v>23078.269447197807</v>
      </c>
      <c r="R156">
        <v>277930928.59140092</v>
      </c>
      <c r="S156">
        <v>2438.3475569230632</v>
      </c>
      <c r="T156">
        <v>23102.557712047808</v>
      </c>
      <c r="U156">
        <f>Sustainable_Friendly_Table[[#This Row],[Total Energy(MJ)]]*AHP!$P$13/TOPSIS!$B$12</f>
        <v>2.2226759020990354E-2</v>
      </c>
      <c r="V156">
        <f>Sustainable_Friendly_Table[[#This Row],[Total Cost(LKR Million)]]*AHP!$P$14/TOPSIS!$C$12</f>
        <v>6.732831650679348E-3</v>
      </c>
      <c r="W156">
        <f>Sustainable_Friendly_Table[[#This Row],[Total Carbon (Metric T)]]*AHP!$P$15/TOPSIS!$D$12</f>
        <v>1.2232721465264685E-2</v>
      </c>
      <c r="X156">
        <f>((Sustainable_Friendly_Table[[#This Row],[Weighted Energy]]-TOPSIS!$B$13)^2+(Sustainable_Friendly_Table[[#This Row],[Weighted Cost]]-TOPSIS!$C$13)^2+(Sustainable_Friendly_Table[[#This Row],[Weighted Co2]]-TOPSIS!$D$13)^2)^0.5</f>
        <v>2.4870776881404997E-3</v>
      </c>
      <c r="Y156">
        <f>((Sustainable_Friendly_Table[[#This Row],[Weighted Energy]]-TOPSIS!$B$14)^2+(Sustainable_Friendly_Table[[#This Row],[Weighted Cost]]-TOPSIS!$C$14)^2+(Sustainable_Friendly_Table[[#This Row],[Weighted Co2]]-TOPSIS!$D$14)^2)^0.5</f>
        <v>4.5383946441981933E-3</v>
      </c>
      <c r="Z156">
        <f>Sustainable_Friendly_Table[[#This Row],[S- Worst-Euclidean Distance]]/(Sustainable_Friendly_Table[[#This Row],[S+ Best-Euclidean Distance]]+Sustainable_Friendly_Table[[#This Row],[S- Worst-Euclidean Distance]])</f>
        <v>0.64599139097134817</v>
      </c>
      <c r="AA156">
        <v>155</v>
      </c>
    </row>
    <row r="157" spans="1:27" x14ac:dyDescent="0.3">
      <c r="A157">
        <v>92</v>
      </c>
      <c r="B157" t="s">
        <v>139</v>
      </c>
      <c r="C157" t="s">
        <v>151</v>
      </c>
      <c r="D157" t="s">
        <v>155</v>
      </c>
      <c r="E157" t="s">
        <v>156</v>
      </c>
      <c r="F157" t="s">
        <v>159</v>
      </c>
      <c r="G157" t="s">
        <v>226</v>
      </c>
      <c r="H157">
        <v>421.78505651186629</v>
      </c>
      <c r="I157">
        <v>30</v>
      </c>
      <c r="J157">
        <v>1543726.0838608202</v>
      </c>
      <c r="K157">
        <v>65391.070733333319</v>
      </c>
      <c r="L157">
        <v>277870695.09494764</v>
      </c>
      <c r="M157">
        <v>5797828.3133333325</v>
      </c>
      <c r="N157">
        <v>2315589125.7912302</v>
      </c>
      <c r="O157">
        <v>117000000</v>
      </c>
      <c r="P157">
        <v>24.223777974999994</v>
      </c>
      <c r="Q157">
        <v>23078.704953719262</v>
      </c>
      <c r="R157">
        <v>277936086.16568094</v>
      </c>
      <c r="S157">
        <v>2438.3869541045638</v>
      </c>
      <c r="T157">
        <v>23102.928731694261</v>
      </c>
      <c r="U157">
        <f>Sustainable_Friendly_Table[[#This Row],[Total Energy(MJ)]]*AHP!$P$13/TOPSIS!$B$12</f>
        <v>2.2227171483760279E-2</v>
      </c>
      <c r="V157">
        <f>Sustainable_Friendly_Table[[#This Row],[Total Cost(LKR Million)]]*AHP!$P$14/TOPSIS!$C$12</f>
        <v>6.7329404352493728E-3</v>
      </c>
      <c r="W157">
        <f>Sustainable_Friendly_Table[[#This Row],[Total Carbon (Metric T)]]*AHP!$P$15/TOPSIS!$D$12</f>
        <v>1.2232917918837044E-2</v>
      </c>
      <c r="X157">
        <f>((Sustainable_Friendly_Table[[#This Row],[Weighted Energy]]-TOPSIS!$B$13)^2+(Sustainable_Friendly_Table[[#This Row],[Weighted Cost]]-TOPSIS!$C$13)^2+(Sustainable_Friendly_Table[[#This Row],[Weighted Co2]]-TOPSIS!$D$13)^2)^0.5</f>
        <v>2.4875463324965752E-3</v>
      </c>
      <c r="Y157">
        <f>((Sustainable_Friendly_Table[[#This Row],[Weighted Energy]]-TOPSIS!$B$14)^2+(Sustainable_Friendly_Table[[#This Row],[Weighted Cost]]-TOPSIS!$C$14)^2+(Sustainable_Friendly_Table[[#This Row],[Weighted Co2]]-TOPSIS!$D$14)^2)^0.5</f>
        <v>4.537925976964766E-3</v>
      </c>
      <c r="Z157">
        <f>Sustainable_Friendly_Table[[#This Row],[S- Worst-Euclidean Distance]]/(Sustainable_Friendly_Table[[#This Row],[S+ Best-Euclidean Distance]]+Sustainable_Friendly_Table[[#This Row],[S- Worst-Euclidean Distance]])</f>
        <v>0.64592468336306041</v>
      </c>
      <c r="AA157">
        <v>156</v>
      </c>
    </row>
    <row r="158" spans="1:27" x14ac:dyDescent="0.3">
      <c r="A158">
        <v>448</v>
      </c>
      <c r="B158" t="s">
        <v>143</v>
      </c>
      <c r="C158" t="s">
        <v>149</v>
      </c>
      <c r="D158" t="s">
        <v>154</v>
      </c>
      <c r="E158" t="s">
        <v>157</v>
      </c>
      <c r="F158" t="s">
        <v>161</v>
      </c>
      <c r="G158" t="s">
        <v>225</v>
      </c>
      <c r="H158">
        <v>429.97114183058619</v>
      </c>
      <c r="I158">
        <v>62</v>
      </c>
      <c r="J158">
        <v>1544076.2234965689</v>
      </c>
      <c r="K158">
        <v>44101.986474999991</v>
      </c>
      <c r="L158">
        <v>277933720.2293824</v>
      </c>
      <c r="M158">
        <v>5738703.0333333323</v>
      </c>
      <c r="N158">
        <v>2316114335.244853</v>
      </c>
      <c r="O158">
        <v>115568000</v>
      </c>
      <c r="P158">
        <v>29.655209408333324</v>
      </c>
      <c r="Q158">
        <v>23083.939541273703</v>
      </c>
      <c r="R158">
        <v>277977822.21585739</v>
      </c>
      <c r="S158">
        <v>2437.4210382781862</v>
      </c>
      <c r="T158">
        <v>23113.594750682038</v>
      </c>
      <c r="U158">
        <f>Sustainable_Friendly_Table[[#This Row],[Total Energy(MJ)]]*AHP!$P$13/TOPSIS!$B$12</f>
        <v>2.2230509209196097E-2</v>
      </c>
      <c r="V158">
        <f>Sustainable_Friendly_Table[[#This Row],[Total Cost(LKR Million)]]*AHP!$P$14/TOPSIS!$C$12</f>
        <v>6.7302733221754965E-3</v>
      </c>
      <c r="W158">
        <f>Sustainable_Friendly_Table[[#This Row],[Total Carbon (Metric T)]]*AHP!$P$15/TOPSIS!$D$12</f>
        <v>1.2238565537643886E-2</v>
      </c>
      <c r="X158">
        <f>((Sustainable_Friendly_Table[[#This Row],[Weighted Energy]]-TOPSIS!$B$13)^2+(Sustainable_Friendly_Table[[#This Row],[Weighted Cost]]-TOPSIS!$C$13)^2+(Sustainable_Friendly_Table[[#This Row],[Weighted Co2]]-TOPSIS!$D$13)^2)^0.5</f>
        <v>2.4922967689936697E-3</v>
      </c>
      <c r="Y158">
        <f>((Sustainable_Friendly_Table[[#This Row],[Weighted Energy]]-TOPSIS!$B$14)^2+(Sustainable_Friendly_Table[[#This Row],[Weighted Cost]]-TOPSIS!$C$14)^2+(Sustainable_Friendly_Table[[#This Row],[Weighted Co2]]-TOPSIS!$D$14)^2)^0.5</f>
        <v>4.5331691911228893E-3</v>
      </c>
      <c r="Z158">
        <f>Sustainable_Friendly_Table[[#This Row],[S- Worst-Euclidean Distance]]/(Sustainable_Friendly_Table[[#This Row],[S+ Best-Euclidean Distance]]+Sustainable_Friendly_Table[[#This Row],[S- Worst-Euclidean Distance]])</f>
        <v>0.64524818949484741</v>
      </c>
      <c r="AA158">
        <v>157</v>
      </c>
    </row>
    <row r="159" spans="1:27" x14ac:dyDescent="0.3">
      <c r="A159">
        <v>450</v>
      </c>
      <c r="B159" t="s">
        <v>143</v>
      </c>
      <c r="C159" t="s">
        <v>149</v>
      </c>
      <c r="D159" t="s">
        <v>154</v>
      </c>
      <c r="E159" t="s">
        <v>157</v>
      </c>
      <c r="F159" t="s">
        <v>161</v>
      </c>
      <c r="G159" t="s">
        <v>224</v>
      </c>
      <c r="H159">
        <v>429.97114183058619</v>
      </c>
      <c r="I159">
        <v>31</v>
      </c>
      <c r="J159">
        <v>1544076.2234965689</v>
      </c>
      <c r="K159">
        <v>44101.986474999991</v>
      </c>
      <c r="L159">
        <v>277933720.2293824</v>
      </c>
      <c r="M159">
        <v>5738703.0333333323</v>
      </c>
      <c r="N159">
        <v>2316114335.244853</v>
      </c>
      <c r="O159">
        <v>116132200</v>
      </c>
      <c r="P159">
        <v>29.655209408333324</v>
      </c>
      <c r="Q159">
        <v>23083.939541273703</v>
      </c>
      <c r="R159">
        <v>277977822.21585739</v>
      </c>
      <c r="S159">
        <v>2437.9852382781864</v>
      </c>
      <c r="T159">
        <v>23113.594750682038</v>
      </c>
      <c r="U159">
        <f>Sustainable_Friendly_Table[[#This Row],[Total Energy(MJ)]]*AHP!$P$13/TOPSIS!$B$12</f>
        <v>2.2230509209196097E-2</v>
      </c>
      <c r="V159">
        <f>Sustainable_Friendly_Table[[#This Row],[Total Cost(LKR Million)]]*AHP!$P$14/TOPSIS!$C$12</f>
        <v>6.7318312065741039E-3</v>
      </c>
      <c r="W159">
        <f>Sustainable_Friendly_Table[[#This Row],[Total Carbon (Metric T)]]*AHP!$P$15/TOPSIS!$D$12</f>
        <v>1.2238565537643886E-2</v>
      </c>
      <c r="X159">
        <f>((Sustainable_Friendly_Table[[#This Row],[Weighted Energy]]-TOPSIS!$B$13)^2+(Sustainable_Friendly_Table[[#This Row],[Weighted Cost]]-TOPSIS!$C$13)^2+(Sustainable_Friendly_Table[[#This Row],[Weighted Co2]]-TOPSIS!$D$13)^2)^0.5</f>
        <v>2.4927044999000143E-3</v>
      </c>
      <c r="Y159">
        <f>((Sustainable_Friendly_Table[[#This Row],[Weighted Energy]]-TOPSIS!$B$14)^2+(Sustainable_Friendly_Table[[#This Row],[Weighted Cost]]-TOPSIS!$C$14)^2+(Sustainable_Friendly_Table[[#This Row],[Weighted Co2]]-TOPSIS!$D$14)^2)^0.5</f>
        <v>4.5327629450754659E-3</v>
      </c>
      <c r="Z159">
        <f>Sustainable_Friendly_Table[[#This Row],[S- Worst-Euclidean Distance]]/(Sustainable_Friendly_Table[[#This Row],[S+ Best-Euclidean Distance]]+Sustainable_Friendly_Table[[#This Row],[S- Worst-Euclidean Distance]])</f>
        <v>0.64519022834804207</v>
      </c>
      <c r="AA159">
        <v>158</v>
      </c>
    </row>
    <row r="160" spans="1:27" x14ac:dyDescent="0.3">
      <c r="A160">
        <v>466</v>
      </c>
      <c r="B160" t="s">
        <v>143</v>
      </c>
      <c r="C160" t="s">
        <v>149</v>
      </c>
      <c r="D160" t="s">
        <v>155</v>
      </c>
      <c r="E160" t="s">
        <v>157</v>
      </c>
      <c r="F160" t="s">
        <v>161</v>
      </c>
      <c r="G160" t="s">
        <v>225</v>
      </c>
      <c r="H160">
        <v>430.00123570558623</v>
      </c>
      <c r="I160">
        <v>62</v>
      </c>
      <c r="J160">
        <v>1544105.3543675686</v>
      </c>
      <c r="K160">
        <v>44016.003974999992</v>
      </c>
      <c r="L160">
        <v>277938963.78616232</v>
      </c>
      <c r="M160">
        <v>5734403.9083333323</v>
      </c>
      <c r="N160">
        <v>2316158031.5513525</v>
      </c>
      <c r="O160">
        <v>115568000</v>
      </c>
      <c r="P160">
        <v>29.590722533333327</v>
      </c>
      <c r="Q160">
        <v>23084.375047795147</v>
      </c>
      <c r="R160">
        <v>277982979.79013729</v>
      </c>
      <c r="S160">
        <v>2437.4604354596859</v>
      </c>
      <c r="T160">
        <v>23113.965770328479</v>
      </c>
      <c r="U160">
        <f>Sustainable_Friendly_Table[[#This Row],[Total Energy(MJ)]]*AHP!$P$13/TOPSIS!$B$12</f>
        <v>2.2230921671966011E-2</v>
      </c>
      <c r="V160">
        <f>Sustainable_Friendly_Table[[#This Row],[Total Cost(LKR Million)]]*AHP!$P$14/TOPSIS!$C$12</f>
        <v>6.7303821067455196E-3</v>
      </c>
      <c r="W160">
        <f>Sustainable_Friendly_Table[[#This Row],[Total Carbon (Metric T)]]*AHP!$P$15/TOPSIS!$D$12</f>
        <v>1.223876199121624E-2</v>
      </c>
      <c r="X160">
        <f>((Sustainable_Friendly_Table[[#This Row],[Weighted Energy]]-TOPSIS!$B$13)^2+(Sustainable_Friendly_Table[[#This Row],[Weighted Cost]]-TOPSIS!$C$13)^2+(Sustainable_Friendly_Table[[#This Row],[Weighted Co2]]-TOPSIS!$D$13)^2)^0.5</f>
        <v>2.4927654015967061E-3</v>
      </c>
      <c r="Y160">
        <f>((Sustainable_Friendly_Table[[#This Row],[Weighted Energy]]-TOPSIS!$B$14)^2+(Sustainable_Friendly_Table[[#This Row],[Weighted Cost]]-TOPSIS!$C$14)^2+(Sustainable_Friendly_Table[[#This Row],[Weighted Co2]]-TOPSIS!$D$14)^2)^0.5</f>
        <v>4.5327005167406691E-3</v>
      </c>
      <c r="Z160">
        <f>Sustainable_Friendly_Table[[#This Row],[S- Worst-Euclidean Distance]]/(Sustainable_Friendly_Table[[#This Row],[S+ Best-Euclidean Distance]]+Sustainable_Friendly_Table[[#This Row],[S- Worst-Euclidean Distance]])</f>
        <v>0.64518148254192431</v>
      </c>
      <c r="AA160">
        <v>159</v>
      </c>
    </row>
    <row r="161" spans="1:27" x14ac:dyDescent="0.3">
      <c r="A161">
        <v>468</v>
      </c>
      <c r="B161" t="s">
        <v>143</v>
      </c>
      <c r="C161" t="s">
        <v>149</v>
      </c>
      <c r="D161" t="s">
        <v>155</v>
      </c>
      <c r="E161" t="s">
        <v>157</v>
      </c>
      <c r="F161" t="s">
        <v>161</v>
      </c>
      <c r="G161" t="s">
        <v>224</v>
      </c>
      <c r="H161">
        <v>430.00123570558623</v>
      </c>
      <c r="I161">
        <v>31</v>
      </c>
      <c r="J161">
        <v>1544105.3543675686</v>
      </c>
      <c r="K161">
        <v>44016.003974999992</v>
      </c>
      <c r="L161">
        <v>277938963.78616232</v>
      </c>
      <c r="M161">
        <v>5734403.9083333323</v>
      </c>
      <c r="N161">
        <v>2316158031.5513525</v>
      </c>
      <c r="O161">
        <v>116132200</v>
      </c>
      <c r="P161">
        <v>29.590722533333327</v>
      </c>
      <c r="Q161">
        <v>23084.375047795147</v>
      </c>
      <c r="R161">
        <v>277982979.79013729</v>
      </c>
      <c r="S161">
        <v>2438.0246354596857</v>
      </c>
      <c r="T161">
        <v>23113.965770328479</v>
      </c>
      <c r="U161">
        <f>Sustainable_Friendly_Table[[#This Row],[Total Energy(MJ)]]*AHP!$P$13/TOPSIS!$B$12</f>
        <v>2.2230921671966011E-2</v>
      </c>
      <c r="V161">
        <f>Sustainable_Friendly_Table[[#This Row],[Total Cost(LKR Million)]]*AHP!$P$14/TOPSIS!$C$12</f>
        <v>6.731939991144127E-3</v>
      </c>
      <c r="W161">
        <f>Sustainable_Friendly_Table[[#This Row],[Total Carbon (Metric T)]]*AHP!$P$15/TOPSIS!$D$12</f>
        <v>1.223876199121624E-2</v>
      </c>
      <c r="X161">
        <f>((Sustainable_Friendly_Table[[#This Row],[Weighted Energy]]-TOPSIS!$B$13)^2+(Sustainable_Friendly_Table[[#This Row],[Weighted Cost]]-TOPSIS!$C$13)^2+(Sustainable_Friendly_Table[[#This Row],[Weighted Co2]]-TOPSIS!$D$13)^2)^0.5</f>
        <v>2.493173123838505E-3</v>
      </c>
      <c r="Y161">
        <f>((Sustainable_Friendly_Table[[#This Row],[Weighted Energy]]-TOPSIS!$B$14)^2+(Sustainable_Friendly_Table[[#This Row],[Weighted Cost]]-TOPSIS!$C$14)^2+(Sustainable_Friendly_Table[[#This Row],[Weighted Co2]]-TOPSIS!$D$14)^2)^0.5</f>
        <v>4.5322942660767467E-3</v>
      </c>
      <c r="Z161">
        <f>Sustainable_Friendly_Table[[#This Row],[S- Worst-Euclidean Distance]]/(Sustainable_Friendly_Table[[#This Row],[S+ Best-Euclidean Distance]]+Sustainable_Friendly_Table[[#This Row],[S- Worst-Euclidean Distance]])</f>
        <v>0.64512352197131473</v>
      </c>
      <c r="AA161">
        <v>160</v>
      </c>
    </row>
    <row r="162" spans="1:27" x14ac:dyDescent="0.3">
      <c r="A162">
        <v>449</v>
      </c>
      <c r="B162" t="s">
        <v>143</v>
      </c>
      <c r="C162" t="s">
        <v>149</v>
      </c>
      <c r="D162" t="s">
        <v>154</v>
      </c>
      <c r="E162" t="s">
        <v>157</v>
      </c>
      <c r="F162" t="s">
        <v>161</v>
      </c>
      <c r="G162" t="s">
        <v>226</v>
      </c>
      <c r="H162">
        <v>429.97114183058619</v>
      </c>
      <c r="I162">
        <v>31</v>
      </c>
      <c r="J162">
        <v>1544076.2234965689</v>
      </c>
      <c r="K162">
        <v>44101.986474999991</v>
      </c>
      <c r="L162">
        <v>277933720.2293824</v>
      </c>
      <c r="M162">
        <v>5738703.0333333323</v>
      </c>
      <c r="N162">
        <v>2316114335.244853</v>
      </c>
      <c r="O162">
        <v>120900000</v>
      </c>
      <c r="P162">
        <v>29.655209408333324</v>
      </c>
      <c r="Q162">
        <v>23083.939541273703</v>
      </c>
      <c r="R162">
        <v>277977822.21585739</v>
      </c>
      <c r="S162">
        <v>2442.7530382781865</v>
      </c>
      <c r="T162">
        <v>23113.594750682038</v>
      </c>
      <c r="U162">
        <f>Sustainable_Friendly_Table[[#This Row],[Total Energy(MJ)]]*AHP!$P$13/TOPSIS!$B$12</f>
        <v>2.2230509209196097E-2</v>
      </c>
      <c r="V162">
        <f>Sustainable_Friendly_Table[[#This Row],[Total Cost(LKR Million)]]*AHP!$P$14/TOPSIS!$C$12</f>
        <v>6.7449961857227771E-3</v>
      </c>
      <c r="W162">
        <f>Sustainable_Friendly_Table[[#This Row],[Total Carbon (Metric T)]]*AHP!$P$15/TOPSIS!$D$12</f>
        <v>1.2238565537643886E-2</v>
      </c>
      <c r="X162">
        <f>((Sustainable_Friendly_Table[[#This Row],[Weighted Energy]]-TOPSIS!$B$13)^2+(Sustainable_Friendly_Table[[#This Row],[Weighted Cost]]-TOPSIS!$C$13)^2+(Sustainable_Friendly_Table[[#This Row],[Weighted Co2]]-TOPSIS!$D$13)^2)^0.5</f>
        <v>2.4961862154225466E-3</v>
      </c>
      <c r="Y162">
        <f>((Sustainable_Friendly_Table[[#This Row],[Weighted Energy]]-TOPSIS!$B$14)^2+(Sustainable_Friendly_Table[[#This Row],[Weighted Cost]]-TOPSIS!$C$14)^2+(Sustainable_Friendly_Table[[#This Row],[Weighted Co2]]-TOPSIS!$D$14)^2)^0.5</f>
        <v>4.5293498845252831E-3</v>
      </c>
      <c r="Z162">
        <f>Sustainable_Friendly_Table[[#This Row],[S- Worst-Euclidean Distance]]/(Sustainable_Friendly_Table[[#This Row],[S+ Best-Euclidean Distance]]+Sustainable_Friendly_Table[[#This Row],[S- Worst-Euclidean Distance]])</f>
        <v>0.64469811557283396</v>
      </c>
      <c r="AA162">
        <v>161</v>
      </c>
    </row>
    <row r="163" spans="1:27" x14ac:dyDescent="0.3">
      <c r="A163">
        <v>467</v>
      </c>
      <c r="B163" t="s">
        <v>143</v>
      </c>
      <c r="C163" t="s">
        <v>149</v>
      </c>
      <c r="D163" t="s">
        <v>155</v>
      </c>
      <c r="E163" t="s">
        <v>157</v>
      </c>
      <c r="F163" t="s">
        <v>161</v>
      </c>
      <c r="G163" t="s">
        <v>226</v>
      </c>
      <c r="H163">
        <v>430.00123570558623</v>
      </c>
      <c r="I163">
        <v>31</v>
      </c>
      <c r="J163">
        <v>1544105.3543675686</v>
      </c>
      <c r="K163">
        <v>44016.003974999992</v>
      </c>
      <c r="L163">
        <v>277938963.78616232</v>
      </c>
      <c r="M163">
        <v>5734403.9083333323</v>
      </c>
      <c r="N163">
        <v>2316158031.5513525</v>
      </c>
      <c r="O163">
        <v>120900000</v>
      </c>
      <c r="P163">
        <v>29.590722533333327</v>
      </c>
      <c r="Q163">
        <v>23084.375047795147</v>
      </c>
      <c r="R163">
        <v>277982979.79013729</v>
      </c>
      <c r="S163">
        <v>2442.7924354596857</v>
      </c>
      <c r="T163">
        <v>23113.965770328479</v>
      </c>
      <c r="U163">
        <f>Sustainable_Friendly_Table[[#This Row],[Total Energy(MJ)]]*AHP!$P$13/TOPSIS!$B$12</f>
        <v>2.2230921671966011E-2</v>
      </c>
      <c r="V163">
        <f>Sustainable_Friendly_Table[[#This Row],[Total Cost(LKR Million)]]*AHP!$P$14/TOPSIS!$C$12</f>
        <v>6.7451049702928001E-3</v>
      </c>
      <c r="W163">
        <f>Sustainable_Friendly_Table[[#This Row],[Total Carbon (Metric T)]]*AHP!$P$15/TOPSIS!$D$12</f>
        <v>1.223876199121624E-2</v>
      </c>
      <c r="X163">
        <f>((Sustainable_Friendly_Table[[#This Row],[Weighted Energy]]-TOPSIS!$B$13)^2+(Sustainable_Friendly_Table[[#This Row],[Weighted Cost]]-TOPSIS!$C$13)^2+(Sustainable_Friendly_Table[[#This Row],[Weighted Co2]]-TOPSIS!$D$13)^2)^0.5</f>
        <v>2.4966547594666745E-3</v>
      </c>
      <c r="Y163">
        <f>((Sustainable_Friendly_Table[[#This Row],[Weighted Energy]]-TOPSIS!$B$14)^2+(Sustainable_Friendly_Table[[#This Row],[Weighted Cost]]-TOPSIS!$C$14)^2+(Sustainable_Friendly_Table[[#This Row],[Weighted Co2]]-TOPSIS!$D$14)^2)^0.5</f>
        <v>4.52888116854542E-3</v>
      </c>
      <c r="Z163">
        <f>Sustainable_Friendly_Table[[#This Row],[S- Worst-Euclidean Distance]]/(Sustainable_Friendly_Table[[#This Row],[S+ Best-Euclidean Distance]]+Sustainable_Friendly_Table[[#This Row],[S- Worst-Euclidean Distance]])</f>
        <v>0.64463141530426793</v>
      </c>
      <c r="AA163">
        <v>162</v>
      </c>
    </row>
    <row r="164" spans="1:27" x14ac:dyDescent="0.3">
      <c r="A164">
        <v>82</v>
      </c>
      <c r="B164" t="s">
        <v>139</v>
      </c>
      <c r="C164" t="s">
        <v>151</v>
      </c>
      <c r="D164" t="s">
        <v>154</v>
      </c>
      <c r="E164" t="s">
        <v>157</v>
      </c>
      <c r="F164" t="s">
        <v>159</v>
      </c>
      <c r="G164" t="s">
        <v>225</v>
      </c>
      <c r="H164">
        <v>424.80647497019959</v>
      </c>
      <c r="I164">
        <v>61</v>
      </c>
      <c r="J164">
        <v>1546650.8169284866</v>
      </c>
      <c r="K164">
        <v>68474.074274999977</v>
      </c>
      <c r="L164">
        <v>278397147.0471276</v>
      </c>
      <c r="M164">
        <v>5202723.2299999986</v>
      </c>
      <c r="N164">
        <v>2319976225.3927298</v>
      </c>
      <c r="O164">
        <v>113704000</v>
      </c>
      <c r="P164">
        <v>27.285285891666661</v>
      </c>
      <c r="Q164">
        <v>23122.429713080874</v>
      </c>
      <c r="R164">
        <v>278465621.12140262</v>
      </c>
      <c r="S164">
        <v>2438.8829486227296</v>
      </c>
      <c r="T164">
        <v>23149.71499897254</v>
      </c>
      <c r="U164">
        <f>Sustainable_Friendly_Table[[#This Row],[Total Energy(MJ)]]*AHP!$P$13/TOPSIS!$B$12</f>
        <v>2.2269519580511037E-2</v>
      </c>
      <c r="V164">
        <f>Sustainable_Friendly_Table[[#This Row],[Total Cost(LKR Million)]]*AHP!$P$14/TOPSIS!$C$12</f>
        <v>6.7343099888148563E-3</v>
      </c>
      <c r="W164">
        <f>Sustainable_Friendly_Table[[#This Row],[Total Carbon (Metric T)]]*AHP!$P$15/TOPSIS!$D$12</f>
        <v>1.2257691079590417E-2</v>
      </c>
      <c r="X164">
        <f>((Sustainable_Friendly_Table[[#This Row],[Weighted Energy]]-TOPSIS!$B$13)^2+(Sustainable_Friendly_Table[[#This Row],[Weighted Cost]]-TOPSIS!$C$13)^2+(Sustainable_Friendly_Table[[#This Row],[Weighted Co2]]-TOPSIS!$D$13)^2)^0.5</f>
        <v>2.5352509879499126E-3</v>
      </c>
      <c r="Y164">
        <f>((Sustainable_Friendly_Table[[#This Row],[Weighted Energy]]-TOPSIS!$B$14)^2+(Sustainable_Friendly_Table[[#This Row],[Weighted Cost]]-TOPSIS!$C$14)^2+(Sustainable_Friendly_Table[[#This Row],[Weighted Co2]]-TOPSIS!$D$14)^2)^0.5</f>
        <v>4.4902268412653603E-3</v>
      </c>
      <c r="Z164">
        <f>Sustainable_Friendly_Table[[#This Row],[S- Worst-Euclidean Distance]]/(Sustainable_Friendly_Table[[#This Row],[S+ Best-Euclidean Distance]]+Sustainable_Friendly_Table[[#This Row],[S- Worst-Euclidean Distance]])</f>
        <v>0.63913472512757274</v>
      </c>
      <c r="AA164">
        <v>163</v>
      </c>
    </row>
    <row r="165" spans="1:27" x14ac:dyDescent="0.3">
      <c r="A165">
        <v>100</v>
      </c>
      <c r="B165" t="s">
        <v>139</v>
      </c>
      <c r="C165" t="s">
        <v>151</v>
      </c>
      <c r="D165" t="s">
        <v>155</v>
      </c>
      <c r="E165" t="s">
        <v>157</v>
      </c>
      <c r="F165" t="s">
        <v>159</v>
      </c>
      <c r="G165" t="s">
        <v>225</v>
      </c>
      <c r="H165">
        <v>424.83656884519962</v>
      </c>
      <c r="I165">
        <v>61</v>
      </c>
      <c r="J165">
        <v>1546679.9477994866</v>
      </c>
      <c r="K165">
        <v>68388.091774999979</v>
      </c>
      <c r="L165">
        <v>278402390.60390759</v>
      </c>
      <c r="M165">
        <v>5198424.1049999986</v>
      </c>
      <c r="N165">
        <v>2320019921.6992297</v>
      </c>
      <c r="O165">
        <v>113704000</v>
      </c>
      <c r="P165">
        <v>27.22079901666666</v>
      </c>
      <c r="Q165">
        <v>23122.865219602325</v>
      </c>
      <c r="R165">
        <v>278470778.69568259</v>
      </c>
      <c r="S165">
        <v>2438.9223458042297</v>
      </c>
      <c r="T165">
        <v>23150.086018618993</v>
      </c>
      <c r="U165">
        <f>Sustainable_Friendly_Table[[#This Row],[Total Energy(MJ)]]*AHP!$P$13/TOPSIS!$B$12</f>
        <v>2.2269932043280954E-2</v>
      </c>
      <c r="V165">
        <f>Sustainable_Friendly_Table[[#This Row],[Total Cost(LKR Million)]]*AHP!$P$14/TOPSIS!$C$12</f>
        <v>6.7344187733848811E-3</v>
      </c>
      <c r="W165">
        <f>Sustainable_Friendly_Table[[#This Row],[Total Carbon (Metric T)]]*AHP!$P$15/TOPSIS!$D$12</f>
        <v>1.2257887533162776E-2</v>
      </c>
      <c r="X165">
        <f>((Sustainable_Friendly_Table[[#This Row],[Weighted Energy]]-TOPSIS!$B$13)^2+(Sustainable_Friendly_Table[[#This Row],[Weighted Cost]]-TOPSIS!$C$13)^2+(Sustainable_Friendly_Table[[#This Row],[Weighted Co2]]-TOPSIS!$D$13)^2)^0.5</f>
        <v>2.5357196824629734E-3</v>
      </c>
      <c r="Y165">
        <f>((Sustainable_Friendly_Table[[#This Row],[Weighted Energy]]-TOPSIS!$B$14)^2+(Sustainable_Friendly_Table[[#This Row],[Weighted Cost]]-TOPSIS!$C$14)^2+(Sustainable_Friendly_Table[[#This Row],[Weighted Co2]]-TOPSIS!$D$14)^2)^0.5</f>
        <v>4.489758202687869E-3</v>
      </c>
      <c r="Z165">
        <f>Sustainable_Friendly_Table[[#This Row],[S- Worst-Euclidean Distance]]/(Sustainable_Friendly_Table[[#This Row],[S+ Best-Euclidean Distance]]+Sustainable_Friendly_Table[[#This Row],[S- Worst-Euclidean Distance]])</f>
        <v>0.63906801445884431</v>
      </c>
      <c r="AA165">
        <v>164</v>
      </c>
    </row>
    <row r="166" spans="1:27" x14ac:dyDescent="0.3">
      <c r="A166">
        <v>84</v>
      </c>
      <c r="B166" t="s">
        <v>139</v>
      </c>
      <c r="C166" t="s">
        <v>151</v>
      </c>
      <c r="D166" t="s">
        <v>154</v>
      </c>
      <c r="E166" t="s">
        <v>157</v>
      </c>
      <c r="F166" t="s">
        <v>159</v>
      </c>
      <c r="G166" t="s">
        <v>224</v>
      </c>
      <c r="H166">
        <v>424.80647497019959</v>
      </c>
      <c r="I166">
        <v>31</v>
      </c>
      <c r="J166">
        <v>1546650.8169284866</v>
      </c>
      <c r="K166">
        <v>68474.074274999977</v>
      </c>
      <c r="L166">
        <v>278397147.0471276</v>
      </c>
      <c r="M166">
        <v>5202723.2299999986</v>
      </c>
      <c r="N166">
        <v>2319976225.3927298</v>
      </c>
      <c r="O166">
        <v>116132200</v>
      </c>
      <c r="P166">
        <v>27.285285891666661</v>
      </c>
      <c r="Q166">
        <v>23122.429713080874</v>
      </c>
      <c r="R166">
        <v>278465621.12140262</v>
      </c>
      <c r="S166">
        <v>2441.3111486227299</v>
      </c>
      <c r="T166">
        <v>23149.71499897254</v>
      </c>
      <c r="U166">
        <f>Sustainable_Friendly_Table[[#This Row],[Total Energy(MJ)]]*AHP!$P$13/TOPSIS!$B$12</f>
        <v>2.2269519580511037E-2</v>
      </c>
      <c r="V166">
        <f>Sustainable_Friendly_Table[[#This Row],[Total Cost(LKR Million)]]*AHP!$P$14/TOPSIS!$C$12</f>
        <v>6.7410148007551246E-3</v>
      </c>
      <c r="W166">
        <f>Sustainable_Friendly_Table[[#This Row],[Total Carbon (Metric T)]]*AHP!$P$15/TOPSIS!$D$12</f>
        <v>1.2257691079590417E-2</v>
      </c>
      <c r="X166">
        <f>((Sustainable_Friendly_Table[[#This Row],[Weighted Energy]]-TOPSIS!$B$13)^2+(Sustainable_Friendly_Table[[#This Row],[Weighted Cost]]-TOPSIS!$C$13)^2+(Sustainable_Friendly_Table[[#This Row],[Weighted Co2]]-TOPSIS!$D$13)^2)^0.5</f>
        <v>2.5369930702928228E-3</v>
      </c>
      <c r="Y166">
        <f>((Sustainable_Friendly_Table[[#This Row],[Weighted Energy]]-TOPSIS!$B$14)^2+(Sustainable_Friendly_Table[[#This Row],[Weighted Cost]]-TOPSIS!$C$14)^2+(Sustainable_Friendly_Table[[#This Row],[Weighted Co2]]-TOPSIS!$D$14)^2)^0.5</f>
        <v>4.4884713277151501E-3</v>
      </c>
      <c r="Z166">
        <f>Sustainable_Friendly_Table[[#This Row],[S- Worst-Euclidean Distance]]/(Sustainable_Friendly_Table[[#This Row],[S+ Best-Euclidean Distance]]+Sustainable_Friendly_Table[[#This Row],[S- Worst-Euclidean Distance]])</f>
        <v>0.63888606836977624</v>
      </c>
      <c r="AA166">
        <v>165</v>
      </c>
    </row>
    <row r="167" spans="1:27" x14ac:dyDescent="0.3">
      <c r="A167">
        <v>102</v>
      </c>
      <c r="B167" t="s">
        <v>139</v>
      </c>
      <c r="C167" t="s">
        <v>151</v>
      </c>
      <c r="D167" t="s">
        <v>155</v>
      </c>
      <c r="E167" t="s">
        <v>157</v>
      </c>
      <c r="F167" t="s">
        <v>159</v>
      </c>
      <c r="G167" t="s">
        <v>224</v>
      </c>
      <c r="H167">
        <v>424.83656884519962</v>
      </c>
      <c r="I167">
        <v>31</v>
      </c>
      <c r="J167">
        <v>1546679.9477994866</v>
      </c>
      <c r="K167">
        <v>68388.091774999979</v>
      </c>
      <c r="L167">
        <v>278402390.60390759</v>
      </c>
      <c r="M167">
        <v>5198424.1049999986</v>
      </c>
      <c r="N167">
        <v>2320019921.6992297</v>
      </c>
      <c r="O167">
        <v>116132200</v>
      </c>
      <c r="P167">
        <v>27.22079901666666</v>
      </c>
      <c r="Q167">
        <v>23122.865219602325</v>
      </c>
      <c r="R167">
        <v>278470778.69568259</v>
      </c>
      <c r="S167">
        <v>2441.3505458042296</v>
      </c>
      <c r="T167">
        <v>23150.086018618993</v>
      </c>
      <c r="U167">
        <f>Sustainable_Friendly_Table[[#This Row],[Total Energy(MJ)]]*AHP!$P$13/TOPSIS!$B$12</f>
        <v>2.2269932043280954E-2</v>
      </c>
      <c r="V167">
        <f>Sustainable_Friendly_Table[[#This Row],[Total Cost(LKR Million)]]*AHP!$P$14/TOPSIS!$C$12</f>
        <v>6.7411235853251485E-3</v>
      </c>
      <c r="W167">
        <f>Sustainable_Friendly_Table[[#This Row],[Total Carbon (Metric T)]]*AHP!$P$15/TOPSIS!$D$12</f>
        <v>1.2257887533162776E-2</v>
      </c>
      <c r="X167">
        <f>((Sustainable_Friendly_Table[[#This Row],[Weighted Energy]]-TOPSIS!$B$13)^2+(Sustainable_Friendly_Table[[#This Row],[Weighted Cost]]-TOPSIS!$C$13)^2+(Sustainable_Friendly_Table[[#This Row],[Weighted Co2]]-TOPSIS!$D$13)^2)^0.5</f>
        <v>2.5374617304706457E-3</v>
      </c>
      <c r="Y167">
        <f>((Sustainable_Friendly_Table[[#This Row],[Weighted Energy]]-TOPSIS!$B$14)^2+(Sustainable_Friendly_Table[[#This Row],[Weighted Cost]]-TOPSIS!$C$14)^2+(Sustainable_Friendly_Table[[#This Row],[Weighted Co2]]-TOPSIS!$D$14)^2)^0.5</f>
        <v>4.4880026683441574E-3</v>
      </c>
      <c r="Z167">
        <f>Sustainable_Friendly_Table[[#This Row],[S- Worst-Euclidean Distance]]/(Sustainable_Friendly_Table[[#This Row],[S+ Best-Euclidean Distance]]+Sustainable_Friendly_Table[[#This Row],[S- Worst-Euclidean Distance]])</f>
        <v>0.63881935962856551</v>
      </c>
      <c r="AA167">
        <v>166</v>
      </c>
    </row>
    <row r="168" spans="1:27" x14ac:dyDescent="0.3">
      <c r="A168">
        <v>83</v>
      </c>
      <c r="B168" t="s">
        <v>139</v>
      </c>
      <c r="C168" t="s">
        <v>151</v>
      </c>
      <c r="D168" t="s">
        <v>154</v>
      </c>
      <c r="E168" t="s">
        <v>157</v>
      </c>
      <c r="F168" t="s">
        <v>159</v>
      </c>
      <c r="G168" t="s">
        <v>226</v>
      </c>
      <c r="H168">
        <v>424.80647497019959</v>
      </c>
      <c r="I168">
        <v>31</v>
      </c>
      <c r="J168">
        <v>1546650.8169284866</v>
      </c>
      <c r="K168">
        <v>68474.074274999977</v>
      </c>
      <c r="L168">
        <v>278397147.0471276</v>
      </c>
      <c r="M168">
        <v>5202723.2299999986</v>
      </c>
      <c r="N168">
        <v>2319976225.3927298</v>
      </c>
      <c r="O168">
        <v>120900000</v>
      </c>
      <c r="P168">
        <v>27.285285891666661</v>
      </c>
      <c r="Q168">
        <v>23122.429713080874</v>
      </c>
      <c r="R168">
        <v>278465621.12140262</v>
      </c>
      <c r="S168">
        <v>2446.07894862273</v>
      </c>
      <c r="T168">
        <v>23149.71499897254</v>
      </c>
      <c r="U168">
        <f>Sustainable_Friendly_Table[[#This Row],[Total Energy(MJ)]]*AHP!$P$13/TOPSIS!$B$12</f>
        <v>2.2269519580511037E-2</v>
      </c>
      <c r="V168">
        <f>Sustainable_Friendly_Table[[#This Row],[Total Cost(LKR Million)]]*AHP!$P$14/TOPSIS!$C$12</f>
        <v>6.7541797799037977E-3</v>
      </c>
      <c r="W168">
        <f>Sustainable_Friendly_Table[[#This Row],[Total Carbon (Metric T)]]*AHP!$P$15/TOPSIS!$D$12</f>
        <v>1.2257691079590417E-2</v>
      </c>
      <c r="X168">
        <f>((Sustainable_Friendly_Table[[#This Row],[Weighted Energy]]-TOPSIS!$B$13)^2+(Sustainable_Friendly_Table[[#This Row],[Weighted Cost]]-TOPSIS!$C$13)^2+(Sustainable_Friendly_Table[[#This Row],[Weighted Co2]]-TOPSIS!$D$13)^2)^0.5</f>
        <v>2.5404616786342919E-3</v>
      </c>
      <c r="Y168">
        <f>((Sustainable_Friendly_Table[[#This Row],[Weighted Energy]]-TOPSIS!$B$14)^2+(Sustainable_Friendly_Table[[#This Row],[Weighted Cost]]-TOPSIS!$C$14)^2+(Sustainable_Friendly_Table[[#This Row],[Weighted Co2]]-TOPSIS!$D$14)^2)^0.5</f>
        <v>4.4850515184970607E-3</v>
      </c>
      <c r="Z168">
        <f>Sustainable_Friendly_Table[[#This Row],[S- Worst-Euclidean Distance]]/(Sustainable_Friendly_Table[[#This Row],[S+ Best-Euclidean Distance]]+Sustainable_Friendly_Table[[#This Row],[S- Worst-Euclidean Distance]])</f>
        <v>0.6383948606527976</v>
      </c>
      <c r="AA168">
        <v>167</v>
      </c>
    </row>
    <row r="169" spans="1:27" x14ac:dyDescent="0.3">
      <c r="A169">
        <v>101</v>
      </c>
      <c r="B169" t="s">
        <v>139</v>
      </c>
      <c r="C169" t="s">
        <v>151</v>
      </c>
      <c r="D169" t="s">
        <v>155</v>
      </c>
      <c r="E169" t="s">
        <v>157</v>
      </c>
      <c r="F169" t="s">
        <v>159</v>
      </c>
      <c r="G169" t="s">
        <v>226</v>
      </c>
      <c r="H169">
        <v>424.83656884519962</v>
      </c>
      <c r="I169">
        <v>31</v>
      </c>
      <c r="J169">
        <v>1546679.9477994866</v>
      </c>
      <c r="K169">
        <v>68388.091774999979</v>
      </c>
      <c r="L169">
        <v>278402390.60390759</v>
      </c>
      <c r="M169">
        <v>5198424.1049999986</v>
      </c>
      <c r="N169">
        <v>2320019921.6992297</v>
      </c>
      <c r="O169">
        <v>120900000</v>
      </c>
      <c r="P169">
        <v>27.22079901666666</v>
      </c>
      <c r="Q169">
        <v>23122.865219602325</v>
      </c>
      <c r="R169">
        <v>278470778.69568259</v>
      </c>
      <c r="S169">
        <v>2446.1183458042296</v>
      </c>
      <c r="T169">
        <v>23150.086018618993</v>
      </c>
      <c r="U169">
        <f>Sustainable_Friendly_Table[[#This Row],[Total Energy(MJ)]]*AHP!$P$13/TOPSIS!$B$12</f>
        <v>2.2269932043280954E-2</v>
      </c>
      <c r="V169">
        <f>Sustainable_Friendly_Table[[#This Row],[Total Cost(LKR Million)]]*AHP!$P$14/TOPSIS!$C$12</f>
        <v>6.7542885644738216E-3</v>
      </c>
      <c r="W169">
        <f>Sustainable_Friendly_Table[[#This Row],[Total Carbon (Metric T)]]*AHP!$P$15/TOPSIS!$D$12</f>
        <v>1.2257887533162776E-2</v>
      </c>
      <c r="X169">
        <f>((Sustainable_Friendly_Table[[#This Row],[Weighted Energy]]-TOPSIS!$B$13)^2+(Sustainable_Friendly_Table[[#This Row],[Weighted Cost]]-TOPSIS!$C$13)^2+(Sustainable_Friendly_Table[[#This Row],[Weighted Co2]]-TOPSIS!$D$13)^2)^0.5</f>
        <v>2.540930262677793E-3</v>
      </c>
      <c r="Y169">
        <f>((Sustainable_Friendly_Table[[#This Row],[Weighted Energy]]-TOPSIS!$B$14)^2+(Sustainable_Friendly_Table[[#This Row],[Weighted Cost]]-TOPSIS!$C$14)^2+(Sustainable_Friendly_Table[[#This Row],[Weighted Co2]]-TOPSIS!$D$14)^2)^0.5</f>
        <v>4.484582821089299E-3</v>
      </c>
      <c r="Z169">
        <f>Sustainable_Friendly_Table[[#This Row],[S- Worst-Euclidean Distance]]/(Sustainable_Friendly_Table[[#This Row],[S+ Best-Euclidean Distance]]+Sustainable_Friendly_Table[[#This Row],[S- Worst-Euclidean Distance]])</f>
        <v>0.63832815733433357</v>
      </c>
      <c r="AA169">
        <v>168</v>
      </c>
    </row>
    <row r="170" spans="1:27" x14ac:dyDescent="0.3">
      <c r="A170">
        <v>184</v>
      </c>
      <c r="B170" t="s">
        <v>140</v>
      </c>
      <c r="C170" t="s">
        <v>151</v>
      </c>
      <c r="D170" t="s">
        <v>154</v>
      </c>
      <c r="E170" t="s">
        <v>156</v>
      </c>
      <c r="F170" t="s">
        <v>160</v>
      </c>
      <c r="G170" t="s">
        <v>225</v>
      </c>
      <c r="H170">
        <v>427.95235536375952</v>
      </c>
      <c r="I170">
        <v>61</v>
      </c>
      <c r="J170">
        <v>1568719.1118029328</v>
      </c>
      <c r="K170">
        <v>59416.022608333325</v>
      </c>
      <c r="L170">
        <v>282369440.12452793</v>
      </c>
      <c r="M170">
        <v>6517213.0841666656</v>
      </c>
      <c r="N170">
        <v>2353078667.7043996</v>
      </c>
      <c r="O170">
        <v>113704000</v>
      </c>
      <c r="P170">
        <v>24.703648391666661</v>
      </c>
      <c r="Q170">
        <v>23452.350721453844</v>
      </c>
      <c r="R170">
        <v>282428856.14713627</v>
      </c>
      <c r="S170">
        <v>2473.299880788566</v>
      </c>
      <c r="T170">
        <v>23477.054369845511</v>
      </c>
      <c r="U170">
        <f>Sustainable_Friendly_Table[[#This Row],[Total Energy(MJ)]]*AHP!$P$13/TOPSIS!$B$12</f>
        <v>2.2586468364538006E-2</v>
      </c>
      <c r="V170">
        <f>Sustainable_Friendly_Table[[#This Row],[Total Cost(LKR Million)]]*AHP!$P$14/TOPSIS!$C$12</f>
        <v>6.8293429588061555E-3</v>
      </c>
      <c r="W170">
        <f>Sustainable_Friendly_Table[[#This Row],[Total Carbon (Metric T)]]*AHP!$P$15/TOPSIS!$D$12</f>
        <v>1.2431016102664198E-2</v>
      </c>
      <c r="X170">
        <f>((Sustainable_Friendly_Table[[#This Row],[Weighted Energy]]-TOPSIS!$B$13)^2+(Sustainable_Friendly_Table[[#This Row],[Weighted Cost]]-TOPSIS!$C$13)^2+(Sustainable_Friendly_Table[[#This Row],[Weighted Co2]]-TOPSIS!$D$13)^2)^0.5</f>
        <v>2.9087832081038955E-3</v>
      </c>
      <c r="Y170">
        <f>((Sustainable_Friendly_Table[[#This Row],[Weighted Energy]]-TOPSIS!$B$14)^2+(Sustainable_Friendly_Table[[#This Row],[Weighted Cost]]-TOPSIS!$C$14)^2+(Sustainable_Friendly_Table[[#This Row],[Weighted Co2]]-TOPSIS!$D$14)^2)^0.5</f>
        <v>4.1167061724428867E-3</v>
      </c>
      <c r="Z170">
        <f>Sustainable_Friendly_Table[[#This Row],[S- Worst-Euclidean Distance]]/(Sustainable_Friendly_Table[[#This Row],[S+ Best-Euclidean Distance]]+Sustainable_Friendly_Table[[#This Row],[S- Worst-Euclidean Distance]])</f>
        <v>0.58596717601507353</v>
      </c>
      <c r="AA170">
        <v>169</v>
      </c>
    </row>
    <row r="171" spans="1:27" x14ac:dyDescent="0.3">
      <c r="A171">
        <v>202</v>
      </c>
      <c r="B171" t="s">
        <v>140</v>
      </c>
      <c r="C171" t="s">
        <v>151</v>
      </c>
      <c r="D171" t="s">
        <v>155</v>
      </c>
      <c r="E171" t="s">
        <v>156</v>
      </c>
      <c r="F171" t="s">
        <v>160</v>
      </c>
      <c r="G171" t="s">
        <v>225</v>
      </c>
      <c r="H171">
        <v>427.9824492387595</v>
      </c>
      <c r="I171">
        <v>61</v>
      </c>
      <c r="J171">
        <v>1568748.2426739326</v>
      </c>
      <c r="K171">
        <v>59330.040108333327</v>
      </c>
      <c r="L171">
        <v>282374683.68130785</v>
      </c>
      <c r="M171">
        <v>6512913.9591666656</v>
      </c>
      <c r="N171">
        <v>2353122364.0108991</v>
      </c>
      <c r="O171">
        <v>113704000</v>
      </c>
      <c r="P171">
        <v>24.639161516666665</v>
      </c>
      <c r="Q171">
        <v>23452.786227975292</v>
      </c>
      <c r="R171">
        <v>282434013.72141618</v>
      </c>
      <c r="S171">
        <v>2473.3392779700657</v>
      </c>
      <c r="T171">
        <v>23477.425389491957</v>
      </c>
      <c r="U171">
        <f>Sustainable_Friendly_Table[[#This Row],[Total Energy(MJ)]]*AHP!$P$13/TOPSIS!$B$12</f>
        <v>2.258688082730792E-2</v>
      </c>
      <c r="V171">
        <f>Sustainable_Friendly_Table[[#This Row],[Total Cost(LKR Million)]]*AHP!$P$14/TOPSIS!$C$12</f>
        <v>6.8294517433761795E-3</v>
      </c>
      <c r="W171">
        <f>Sustainable_Friendly_Table[[#This Row],[Total Carbon (Metric T)]]*AHP!$P$15/TOPSIS!$D$12</f>
        <v>1.2431212556236554E-2</v>
      </c>
      <c r="X171">
        <f>((Sustainable_Friendly_Table[[#This Row],[Weighted Energy]]-TOPSIS!$B$13)^2+(Sustainable_Friendly_Table[[#This Row],[Weighted Cost]]-TOPSIS!$C$13)^2+(Sustainable_Friendly_Table[[#This Row],[Weighted Co2]]-TOPSIS!$D$13)^2)^0.5</f>
        <v>2.9092519182608648E-3</v>
      </c>
      <c r="Y171">
        <f>((Sustainable_Friendly_Table[[#This Row],[Weighted Energy]]-TOPSIS!$B$14)^2+(Sustainable_Friendly_Table[[#This Row],[Weighted Cost]]-TOPSIS!$C$14)^2+(Sustainable_Friendly_Table[[#This Row],[Weighted Co2]]-TOPSIS!$D$14)^2)^0.5</f>
        <v>4.1162375513131835E-3</v>
      </c>
      <c r="Z171">
        <f>Sustainable_Friendly_Table[[#This Row],[S- Worst-Euclidean Distance]]/(Sustainable_Friendly_Table[[#This Row],[S+ Best-Euclidean Distance]]+Sustainable_Friendly_Table[[#This Row],[S- Worst-Euclidean Distance]])</f>
        <v>0.58590046560311038</v>
      </c>
      <c r="AA171">
        <v>170</v>
      </c>
    </row>
    <row r="172" spans="1:27" x14ac:dyDescent="0.3">
      <c r="A172">
        <v>186</v>
      </c>
      <c r="B172" t="s">
        <v>140</v>
      </c>
      <c r="C172" t="s">
        <v>151</v>
      </c>
      <c r="D172" t="s">
        <v>154</v>
      </c>
      <c r="E172" t="s">
        <v>156</v>
      </c>
      <c r="F172" t="s">
        <v>160</v>
      </c>
      <c r="G172" t="s">
        <v>224</v>
      </c>
      <c r="H172">
        <v>427.95235536375952</v>
      </c>
      <c r="I172">
        <v>31</v>
      </c>
      <c r="J172">
        <v>1568719.1118029328</v>
      </c>
      <c r="K172">
        <v>59416.022608333325</v>
      </c>
      <c r="L172">
        <v>282369440.12452793</v>
      </c>
      <c r="M172">
        <v>6517213.0841666656</v>
      </c>
      <c r="N172">
        <v>2353078667.7043996</v>
      </c>
      <c r="O172">
        <v>116132200</v>
      </c>
      <c r="P172">
        <v>24.703648391666661</v>
      </c>
      <c r="Q172">
        <v>23452.350721453844</v>
      </c>
      <c r="R172">
        <v>282428856.14713627</v>
      </c>
      <c r="S172">
        <v>2475.7280807885663</v>
      </c>
      <c r="T172">
        <v>23477.054369845511</v>
      </c>
      <c r="U172">
        <f>Sustainable_Friendly_Table[[#This Row],[Total Energy(MJ)]]*AHP!$P$13/TOPSIS!$B$12</f>
        <v>2.2586468364538006E-2</v>
      </c>
      <c r="V172">
        <f>Sustainable_Friendly_Table[[#This Row],[Total Cost(LKR Million)]]*AHP!$P$14/TOPSIS!$C$12</f>
        <v>6.8360477707464246E-3</v>
      </c>
      <c r="W172">
        <f>Sustainable_Friendly_Table[[#This Row],[Total Carbon (Metric T)]]*AHP!$P$15/TOPSIS!$D$12</f>
        <v>1.2431016102664198E-2</v>
      </c>
      <c r="X172">
        <f>((Sustainable_Friendly_Table[[#This Row],[Weighted Energy]]-TOPSIS!$B$13)^2+(Sustainable_Friendly_Table[[#This Row],[Weighted Cost]]-TOPSIS!$C$13)^2+(Sustainable_Friendly_Table[[#This Row],[Weighted Co2]]-TOPSIS!$D$13)^2)^0.5</f>
        <v>2.9105206364057651E-3</v>
      </c>
      <c r="Y172">
        <f>((Sustainable_Friendly_Table[[#This Row],[Weighted Energy]]-TOPSIS!$B$14)^2+(Sustainable_Friendly_Table[[#This Row],[Weighted Cost]]-TOPSIS!$C$14)^2+(Sustainable_Friendly_Table[[#This Row],[Weighted Co2]]-TOPSIS!$D$14)^2)^0.5</f>
        <v>4.1149461527842986E-3</v>
      </c>
      <c r="Z172">
        <f>Sustainable_Friendly_Table[[#This Row],[S- Worst-Euclidean Distance]]/(Sustainable_Friendly_Table[[#This Row],[S+ Best-Euclidean Distance]]+Sustainable_Friendly_Table[[#This Row],[S- Worst-Euclidean Distance]])</f>
        <v>0.58571854031334669</v>
      </c>
      <c r="AA172">
        <v>171</v>
      </c>
    </row>
    <row r="173" spans="1:27" x14ac:dyDescent="0.3">
      <c r="A173">
        <v>204</v>
      </c>
      <c r="B173" t="s">
        <v>140</v>
      </c>
      <c r="C173" t="s">
        <v>151</v>
      </c>
      <c r="D173" t="s">
        <v>155</v>
      </c>
      <c r="E173" t="s">
        <v>156</v>
      </c>
      <c r="F173" t="s">
        <v>160</v>
      </c>
      <c r="G173" t="s">
        <v>224</v>
      </c>
      <c r="H173">
        <v>427.9824492387595</v>
      </c>
      <c r="I173">
        <v>31</v>
      </c>
      <c r="J173">
        <v>1568748.2426739326</v>
      </c>
      <c r="K173">
        <v>59330.040108333327</v>
      </c>
      <c r="L173">
        <v>282374683.68130785</v>
      </c>
      <c r="M173">
        <v>6512913.9591666656</v>
      </c>
      <c r="N173">
        <v>2353122364.0108991</v>
      </c>
      <c r="O173">
        <v>116132200</v>
      </c>
      <c r="P173">
        <v>24.639161516666665</v>
      </c>
      <c r="Q173">
        <v>23452.786227975292</v>
      </c>
      <c r="R173">
        <v>282434013.72141618</v>
      </c>
      <c r="S173">
        <v>2475.7674779700656</v>
      </c>
      <c r="T173">
        <v>23477.425389491957</v>
      </c>
      <c r="U173">
        <f>Sustainable_Friendly_Table[[#This Row],[Total Energy(MJ)]]*AHP!$P$13/TOPSIS!$B$12</f>
        <v>2.258688082730792E-2</v>
      </c>
      <c r="V173">
        <f>Sustainable_Friendly_Table[[#This Row],[Total Cost(LKR Million)]]*AHP!$P$14/TOPSIS!$C$12</f>
        <v>6.8361565553164468E-3</v>
      </c>
      <c r="W173">
        <f>Sustainable_Friendly_Table[[#This Row],[Total Carbon (Metric T)]]*AHP!$P$15/TOPSIS!$D$12</f>
        <v>1.2431212556236554E-2</v>
      </c>
      <c r="X173">
        <f>((Sustainable_Friendly_Table[[#This Row],[Weighted Energy]]-TOPSIS!$B$13)^2+(Sustainable_Friendly_Table[[#This Row],[Weighted Cost]]-TOPSIS!$C$13)^2+(Sustainable_Friendly_Table[[#This Row],[Weighted Co2]]-TOPSIS!$D$13)^2)^0.5</f>
        <v>2.9109893173732736E-3</v>
      </c>
      <c r="Y173">
        <f>((Sustainable_Friendly_Table[[#This Row],[Weighted Energy]]-TOPSIS!$B$14)^2+(Sustainable_Friendly_Table[[#This Row],[Weighted Cost]]-TOPSIS!$C$14)^2+(Sustainable_Friendly_Table[[#This Row],[Weighted Co2]]-TOPSIS!$D$14)^2)^0.5</f>
        <v>4.1144775084676144E-3</v>
      </c>
      <c r="Z173">
        <f>Sustainable_Friendly_Table[[#This Row],[S- Worst-Euclidean Distance]]/(Sustainable_Friendly_Table[[#This Row],[S+ Best-Euclidean Distance]]+Sustainable_Friendly_Table[[#This Row],[S- Worst-Euclidean Distance]])</f>
        <v>0.58565183075576577</v>
      </c>
      <c r="AA173">
        <v>172</v>
      </c>
    </row>
    <row r="174" spans="1:27" x14ac:dyDescent="0.3">
      <c r="A174">
        <v>185</v>
      </c>
      <c r="B174" t="s">
        <v>140</v>
      </c>
      <c r="C174" t="s">
        <v>151</v>
      </c>
      <c r="D174" t="s">
        <v>154</v>
      </c>
      <c r="E174" t="s">
        <v>156</v>
      </c>
      <c r="F174" t="s">
        <v>160</v>
      </c>
      <c r="G174" t="s">
        <v>226</v>
      </c>
      <c r="H174">
        <v>427.95235536375952</v>
      </c>
      <c r="I174">
        <v>31</v>
      </c>
      <c r="J174">
        <v>1568719.1118029328</v>
      </c>
      <c r="K174">
        <v>59416.022608333325</v>
      </c>
      <c r="L174">
        <v>282369440.12452793</v>
      </c>
      <c r="M174">
        <v>6517213.0841666656</v>
      </c>
      <c r="N174">
        <v>2353078667.7043996</v>
      </c>
      <c r="O174">
        <v>120900000</v>
      </c>
      <c r="P174">
        <v>24.703648391666661</v>
      </c>
      <c r="Q174">
        <v>23452.350721453844</v>
      </c>
      <c r="R174">
        <v>282428856.14713627</v>
      </c>
      <c r="S174">
        <v>2480.495880788566</v>
      </c>
      <c r="T174">
        <v>23477.054369845511</v>
      </c>
      <c r="U174">
        <f>Sustainable_Friendly_Table[[#This Row],[Total Energy(MJ)]]*AHP!$P$13/TOPSIS!$B$12</f>
        <v>2.2586468364538006E-2</v>
      </c>
      <c r="V174">
        <f>Sustainable_Friendly_Table[[#This Row],[Total Cost(LKR Million)]]*AHP!$P$14/TOPSIS!$C$12</f>
        <v>6.849212749895096E-3</v>
      </c>
      <c r="W174">
        <f>Sustainable_Friendly_Table[[#This Row],[Total Carbon (Metric T)]]*AHP!$P$15/TOPSIS!$D$12</f>
        <v>1.2431016102664198E-2</v>
      </c>
      <c r="X174">
        <f>((Sustainable_Friendly_Table[[#This Row],[Weighted Energy]]-TOPSIS!$B$13)^2+(Sustainable_Friendly_Table[[#This Row],[Weighted Cost]]-TOPSIS!$C$13)^2+(Sustainable_Friendly_Table[[#This Row],[Weighted Co2]]-TOPSIS!$D$13)^2)^0.5</f>
        <v>2.9139739688226664E-3</v>
      </c>
      <c r="Y174">
        <f>((Sustainable_Friendly_Table[[#This Row],[Weighted Energy]]-TOPSIS!$B$14)^2+(Sustainable_Friendly_Table[[#This Row],[Weighted Cost]]-TOPSIS!$C$14)^2+(Sustainable_Friendly_Table[[#This Row],[Weighted Co2]]-TOPSIS!$D$14)^2)^0.5</f>
        <v>4.1115199523172495E-3</v>
      </c>
      <c r="Z174">
        <f>Sustainable_Friendly_Table[[#This Row],[S- Worst-Euclidean Distance]]/(Sustainable_Friendly_Table[[#This Row],[S+ Best-Euclidean Distance]]+Sustainable_Friendly_Table[[#This Row],[S- Worst-Euclidean Distance]])</f>
        <v>0.58522859723009168</v>
      </c>
      <c r="AA174">
        <v>173</v>
      </c>
    </row>
    <row r="175" spans="1:27" x14ac:dyDescent="0.3">
      <c r="A175">
        <v>203</v>
      </c>
      <c r="B175" t="s">
        <v>140</v>
      </c>
      <c r="C175" t="s">
        <v>151</v>
      </c>
      <c r="D175" t="s">
        <v>155</v>
      </c>
      <c r="E175" t="s">
        <v>156</v>
      </c>
      <c r="F175" t="s">
        <v>160</v>
      </c>
      <c r="G175" t="s">
        <v>226</v>
      </c>
      <c r="H175">
        <v>427.9824492387595</v>
      </c>
      <c r="I175">
        <v>31</v>
      </c>
      <c r="J175">
        <v>1568748.2426739326</v>
      </c>
      <c r="K175">
        <v>59330.040108333327</v>
      </c>
      <c r="L175">
        <v>282374683.68130785</v>
      </c>
      <c r="M175">
        <v>6512913.9591666656</v>
      </c>
      <c r="N175">
        <v>2353122364.0108991</v>
      </c>
      <c r="O175">
        <v>120900000</v>
      </c>
      <c r="P175">
        <v>24.639161516666665</v>
      </c>
      <c r="Q175">
        <v>23452.786227975292</v>
      </c>
      <c r="R175">
        <v>282434013.72141618</v>
      </c>
      <c r="S175">
        <v>2480.5352779700656</v>
      </c>
      <c r="T175">
        <v>23477.425389491957</v>
      </c>
      <c r="U175">
        <f>Sustainable_Friendly_Table[[#This Row],[Total Energy(MJ)]]*AHP!$P$13/TOPSIS!$B$12</f>
        <v>2.258688082730792E-2</v>
      </c>
      <c r="V175">
        <f>Sustainable_Friendly_Table[[#This Row],[Total Cost(LKR Million)]]*AHP!$P$14/TOPSIS!$C$12</f>
        <v>6.8493215344651191E-3</v>
      </c>
      <c r="W175">
        <f>Sustainable_Friendly_Table[[#This Row],[Total Carbon (Metric T)]]*AHP!$P$15/TOPSIS!$D$12</f>
        <v>1.2431212556236554E-2</v>
      </c>
      <c r="X175">
        <f>((Sustainable_Friendly_Table[[#This Row],[Weighted Energy]]-TOPSIS!$B$13)^2+(Sustainable_Friendly_Table[[#This Row],[Weighted Cost]]-TOPSIS!$C$13)^2+(Sustainable_Friendly_Table[[#This Row],[Weighted Co2]]-TOPSIS!$D$13)^2)^0.5</f>
        <v>2.9144425858449864E-3</v>
      </c>
      <c r="Y175">
        <f>((Sustainable_Friendly_Table[[#This Row],[Weighted Energy]]-TOPSIS!$B$14)^2+(Sustainable_Friendly_Table[[#This Row],[Weighted Cost]]-TOPSIS!$C$14)^2+(Sustainable_Friendly_Table[[#This Row],[Weighted Co2]]-TOPSIS!$D$14)^2)^0.5</f>
        <v>4.1110512657917065E-3</v>
      </c>
      <c r="Z175">
        <f>Sustainable_Friendly_Table[[#This Row],[S- Worst-Euclidean Distance]]/(Sustainable_Friendly_Table[[#This Row],[S+ Best-Euclidean Distance]]+Sustainable_Friendly_Table[[#This Row],[S- Worst-Euclidean Distance]])</f>
        <v>0.58516189076643721</v>
      </c>
      <c r="AA175">
        <v>174</v>
      </c>
    </row>
    <row r="176" spans="1:27" x14ac:dyDescent="0.3">
      <c r="A176">
        <v>193</v>
      </c>
      <c r="B176" t="s">
        <v>140</v>
      </c>
      <c r="C176" t="s">
        <v>151</v>
      </c>
      <c r="D176" t="s">
        <v>154</v>
      </c>
      <c r="E176" t="s">
        <v>157</v>
      </c>
      <c r="F176" t="s">
        <v>160</v>
      </c>
      <c r="G176" t="s">
        <v>225</v>
      </c>
      <c r="H176">
        <v>431.0038676970928</v>
      </c>
      <c r="I176">
        <v>62</v>
      </c>
      <c r="J176">
        <v>1571672.9757415995</v>
      </c>
      <c r="K176">
        <v>62413.043649999992</v>
      </c>
      <c r="L176">
        <v>282901135.63348794</v>
      </c>
      <c r="M176">
        <v>5917808.8758333316</v>
      </c>
      <c r="N176">
        <v>2357509463.6123991</v>
      </c>
      <c r="O176">
        <v>115568000</v>
      </c>
      <c r="P176">
        <v>27.700669433333328</v>
      </c>
      <c r="Q176">
        <v>23496.510987336911</v>
      </c>
      <c r="R176">
        <v>282963548.67713791</v>
      </c>
      <c r="S176">
        <v>2478.9952724882328</v>
      </c>
      <c r="T176">
        <v>23524.211656770243</v>
      </c>
      <c r="U176">
        <f>Sustainable_Friendly_Table[[#This Row],[Total Energy(MJ)]]*AHP!$P$13/TOPSIS!$B$12</f>
        <v>2.2629228924058681E-2</v>
      </c>
      <c r="V176">
        <f>Sustainable_Friendly_Table[[#This Row],[Total Cost(LKR Million)]]*AHP!$P$14/TOPSIS!$C$12</f>
        <v>6.8450692294067762E-3</v>
      </c>
      <c r="W176">
        <f>Sustainable_Friendly_Table[[#This Row],[Total Carbon (Metric T)]]*AHP!$P$15/TOPSIS!$D$12</f>
        <v>1.245598571698993E-2</v>
      </c>
      <c r="X176">
        <f>((Sustainable_Friendly_Table[[#This Row],[Weighted Energy]]-TOPSIS!$B$13)^2+(Sustainable_Friendly_Table[[#This Row],[Weighted Cost]]-TOPSIS!$C$13)^2+(Sustainable_Friendly_Table[[#This Row],[Weighted Co2]]-TOPSIS!$D$13)^2)^0.5</f>
        <v>2.9606667599207876E-3</v>
      </c>
      <c r="Y176">
        <f>((Sustainable_Friendly_Table[[#This Row],[Weighted Energy]]-TOPSIS!$B$14)^2+(Sustainable_Friendly_Table[[#This Row],[Weighted Cost]]-TOPSIS!$C$14)^2+(Sustainable_Friendly_Table[[#This Row],[Weighted Co2]]-TOPSIS!$D$14)^2)^0.5</f>
        <v>4.0648116879656989E-3</v>
      </c>
      <c r="Z176">
        <f>Sustainable_Friendly_Table[[#This Row],[S- Worst-Euclidean Distance]]/(Sustainable_Friendly_Table[[#This Row],[S+ Best-Euclidean Distance]]+Sustainable_Friendly_Table[[#This Row],[S- Worst-Euclidean Distance]])</f>
        <v>0.57858147571266672</v>
      </c>
      <c r="AA176">
        <v>175</v>
      </c>
    </row>
    <row r="177" spans="1:27" x14ac:dyDescent="0.3">
      <c r="A177">
        <v>195</v>
      </c>
      <c r="B177" t="s">
        <v>140</v>
      </c>
      <c r="C177" t="s">
        <v>151</v>
      </c>
      <c r="D177" t="s">
        <v>154</v>
      </c>
      <c r="E177" t="s">
        <v>157</v>
      </c>
      <c r="F177" t="s">
        <v>160</v>
      </c>
      <c r="G177" t="s">
        <v>224</v>
      </c>
      <c r="H177">
        <v>431.0038676970928</v>
      </c>
      <c r="I177">
        <v>31</v>
      </c>
      <c r="J177">
        <v>1571672.9757415995</v>
      </c>
      <c r="K177">
        <v>62413.043649999992</v>
      </c>
      <c r="L177">
        <v>282901135.63348794</v>
      </c>
      <c r="M177">
        <v>5917808.8758333316</v>
      </c>
      <c r="N177">
        <v>2357509463.6123991</v>
      </c>
      <c r="O177">
        <v>116132200</v>
      </c>
      <c r="P177">
        <v>27.700669433333328</v>
      </c>
      <c r="Q177">
        <v>23496.510987336911</v>
      </c>
      <c r="R177">
        <v>282963548.67713791</v>
      </c>
      <c r="S177">
        <v>2479.5594724882326</v>
      </c>
      <c r="T177">
        <v>23524.211656770243</v>
      </c>
      <c r="U177">
        <f>Sustainable_Friendly_Table[[#This Row],[Total Energy(MJ)]]*AHP!$P$13/TOPSIS!$B$12</f>
        <v>2.2629228924058681E-2</v>
      </c>
      <c r="V177">
        <f>Sustainable_Friendly_Table[[#This Row],[Total Cost(LKR Million)]]*AHP!$P$14/TOPSIS!$C$12</f>
        <v>6.8466271138053827E-3</v>
      </c>
      <c r="W177">
        <f>Sustainable_Friendly_Table[[#This Row],[Total Carbon (Metric T)]]*AHP!$P$15/TOPSIS!$D$12</f>
        <v>1.245598571698993E-2</v>
      </c>
      <c r="X177">
        <f>((Sustainable_Friendly_Table[[#This Row],[Weighted Energy]]-TOPSIS!$B$13)^2+(Sustainable_Friendly_Table[[#This Row],[Weighted Cost]]-TOPSIS!$C$13)^2+(Sustainable_Friendly_Table[[#This Row],[Weighted Co2]]-TOPSIS!$D$13)^2)^0.5</f>
        <v>2.9610703942816266E-3</v>
      </c>
      <c r="Y177">
        <f>((Sustainable_Friendly_Table[[#This Row],[Weighted Energy]]-TOPSIS!$B$14)^2+(Sustainable_Friendly_Table[[#This Row],[Weighted Cost]]-TOPSIS!$C$14)^2+(Sustainable_Friendly_Table[[#This Row],[Weighted Co2]]-TOPSIS!$D$14)^2)^0.5</f>
        <v>4.0644026297885182E-3</v>
      </c>
      <c r="Z177">
        <f>Sustainable_Friendly_Table[[#This Row],[S- Worst-Euclidean Distance]]/(Sustainable_Friendly_Table[[#This Row],[S+ Best-Euclidean Distance]]+Sustainable_Friendly_Table[[#This Row],[S- Worst-Euclidean Distance]])</f>
        <v>0.57852369738854159</v>
      </c>
      <c r="AA177">
        <v>176</v>
      </c>
    </row>
    <row r="178" spans="1:27" x14ac:dyDescent="0.3">
      <c r="A178">
        <v>211</v>
      </c>
      <c r="B178" t="s">
        <v>140</v>
      </c>
      <c r="C178" t="s">
        <v>151</v>
      </c>
      <c r="D178" t="s">
        <v>155</v>
      </c>
      <c r="E178" t="s">
        <v>157</v>
      </c>
      <c r="F178" t="s">
        <v>160</v>
      </c>
      <c r="G178" t="s">
        <v>225</v>
      </c>
      <c r="H178">
        <v>431.03396157209284</v>
      </c>
      <c r="I178">
        <v>62</v>
      </c>
      <c r="J178">
        <v>1571702.1066125997</v>
      </c>
      <c r="K178">
        <v>62327.061149999994</v>
      </c>
      <c r="L178">
        <v>282906379.19026798</v>
      </c>
      <c r="M178">
        <v>5913509.7508333316</v>
      </c>
      <c r="N178">
        <v>2357553159.9188995</v>
      </c>
      <c r="O178">
        <v>115568000</v>
      </c>
      <c r="P178">
        <v>27.636182558333331</v>
      </c>
      <c r="Q178">
        <v>23496.946493858366</v>
      </c>
      <c r="R178">
        <v>282968706.25141799</v>
      </c>
      <c r="S178">
        <v>2479.0346696697329</v>
      </c>
      <c r="T178">
        <v>23524.5826764167</v>
      </c>
      <c r="U178">
        <f>Sustainable_Friendly_Table[[#This Row],[Total Energy(MJ)]]*AHP!$P$13/TOPSIS!$B$12</f>
        <v>2.262964138682861E-2</v>
      </c>
      <c r="V178">
        <f>Sustainable_Friendly_Table[[#This Row],[Total Cost(LKR Million)]]*AHP!$P$14/TOPSIS!$C$12</f>
        <v>6.845178013976801E-3</v>
      </c>
      <c r="W178">
        <f>Sustainable_Friendly_Table[[#This Row],[Total Carbon (Metric T)]]*AHP!$P$15/TOPSIS!$D$12</f>
        <v>1.2456182170562291E-2</v>
      </c>
      <c r="X178">
        <f>((Sustainable_Friendly_Table[[#This Row],[Weighted Energy]]-TOPSIS!$B$13)^2+(Sustainable_Friendly_Table[[#This Row],[Weighted Cost]]-TOPSIS!$C$13)^2+(Sustainable_Friendly_Table[[#This Row],[Weighted Co2]]-TOPSIS!$D$13)^2)^0.5</f>
        <v>2.9611354481053303E-3</v>
      </c>
      <c r="Y178">
        <f>((Sustainable_Friendly_Table[[#This Row],[Weighted Energy]]-TOPSIS!$B$14)^2+(Sustainable_Friendly_Table[[#This Row],[Weighted Cost]]-TOPSIS!$C$14)^2+(Sustainable_Friendly_Table[[#This Row],[Weighted Co2]]-TOPSIS!$D$14)^2)^0.5</f>
        <v>4.0643430507035835E-3</v>
      </c>
      <c r="Z178">
        <f>Sustainable_Friendly_Table[[#This Row],[S- Worst-Euclidean Distance]]/(Sustainable_Friendly_Table[[#This Row],[S+ Best-Euclidean Distance]]+Sustainable_Friendly_Table[[#This Row],[S- Worst-Euclidean Distance]])</f>
        <v>0.5785147661319644</v>
      </c>
      <c r="AA178">
        <v>177</v>
      </c>
    </row>
    <row r="179" spans="1:27" x14ac:dyDescent="0.3">
      <c r="A179">
        <v>213</v>
      </c>
      <c r="B179" t="s">
        <v>140</v>
      </c>
      <c r="C179" t="s">
        <v>151</v>
      </c>
      <c r="D179" t="s">
        <v>155</v>
      </c>
      <c r="E179" t="s">
        <v>157</v>
      </c>
      <c r="F179" t="s">
        <v>160</v>
      </c>
      <c r="G179" t="s">
        <v>224</v>
      </c>
      <c r="H179">
        <v>431.03396157209284</v>
      </c>
      <c r="I179">
        <v>31</v>
      </c>
      <c r="J179">
        <v>1571702.1066125997</v>
      </c>
      <c r="K179">
        <v>62327.061149999994</v>
      </c>
      <c r="L179">
        <v>282906379.19026798</v>
      </c>
      <c r="M179">
        <v>5913509.7508333316</v>
      </c>
      <c r="N179">
        <v>2357553159.9188995</v>
      </c>
      <c r="O179">
        <v>116132200</v>
      </c>
      <c r="P179">
        <v>27.636182558333331</v>
      </c>
      <c r="Q179">
        <v>23496.946493858366</v>
      </c>
      <c r="R179">
        <v>282968706.25141799</v>
      </c>
      <c r="S179">
        <v>2479.5988696697332</v>
      </c>
      <c r="T179">
        <v>23524.5826764167</v>
      </c>
      <c r="U179">
        <f>Sustainable_Friendly_Table[[#This Row],[Total Energy(MJ)]]*AHP!$P$13/TOPSIS!$B$12</f>
        <v>2.262964138682861E-2</v>
      </c>
      <c r="V179">
        <f>Sustainable_Friendly_Table[[#This Row],[Total Cost(LKR Million)]]*AHP!$P$14/TOPSIS!$C$12</f>
        <v>6.8467358983754093E-3</v>
      </c>
      <c r="W179">
        <f>Sustainable_Friendly_Table[[#This Row],[Total Carbon (Metric T)]]*AHP!$P$15/TOPSIS!$D$12</f>
        <v>1.2456182170562291E-2</v>
      </c>
      <c r="X179">
        <f>((Sustainable_Friendly_Table[[#This Row],[Weighted Energy]]-TOPSIS!$B$13)^2+(Sustainable_Friendly_Table[[#This Row],[Weighted Cost]]-TOPSIS!$C$13)^2+(Sustainable_Friendly_Table[[#This Row],[Weighted Co2]]-TOPSIS!$D$13)^2)^0.5</f>
        <v>2.961539075812578E-3</v>
      </c>
      <c r="Y179">
        <f>((Sustainable_Friendly_Table[[#This Row],[Weighted Energy]]-TOPSIS!$B$14)^2+(Sustainable_Friendly_Table[[#This Row],[Weighted Cost]]-TOPSIS!$C$14)^2+(Sustainable_Friendly_Table[[#This Row],[Weighted Co2]]-TOPSIS!$D$14)^2)^0.5</f>
        <v>4.0639339870572879E-3</v>
      </c>
      <c r="Z179">
        <f>Sustainable_Friendly_Table[[#This Row],[S- Worst-Euclidean Distance]]/(Sustainable_Friendly_Table[[#This Row],[S+ Best-Euclidean Distance]]+Sustainable_Friendly_Table[[#This Row],[S- Worst-Euclidean Distance]])</f>
        <v>0.57845698797643585</v>
      </c>
      <c r="AA179">
        <v>178</v>
      </c>
    </row>
    <row r="180" spans="1:27" x14ac:dyDescent="0.3">
      <c r="A180">
        <v>194</v>
      </c>
      <c r="B180" t="s">
        <v>140</v>
      </c>
      <c r="C180" t="s">
        <v>151</v>
      </c>
      <c r="D180" t="s">
        <v>154</v>
      </c>
      <c r="E180" t="s">
        <v>157</v>
      </c>
      <c r="F180" t="s">
        <v>160</v>
      </c>
      <c r="G180" t="s">
        <v>226</v>
      </c>
      <c r="H180">
        <v>431.0038676970928</v>
      </c>
      <c r="I180">
        <v>31</v>
      </c>
      <c r="J180">
        <v>1571672.9757415995</v>
      </c>
      <c r="K180">
        <v>62413.043649999992</v>
      </c>
      <c r="L180">
        <v>282901135.63348794</v>
      </c>
      <c r="M180">
        <v>5917808.8758333316</v>
      </c>
      <c r="N180">
        <v>2357509463.6123991</v>
      </c>
      <c r="O180">
        <v>120900000</v>
      </c>
      <c r="P180">
        <v>27.700669433333328</v>
      </c>
      <c r="Q180">
        <v>23496.510987336911</v>
      </c>
      <c r="R180">
        <v>282963548.67713791</v>
      </c>
      <c r="S180">
        <v>2484.3272724882327</v>
      </c>
      <c r="T180">
        <v>23524.211656770243</v>
      </c>
      <c r="U180">
        <f>Sustainable_Friendly_Table[[#This Row],[Total Energy(MJ)]]*AHP!$P$13/TOPSIS!$B$12</f>
        <v>2.2629228924058681E-2</v>
      </c>
      <c r="V180">
        <f>Sustainable_Friendly_Table[[#This Row],[Total Cost(LKR Million)]]*AHP!$P$14/TOPSIS!$C$12</f>
        <v>6.859792092954055E-3</v>
      </c>
      <c r="W180">
        <f>Sustainable_Friendly_Table[[#This Row],[Total Carbon (Metric T)]]*AHP!$P$15/TOPSIS!$D$12</f>
        <v>1.245598571698993E-2</v>
      </c>
      <c r="X180">
        <f>((Sustainable_Friendly_Table[[#This Row],[Weighted Energy]]-TOPSIS!$B$13)^2+(Sustainable_Friendly_Table[[#This Row],[Weighted Cost]]-TOPSIS!$C$13)^2+(Sustainable_Friendly_Table[[#This Row],[Weighted Co2]]-TOPSIS!$D$13)^2)^0.5</f>
        <v>2.9645118231481225E-3</v>
      </c>
      <c r="Y180">
        <f>((Sustainable_Friendly_Table[[#This Row],[Weighted Energy]]-TOPSIS!$B$14)^2+(Sustainable_Friendly_Table[[#This Row],[Weighted Cost]]-TOPSIS!$C$14)^2+(Sustainable_Friendly_Table[[#This Row],[Weighted Co2]]-TOPSIS!$D$14)^2)^0.5</f>
        <v>4.0609680826967738E-3</v>
      </c>
      <c r="Z180">
        <f>Sustainable_Friendly_Table[[#This Row],[S- Worst-Euclidean Distance]]/(Sustainable_Friendly_Table[[#This Row],[S+ Best-Euclidean Distance]]+Sustainable_Friendly_Table[[#This Row],[S- Worst-Euclidean Distance]])</f>
        <v>0.57803426059452867</v>
      </c>
      <c r="AA180">
        <v>179</v>
      </c>
    </row>
    <row r="181" spans="1:27" x14ac:dyDescent="0.3">
      <c r="A181">
        <v>212</v>
      </c>
      <c r="B181" t="s">
        <v>140</v>
      </c>
      <c r="C181" t="s">
        <v>151</v>
      </c>
      <c r="D181" t="s">
        <v>155</v>
      </c>
      <c r="E181" t="s">
        <v>157</v>
      </c>
      <c r="F181" t="s">
        <v>160</v>
      </c>
      <c r="G181" t="s">
        <v>226</v>
      </c>
      <c r="H181">
        <v>431.03396157209284</v>
      </c>
      <c r="I181">
        <v>31</v>
      </c>
      <c r="J181">
        <v>1571702.1066125997</v>
      </c>
      <c r="K181">
        <v>62327.061149999994</v>
      </c>
      <c r="L181">
        <v>282906379.19026798</v>
      </c>
      <c r="M181">
        <v>5913509.7508333316</v>
      </c>
      <c r="N181">
        <v>2357553159.9188995</v>
      </c>
      <c r="O181">
        <v>120900000</v>
      </c>
      <c r="P181">
        <v>27.636182558333331</v>
      </c>
      <c r="Q181">
        <v>23496.946493858366</v>
      </c>
      <c r="R181">
        <v>282968706.25141799</v>
      </c>
      <c r="S181">
        <v>2484.3666696697333</v>
      </c>
      <c r="T181">
        <v>23524.5826764167</v>
      </c>
      <c r="U181">
        <f>Sustainable_Friendly_Table[[#This Row],[Total Energy(MJ)]]*AHP!$P$13/TOPSIS!$B$12</f>
        <v>2.262964138682861E-2</v>
      </c>
      <c r="V181">
        <f>Sustainable_Friendly_Table[[#This Row],[Total Cost(LKR Million)]]*AHP!$P$14/TOPSIS!$C$12</f>
        <v>6.8599008775240815E-3</v>
      </c>
      <c r="W181">
        <f>Sustainable_Friendly_Table[[#This Row],[Total Carbon (Metric T)]]*AHP!$P$15/TOPSIS!$D$12</f>
        <v>1.2456182170562291E-2</v>
      </c>
      <c r="X181">
        <f>((Sustainable_Friendly_Table[[#This Row],[Weighted Energy]]-TOPSIS!$B$13)^2+(Sustainable_Friendly_Table[[#This Row],[Weighted Cost]]-TOPSIS!$C$13)^2+(Sustainable_Friendly_Table[[#This Row],[Weighted Co2]]-TOPSIS!$D$13)^2)^0.5</f>
        <v>2.9649804437047933E-3</v>
      </c>
      <c r="Y181">
        <f>((Sustainable_Friendly_Table[[#This Row],[Weighted Energy]]-TOPSIS!$B$14)^2+(Sustainable_Friendly_Table[[#This Row],[Weighted Cost]]-TOPSIS!$C$14)^2+(Sustainable_Friendly_Table[[#This Row],[Weighted Co2]]-TOPSIS!$D$14)^2)^0.5</f>
        <v>4.0604993962692106E-3</v>
      </c>
      <c r="Z181">
        <f>Sustainable_Friendly_Table[[#This Row],[S- Worst-Euclidean Distance]]/(Sustainable_Friendly_Table[[#This Row],[S+ Best-Euclidean Distance]]+Sustainable_Friendly_Table[[#This Row],[S- Worst-Euclidean Distance]])</f>
        <v>0.57796755364175034</v>
      </c>
      <c r="AA181">
        <v>180</v>
      </c>
    </row>
    <row r="182" spans="1:27" x14ac:dyDescent="0.3">
      <c r="A182">
        <v>295</v>
      </c>
      <c r="B182" t="s">
        <v>141</v>
      </c>
      <c r="C182" t="s">
        <v>151</v>
      </c>
      <c r="D182" t="s">
        <v>154</v>
      </c>
      <c r="E182" t="s">
        <v>156</v>
      </c>
      <c r="F182" t="s">
        <v>161</v>
      </c>
      <c r="G182" t="s">
        <v>225</v>
      </c>
      <c r="H182">
        <v>424.02582190468513</v>
      </c>
      <c r="I182">
        <v>61</v>
      </c>
      <c r="J182">
        <v>1572310.7681087512</v>
      </c>
      <c r="K182">
        <v>53028.044233333327</v>
      </c>
      <c r="L182">
        <v>283015938.25957525</v>
      </c>
      <c r="M182">
        <v>5952290.9216666659</v>
      </c>
      <c r="N182">
        <v>2358466152.1631269</v>
      </c>
      <c r="O182">
        <v>113704000</v>
      </c>
      <c r="P182">
        <v>21.461866766666663</v>
      </c>
      <c r="Q182">
        <v>23506.045983225831</v>
      </c>
      <c r="R182">
        <v>283068966.30380857</v>
      </c>
      <c r="S182">
        <v>2478.1224430847938</v>
      </c>
      <c r="T182">
        <v>23527.507849992497</v>
      </c>
      <c r="U182">
        <f>Sustainable_Friendly_Table[[#This Row],[Total Energy(MJ)]]*AHP!$P$13/TOPSIS!$B$12</f>
        <v>2.263765940783553E-2</v>
      </c>
      <c r="V182">
        <f>Sustainable_Friendly_Table[[#This Row],[Total Cost(LKR Million)]]*AHP!$P$14/TOPSIS!$C$12</f>
        <v>6.8426591490979077E-3</v>
      </c>
      <c r="W182">
        <f>Sustainable_Friendly_Table[[#This Row],[Total Carbon (Metric T)]]*AHP!$P$15/TOPSIS!$D$12</f>
        <v>1.2457731039481321E-2</v>
      </c>
      <c r="X182">
        <f>((Sustainable_Friendly_Table[[#This Row],[Weighted Energy]]-TOPSIS!$B$13)^2+(Sustainable_Friendly_Table[[#This Row],[Weighted Cost]]-TOPSIS!$C$13)^2+(Sustainable_Friendly_Table[[#This Row],[Weighted Co2]]-TOPSIS!$D$13)^2)^0.5</f>
        <v>2.9679942315470982E-3</v>
      </c>
      <c r="Y182">
        <f>((Sustainable_Friendly_Table[[#This Row],[Weighted Energy]]-TOPSIS!$B$14)^2+(Sustainable_Friendly_Table[[#This Row],[Weighted Cost]]-TOPSIS!$C$14)^2+(Sustainable_Friendly_Table[[#This Row],[Weighted Co2]]-TOPSIS!$D$14)^2)^0.5</f>
        <v>4.0575094743299043E-3</v>
      </c>
      <c r="Z182">
        <f>Sustainable_Friendly_Table[[#This Row],[S- Worst-Euclidean Distance]]/(Sustainable_Friendly_Table[[#This Row],[S+ Best-Euclidean Distance]]+Sustainable_Friendly_Table[[#This Row],[S- Worst-Euclidean Distance]])</f>
        <v>0.57754000911503334</v>
      </c>
      <c r="AA182">
        <v>181</v>
      </c>
    </row>
    <row r="183" spans="1:27" x14ac:dyDescent="0.3">
      <c r="A183">
        <v>313</v>
      </c>
      <c r="B183" t="s">
        <v>141</v>
      </c>
      <c r="C183" t="s">
        <v>151</v>
      </c>
      <c r="D183" t="s">
        <v>155</v>
      </c>
      <c r="E183" t="s">
        <v>156</v>
      </c>
      <c r="F183" t="s">
        <v>161</v>
      </c>
      <c r="G183" t="s">
        <v>225</v>
      </c>
      <c r="H183">
        <v>424.05591577968511</v>
      </c>
      <c r="I183">
        <v>61</v>
      </c>
      <c r="J183">
        <v>1572339.8989797514</v>
      </c>
      <c r="K183">
        <v>52942.061733333321</v>
      </c>
      <c r="L183">
        <v>283021181.81635529</v>
      </c>
      <c r="M183">
        <v>5947991.7966666659</v>
      </c>
      <c r="N183">
        <v>2358509848.4696274</v>
      </c>
      <c r="O183">
        <v>113704000</v>
      </c>
      <c r="P183">
        <v>21.39737989166666</v>
      </c>
      <c r="Q183">
        <v>23506.481489747282</v>
      </c>
      <c r="R183">
        <v>283074123.87808859</v>
      </c>
      <c r="S183">
        <v>2478.1618402662939</v>
      </c>
      <c r="T183">
        <v>23527.878869638949</v>
      </c>
      <c r="U183">
        <f>Sustainable_Friendly_Table[[#This Row],[Total Energy(MJ)]]*AHP!$P$13/TOPSIS!$B$12</f>
        <v>2.2638071870605455E-2</v>
      </c>
      <c r="V183">
        <f>Sustainable_Friendly_Table[[#This Row],[Total Cost(LKR Million)]]*AHP!$P$14/TOPSIS!$C$12</f>
        <v>6.8427679336679325E-3</v>
      </c>
      <c r="W183">
        <f>Sustainable_Friendly_Table[[#This Row],[Total Carbon (Metric T)]]*AHP!$P$15/TOPSIS!$D$12</f>
        <v>1.2457927493053684E-2</v>
      </c>
      <c r="X183">
        <f>((Sustainable_Friendly_Table[[#This Row],[Weighted Energy]]-TOPSIS!$B$13)^2+(Sustainable_Friendly_Table[[#This Row],[Weighted Cost]]-TOPSIS!$C$13)^2+(Sustainable_Friendly_Table[[#This Row],[Weighted Co2]]-TOPSIS!$D$13)^2)^0.5</f>
        <v>2.9684629613884179E-3</v>
      </c>
      <c r="Y183">
        <f>((Sustainable_Friendly_Table[[#This Row],[Weighted Energy]]-TOPSIS!$B$14)^2+(Sustainable_Friendly_Table[[#This Row],[Weighted Cost]]-TOPSIS!$C$14)^2+(Sustainable_Friendly_Table[[#This Row],[Weighted Co2]]-TOPSIS!$D$14)^2)^0.5</f>
        <v>4.0570408705568736E-3</v>
      </c>
      <c r="Z183">
        <f>Sustainable_Friendly_Table[[#This Row],[S- Worst-Euclidean Distance]]/(Sustainable_Friendly_Table[[#This Row],[S+ Best-Euclidean Distance]]+Sustainable_Friendly_Table[[#This Row],[S- Worst-Euclidean Distance]])</f>
        <v>0.5774732983717582</v>
      </c>
      <c r="AA183">
        <v>182</v>
      </c>
    </row>
    <row r="184" spans="1:27" x14ac:dyDescent="0.3">
      <c r="A184">
        <v>297</v>
      </c>
      <c r="B184" t="s">
        <v>141</v>
      </c>
      <c r="C184" t="s">
        <v>151</v>
      </c>
      <c r="D184" t="s">
        <v>154</v>
      </c>
      <c r="E184" t="s">
        <v>156</v>
      </c>
      <c r="F184" t="s">
        <v>161</v>
      </c>
      <c r="G184" t="s">
        <v>224</v>
      </c>
      <c r="H184">
        <v>424.02582190468513</v>
      </c>
      <c r="I184">
        <v>31</v>
      </c>
      <c r="J184">
        <v>1572310.7681087512</v>
      </c>
      <c r="K184">
        <v>53028.044233333327</v>
      </c>
      <c r="L184">
        <v>283015938.25957525</v>
      </c>
      <c r="M184">
        <v>5952290.9216666659</v>
      </c>
      <c r="N184">
        <v>2358466152.1631269</v>
      </c>
      <c r="O184">
        <v>116132200</v>
      </c>
      <c r="P184">
        <v>21.461866766666663</v>
      </c>
      <c r="Q184">
        <v>23506.045983225831</v>
      </c>
      <c r="R184">
        <v>283068966.30380857</v>
      </c>
      <c r="S184">
        <v>2480.5506430847936</v>
      </c>
      <c r="T184">
        <v>23527.507849992497</v>
      </c>
      <c r="U184">
        <f>Sustainable_Friendly_Table[[#This Row],[Total Energy(MJ)]]*AHP!$P$13/TOPSIS!$B$12</f>
        <v>2.263765940783553E-2</v>
      </c>
      <c r="V184">
        <f>Sustainable_Friendly_Table[[#This Row],[Total Cost(LKR Million)]]*AHP!$P$14/TOPSIS!$C$12</f>
        <v>6.8493639610381742E-3</v>
      </c>
      <c r="W184">
        <f>Sustainable_Friendly_Table[[#This Row],[Total Carbon (Metric T)]]*AHP!$P$15/TOPSIS!$D$12</f>
        <v>1.2457731039481321E-2</v>
      </c>
      <c r="X184">
        <f>((Sustainable_Friendly_Table[[#This Row],[Weighted Energy]]-TOPSIS!$B$13)^2+(Sustainable_Friendly_Table[[#This Row],[Weighted Cost]]-TOPSIS!$C$13)^2+(Sustainable_Friendly_Table[[#This Row],[Weighted Co2]]-TOPSIS!$D$13)^2)^0.5</f>
        <v>2.9697270828809856E-3</v>
      </c>
      <c r="Y184">
        <f>((Sustainable_Friendly_Table[[#This Row],[Weighted Energy]]-TOPSIS!$B$14)^2+(Sustainable_Friendly_Table[[#This Row],[Weighted Cost]]-TOPSIS!$C$14)^2+(Sustainable_Friendly_Table[[#This Row],[Weighted Co2]]-TOPSIS!$D$14)^2)^0.5</f>
        <v>4.0557457796890099E-3</v>
      </c>
      <c r="Z184">
        <f>Sustainable_Friendly_Table[[#This Row],[S- Worst-Euclidean Distance]]/(Sustainable_Friendly_Table[[#This Row],[S+ Best-Euclidean Distance]]+Sustainable_Friendly_Table[[#This Row],[S- Worst-Euclidean Distance]])</f>
        <v>0.57729150180011846</v>
      </c>
      <c r="AA184">
        <v>183</v>
      </c>
    </row>
    <row r="185" spans="1:27" x14ac:dyDescent="0.3">
      <c r="A185">
        <v>315</v>
      </c>
      <c r="B185" t="s">
        <v>141</v>
      </c>
      <c r="C185" t="s">
        <v>151</v>
      </c>
      <c r="D185" t="s">
        <v>155</v>
      </c>
      <c r="E185" t="s">
        <v>156</v>
      </c>
      <c r="F185" t="s">
        <v>161</v>
      </c>
      <c r="G185" t="s">
        <v>224</v>
      </c>
      <c r="H185">
        <v>424.05591577968511</v>
      </c>
      <c r="I185">
        <v>31</v>
      </c>
      <c r="J185">
        <v>1572339.8989797514</v>
      </c>
      <c r="K185">
        <v>52942.061733333321</v>
      </c>
      <c r="L185">
        <v>283021181.81635529</v>
      </c>
      <c r="M185">
        <v>5947991.7966666659</v>
      </c>
      <c r="N185">
        <v>2358509848.4696274</v>
      </c>
      <c r="O185">
        <v>116132200</v>
      </c>
      <c r="P185">
        <v>21.39737989166666</v>
      </c>
      <c r="Q185">
        <v>23506.481489747282</v>
      </c>
      <c r="R185">
        <v>283074123.87808859</v>
      </c>
      <c r="S185">
        <v>2480.5900402662942</v>
      </c>
      <c r="T185">
        <v>23527.878869638949</v>
      </c>
      <c r="U185">
        <f>Sustainable_Friendly_Table[[#This Row],[Total Energy(MJ)]]*AHP!$P$13/TOPSIS!$B$12</f>
        <v>2.2638071870605455E-2</v>
      </c>
      <c r="V185">
        <f>Sustainable_Friendly_Table[[#This Row],[Total Cost(LKR Million)]]*AHP!$P$14/TOPSIS!$C$12</f>
        <v>6.8494727456081999E-3</v>
      </c>
      <c r="W185">
        <f>Sustainable_Friendly_Table[[#This Row],[Total Carbon (Metric T)]]*AHP!$P$15/TOPSIS!$D$12</f>
        <v>1.2457927493053684E-2</v>
      </c>
      <c r="X185">
        <f>((Sustainable_Friendly_Table[[#This Row],[Weighted Energy]]-TOPSIS!$B$13)^2+(Sustainable_Friendly_Table[[#This Row],[Weighted Cost]]-TOPSIS!$C$13)^2+(Sustainable_Friendly_Table[[#This Row],[Weighted Co2]]-TOPSIS!$D$13)^2)^0.5</f>
        <v>2.970195784825476E-3</v>
      </c>
      <c r="Y185">
        <f>((Sustainable_Friendly_Table[[#This Row],[Weighted Energy]]-TOPSIS!$B$14)^2+(Sustainable_Friendly_Table[[#This Row],[Weighted Cost]]-TOPSIS!$C$14)^2+(Sustainable_Friendly_Table[[#This Row],[Weighted Co2]]-TOPSIS!$D$14)^2)^0.5</f>
        <v>4.0552771519733787E-3</v>
      </c>
      <c r="Z185">
        <f>Sustainable_Friendly_Table[[#This Row],[S- Worst-Euclidean Distance]]/(Sustainable_Friendly_Table[[#This Row],[S+ Best-Euclidean Distance]]+Sustainable_Friendly_Table[[#This Row],[S- Worst-Euclidean Distance]])</f>
        <v>0.5772247916196741</v>
      </c>
      <c r="AA185">
        <v>184</v>
      </c>
    </row>
    <row r="186" spans="1:27" x14ac:dyDescent="0.3">
      <c r="A186">
        <v>296</v>
      </c>
      <c r="B186" t="s">
        <v>141</v>
      </c>
      <c r="C186" t="s">
        <v>151</v>
      </c>
      <c r="D186" t="s">
        <v>154</v>
      </c>
      <c r="E186" t="s">
        <v>156</v>
      </c>
      <c r="F186" t="s">
        <v>161</v>
      </c>
      <c r="G186" t="s">
        <v>226</v>
      </c>
      <c r="H186">
        <v>424.02582190468513</v>
      </c>
      <c r="I186">
        <v>31</v>
      </c>
      <c r="J186">
        <v>1572310.7681087512</v>
      </c>
      <c r="K186">
        <v>53028.044233333327</v>
      </c>
      <c r="L186">
        <v>283015938.25957525</v>
      </c>
      <c r="M186">
        <v>5952290.9216666659</v>
      </c>
      <c r="N186">
        <v>2358466152.1631269</v>
      </c>
      <c r="O186">
        <v>120900000</v>
      </c>
      <c r="P186">
        <v>21.461866766666663</v>
      </c>
      <c r="Q186">
        <v>23506.045983225831</v>
      </c>
      <c r="R186">
        <v>283068966.30380857</v>
      </c>
      <c r="S186">
        <v>2485.3184430847937</v>
      </c>
      <c r="T186">
        <v>23527.507849992497</v>
      </c>
      <c r="U186">
        <f>Sustainable_Friendly_Table[[#This Row],[Total Energy(MJ)]]*AHP!$P$13/TOPSIS!$B$12</f>
        <v>2.263765940783553E-2</v>
      </c>
      <c r="V186">
        <f>Sustainable_Friendly_Table[[#This Row],[Total Cost(LKR Million)]]*AHP!$P$14/TOPSIS!$C$12</f>
        <v>6.8625289401868465E-3</v>
      </c>
      <c r="W186">
        <f>Sustainable_Friendly_Table[[#This Row],[Total Carbon (Metric T)]]*AHP!$P$15/TOPSIS!$D$12</f>
        <v>1.2457731039481321E-2</v>
      </c>
      <c r="X186">
        <f>((Sustainable_Friendly_Table[[#This Row],[Weighted Energy]]-TOPSIS!$B$13)^2+(Sustainable_Friendly_Table[[#This Row],[Weighted Cost]]-TOPSIS!$C$13)^2+(Sustainable_Friendly_Table[[#This Row],[Weighted Co2]]-TOPSIS!$D$13)^2)^0.5</f>
        <v>2.9731706102348338E-3</v>
      </c>
      <c r="Y186">
        <f>((Sustainable_Friendly_Table[[#This Row],[Weighted Energy]]-TOPSIS!$B$14)^2+(Sustainable_Friendly_Table[[#This Row],[Weighted Cost]]-TOPSIS!$C$14)^2+(Sustainable_Friendly_Table[[#This Row],[Weighted Co2]]-TOPSIS!$D$14)^2)^0.5</f>
        <v>4.05231278681555E-3</v>
      </c>
      <c r="Z186">
        <f>Sustainable_Friendly_Table[[#This Row],[S- Worst-Euclidean Distance]]/(Sustainable_Friendly_Table[[#This Row],[S+ Best-Euclidean Distance]]+Sustainable_Friendly_Table[[#This Row],[S- Worst-Euclidean Distance]])</f>
        <v>0.57680198753539069</v>
      </c>
      <c r="AA186">
        <v>185</v>
      </c>
    </row>
    <row r="187" spans="1:27" x14ac:dyDescent="0.3">
      <c r="A187">
        <v>314</v>
      </c>
      <c r="B187" t="s">
        <v>141</v>
      </c>
      <c r="C187" t="s">
        <v>151</v>
      </c>
      <c r="D187" t="s">
        <v>155</v>
      </c>
      <c r="E187" t="s">
        <v>156</v>
      </c>
      <c r="F187" t="s">
        <v>161</v>
      </c>
      <c r="G187" t="s">
        <v>226</v>
      </c>
      <c r="H187">
        <v>424.05591577968511</v>
      </c>
      <c r="I187">
        <v>31</v>
      </c>
      <c r="J187">
        <v>1572339.8989797514</v>
      </c>
      <c r="K187">
        <v>52942.061733333321</v>
      </c>
      <c r="L187">
        <v>283021181.81635529</v>
      </c>
      <c r="M187">
        <v>5947991.7966666659</v>
      </c>
      <c r="N187">
        <v>2358509848.4696274</v>
      </c>
      <c r="O187">
        <v>120900000</v>
      </c>
      <c r="P187">
        <v>21.39737989166666</v>
      </c>
      <c r="Q187">
        <v>23506.481489747282</v>
      </c>
      <c r="R187">
        <v>283074123.87808859</v>
      </c>
      <c r="S187">
        <v>2485.3578402662938</v>
      </c>
      <c r="T187">
        <v>23527.878869638949</v>
      </c>
      <c r="U187">
        <f>Sustainable_Friendly_Table[[#This Row],[Total Energy(MJ)]]*AHP!$P$13/TOPSIS!$B$12</f>
        <v>2.2638071870605455E-2</v>
      </c>
      <c r="V187">
        <f>Sustainable_Friendly_Table[[#This Row],[Total Cost(LKR Million)]]*AHP!$P$14/TOPSIS!$C$12</f>
        <v>6.8626377247568721E-3</v>
      </c>
      <c r="W187">
        <f>Sustainable_Friendly_Table[[#This Row],[Total Carbon (Metric T)]]*AHP!$P$15/TOPSIS!$D$12</f>
        <v>1.2457927493053684E-2</v>
      </c>
      <c r="X187">
        <f>((Sustainable_Friendly_Table[[#This Row],[Weighted Energy]]-TOPSIS!$B$13)^2+(Sustainable_Friendly_Table[[#This Row],[Weighted Cost]]-TOPSIS!$C$13)^2+(Sustainable_Friendly_Table[[#This Row],[Weighted Co2]]-TOPSIS!$D$13)^2)^0.5</f>
        <v>2.9736392510282049E-3</v>
      </c>
      <c r="Y187">
        <f>((Sustainable_Friendly_Table[[#This Row],[Weighted Energy]]-TOPSIS!$B$14)^2+(Sustainable_Friendly_Table[[#This Row],[Weighted Cost]]-TOPSIS!$C$14)^2+(Sustainable_Friendly_Table[[#This Row],[Weighted Co2]]-TOPSIS!$D$14)^2)^0.5</f>
        <v>4.0518441155027304E-3</v>
      </c>
      <c r="Z187">
        <f>Sustainable_Friendly_Table[[#This Row],[S- Worst-Euclidean Distance]]/(Sustainable_Friendly_Table[[#This Row],[S+ Best-Euclidean Distance]]+Sustainable_Friendly_Table[[#This Row],[S- Worst-Euclidean Distance]])</f>
        <v>0.57673527985355733</v>
      </c>
      <c r="AA187">
        <v>186</v>
      </c>
    </row>
    <row r="188" spans="1:27" x14ac:dyDescent="0.3">
      <c r="A188">
        <v>331</v>
      </c>
      <c r="B188" t="s">
        <v>142</v>
      </c>
      <c r="C188" t="s">
        <v>149</v>
      </c>
      <c r="D188" t="s">
        <v>154</v>
      </c>
      <c r="E188" t="s">
        <v>156</v>
      </c>
      <c r="F188" t="s">
        <v>161</v>
      </c>
      <c r="G188" t="s">
        <v>225</v>
      </c>
      <c r="H188">
        <v>433.50636979069805</v>
      </c>
      <c r="I188">
        <v>62</v>
      </c>
      <c r="J188">
        <v>1574490.580531281</v>
      </c>
      <c r="K188">
        <v>47983.365433333325</v>
      </c>
      <c r="L188">
        <v>283408304.49563056</v>
      </c>
      <c r="M188">
        <v>6613243.2416666653</v>
      </c>
      <c r="N188">
        <v>2361735870.7969213</v>
      </c>
      <c r="O188">
        <v>115568000</v>
      </c>
      <c r="P188">
        <v>25.282508366666658</v>
      </c>
      <c r="Q188">
        <v>23538.634178942651</v>
      </c>
      <c r="R188">
        <v>283456287.8610639</v>
      </c>
      <c r="S188">
        <v>2483.9171140385879</v>
      </c>
      <c r="T188">
        <v>23563.916687309316</v>
      </c>
      <c r="U188">
        <f>Sustainable_Friendly_Table[[#This Row],[Total Energy(MJ)]]*AHP!$P$13/TOPSIS!$B$12</f>
        <v>2.2668634380503667E-2</v>
      </c>
      <c r="V188">
        <f>Sustainable_Friendly_Table[[#This Row],[Total Cost(LKR Million)]]*AHP!$P$14/TOPSIS!$C$12</f>
        <v>6.8586595522775956E-3</v>
      </c>
      <c r="W188">
        <f>Sustainable_Friendly_Table[[#This Row],[Total Carbon (Metric T)]]*AHP!$P$15/TOPSIS!$D$12</f>
        <v>1.2477009388282438E-2</v>
      </c>
      <c r="X188">
        <f>((Sustainable_Friendly_Table[[#This Row],[Weighted Energy]]-TOPSIS!$B$13)^2+(Sustainable_Friendly_Table[[#This Row],[Weighted Cost]]-TOPSIS!$C$13)^2+(Sustainable_Friendly_Table[[#This Row],[Weighted Co2]]-TOPSIS!$D$13)^2)^0.5</f>
        <v>3.007322195498271E-3</v>
      </c>
      <c r="Y188">
        <f>((Sustainable_Friendly_Table[[#This Row],[Weighted Energy]]-TOPSIS!$B$14)^2+(Sustainable_Friendly_Table[[#This Row],[Weighted Cost]]-TOPSIS!$C$14)^2+(Sustainable_Friendly_Table[[#This Row],[Weighted Co2]]-TOPSIS!$D$14)^2)^0.5</f>
        <v>4.0181509134121062E-3</v>
      </c>
      <c r="Z188">
        <f>Sustainable_Friendly_Table[[#This Row],[S- Worst-Euclidean Distance]]/(Sustainable_Friendly_Table[[#This Row],[S+ Best-Euclidean Distance]]+Sustainable_Friendly_Table[[#This Row],[S- Worst-Euclidean Distance]])</f>
        <v>0.57194025955574479</v>
      </c>
      <c r="AA188">
        <v>187</v>
      </c>
    </row>
    <row r="189" spans="1:27" x14ac:dyDescent="0.3">
      <c r="A189">
        <v>333</v>
      </c>
      <c r="B189" t="s">
        <v>142</v>
      </c>
      <c r="C189" t="s">
        <v>149</v>
      </c>
      <c r="D189" t="s">
        <v>154</v>
      </c>
      <c r="E189" t="s">
        <v>156</v>
      </c>
      <c r="F189" t="s">
        <v>161</v>
      </c>
      <c r="G189" t="s">
        <v>224</v>
      </c>
      <c r="H189">
        <v>433.50636979069805</v>
      </c>
      <c r="I189">
        <v>31</v>
      </c>
      <c r="J189">
        <v>1574490.580531281</v>
      </c>
      <c r="K189">
        <v>47983.365433333325</v>
      </c>
      <c r="L189">
        <v>283408304.49563056</v>
      </c>
      <c r="M189">
        <v>6613243.2416666653</v>
      </c>
      <c r="N189">
        <v>2361735870.7969213</v>
      </c>
      <c r="O189">
        <v>116132200</v>
      </c>
      <c r="P189">
        <v>25.282508366666658</v>
      </c>
      <c r="Q189">
        <v>23538.634178942651</v>
      </c>
      <c r="R189">
        <v>283456287.8610639</v>
      </c>
      <c r="S189">
        <v>2484.4813140385882</v>
      </c>
      <c r="T189">
        <v>23563.916687309316</v>
      </c>
      <c r="U189">
        <f>Sustainable_Friendly_Table[[#This Row],[Total Energy(MJ)]]*AHP!$P$13/TOPSIS!$B$12</f>
        <v>2.2668634380503667E-2</v>
      </c>
      <c r="V189">
        <f>Sustainable_Friendly_Table[[#This Row],[Total Cost(LKR Million)]]*AHP!$P$14/TOPSIS!$C$12</f>
        <v>6.8602174366762039E-3</v>
      </c>
      <c r="W189">
        <f>Sustainable_Friendly_Table[[#This Row],[Total Carbon (Metric T)]]*AHP!$P$15/TOPSIS!$D$12</f>
        <v>1.2477009388282438E-2</v>
      </c>
      <c r="X189">
        <f>((Sustainable_Friendly_Table[[#This Row],[Weighted Energy]]-TOPSIS!$B$13)^2+(Sustainable_Friendly_Table[[#This Row],[Weighted Cost]]-TOPSIS!$C$13)^2+(Sustainable_Friendly_Table[[#This Row],[Weighted Co2]]-TOPSIS!$D$13)^2)^0.5</f>
        <v>3.0077266079934495E-3</v>
      </c>
      <c r="Y189">
        <f>((Sustainable_Friendly_Table[[#This Row],[Weighted Energy]]-TOPSIS!$B$14)^2+(Sustainable_Friendly_Table[[#This Row],[Weighted Cost]]-TOPSIS!$C$14)^2+(Sustainable_Friendly_Table[[#This Row],[Weighted Co2]]-TOPSIS!$D$14)^2)^0.5</f>
        <v>4.0177423742280621E-3</v>
      </c>
      <c r="Z189">
        <f>Sustainable_Friendly_Table[[#This Row],[S- Worst-Euclidean Distance]]/(Sustainable_Friendly_Table[[#This Row],[S+ Best-Euclidean Distance]]+Sustainable_Friendly_Table[[#This Row],[S- Worst-Euclidean Distance]])</f>
        <v>0.57188244434574653</v>
      </c>
      <c r="AA189">
        <v>188</v>
      </c>
    </row>
    <row r="190" spans="1:27" x14ac:dyDescent="0.3">
      <c r="A190">
        <v>349</v>
      </c>
      <c r="B190" t="s">
        <v>142</v>
      </c>
      <c r="C190" t="s">
        <v>149</v>
      </c>
      <c r="D190" t="s">
        <v>155</v>
      </c>
      <c r="E190" t="s">
        <v>156</v>
      </c>
      <c r="F190" t="s">
        <v>161</v>
      </c>
      <c r="G190" t="s">
        <v>225</v>
      </c>
      <c r="H190">
        <v>433.53646366569808</v>
      </c>
      <c r="I190">
        <v>62</v>
      </c>
      <c r="J190">
        <v>1574519.7114022812</v>
      </c>
      <c r="K190">
        <v>47897.38293333332</v>
      </c>
      <c r="L190">
        <v>283413548.0524106</v>
      </c>
      <c r="M190">
        <v>6608944.1166666653</v>
      </c>
      <c r="N190">
        <v>2361779567.1034217</v>
      </c>
      <c r="O190">
        <v>115568000</v>
      </c>
      <c r="P190">
        <v>25.218021491666658</v>
      </c>
      <c r="Q190">
        <v>23539.069685464103</v>
      </c>
      <c r="R190">
        <v>283461445.43534392</v>
      </c>
      <c r="S190">
        <v>2483.9565112200885</v>
      </c>
      <c r="T190">
        <v>23564.287706955769</v>
      </c>
      <c r="U190">
        <f>Sustainable_Friendly_Table[[#This Row],[Total Energy(MJ)]]*AHP!$P$13/TOPSIS!$B$12</f>
        <v>2.2669046843273592E-2</v>
      </c>
      <c r="V190">
        <f>Sustainable_Friendly_Table[[#This Row],[Total Cost(LKR Million)]]*AHP!$P$14/TOPSIS!$C$12</f>
        <v>6.8587683368476222E-3</v>
      </c>
      <c r="W190">
        <f>Sustainable_Friendly_Table[[#This Row],[Total Carbon (Metric T)]]*AHP!$P$15/TOPSIS!$D$12</f>
        <v>1.2477205841854799E-2</v>
      </c>
      <c r="X190">
        <f>((Sustainable_Friendly_Table[[#This Row],[Weighted Energy]]-TOPSIS!$B$13)^2+(Sustainable_Friendly_Table[[#This Row],[Weighted Cost]]-TOPSIS!$C$13)^2+(Sustainable_Friendly_Table[[#This Row],[Weighted Co2]]-TOPSIS!$D$13)^2)^0.5</f>
        <v>3.0077908820287987E-3</v>
      </c>
      <c r="Y190">
        <f>((Sustainable_Friendly_Table[[#This Row],[Weighted Energy]]-TOPSIS!$B$14)^2+(Sustainable_Friendly_Table[[#This Row],[Weighted Cost]]-TOPSIS!$C$14)^2+(Sustainable_Friendly_Table[[#This Row],[Weighted Co2]]-TOPSIS!$D$14)^2)^0.5</f>
        <v>4.0176822748803163E-3</v>
      </c>
      <c r="Z190">
        <f>Sustainable_Friendly_Table[[#This Row],[S- Worst-Euclidean Distance]]/(Sustainable_Friendly_Table[[#This Row],[S+ Best-Euclidean Distance]]+Sustainable_Friendly_Table[[#This Row],[S- Worst-Euclidean Distance]])</f>
        <v>0.57187355002974793</v>
      </c>
      <c r="AA190">
        <v>189</v>
      </c>
    </row>
    <row r="191" spans="1:27" x14ac:dyDescent="0.3">
      <c r="A191">
        <v>351</v>
      </c>
      <c r="B191" t="s">
        <v>142</v>
      </c>
      <c r="C191" t="s">
        <v>149</v>
      </c>
      <c r="D191" t="s">
        <v>155</v>
      </c>
      <c r="E191" t="s">
        <v>156</v>
      </c>
      <c r="F191" t="s">
        <v>161</v>
      </c>
      <c r="G191" t="s">
        <v>224</v>
      </c>
      <c r="H191">
        <v>433.53646366569808</v>
      </c>
      <c r="I191">
        <v>31</v>
      </c>
      <c r="J191">
        <v>1574519.7114022812</v>
      </c>
      <c r="K191">
        <v>47897.38293333332</v>
      </c>
      <c r="L191">
        <v>283413548.0524106</v>
      </c>
      <c r="M191">
        <v>6608944.1166666653</v>
      </c>
      <c r="N191">
        <v>2361779567.1034217</v>
      </c>
      <c r="O191">
        <v>116132200</v>
      </c>
      <c r="P191">
        <v>25.218021491666658</v>
      </c>
      <c r="Q191">
        <v>23539.069685464103</v>
      </c>
      <c r="R191">
        <v>283461445.43534392</v>
      </c>
      <c r="S191">
        <v>2484.5207112200883</v>
      </c>
      <c r="T191">
        <v>23564.287706955769</v>
      </c>
      <c r="U191">
        <f>Sustainable_Friendly_Table[[#This Row],[Total Energy(MJ)]]*AHP!$P$13/TOPSIS!$B$12</f>
        <v>2.2669046843273592E-2</v>
      </c>
      <c r="V191">
        <f>Sustainable_Friendly_Table[[#This Row],[Total Cost(LKR Million)]]*AHP!$P$14/TOPSIS!$C$12</f>
        <v>6.8603262212462296E-3</v>
      </c>
      <c r="W191">
        <f>Sustainable_Friendly_Table[[#This Row],[Total Carbon (Metric T)]]*AHP!$P$15/TOPSIS!$D$12</f>
        <v>1.2477205841854799E-2</v>
      </c>
      <c r="X191">
        <f>((Sustainable_Friendly_Table[[#This Row],[Weighted Energy]]-TOPSIS!$B$13)^2+(Sustainable_Friendly_Table[[#This Row],[Weighted Cost]]-TOPSIS!$C$13)^2+(Sustainable_Friendly_Table[[#This Row],[Weighted Co2]]-TOPSIS!$D$13)^2)^0.5</f>
        <v>3.0081952878525668E-3</v>
      </c>
      <c r="Y191">
        <f>((Sustainable_Friendly_Table[[#This Row],[Weighted Energy]]-TOPSIS!$B$14)^2+(Sustainable_Friendly_Table[[#This Row],[Weighted Cost]]-TOPSIS!$C$14)^2+(Sustainable_Friendly_Table[[#This Row],[Weighted Co2]]-TOPSIS!$D$14)^2)^0.5</f>
        <v>4.0172737302240488E-3</v>
      </c>
      <c r="Z191">
        <f>Sustainable_Friendly_Table[[#This Row],[S- Worst-Euclidean Distance]]/(Sustainable_Friendly_Table[[#This Row],[S+ Best-Euclidean Distance]]+Sustainable_Friendly_Table[[#This Row],[S- Worst-Euclidean Distance]])</f>
        <v>0.57181573499044058</v>
      </c>
      <c r="AA191">
        <v>190</v>
      </c>
    </row>
    <row r="192" spans="1:27" x14ac:dyDescent="0.3">
      <c r="A192">
        <v>332</v>
      </c>
      <c r="B192" t="s">
        <v>142</v>
      </c>
      <c r="C192" t="s">
        <v>149</v>
      </c>
      <c r="D192" t="s">
        <v>154</v>
      </c>
      <c r="E192" t="s">
        <v>156</v>
      </c>
      <c r="F192" t="s">
        <v>161</v>
      </c>
      <c r="G192" t="s">
        <v>226</v>
      </c>
      <c r="H192">
        <v>433.50636979069805</v>
      </c>
      <c r="I192">
        <v>31</v>
      </c>
      <c r="J192">
        <v>1574490.580531281</v>
      </c>
      <c r="K192">
        <v>47983.365433333325</v>
      </c>
      <c r="L192">
        <v>283408304.49563056</v>
      </c>
      <c r="M192">
        <v>6613243.2416666653</v>
      </c>
      <c r="N192">
        <v>2361735870.7969213</v>
      </c>
      <c r="O192">
        <v>120900000</v>
      </c>
      <c r="P192">
        <v>25.282508366666658</v>
      </c>
      <c r="Q192">
        <v>23538.634178942651</v>
      </c>
      <c r="R192">
        <v>283456287.8610639</v>
      </c>
      <c r="S192">
        <v>2489.2491140385882</v>
      </c>
      <c r="T192">
        <v>23563.916687309316</v>
      </c>
      <c r="U192">
        <f>Sustainable_Friendly_Table[[#This Row],[Total Energy(MJ)]]*AHP!$P$13/TOPSIS!$B$12</f>
        <v>2.2668634380503667E-2</v>
      </c>
      <c r="V192">
        <f>Sustainable_Friendly_Table[[#This Row],[Total Cost(LKR Million)]]*AHP!$P$14/TOPSIS!$C$12</f>
        <v>6.8733824158248771E-3</v>
      </c>
      <c r="W192">
        <f>Sustainable_Friendly_Table[[#This Row],[Total Carbon (Metric T)]]*AHP!$P$15/TOPSIS!$D$12</f>
        <v>1.2477009388282438E-2</v>
      </c>
      <c r="X192">
        <f>((Sustainable_Friendly_Table[[#This Row],[Weighted Energy]]-TOPSIS!$B$13)^2+(Sustainable_Friendly_Table[[#This Row],[Weighted Cost]]-TOPSIS!$C$13)^2+(Sustainable_Friendly_Table[[#This Row],[Weighted Co2]]-TOPSIS!$D$13)^2)^0.5</f>
        <v>3.0111741315905459E-3</v>
      </c>
      <c r="Y192">
        <f>((Sustainable_Friendly_Table[[#This Row],[Weighted Energy]]-TOPSIS!$B$14)^2+(Sustainable_Friendly_Table[[#This Row],[Weighted Cost]]-TOPSIS!$C$14)^2+(Sustainable_Friendly_Table[[#This Row],[Weighted Co2]]-TOPSIS!$D$14)^2)^0.5</f>
        <v>4.0143124753751133E-3</v>
      </c>
      <c r="Z192">
        <f>Sustainable_Friendly_Table[[#This Row],[S- Worst-Euclidean Distance]]/(Sustainable_Friendly_Table[[#This Row],[S+ Best-Euclidean Distance]]+Sustainable_Friendly_Table[[#This Row],[S- Worst-Euclidean Distance]])</f>
        <v>0.57139280165945883</v>
      </c>
      <c r="AA192">
        <v>191</v>
      </c>
    </row>
    <row r="193" spans="1:27" x14ac:dyDescent="0.3">
      <c r="A193">
        <v>350</v>
      </c>
      <c r="B193" t="s">
        <v>142</v>
      </c>
      <c r="C193" t="s">
        <v>149</v>
      </c>
      <c r="D193" t="s">
        <v>155</v>
      </c>
      <c r="E193" t="s">
        <v>156</v>
      </c>
      <c r="F193" t="s">
        <v>161</v>
      </c>
      <c r="G193" t="s">
        <v>226</v>
      </c>
      <c r="H193">
        <v>433.53646366569808</v>
      </c>
      <c r="I193">
        <v>31</v>
      </c>
      <c r="J193">
        <v>1574519.7114022812</v>
      </c>
      <c r="K193">
        <v>47897.38293333332</v>
      </c>
      <c r="L193">
        <v>283413548.0524106</v>
      </c>
      <c r="M193">
        <v>6608944.1166666653</v>
      </c>
      <c r="N193">
        <v>2361779567.1034217</v>
      </c>
      <c r="O193">
        <v>120900000</v>
      </c>
      <c r="P193">
        <v>25.218021491666658</v>
      </c>
      <c r="Q193">
        <v>23539.069685464103</v>
      </c>
      <c r="R193">
        <v>283461445.43534392</v>
      </c>
      <c r="S193">
        <v>2489.2885112200884</v>
      </c>
      <c r="T193">
        <v>23564.287706955769</v>
      </c>
      <c r="U193">
        <f>Sustainable_Friendly_Table[[#This Row],[Total Energy(MJ)]]*AHP!$P$13/TOPSIS!$B$12</f>
        <v>2.2669046843273592E-2</v>
      </c>
      <c r="V193">
        <f>Sustainable_Friendly_Table[[#This Row],[Total Cost(LKR Million)]]*AHP!$P$14/TOPSIS!$C$12</f>
        <v>6.8734912003949027E-3</v>
      </c>
      <c r="W193">
        <f>Sustainable_Friendly_Table[[#This Row],[Total Carbon (Metric T)]]*AHP!$P$15/TOPSIS!$D$12</f>
        <v>1.2477205841854799E-2</v>
      </c>
      <c r="X193">
        <f>((Sustainable_Friendly_Table[[#This Row],[Weighted Energy]]-TOPSIS!$B$13)^2+(Sustainable_Friendly_Table[[#This Row],[Weighted Cost]]-TOPSIS!$C$13)^2+(Sustainable_Friendly_Table[[#This Row],[Weighted Co2]]-TOPSIS!$D$13)^2)^0.5</f>
        <v>3.011642750473548E-3</v>
      </c>
      <c r="Y193">
        <f>((Sustainable_Friendly_Table[[#This Row],[Weighted Energy]]-TOPSIS!$B$14)^2+(Sustainable_Friendly_Table[[#This Row],[Weighted Cost]]-TOPSIS!$C$14)^2+(Sustainable_Friendly_Table[[#This Row],[Weighted Co2]]-TOPSIS!$D$14)^2)^0.5</f>
        <v>4.0138437877084805E-3</v>
      </c>
      <c r="Z193">
        <f>Sustainable_Friendly_Table[[#This Row],[S- Worst-Euclidean Distance]]/(Sustainable_Friendly_Table[[#This Row],[S+ Best-Euclidean Distance]]+Sustainable_Friendly_Table[[#This Row],[S- Worst-Euclidean Distance]])</f>
        <v>0.57132609476853902</v>
      </c>
      <c r="AA193">
        <v>192</v>
      </c>
    </row>
    <row r="194" spans="1:27" x14ac:dyDescent="0.3">
      <c r="A194">
        <v>304</v>
      </c>
      <c r="B194" t="s">
        <v>141</v>
      </c>
      <c r="C194" t="s">
        <v>151</v>
      </c>
      <c r="D194" t="s">
        <v>154</v>
      </c>
      <c r="E194" t="s">
        <v>157</v>
      </c>
      <c r="F194" t="s">
        <v>161</v>
      </c>
      <c r="G194" t="s">
        <v>225</v>
      </c>
      <c r="H194">
        <v>427.07733423801847</v>
      </c>
      <c r="I194">
        <v>61</v>
      </c>
      <c r="J194">
        <v>1575264.6320474176</v>
      </c>
      <c r="K194">
        <v>56025.065274999994</v>
      </c>
      <c r="L194">
        <v>283547633.76853514</v>
      </c>
      <c r="M194">
        <v>5352886.713333332</v>
      </c>
      <c r="N194">
        <v>2362896948.071126</v>
      </c>
      <c r="O194">
        <v>113704000</v>
      </c>
      <c r="P194">
        <v>24.45888780833333</v>
      </c>
      <c r="Q194">
        <v>23550.206249108891</v>
      </c>
      <c r="R194">
        <v>283603658.83381015</v>
      </c>
      <c r="S194">
        <v>2481.9538347844591</v>
      </c>
      <c r="T194">
        <v>23574.665136917225</v>
      </c>
      <c r="U194">
        <f>Sustainable_Friendly_Table[[#This Row],[Total Energy(MJ)]]*AHP!$P$13/TOPSIS!$B$12</f>
        <v>2.2680419967356202E-2</v>
      </c>
      <c r="V194">
        <f>Sustainable_Friendly_Table[[#This Row],[Total Cost(LKR Million)]]*AHP!$P$14/TOPSIS!$C$12</f>
        <v>6.8532384921568632E-3</v>
      </c>
      <c r="W194">
        <f>Sustainable_Friendly_Table[[#This Row],[Total Carbon (Metric T)]]*AHP!$P$15/TOPSIS!$D$12</f>
        <v>1.2482700653807053E-2</v>
      </c>
      <c r="X194">
        <f>((Sustainable_Friendly_Table[[#This Row],[Weighted Energy]]-TOPSIS!$B$13)^2+(Sustainable_Friendly_Table[[#This Row],[Weighted Cost]]-TOPSIS!$C$13)^2+(Sustainable_Friendly_Table[[#This Row],[Weighted Co2]]-TOPSIS!$D$13)^2)^0.5</f>
        <v>3.0185508427338636E-3</v>
      </c>
      <c r="Y194">
        <f>((Sustainable_Friendly_Table[[#This Row],[Weighted Energy]]-TOPSIS!$B$14)^2+(Sustainable_Friendly_Table[[#This Row],[Weighted Cost]]-TOPSIS!$C$14)^2+(Sustainable_Friendly_Table[[#This Row],[Weighted Co2]]-TOPSIS!$D$14)^2)^0.5</f>
        <v>4.0069716691935381E-3</v>
      </c>
      <c r="Z194">
        <f>Sustainable_Friendly_Table[[#This Row],[S- Worst-Euclidean Distance]]/(Sustainable_Friendly_Table[[#This Row],[S+ Best-Euclidean Distance]]+Sustainable_Friendly_Table[[#This Row],[S- Worst-Euclidean Distance]])</f>
        <v>0.5703450045730839</v>
      </c>
      <c r="AA194">
        <v>193</v>
      </c>
    </row>
    <row r="195" spans="1:27" x14ac:dyDescent="0.3">
      <c r="A195">
        <v>322</v>
      </c>
      <c r="B195" t="s">
        <v>141</v>
      </c>
      <c r="C195" t="s">
        <v>151</v>
      </c>
      <c r="D195" t="s">
        <v>155</v>
      </c>
      <c r="E195" t="s">
        <v>157</v>
      </c>
      <c r="F195" t="s">
        <v>161</v>
      </c>
      <c r="G195" t="s">
        <v>225</v>
      </c>
      <c r="H195">
        <v>427.10742811301844</v>
      </c>
      <c r="I195">
        <v>61</v>
      </c>
      <c r="J195">
        <v>1575293.7629184178</v>
      </c>
      <c r="K195">
        <v>55939.082774999988</v>
      </c>
      <c r="L195">
        <v>283552877.32531518</v>
      </c>
      <c r="M195">
        <v>5348587.588333332</v>
      </c>
      <c r="N195">
        <v>2362940644.3776264</v>
      </c>
      <c r="O195">
        <v>113704000</v>
      </c>
      <c r="P195">
        <v>24.394400933333326</v>
      </c>
      <c r="Q195">
        <v>23550.641755630346</v>
      </c>
      <c r="R195">
        <v>283608816.40809017</v>
      </c>
      <c r="S195">
        <v>2481.9932319659597</v>
      </c>
      <c r="T195">
        <v>23575.036156563678</v>
      </c>
      <c r="U195">
        <f>Sustainable_Friendly_Table[[#This Row],[Total Energy(MJ)]]*AHP!$P$13/TOPSIS!$B$12</f>
        <v>2.2680832430126127E-2</v>
      </c>
      <c r="V195">
        <f>Sustainable_Friendly_Table[[#This Row],[Total Cost(LKR Million)]]*AHP!$P$14/TOPSIS!$C$12</f>
        <v>6.8533472767268898E-3</v>
      </c>
      <c r="W195">
        <f>Sustainable_Friendly_Table[[#This Row],[Total Carbon (Metric T)]]*AHP!$P$15/TOPSIS!$D$12</f>
        <v>1.2482897107379414E-2</v>
      </c>
      <c r="X195">
        <f>((Sustainable_Friendly_Table[[#This Row],[Weighted Energy]]-TOPSIS!$B$13)^2+(Sustainable_Friendly_Table[[#This Row],[Weighted Cost]]-TOPSIS!$C$13)^2+(Sustainable_Friendly_Table[[#This Row],[Weighted Co2]]-TOPSIS!$D$13)^2)^0.5</f>
        <v>3.0190195712455148E-3</v>
      </c>
      <c r="Y195">
        <f>((Sustainable_Friendly_Table[[#This Row],[Weighted Energy]]-TOPSIS!$B$14)^2+(Sustainable_Friendly_Table[[#This Row],[Weighted Cost]]-TOPSIS!$C$14)^2+(Sustainable_Friendly_Table[[#This Row],[Weighted Co2]]-TOPSIS!$D$14)^2)^0.5</f>
        <v>4.0065030682089426E-3</v>
      </c>
      <c r="Z195">
        <f>Sustainable_Friendly_Table[[#This Row],[S- Worst-Euclidean Distance]]/(Sustainable_Friendly_Table[[#This Row],[S+ Best-Euclidean Distance]]+Sustainable_Friendly_Table[[#This Row],[S- Worst-Euclidean Distance]])</f>
        <v>0.5702782944159801</v>
      </c>
      <c r="AA195">
        <v>194</v>
      </c>
    </row>
    <row r="196" spans="1:27" x14ac:dyDescent="0.3">
      <c r="A196">
        <v>306</v>
      </c>
      <c r="B196" t="s">
        <v>141</v>
      </c>
      <c r="C196" t="s">
        <v>151</v>
      </c>
      <c r="D196" t="s">
        <v>154</v>
      </c>
      <c r="E196" t="s">
        <v>157</v>
      </c>
      <c r="F196" t="s">
        <v>161</v>
      </c>
      <c r="G196" t="s">
        <v>224</v>
      </c>
      <c r="H196">
        <v>427.07733423801847</v>
      </c>
      <c r="I196">
        <v>31</v>
      </c>
      <c r="J196">
        <v>1575264.6320474176</v>
      </c>
      <c r="K196">
        <v>56025.065274999994</v>
      </c>
      <c r="L196">
        <v>283547633.76853514</v>
      </c>
      <c r="M196">
        <v>5352886.713333332</v>
      </c>
      <c r="N196">
        <v>2362896948.071126</v>
      </c>
      <c r="O196">
        <v>116132200</v>
      </c>
      <c r="P196">
        <v>24.45888780833333</v>
      </c>
      <c r="Q196">
        <v>23550.206249108891</v>
      </c>
      <c r="R196">
        <v>283603658.83381015</v>
      </c>
      <c r="S196">
        <v>2484.3820347844589</v>
      </c>
      <c r="T196">
        <v>23574.665136917225</v>
      </c>
      <c r="U196">
        <f>Sustainable_Friendly_Table[[#This Row],[Total Energy(MJ)]]*AHP!$P$13/TOPSIS!$B$12</f>
        <v>2.2680419967356202E-2</v>
      </c>
      <c r="V196">
        <f>Sustainable_Friendly_Table[[#This Row],[Total Cost(LKR Million)]]*AHP!$P$14/TOPSIS!$C$12</f>
        <v>6.8599433040971306E-3</v>
      </c>
      <c r="W196">
        <f>Sustainable_Friendly_Table[[#This Row],[Total Carbon (Metric T)]]*AHP!$P$15/TOPSIS!$D$12</f>
        <v>1.2482700653807053E-2</v>
      </c>
      <c r="X196">
        <f>((Sustainable_Friendly_Table[[#This Row],[Weighted Energy]]-TOPSIS!$B$13)^2+(Sustainable_Friendly_Table[[#This Row],[Weighted Cost]]-TOPSIS!$C$13)^2+(Sustainable_Friendly_Table[[#This Row],[Weighted Co2]]-TOPSIS!$D$13)^2)^0.5</f>
        <v>3.0202781731954098E-3</v>
      </c>
      <c r="Y196">
        <f>((Sustainable_Friendly_Table[[#This Row],[Weighted Energy]]-TOPSIS!$B$14)^2+(Sustainable_Friendly_Table[[#This Row],[Weighted Cost]]-TOPSIS!$C$14)^2+(Sustainable_Friendly_Table[[#This Row],[Weighted Co2]]-TOPSIS!$D$14)^2)^0.5</f>
        <v>4.0052034302790725E-3</v>
      </c>
      <c r="Z196">
        <f>Sustainable_Friendly_Table[[#This Row],[S- Worst-Euclidean Distance]]/(Sustainable_Friendly_Table[[#This Row],[S+ Best-Euclidean Distance]]+Sustainable_Friendly_Table[[#This Row],[S- Worst-Euclidean Distance]])</f>
        <v>0.57009663626452056</v>
      </c>
      <c r="AA196">
        <v>195</v>
      </c>
    </row>
    <row r="197" spans="1:27" x14ac:dyDescent="0.3">
      <c r="A197">
        <v>324</v>
      </c>
      <c r="B197" t="s">
        <v>141</v>
      </c>
      <c r="C197" t="s">
        <v>151</v>
      </c>
      <c r="D197" t="s">
        <v>155</v>
      </c>
      <c r="E197" t="s">
        <v>157</v>
      </c>
      <c r="F197" t="s">
        <v>161</v>
      </c>
      <c r="G197" t="s">
        <v>224</v>
      </c>
      <c r="H197">
        <v>427.10742811301844</v>
      </c>
      <c r="I197">
        <v>31</v>
      </c>
      <c r="J197">
        <v>1575293.7629184178</v>
      </c>
      <c r="K197">
        <v>55939.082774999988</v>
      </c>
      <c r="L197">
        <v>283552877.32531518</v>
      </c>
      <c r="M197">
        <v>5348587.588333332</v>
      </c>
      <c r="N197">
        <v>2362940644.3776264</v>
      </c>
      <c r="O197">
        <v>116132200</v>
      </c>
      <c r="P197">
        <v>24.394400933333326</v>
      </c>
      <c r="Q197">
        <v>23550.641755630346</v>
      </c>
      <c r="R197">
        <v>283608816.40809017</v>
      </c>
      <c r="S197">
        <v>2484.4214319659595</v>
      </c>
      <c r="T197">
        <v>23575.036156563678</v>
      </c>
      <c r="U197">
        <f>Sustainable_Friendly_Table[[#This Row],[Total Energy(MJ)]]*AHP!$P$13/TOPSIS!$B$12</f>
        <v>2.2680832430126127E-2</v>
      </c>
      <c r="V197">
        <f>Sustainable_Friendly_Table[[#This Row],[Total Cost(LKR Million)]]*AHP!$P$14/TOPSIS!$C$12</f>
        <v>6.8600520886671571E-3</v>
      </c>
      <c r="W197">
        <f>Sustainable_Friendly_Table[[#This Row],[Total Carbon (Metric T)]]*AHP!$P$15/TOPSIS!$D$12</f>
        <v>1.2482897107379414E-2</v>
      </c>
      <c r="X197">
        <f>((Sustainable_Friendly_Table[[#This Row],[Weighted Energy]]-TOPSIS!$B$13)^2+(Sustainable_Friendly_Table[[#This Row],[Weighted Cost]]-TOPSIS!$C$13)^2+(Sustainable_Friendly_Table[[#This Row],[Weighted Co2]]-TOPSIS!$D$13)^2)^0.5</f>
        <v>3.0207468751345095E-3</v>
      </c>
      <c r="Y197">
        <f>((Sustainable_Friendly_Table[[#This Row],[Weighted Energy]]-TOPSIS!$B$14)^2+(Sustainable_Friendly_Table[[#This Row],[Weighted Cost]]-TOPSIS!$C$14)^2+(Sustainable_Friendly_Table[[#This Row],[Weighted Co2]]-TOPSIS!$D$14)^2)^0.5</f>
        <v>4.0047348045192006E-3</v>
      </c>
      <c r="Z197">
        <f>Sustainable_Friendly_Table[[#This Row],[S- Worst-Euclidean Distance]]/(Sustainable_Friendly_Table[[#This Row],[S+ Best-Euclidean Distance]]+Sustainable_Friendly_Table[[#This Row],[S- Worst-Euclidean Distance]])</f>
        <v>0.57002992636322647</v>
      </c>
      <c r="AA197">
        <v>196</v>
      </c>
    </row>
    <row r="198" spans="1:27" x14ac:dyDescent="0.3">
      <c r="A198">
        <v>305</v>
      </c>
      <c r="B198" t="s">
        <v>141</v>
      </c>
      <c r="C198" t="s">
        <v>151</v>
      </c>
      <c r="D198" t="s">
        <v>154</v>
      </c>
      <c r="E198" t="s">
        <v>157</v>
      </c>
      <c r="F198" t="s">
        <v>161</v>
      </c>
      <c r="G198" t="s">
        <v>226</v>
      </c>
      <c r="H198">
        <v>427.07733423801847</v>
      </c>
      <c r="I198">
        <v>31</v>
      </c>
      <c r="J198">
        <v>1575264.6320474176</v>
      </c>
      <c r="K198">
        <v>56025.065274999994</v>
      </c>
      <c r="L198">
        <v>283547633.76853514</v>
      </c>
      <c r="M198">
        <v>5352886.713333332</v>
      </c>
      <c r="N198">
        <v>2362896948.071126</v>
      </c>
      <c r="O198">
        <v>120900000</v>
      </c>
      <c r="P198">
        <v>24.45888780833333</v>
      </c>
      <c r="Q198">
        <v>23550.206249108891</v>
      </c>
      <c r="R198">
        <v>283603658.83381015</v>
      </c>
      <c r="S198">
        <v>2489.149834784459</v>
      </c>
      <c r="T198">
        <v>23574.665136917225</v>
      </c>
      <c r="U198">
        <f>Sustainable_Friendly_Table[[#This Row],[Total Energy(MJ)]]*AHP!$P$13/TOPSIS!$B$12</f>
        <v>2.2680419967356202E-2</v>
      </c>
      <c r="V198">
        <f>Sustainable_Friendly_Table[[#This Row],[Total Cost(LKR Million)]]*AHP!$P$14/TOPSIS!$C$12</f>
        <v>6.8731082832458037E-3</v>
      </c>
      <c r="W198">
        <f>Sustainable_Friendly_Table[[#This Row],[Total Carbon (Metric T)]]*AHP!$P$15/TOPSIS!$D$12</f>
        <v>1.2482700653807053E-2</v>
      </c>
      <c r="X198">
        <f>((Sustainable_Friendly_Table[[#This Row],[Weighted Energy]]-TOPSIS!$B$13)^2+(Sustainable_Friendly_Table[[#This Row],[Weighted Cost]]-TOPSIS!$C$13)^2+(Sustainable_Friendly_Table[[#This Row],[Weighted Co2]]-TOPSIS!$D$13)^2)^0.5</f>
        <v>3.0237101924472732E-3</v>
      </c>
      <c r="Y198">
        <f>((Sustainable_Friendly_Table[[#This Row],[Weighted Energy]]-TOPSIS!$B$14)^2+(Sustainable_Friendly_Table[[#This Row],[Weighted Cost]]-TOPSIS!$C$14)^2+(Sustainable_Friendly_Table[[#This Row],[Weighted Co2]]-TOPSIS!$D$14)^2)^0.5</f>
        <v>4.0017618825093021E-3</v>
      </c>
      <c r="Z198">
        <f>Sustainable_Friendly_Table[[#This Row],[S- Worst-Euclidean Distance]]/(Sustainable_Friendly_Table[[#This Row],[S+ Best-Euclidean Distance]]+Sustainable_Friendly_Table[[#This Row],[S- Worst-Euclidean Distance]])</f>
        <v>0.56960754235636712</v>
      </c>
      <c r="AA198">
        <v>197</v>
      </c>
    </row>
    <row r="199" spans="1:27" x14ac:dyDescent="0.3">
      <c r="A199">
        <v>323</v>
      </c>
      <c r="B199" t="s">
        <v>141</v>
      </c>
      <c r="C199" t="s">
        <v>151</v>
      </c>
      <c r="D199" t="s">
        <v>155</v>
      </c>
      <c r="E199" t="s">
        <v>157</v>
      </c>
      <c r="F199" t="s">
        <v>161</v>
      </c>
      <c r="G199" t="s">
        <v>226</v>
      </c>
      <c r="H199">
        <v>427.10742811301844</v>
      </c>
      <c r="I199">
        <v>31</v>
      </c>
      <c r="J199">
        <v>1575293.7629184178</v>
      </c>
      <c r="K199">
        <v>55939.082774999988</v>
      </c>
      <c r="L199">
        <v>283552877.32531518</v>
      </c>
      <c r="M199">
        <v>5348587.588333332</v>
      </c>
      <c r="N199">
        <v>2362940644.3776264</v>
      </c>
      <c r="O199">
        <v>120900000</v>
      </c>
      <c r="P199">
        <v>24.394400933333326</v>
      </c>
      <c r="Q199">
        <v>23550.641755630346</v>
      </c>
      <c r="R199">
        <v>283608816.40809017</v>
      </c>
      <c r="S199">
        <v>2489.1892319659596</v>
      </c>
      <c r="T199">
        <v>23575.036156563678</v>
      </c>
      <c r="U199">
        <f>Sustainable_Friendly_Table[[#This Row],[Total Energy(MJ)]]*AHP!$P$13/TOPSIS!$B$12</f>
        <v>2.2680832430126127E-2</v>
      </c>
      <c r="V199">
        <f>Sustainable_Friendly_Table[[#This Row],[Total Cost(LKR Million)]]*AHP!$P$14/TOPSIS!$C$12</f>
        <v>6.8732170678158303E-3</v>
      </c>
      <c r="W199">
        <f>Sustainable_Friendly_Table[[#This Row],[Total Carbon (Metric T)]]*AHP!$P$15/TOPSIS!$D$12</f>
        <v>1.2482897107379414E-2</v>
      </c>
      <c r="X199">
        <f>((Sustainable_Friendly_Table[[#This Row],[Weighted Energy]]-TOPSIS!$B$13)^2+(Sustainable_Friendly_Table[[#This Row],[Weighted Cost]]-TOPSIS!$C$13)^2+(Sustainable_Friendly_Table[[#This Row],[Weighted Co2]]-TOPSIS!$D$13)^2)^0.5</f>
        <v>3.0241788360407884E-3</v>
      </c>
      <c r="Y199">
        <f>((Sustainable_Friendly_Table[[#This Row],[Weighted Energy]]-TOPSIS!$B$14)^2+(Sustainable_Friendly_Table[[#This Row],[Weighted Cost]]-TOPSIS!$C$14)^2+(Sustainable_Friendly_Table[[#This Row],[Weighted Co2]]-TOPSIS!$D$14)^2)^0.5</f>
        <v>4.0012932116011918E-3</v>
      </c>
      <c r="Z199">
        <f>Sustainable_Friendly_Table[[#This Row],[S- Worst-Euclidean Distance]]/(Sustainable_Friendly_Table[[#This Row],[S+ Best-Euclidean Distance]]+Sustainable_Friendly_Table[[#This Row],[S- Worst-Euclidean Distance]])</f>
        <v>0.56954083433357061</v>
      </c>
      <c r="AA199">
        <v>198</v>
      </c>
    </row>
    <row r="200" spans="1:27" x14ac:dyDescent="0.3">
      <c r="A200">
        <v>43</v>
      </c>
      <c r="B200" t="s">
        <v>139</v>
      </c>
      <c r="C200" t="s">
        <v>150</v>
      </c>
      <c r="D200" t="s">
        <v>154</v>
      </c>
      <c r="E200" t="s">
        <v>156</v>
      </c>
      <c r="F200" t="s">
        <v>161</v>
      </c>
      <c r="G200" t="s">
        <v>225</v>
      </c>
      <c r="H200">
        <v>419.57214645490131</v>
      </c>
      <c r="I200">
        <v>60</v>
      </c>
      <c r="J200">
        <v>1576353.6232636052</v>
      </c>
      <c r="K200">
        <v>67396.084633333317</v>
      </c>
      <c r="L200">
        <v>283743652.18744898</v>
      </c>
      <c r="M200">
        <v>6024827.0816666661</v>
      </c>
      <c r="N200">
        <v>2364530434.8954077</v>
      </c>
      <c r="O200">
        <v>111840000</v>
      </c>
      <c r="P200">
        <v>24.74786756666666</v>
      </c>
      <c r="Q200">
        <v>23566.486667790898</v>
      </c>
      <c r="R200">
        <v>283811048.27208233</v>
      </c>
      <c r="S200">
        <v>2482.3952619770744</v>
      </c>
      <c r="T200">
        <v>23591.234535357566</v>
      </c>
      <c r="U200">
        <f>Sustainable_Friendly_Table[[#This Row],[Total Energy(MJ)]]*AHP!$P$13/TOPSIS!$B$12</f>
        <v>2.2697005365358996E-2</v>
      </c>
      <c r="V200">
        <f>Sustainable_Friendly_Table[[#This Row],[Total Cost(LKR Million)]]*AHP!$P$14/TOPSIS!$C$12</f>
        <v>6.8544573729376083E-3</v>
      </c>
      <c r="W200">
        <f>Sustainable_Friendly_Table[[#This Row],[Total Carbon (Metric T)]]*AHP!$P$15/TOPSIS!$D$12</f>
        <v>1.2491474090865149E-2</v>
      </c>
      <c r="X200">
        <f>((Sustainable_Friendly_Table[[#This Row],[Weighted Energy]]-TOPSIS!$B$13)^2+(Sustainable_Friendly_Table[[#This Row],[Weighted Cost]]-TOPSIS!$C$13)^2+(Sustainable_Friendly_Table[[#This Row],[Weighted Co2]]-TOPSIS!$D$13)^2)^0.5</f>
        <v>3.0369982128682273E-3</v>
      </c>
      <c r="Y200">
        <f>((Sustainable_Friendly_Table[[#This Row],[Weighted Energy]]-TOPSIS!$B$14)^2+(Sustainable_Friendly_Table[[#This Row],[Weighted Cost]]-TOPSIS!$C$14)^2+(Sustainable_Friendly_Table[[#This Row],[Weighted Co2]]-TOPSIS!$D$14)^2)^0.5</f>
        <v>3.9885588943238456E-3</v>
      </c>
      <c r="Z200">
        <f>Sustainable_Friendly_Table[[#This Row],[S- Worst-Euclidean Distance]]/(Sustainable_Friendly_Table[[#This Row],[S+ Best-Euclidean Distance]]+Sustainable_Friendly_Table[[#This Row],[S- Worst-Euclidean Distance]])</f>
        <v>0.56772136835109521</v>
      </c>
      <c r="AA200">
        <v>199</v>
      </c>
    </row>
    <row r="201" spans="1:27" x14ac:dyDescent="0.3">
      <c r="A201">
        <v>45</v>
      </c>
      <c r="B201" t="s">
        <v>139</v>
      </c>
      <c r="C201" t="s">
        <v>150</v>
      </c>
      <c r="D201" t="s">
        <v>154</v>
      </c>
      <c r="E201" t="s">
        <v>156</v>
      </c>
      <c r="F201" t="s">
        <v>161</v>
      </c>
      <c r="G201" t="s">
        <v>224</v>
      </c>
      <c r="H201">
        <v>419.57214645490131</v>
      </c>
      <c r="I201">
        <v>30</v>
      </c>
      <c r="J201">
        <v>1576353.6232636052</v>
      </c>
      <c r="K201">
        <v>67396.084633333317</v>
      </c>
      <c r="L201">
        <v>283743652.18744898</v>
      </c>
      <c r="M201">
        <v>6024827.0816666661</v>
      </c>
      <c r="N201">
        <v>2364530434.8954077</v>
      </c>
      <c r="O201">
        <v>112386000</v>
      </c>
      <c r="P201">
        <v>24.74786756666666</v>
      </c>
      <c r="Q201">
        <v>23566.486667790898</v>
      </c>
      <c r="R201">
        <v>283811048.27208233</v>
      </c>
      <c r="S201">
        <v>2482.9412619770742</v>
      </c>
      <c r="T201">
        <v>23591.234535357566</v>
      </c>
      <c r="U201">
        <f>Sustainable_Friendly_Table[[#This Row],[Total Energy(MJ)]]*AHP!$P$13/TOPSIS!$B$12</f>
        <v>2.2697005365358996E-2</v>
      </c>
      <c r="V201">
        <f>Sustainable_Friendly_Table[[#This Row],[Total Cost(LKR Million)]]*AHP!$P$14/TOPSIS!$C$12</f>
        <v>6.855965003000777E-3</v>
      </c>
      <c r="W201">
        <f>Sustainable_Friendly_Table[[#This Row],[Total Carbon (Metric T)]]*AHP!$P$15/TOPSIS!$D$12</f>
        <v>1.2491474090865149E-2</v>
      </c>
      <c r="X201">
        <f>((Sustainable_Friendly_Table[[#This Row],[Weighted Energy]]-TOPSIS!$B$13)^2+(Sustainable_Friendly_Table[[#This Row],[Weighted Cost]]-TOPSIS!$C$13)^2+(Sustainable_Friendly_Table[[#This Row],[Weighted Co2]]-TOPSIS!$D$13)^2)^0.5</f>
        <v>3.0373836586320454E-3</v>
      </c>
      <c r="Y201">
        <f>((Sustainable_Friendly_Table[[#This Row],[Weighted Energy]]-TOPSIS!$B$14)^2+(Sustainable_Friendly_Table[[#This Row],[Weighted Cost]]-TOPSIS!$C$14)^2+(Sustainable_Friendly_Table[[#This Row],[Weighted Co2]]-TOPSIS!$D$14)^2)^0.5</f>
        <v>3.9881590028818343E-3</v>
      </c>
      <c r="Z201">
        <f>Sustainable_Friendly_Table[[#This Row],[S- Worst-Euclidean Distance]]/(Sustainable_Friendly_Table[[#This Row],[S+ Best-Euclidean Distance]]+Sustainable_Friendly_Table[[#This Row],[S- Worst-Euclidean Distance]])</f>
        <v>0.56766561602836485</v>
      </c>
      <c r="AA201">
        <v>200</v>
      </c>
    </row>
    <row r="202" spans="1:27" x14ac:dyDescent="0.3">
      <c r="A202">
        <v>61</v>
      </c>
      <c r="B202" t="s">
        <v>139</v>
      </c>
      <c r="C202" t="s">
        <v>150</v>
      </c>
      <c r="D202" t="s">
        <v>155</v>
      </c>
      <c r="E202" t="s">
        <v>156</v>
      </c>
      <c r="F202" t="s">
        <v>161</v>
      </c>
      <c r="G202" t="s">
        <v>225</v>
      </c>
      <c r="H202">
        <v>419.60224032990129</v>
      </c>
      <c r="I202">
        <v>60</v>
      </c>
      <c r="J202">
        <v>1576382.7541346052</v>
      </c>
      <c r="K202">
        <v>67310.102133333319</v>
      </c>
      <c r="L202">
        <v>283748895.74422896</v>
      </c>
      <c r="M202">
        <v>6020527.9566666661</v>
      </c>
      <c r="N202">
        <v>2364574131.2019076</v>
      </c>
      <c r="O202">
        <v>111840000</v>
      </c>
      <c r="P202">
        <v>24.68338069166666</v>
      </c>
      <c r="Q202">
        <v>23566.922174312345</v>
      </c>
      <c r="R202">
        <v>283816205.84636229</v>
      </c>
      <c r="S202">
        <v>2482.434659158574</v>
      </c>
      <c r="T202">
        <v>23591.605555004011</v>
      </c>
      <c r="U202">
        <f>Sustainable_Friendly_Table[[#This Row],[Total Energy(MJ)]]*AHP!$P$13/TOPSIS!$B$12</f>
        <v>2.2697417828128914E-2</v>
      </c>
      <c r="V202">
        <f>Sustainable_Friendly_Table[[#This Row],[Total Cost(LKR Million)]]*AHP!$P$14/TOPSIS!$C$12</f>
        <v>6.8545661575076322E-3</v>
      </c>
      <c r="W202">
        <f>Sustainable_Friendly_Table[[#This Row],[Total Carbon (Metric T)]]*AHP!$P$15/TOPSIS!$D$12</f>
        <v>1.2491670544437504E-2</v>
      </c>
      <c r="X202">
        <f>((Sustainable_Friendly_Table[[#This Row],[Weighted Energy]]-TOPSIS!$B$13)^2+(Sustainable_Friendly_Table[[#This Row],[Weighted Cost]]-TOPSIS!$C$13)^2+(Sustainable_Friendly_Table[[#This Row],[Weighted Co2]]-TOPSIS!$D$13)^2)^0.5</f>
        <v>3.0374669579131598E-3</v>
      </c>
      <c r="Y202">
        <f>((Sustainable_Friendly_Table[[#This Row],[Weighted Energy]]-TOPSIS!$B$14)^2+(Sustainable_Friendly_Table[[#This Row],[Weighted Cost]]-TOPSIS!$C$14)^2+(Sustainable_Friendly_Table[[#This Row],[Weighted Co2]]-TOPSIS!$D$14)^2)^0.5</f>
        <v>3.9880903105864226E-3</v>
      </c>
      <c r="Z202">
        <f>Sustainable_Friendly_Table[[#This Row],[S- Worst-Euclidean Distance]]/(Sustainable_Friendly_Table[[#This Row],[S+ Best-Euclidean Distance]]+Sustainable_Friendly_Table[[#This Row],[S- Worst-Euclidean Distance]])</f>
        <v>0.56765465829561756</v>
      </c>
      <c r="AA202">
        <v>201</v>
      </c>
    </row>
    <row r="203" spans="1:27" x14ac:dyDescent="0.3">
      <c r="A203">
        <v>63</v>
      </c>
      <c r="B203" t="s">
        <v>139</v>
      </c>
      <c r="C203" t="s">
        <v>150</v>
      </c>
      <c r="D203" t="s">
        <v>155</v>
      </c>
      <c r="E203" t="s">
        <v>156</v>
      </c>
      <c r="F203" t="s">
        <v>161</v>
      </c>
      <c r="G203" t="s">
        <v>224</v>
      </c>
      <c r="H203">
        <v>419.60224032990129</v>
      </c>
      <c r="I203">
        <v>30</v>
      </c>
      <c r="J203">
        <v>1576382.7541346052</v>
      </c>
      <c r="K203">
        <v>67310.102133333319</v>
      </c>
      <c r="L203">
        <v>283748895.74422896</v>
      </c>
      <c r="M203">
        <v>6020527.9566666661</v>
      </c>
      <c r="N203">
        <v>2364574131.2019076</v>
      </c>
      <c r="O203">
        <v>112386000</v>
      </c>
      <c r="P203">
        <v>24.68338069166666</v>
      </c>
      <c r="Q203">
        <v>23566.922174312345</v>
      </c>
      <c r="R203">
        <v>283816205.84636229</v>
      </c>
      <c r="S203">
        <v>2482.9806591585743</v>
      </c>
      <c r="T203">
        <v>23591.605555004011</v>
      </c>
      <c r="U203">
        <f>Sustainable_Friendly_Table[[#This Row],[Total Energy(MJ)]]*AHP!$P$13/TOPSIS!$B$12</f>
        <v>2.2697417828128914E-2</v>
      </c>
      <c r="V203">
        <f>Sustainable_Friendly_Table[[#This Row],[Total Cost(LKR Million)]]*AHP!$P$14/TOPSIS!$C$12</f>
        <v>6.8560737875708018E-3</v>
      </c>
      <c r="W203">
        <f>Sustainable_Friendly_Table[[#This Row],[Total Carbon (Metric T)]]*AHP!$P$15/TOPSIS!$D$12</f>
        <v>1.2491670544437504E-2</v>
      </c>
      <c r="X203">
        <f>((Sustainable_Friendly_Table[[#This Row],[Weighted Energy]]-TOPSIS!$B$13)^2+(Sustainable_Friendly_Table[[#This Row],[Weighted Cost]]-TOPSIS!$C$13)^2+(Sustainable_Friendly_Table[[#This Row],[Weighted Co2]]-TOPSIS!$D$13)^2)^0.5</f>
        <v>3.0378523981899105E-3</v>
      </c>
      <c r="Y203">
        <f>((Sustainable_Friendly_Table[[#This Row],[Weighted Energy]]-TOPSIS!$B$14)^2+(Sustainable_Friendly_Table[[#This Row],[Weighted Cost]]-TOPSIS!$C$14)^2+(Sustainable_Friendly_Table[[#This Row],[Weighted Co2]]-TOPSIS!$D$14)^2)^0.5</f>
        <v>3.9876904132824373E-3</v>
      </c>
      <c r="Z203">
        <f>Sustainable_Friendly_Table[[#This Row],[S- Worst-Euclidean Distance]]/(Sustainable_Friendly_Table[[#This Row],[S+ Best-Euclidean Distance]]+Sustainable_Friendly_Table[[#This Row],[S- Worst-Euclidean Distance]])</f>
        <v>0.56759890591951778</v>
      </c>
      <c r="AA203">
        <v>202</v>
      </c>
    </row>
    <row r="204" spans="1:27" x14ac:dyDescent="0.3">
      <c r="A204">
        <v>44</v>
      </c>
      <c r="B204" t="s">
        <v>139</v>
      </c>
      <c r="C204" t="s">
        <v>150</v>
      </c>
      <c r="D204" t="s">
        <v>154</v>
      </c>
      <c r="E204" t="s">
        <v>156</v>
      </c>
      <c r="F204" t="s">
        <v>161</v>
      </c>
      <c r="G204" t="s">
        <v>226</v>
      </c>
      <c r="H204">
        <v>419.57214645490131</v>
      </c>
      <c r="I204">
        <v>30</v>
      </c>
      <c r="J204">
        <v>1576353.6232636052</v>
      </c>
      <c r="K204">
        <v>67396.084633333317</v>
      </c>
      <c r="L204">
        <v>283743652.18744898</v>
      </c>
      <c r="M204">
        <v>6024827.0816666661</v>
      </c>
      <c r="N204">
        <v>2364530434.8954077</v>
      </c>
      <c r="O204">
        <v>117000000</v>
      </c>
      <c r="P204">
        <v>24.74786756666666</v>
      </c>
      <c r="Q204">
        <v>23566.486667790898</v>
      </c>
      <c r="R204">
        <v>283811048.27208233</v>
      </c>
      <c r="S204">
        <v>2487.5552619770742</v>
      </c>
      <c r="T204">
        <v>23591.234535357566</v>
      </c>
      <c r="U204">
        <f>Sustainable_Friendly_Table[[#This Row],[Total Energy(MJ)]]*AHP!$P$13/TOPSIS!$B$12</f>
        <v>2.2697005365358996E-2</v>
      </c>
      <c r="V204">
        <f>Sustainable_Friendly_Table[[#This Row],[Total Cost(LKR Million)]]*AHP!$P$14/TOPSIS!$C$12</f>
        <v>6.8687053054027189E-3</v>
      </c>
      <c r="W204">
        <f>Sustainable_Friendly_Table[[#This Row],[Total Carbon (Metric T)]]*AHP!$P$15/TOPSIS!$D$12</f>
        <v>1.2491474090865149E-2</v>
      </c>
      <c r="X204">
        <f>((Sustainable_Friendly_Table[[#This Row],[Weighted Energy]]-TOPSIS!$B$13)^2+(Sustainable_Friendly_Table[[#This Row],[Weighted Cost]]-TOPSIS!$C$13)^2+(Sustainable_Friendly_Table[[#This Row],[Weighted Co2]]-TOPSIS!$D$13)^2)^0.5</f>
        <v>3.0406687853776408E-3</v>
      </c>
      <c r="Y204">
        <f>((Sustainable_Friendly_Table[[#This Row],[Weighted Energy]]-TOPSIS!$B$14)^2+(Sustainable_Friendly_Table[[#This Row],[Weighted Cost]]-TOPSIS!$C$14)^2+(Sustainable_Friendly_Table[[#This Row],[Weighted Co2]]-TOPSIS!$D$14)^2)^0.5</f>
        <v>3.984800874981975E-3</v>
      </c>
      <c r="Z204">
        <f>Sustainable_Friendly_Table[[#This Row],[S- Worst-Euclidean Distance]]/(Sustainable_Friendly_Table[[#This Row],[S+ Best-Euclidean Distance]]+Sustainable_Friendly_Table[[#This Row],[S- Worst-Euclidean Distance]])</f>
        <v>0.5671935212339958</v>
      </c>
      <c r="AA204">
        <v>203</v>
      </c>
    </row>
    <row r="205" spans="1:27" x14ac:dyDescent="0.3">
      <c r="A205">
        <v>62</v>
      </c>
      <c r="B205" t="s">
        <v>139</v>
      </c>
      <c r="C205" t="s">
        <v>150</v>
      </c>
      <c r="D205" t="s">
        <v>155</v>
      </c>
      <c r="E205" t="s">
        <v>156</v>
      </c>
      <c r="F205" t="s">
        <v>161</v>
      </c>
      <c r="G205" t="s">
        <v>226</v>
      </c>
      <c r="H205">
        <v>419.60224032990129</v>
      </c>
      <c r="I205">
        <v>30</v>
      </c>
      <c r="J205">
        <v>1576382.7541346052</v>
      </c>
      <c r="K205">
        <v>67310.102133333319</v>
      </c>
      <c r="L205">
        <v>283748895.74422896</v>
      </c>
      <c r="M205">
        <v>6020527.9566666661</v>
      </c>
      <c r="N205">
        <v>2364574131.2019076</v>
      </c>
      <c r="O205">
        <v>117000000</v>
      </c>
      <c r="P205">
        <v>24.68338069166666</v>
      </c>
      <c r="Q205">
        <v>23566.922174312345</v>
      </c>
      <c r="R205">
        <v>283816205.84636229</v>
      </c>
      <c r="S205">
        <v>2487.5946591585739</v>
      </c>
      <c r="T205">
        <v>23591.605555004011</v>
      </c>
      <c r="U205">
        <f>Sustainable_Friendly_Table[[#This Row],[Total Energy(MJ)]]*AHP!$P$13/TOPSIS!$B$12</f>
        <v>2.2697417828128914E-2</v>
      </c>
      <c r="V205">
        <f>Sustainable_Friendly_Table[[#This Row],[Total Cost(LKR Million)]]*AHP!$P$14/TOPSIS!$C$12</f>
        <v>6.8688140899727419E-3</v>
      </c>
      <c r="W205">
        <f>Sustainable_Friendly_Table[[#This Row],[Total Carbon (Metric T)]]*AHP!$P$15/TOPSIS!$D$12</f>
        <v>1.2491670544437504E-2</v>
      </c>
      <c r="X205">
        <f>((Sustainable_Friendly_Table[[#This Row],[Weighted Energy]]-TOPSIS!$B$13)^2+(Sustainable_Friendly_Table[[#This Row],[Weighted Cost]]-TOPSIS!$C$13)^2+(Sustainable_Friendly_Table[[#This Row],[Weighted Co2]]-TOPSIS!$D$13)^2)^0.5</f>
        <v>3.0411374743226872E-3</v>
      </c>
      <c r="Y205">
        <f>((Sustainable_Friendly_Table[[#This Row],[Weighted Energy]]-TOPSIS!$B$14)^2+(Sustainable_Friendly_Table[[#This Row],[Weighted Cost]]-TOPSIS!$C$14)^2+(Sustainable_Friendly_Table[[#This Row],[Weighted Co2]]-TOPSIS!$D$14)^2)^0.5</f>
        <v>3.9843322382892444E-3</v>
      </c>
      <c r="Z205">
        <f>Sustainable_Friendly_Table[[#This Row],[S- Worst-Euclidean Distance]]/(Sustainable_Friendly_Table[[#This Row],[S+ Best-Euclidean Distance]]+Sustainable_Friendly_Table[[#This Row],[S- Worst-Euclidean Distance]])</f>
        <v>0.56712681162608669</v>
      </c>
      <c r="AA205">
        <v>204</v>
      </c>
    </row>
    <row r="206" spans="1:27" x14ac:dyDescent="0.3">
      <c r="A206">
        <v>340</v>
      </c>
      <c r="B206" t="s">
        <v>142</v>
      </c>
      <c r="C206" t="s">
        <v>149</v>
      </c>
      <c r="D206" t="s">
        <v>154</v>
      </c>
      <c r="E206" t="s">
        <v>157</v>
      </c>
      <c r="F206" t="s">
        <v>161</v>
      </c>
      <c r="G206" t="s">
        <v>225</v>
      </c>
      <c r="H206">
        <v>436.55788212403144</v>
      </c>
      <c r="I206">
        <v>63</v>
      </c>
      <c r="J206">
        <v>1577444.4444699476</v>
      </c>
      <c r="K206">
        <v>50980.386474999992</v>
      </c>
      <c r="L206">
        <v>283940000.00459057</v>
      </c>
      <c r="M206">
        <v>6013839.0333333323</v>
      </c>
      <c r="N206">
        <v>2366166666.7049212</v>
      </c>
      <c r="O206">
        <v>117432000</v>
      </c>
      <c r="P206">
        <v>28.279529408333325</v>
      </c>
      <c r="Q206">
        <v>23582.794444825711</v>
      </c>
      <c r="R206">
        <v>283990980.3910656</v>
      </c>
      <c r="S206">
        <v>2489.6125057382546</v>
      </c>
      <c r="T206">
        <v>23611.073974234045</v>
      </c>
      <c r="U206">
        <f>Sustainable_Friendly_Table[[#This Row],[Total Energy(MJ)]]*AHP!$P$13/TOPSIS!$B$12</f>
        <v>2.2711394940024349E-2</v>
      </c>
      <c r="V206">
        <f>Sustainable_Friendly_Table[[#This Row],[Total Cost(LKR Million)]]*AHP!$P$14/TOPSIS!$C$12</f>
        <v>6.8743858228782154E-3</v>
      </c>
      <c r="W206">
        <f>Sustainable_Friendly_Table[[#This Row],[Total Carbon (Metric T)]]*AHP!$P$15/TOPSIS!$D$12</f>
        <v>1.2501979002608169E-2</v>
      </c>
      <c r="X206">
        <f>((Sustainable_Friendly_Table[[#This Row],[Weighted Energy]]-TOPSIS!$B$13)^2+(Sustainable_Friendly_Table[[#This Row],[Weighted Cost]]-TOPSIS!$C$13)^2+(Sustainable_Friendly_Table[[#This Row],[Weighted Co2]]-TOPSIS!$D$13)^2)^0.5</f>
        <v>3.0592091427839238E-3</v>
      </c>
      <c r="Y206">
        <f>((Sustainable_Friendly_Table[[#This Row],[Weighted Energy]]-TOPSIS!$B$14)^2+(Sustainable_Friendly_Table[[#This Row],[Weighted Cost]]-TOPSIS!$C$14)^2+(Sustainable_Friendly_Table[[#This Row],[Weighted Co2]]-TOPSIS!$D$14)^2)^0.5</f>
        <v>3.9662585633757179E-3</v>
      </c>
      <c r="Z206">
        <f>Sustainable_Friendly_Table[[#This Row],[S- Worst-Euclidean Distance]]/(Sustainable_Friendly_Table[[#This Row],[S+ Best-Euclidean Distance]]+Sustainable_Friendly_Table[[#This Row],[S- Worst-Euclidean Distance]])</f>
        <v>0.56455437976012124</v>
      </c>
      <c r="AA206">
        <v>205</v>
      </c>
    </row>
    <row r="207" spans="1:27" x14ac:dyDescent="0.3">
      <c r="A207">
        <v>358</v>
      </c>
      <c r="B207" t="s">
        <v>142</v>
      </c>
      <c r="C207" t="s">
        <v>149</v>
      </c>
      <c r="D207" t="s">
        <v>155</v>
      </c>
      <c r="E207" t="s">
        <v>157</v>
      </c>
      <c r="F207" t="s">
        <v>161</v>
      </c>
      <c r="G207" t="s">
        <v>225</v>
      </c>
      <c r="H207">
        <v>436.58797599903141</v>
      </c>
      <c r="I207">
        <v>63</v>
      </c>
      <c r="J207">
        <v>1577473.5753409474</v>
      </c>
      <c r="K207">
        <v>50894.403974999987</v>
      </c>
      <c r="L207">
        <v>283945243.56137055</v>
      </c>
      <c r="M207">
        <v>6009539.9083333323</v>
      </c>
      <c r="N207">
        <v>2366210363.0114212</v>
      </c>
      <c r="O207">
        <v>117432000</v>
      </c>
      <c r="P207">
        <v>28.215042533333325</v>
      </c>
      <c r="Q207">
        <v>23583.229951347166</v>
      </c>
      <c r="R207">
        <v>283996137.96534556</v>
      </c>
      <c r="S207">
        <v>2489.6519029197543</v>
      </c>
      <c r="T207">
        <v>23611.444993880501</v>
      </c>
      <c r="U207">
        <f>Sustainable_Friendly_Table[[#This Row],[Total Energy(MJ)]]*AHP!$P$13/TOPSIS!$B$12</f>
        <v>2.2711807402794271E-2</v>
      </c>
      <c r="V207">
        <f>Sustainable_Friendly_Table[[#This Row],[Total Cost(LKR Million)]]*AHP!$P$14/TOPSIS!$C$12</f>
        <v>6.8744946074482394E-3</v>
      </c>
      <c r="W207">
        <f>Sustainable_Friendly_Table[[#This Row],[Total Carbon (Metric T)]]*AHP!$P$15/TOPSIS!$D$12</f>
        <v>1.2502175456180532E-2</v>
      </c>
      <c r="X207">
        <f>((Sustainable_Friendly_Table[[#This Row],[Weighted Energy]]-TOPSIS!$B$13)^2+(Sustainable_Friendly_Table[[#This Row],[Weighted Cost]]-TOPSIS!$C$13)^2+(Sustainable_Friendly_Table[[#This Row],[Weighted Co2]]-TOPSIS!$D$13)^2)^0.5</f>
        <v>3.0596778079301844E-3</v>
      </c>
      <c r="Y207">
        <f>((Sustainable_Friendly_Table[[#This Row],[Weighted Energy]]-TOPSIS!$B$14)^2+(Sustainable_Friendly_Table[[#This Row],[Weighted Cost]]-TOPSIS!$C$14)^2+(Sustainable_Friendly_Table[[#This Row],[Weighted Co2]]-TOPSIS!$D$14)^2)^0.5</f>
        <v>3.9657899083351414E-3</v>
      </c>
      <c r="Z207">
        <f>Sustainable_Friendly_Table[[#This Row],[S- Worst-Euclidean Distance]]/(Sustainable_Friendly_Table[[#This Row],[S+ Best-Euclidean Distance]]+Sustainable_Friendly_Table[[#This Row],[S- Worst-Euclidean Distance]])</f>
        <v>0.56448767092809571</v>
      </c>
      <c r="AA207">
        <v>206</v>
      </c>
    </row>
    <row r="208" spans="1:27" x14ac:dyDescent="0.3">
      <c r="A208">
        <v>342</v>
      </c>
      <c r="B208" t="s">
        <v>142</v>
      </c>
      <c r="C208" t="s">
        <v>149</v>
      </c>
      <c r="D208" t="s">
        <v>154</v>
      </c>
      <c r="E208" t="s">
        <v>157</v>
      </c>
      <c r="F208" t="s">
        <v>161</v>
      </c>
      <c r="G208" t="s">
        <v>224</v>
      </c>
      <c r="H208">
        <v>436.55788212403144</v>
      </c>
      <c r="I208">
        <v>32</v>
      </c>
      <c r="J208">
        <v>1577444.4444699476</v>
      </c>
      <c r="K208">
        <v>50980.386474999992</v>
      </c>
      <c r="L208">
        <v>283940000.00459057</v>
      </c>
      <c r="M208">
        <v>6013839.0333333323</v>
      </c>
      <c r="N208">
        <v>2366166666.7049212</v>
      </c>
      <c r="O208">
        <v>119878400</v>
      </c>
      <c r="P208">
        <v>28.279529408333325</v>
      </c>
      <c r="Q208">
        <v>23582.794444825711</v>
      </c>
      <c r="R208">
        <v>283990980.3910656</v>
      </c>
      <c r="S208">
        <v>2492.0589057382545</v>
      </c>
      <c r="T208">
        <v>23611.073974234045</v>
      </c>
      <c r="U208">
        <f>Sustainable_Friendly_Table[[#This Row],[Total Energy(MJ)]]*AHP!$P$13/TOPSIS!$B$12</f>
        <v>2.2711394940024349E-2</v>
      </c>
      <c r="V208">
        <f>Sustainable_Friendly_Table[[#This Row],[Total Cost(LKR Million)]]*AHP!$P$14/TOPSIS!$C$12</f>
        <v>6.8811408891539215E-3</v>
      </c>
      <c r="W208">
        <f>Sustainable_Friendly_Table[[#This Row],[Total Carbon (Metric T)]]*AHP!$P$15/TOPSIS!$D$12</f>
        <v>1.2501979002608169E-2</v>
      </c>
      <c r="X208">
        <f>((Sustainable_Friendly_Table[[#This Row],[Weighted Energy]]-TOPSIS!$B$13)^2+(Sustainable_Friendly_Table[[#This Row],[Weighted Cost]]-TOPSIS!$C$13)^2+(Sustainable_Friendly_Table[[#This Row],[Weighted Co2]]-TOPSIS!$D$13)^2)^0.5</f>
        <v>3.0609730248427097E-3</v>
      </c>
      <c r="Y208">
        <f>((Sustainable_Friendly_Table[[#This Row],[Weighted Energy]]-TOPSIS!$B$14)^2+(Sustainable_Friendly_Table[[#This Row],[Weighted Cost]]-TOPSIS!$C$14)^2+(Sustainable_Friendly_Table[[#This Row],[Weighted Co2]]-TOPSIS!$D$14)^2)^0.5</f>
        <v>3.9644948487495965E-3</v>
      </c>
      <c r="Z208">
        <f>Sustainable_Friendly_Table[[#This Row],[S- Worst-Euclidean Distance]]/(Sustainable_Friendly_Table[[#This Row],[S+ Best-Euclidean Distance]]+Sustainable_Friendly_Table[[#This Row],[S- Worst-Euclidean Distance]])</f>
        <v>0.564303320445254</v>
      </c>
      <c r="AA208">
        <v>207</v>
      </c>
    </row>
    <row r="209" spans="1:27" x14ac:dyDescent="0.3">
      <c r="A209">
        <v>360</v>
      </c>
      <c r="B209" t="s">
        <v>142</v>
      </c>
      <c r="C209" t="s">
        <v>149</v>
      </c>
      <c r="D209" t="s">
        <v>155</v>
      </c>
      <c r="E209" t="s">
        <v>157</v>
      </c>
      <c r="F209" t="s">
        <v>161</v>
      </c>
      <c r="G209" t="s">
        <v>224</v>
      </c>
      <c r="H209">
        <v>436.58797599903141</v>
      </c>
      <c r="I209">
        <v>32</v>
      </c>
      <c r="J209">
        <v>1577473.5753409474</v>
      </c>
      <c r="K209">
        <v>50894.403974999987</v>
      </c>
      <c r="L209">
        <v>283945243.56137055</v>
      </c>
      <c r="M209">
        <v>6009539.9083333323</v>
      </c>
      <c r="N209">
        <v>2366210363.0114212</v>
      </c>
      <c r="O209">
        <v>119878400</v>
      </c>
      <c r="P209">
        <v>28.215042533333325</v>
      </c>
      <c r="Q209">
        <v>23583.229951347166</v>
      </c>
      <c r="R209">
        <v>283996137.96534556</v>
      </c>
      <c r="S209">
        <v>2492.0983029197546</v>
      </c>
      <c r="T209">
        <v>23611.444993880501</v>
      </c>
      <c r="U209">
        <f>Sustainable_Friendly_Table[[#This Row],[Total Energy(MJ)]]*AHP!$P$13/TOPSIS!$B$12</f>
        <v>2.2711807402794271E-2</v>
      </c>
      <c r="V209">
        <f>Sustainable_Friendly_Table[[#This Row],[Total Cost(LKR Million)]]*AHP!$P$14/TOPSIS!$C$12</f>
        <v>6.8812496737239463E-3</v>
      </c>
      <c r="W209">
        <f>Sustainable_Friendly_Table[[#This Row],[Total Carbon (Metric T)]]*AHP!$P$15/TOPSIS!$D$12</f>
        <v>1.2502175456180532E-2</v>
      </c>
      <c r="X209">
        <f>((Sustainable_Friendly_Table[[#This Row],[Weighted Energy]]-TOPSIS!$B$13)^2+(Sustainable_Friendly_Table[[#This Row],[Weighted Cost]]-TOPSIS!$C$13)^2+(Sustainable_Friendly_Table[[#This Row],[Weighted Co2]]-TOPSIS!$D$13)^2)^0.5</f>
        <v>3.0614416599955645E-3</v>
      </c>
      <c r="Y209">
        <f>((Sustainable_Friendly_Table[[#This Row],[Weighted Energy]]-TOPSIS!$B$14)^2+(Sustainable_Friendly_Table[[#This Row],[Weighted Cost]]-TOPSIS!$C$14)^2+(Sustainable_Friendly_Table[[#This Row],[Weighted Co2]]-TOPSIS!$D$14)^2)^0.5</f>
        <v>3.9640261705692209E-3</v>
      </c>
      <c r="Z209">
        <f>Sustainable_Friendly_Table[[#This Row],[S- Worst-Euclidean Distance]]/(Sustainable_Friendly_Table[[#This Row],[S+ Best-Euclidean Distance]]+Sustainable_Friendly_Table[[#This Row],[S- Worst-Euclidean Distance]])</f>
        <v>0.5642366125887659</v>
      </c>
      <c r="AA209">
        <v>208</v>
      </c>
    </row>
    <row r="210" spans="1:27" x14ac:dyDescent="0.3">
      <c r="A210">
        <v>341</v>
      </c>
      <c r="B210" t="s">
        <v>142</v>
      </c>
      <c r="C210" t="s">
        <v>149</v>
      </c>
      <c r="D210" t="s">
        <v>154</v>
      </c>
      <c r="E210" t="s">
        <v>157</v>
      </c>
      <c r="F210" t="s">
        <v>161</v>
      </c>
      <c r="G210" t="s">
        <v>226</v>
      </c>
      <c r="H210">
        <v>436.55788212403144</v>
      </c>
      <c r="I210">
        <v>32</v>
      </c>
      <c r="J210">
        <v>1577444.4444699476</v>
      </c>
      <c r="K210">
        <v>50980.386474999992</v>
      </c>
      <c r="L210">
        <v>283940000.00459057</v>
      </c>
      <c r="M210">
        <v>6013839.0333333323</v>
      </c>
      <c r="N210">
        <v>2366166666.7049212</v>
      </c>
      <c r="O210">
        <v>124800000</v>
      </c>
      <c r="P210">
        <v>28.279529408333325</v>
      </c>
      <c r="Q210">
        <v>23582.794444825711</v>
      </c>
      <c r="R210">
        <v>283990980.3910656</v>
      </c>
      <c r="S210">
        <v>2496.9805057382546</v>
      </c>
      <c r="T210">
        <v>23611.073974234045</v>
      </c>
      <c r="U210">
        <f>Sustainable_Friendly_Table[[#This Row],[Total Energy(MJ)]]*AHP!$P$13/TOPSIS!$B$12</f>
        <v>2.2711394940024349E-2</v>
      </c>
      <c r="V210">
        <f>Sustainable_Friendly_Table[[#This Row],[Total Cost(LKR Million)]]*AHP!$P$14/TOPSIS!$C$12</f>
        <v>6.8947305450493259E-3</v>
      </c>
      <c r="W210">
        <f>Sustainable_Friendly_Table[[#This Row],[Total Carbon (Metric T)]]*AHP!$P$15/TOPSIS!$D$12</f>
        <v>1.2501979002608169E-2</v>
      </c>
      <c r="X210">
        <f>((Sustainable_Friendly_Table[[#This Row],[Weighted Energy]]-TOPSIS!$B$13)^2+(Sustainable_Friendly_Table[[#This Row],[Weighted Cost]]-TOPSIS!$C$13)^2+(Sustainable_Friendly_Table[[#This Row],[Weighted Co2]]-TOPSIS!$D$13)^2)^0.5</f>
        <v>3.0645635875249429E-3</v>
      </c>
      <c r="Y210">
        <f>((Sustainable_Friendly_Table[[#This Row],[Weighted Energy]]-TOPSIS!$B$14)^2+(Sustainable_Friendly_Table[[#This Row],[Weighted Cost]]-TOPSIS!$C$14)^2+(Sustainable_Friendly_Table[[#This Row],[Weighted Co2]]-TOPSIS!$D$14)^2)^0.5</f>
        <v>3.9609791774886704E-3</v>
      </c>
      <c r="Z210">
        <f>Sustainable_Friendly_Table[[#This Row],[S- Worst-Euclidean Distance]]/(Sustainable_Friendly_Table[[#This Row],[S+ Best-Euclidean Distance]]+Sustainable_Friendly_Table[[#This Row],[S- Worst-Euclidean Distance]])</f>
        <v>0.56379689227911134</v>
      </c>
      <c r="AA210">
        <v>209</v>
      </c>
    </row>
    <row r="211" spans="1:27" x14ac:dyDescent="0.3">
      <c r="A211">
        <v>359</v>
      </c>
      <c r="B211" t="s">
        <v>142</v>
      </c>
      <c r="C211" t="s">
        <v>149</v>
      </c>
      <c r="D211" t="s">
        <v>155</v>
      </c>
      <c r="E211" t="s">
        <v>157</v>
      </c>
      <c r="F211" t="s">
        <v>161</v>
      </c>
      <c r="G211" t="s">
        <v>226</v>
      </c>
      <c r="H211">
        <v>436.58797599903141</v>
      </c>
      <c r="I211">
        <v>32</v>
      </c>
      <c r="J211">
        <v>1577473.5753409474</v>
      </c>
      <c r="K211">
        <v>50894.403974999987</v>
      </c>
      <c r="L211">
        <v>283945243.56137055</v>
      </c>
      <c r="M211">
        <v>6009539.9083333323</v>
      </c>
      <c r="N211">
        <v>2366210363.0114212</v>
      </c>
      <c r="O211">
        <v>124800000</v>
      </c>
      <c r="P211">
        <v>28.215042533333325</v>
      </c>
      <c r="Q211">
        <v>23583.229951347166</v>
      </c>
      <c r="R211">
        <v>283996137.96534556</v>
      </c>
      <c r="S211">
        <v>2497.0199029197547</v>
      </c>
      <c r="T211">
        <v>23611.444993880501</v>
      </c>
      <c r="U211">
        <f>Sustainable_Friendly_Table[[#This Row],[Total Energy(MJ)]]*AHP!$P$13/TOPSIS!$B$12</f>
        <v>2.2711807402794271E-2</v>
      </c>
      <c r="V211">
        <f>Sustainable_Friendly_Table[[#This Row],[Total Cost(LKR Million)]]*AHP!$P$14/TOPSIS!$C$12</f>
        <v>6.8948393296193507E-3</v>
      </c>
      <c r="W211">
        <f>Sustainable_Friendly_Table[[#This Row],[Total Carbon (Metric T)]]*AHP!$P$15/TOPSIS!$D$12</f>
        <v>1.2502175456180532E-2</v>
      </c>
      <c r="X211">
        <f>((Sustainable_Friendly_Table[[#This Row],[Weighted Energy]]-TOPSIS!$B$13)^2+(Sustainable_Friendly_Table[[#This Row],[Weighted Cost]]-TOPSIS!$C$13)^2+(Sustainable_Friendly_Table[[#This Row],[Weighted Co2]]-TOPSIS!$D$13)^2)^0.5</f>
        <v>3.0650321560165015E-3</v>
      </c>
      <c r="Y211">
        <f>((Sustainable_Friendly_Table[[#This Row],[Weighted Energy]]-TOPSIS!$B$14)^2+(Sustainable_Friendly_Table[[#This Row],[Weighted Cost]]-TOPSIS!$C$14)^2+(Sustainable_Friendly_Table[[#This Row],[Weighted Co2]]-TOPSIS!$D$14)^2)^0.5</f>
        <v>3.9605104565427129E-3</v>
      </c>
      <c r="Z211">
        <f>Sustainable_Friendly_Table[[#This Row],[S- Worst-Euclidean Distance]]/(Sustainable_Friendly_Table[[#This Row],[S+ Best-Euclidean Distance]]+Sustainable_Friendly_Table[[#This Row],[S- Worst-Euclidean Distance]])</f>
        <v>0.56373018782388484</v>
      </c>
      <c r="AA211">
        <v>210</v>
      </c>
    </row>
    <row r="212" spans="1:27" x14ac:dyDescent="0.3">
      <c r="A212">
        <v>52</v>
      </c>
      <c r="B212" t="s">
        <v>139</v>
      </c>
      <c r="C212" t="s">
        <v>150</v>
      </c>
      <c r="D212" t="s">
        <v>154</v>
      </c>
      <c r="E212" t="s">
        <v>157</v>
      </c>
      <c r="F212" t="s">
        <v>161</v>
      </c>
      <c r="G212" t="s">
        <v>225</v>
      </c>
      <c r="H212">
        <v>422.62365878823465</v>
      </c>
      <c r="I212">
        <v>61</v>
      </c>
      <c r="J212">
        <v>1579307.4872022721</v>
      </c>
      <c r="K212">
        <v>70393.105674999984</v>
      </c>
      <c r="L212">
        <v>284275347.69640899</v>
      </c>
      <c r="M212">
        <v>5425422.8733333321</v>
      </c>
      <c r="N212">
        <v>2368961230.8034081</v>
      </c>
      <c r="O212">
        <v>113704000</v>
      </c>
      <c r="P212">
        <v>27.744888608333326</v>
      </c>
      <c r="Q212">
        <v>23610.646933673968</v>
      </c>
      <c r="R212">
        <v>284345740.80208397</v>
      </c>
      <c r="S212">
        <v>2488.0906536767416</v>
      </c>
      <c r="T212">
        <v>23638.391822282301</v>
      </c>
      <c r="U212">
        <f>Sustainable_Friendly_Table[[#This Row],[Total Energy(MJ)]]*AHP!$P$13/TOPSIS!$B$12</f>
        <v>2.2739765924879675E-2</v>
      </c>
      <c r="V212">
        <f>Sustainable_Friendly_Table[[#This Row],[Total Cost(LKR Million)]]*AHP!$P$14/TOPSIS!$C$12</f>
        <v>6.8701836435382307E-3</v>
      </c>
      <c r="W212">
        <f>Sustainable_Friendly_Table[[#This Row],[Total Carbon (Metric T)]]*AHP!$P$15/TOPSIS!$D$12</f>
        <v>1.2516443705190883E-2</v>
      </c>
      <c r="X212">
        <f>((Sustainable_Friendly_Table[[#This Row],[Weighted Energy]]-TOPSIS!$B$13)^2+(Sustainable_Friendly_Table[[#This Row],[Weighted Cost]]-TOPSIS!$C$13)^2+(Sustainable_Friendly_Table[[#This Row],[Weighted Co2]]-TOPSIS!$D$13)^2)^0.5</f>
        <v>3.088874947608752E-3</v>
      </c>
      <c r="Y212">
        <f>((Sustainable_Friendly_Table[[#This Row],[Weighted Energy]]-TOPSIS!$B$14)^2+(Sustainable_Friendly_Table[[#This Row],[Weighted Cost]]-TOPSIS!$C$14)^2+(Sustainable_Friendly_Table[[#This Row],[Weighted Co2]]-TOPSIS!$D$14)^2)^0.5</f>
        <v>3.9366595975941958E-3</v>
      </c>
      <c r="Z212">
        <f>Sustainable_Friendly_Table[[#This Row],[S- Worst-Euclidean Distance]]/(Sustainable_Friendly_Table[[#This Row],[S+ Best-Euclidean Distance]]+Sustainable_Friendly_Table[[#This Row],[S- Worst-Euclidean Distance]])</f>
        <v>0.56033595340900522</v>
      </c>
      <c r="AA212">
        <v>211</v>
      </c>
    </row>
    <row r="213" spans="1:27" x14ac:dyDescent="0.3">
      <c r="A213">
        <v>70</v>
      </c>
      <c r="B213" t="s">
        <v>139</v>
      </c>
      <c r="C213" t="s">
        <v>150</v>
      </c>
      <c r="D213" t="s">
        <v>155</v>
      </c>
      <c r="E213" t="s">
        <v>157</v>
      </c>
      <c r="F213" t="s">
        <v>161</v>
      </c>
      <c r="G213" t="s">
        <v>225</v>
      </c>
      <c r="H213">
        <v>422.65375266323468</v>
      </c>
      <c r="I213">
        <v>61</v>
      </c>
      <c r="J213">
        <v>1579336.6180732718</v>
      </c>
      <c r="K213">
        <v>70307.123174999986</v>
      </c>
      <c r="L213">
        <v>284280591.25318891</v>
      </c>
      <c r="M213">
        <v>5421123.7483333321</v>
      </c>
      <c r="N213">
        <v>2369004927.1099076</v>
      </c>
      <c r="O213">
        <v>113704000</v>
      </c>
      <c r="P213">
        <v>27.680401733333326</v>
      </c>
      <c r="Q213">
        <v>23611.082440195412</v>
      </c>
      <c r="R213">
        <v>284350898.37636393</v>
      </c>
      <c r="S213">
        <v>2488.1300508582412</v>
      </c>
      <c r="T213">
        <v>23638.762841928747</v>
      </c>
      <c r="U213">
        <f>Sustainable_Friendly_Table[[#This Row],[Total Energy(MJ)]]*AHP!$P$13/TOPSIS!$B$12</f>
        <v>2.2740178387649596E-2</v>
      </c>
      <c r="V213">
        <f>Sustainable_Friendly_Table[[#This Row],[Total Cost(LKR Million)]]*AHP!$P$14/TOPSIS!$C$12</f>
        <v>6.8702924281082538E-3</v>
      </c>
      <c r="W213">
        <f>Sustainable_Friendly_Table[[#This Row],[Total Carbon (Metric T)]]*AHP!$P$15/TOPSIS!$D$12</f>
        <v>1.2516640158763239E-2</v>
      </c>
      <c r="X213">
        <f>((Sustainable_Friendly_Table[[#This Row],[Weighted Energy]]-TOPSIS!$B$13)^2+(Sustainable_Friendly_Table[[#This Row],[Weighted Cost]]-TOPSIS!$C$13)^2+(Sustainable_Friendly_Table[[#This Row],[Weighted Co2]]-TOPSIS!$D$13)^2)^0.5</f>
        <v>3.0893436720415388E-3</v>
      </c>
      <c r="Y213">
        <f>((Sustainable_Friendly_Table[[#This Row],[Weighted Energy]]-TOPSIS!$B$14)^2+(Sustainable_Friendly_Table[[#This Row],[Weighted Cost]]-TOPSIS!$C$14)^2+(Sustainable_Friendly_Table[[#This Row],[Weighted Co2]]-TOPSIS!$D$14)^2)^0.5</f>
        <v>3.9361909971192457E-3</v>
      </c>
      <c r="Z213">
        <f>Sustainable_Friendly_Table[[#This Row],[S- Worst-Euclidean Distance]]/(Sustainable_Friendly_Table[[#This Row],[S+ Best-Euclidean Distance]]+Sustainable_Friendly_Table[[#This Row],[S- Worst-Euclidean Distance]])</f>
        <v>0.56026924390502408</v>
      </c>
      <c r="AA213">
        <v>212</v>
      </c>
    </row>
    <row r="214" spans="1:27" x14ac:dyDescent="0.3">
      <c r="A214">
        <v>54</v>
      </c>
      <c r="B214" t="s">
        <v>139</v>
      </c>
      <c r="C214" t="s">
        <v>150</v>
      </c>
      <c r="D214" t="s">
        <v>154</v>
      </c>
      <c r="E214" t="s">
        <v>157</v>
      </c>
      <c r="F214" t="s">
        <v>161</v>
      </c>
      <c r="G214" t="s">
        <v>224</v>
      </c>
      <c r="H214">
        <v>422.62365878823465</v>
      </c>
      <c r="I214">
        <v>31</v>
      </c>
      <c r="J214">
        <v>1579307.4872022721</v>
      </c>
      <c r="K214">
        <v>70393.105674999984</v>
      </c>
      <c r="L214">
        <v>284275347.69640899</v>
      </c>
      <c r="M214">
        <v>5425422.8733333321</v>
      </c>
      <c r="N214">
        <v>2368961230.8034081</v>
      </c>
      <c r="O214">
        <v>116132200</v>
      </c>
      <c r="P214">
        <v>27.744888608333326</v>
      </c>
      <c r="Q214">
        <v>23610.646933673968</v>
      </c>
      <c r="R214">
        <v>284345740.80208397</v>
      </c>
      <c r="S214">
        <v>2490.5188536767414</v>
      </c>
      <c r="T214">
        <v>23638.391822282301</v>
      </c>
      <c r="U214">
        <f>Sustainable_Friendly_Table[[#This Row],[Total Energy(MJ)]]*AHP!$P$13/TOPSIS!$B$12</f>
        <v>2.2739765924879675E-2</v>
      </c>
      <c r="V214">
        <f>Sustainable_Friendly_Table[[#This Row],[Total Cost(LKR Million)]]*AHP!$P$14/TOPSIS!$C$12</f>
        <v>6.8768884554784972E-3</v>
      </c>
      <c r="W214">
        <f>Sustainable_Friendly_Table[[#This Row],[Total Carbon (Metric T)]]*AHP!$P$15/TOPSIS!$D$12</f>
        <v>1.2516443705190883E-2</v>
      </c>
      <c r="X214">
        <f>((Sustainable_Friendly_Table[[#This Row],[Weighted Energy]]-TOPSIS!$B$13)^2+(Sustainable_Friendly_Table[[#This Row],[Weighted Cost]]-TOPSIS!$C$13)^2+(Sustainable_Friendly_Table[[#This Row],[Weighted Co2]]-TOPSIS!$D$13)^2)^0.5</f>
        <v>3.0905997352266234E-3</v>
      </c>
      <c r="Y214">
        <f>((Sustainable_Friendly_Table[[#This Row],[Weighted Energy]]-TOPSIS!$B$14)^2+(Sustainable_Friendly_Table[[#This Row],[Weighted Cost]]-TOPSIS!$C$14)^2+(Sustainable_Friendly_Table[[#This Row],[Weighted Co2]]-TOPSIS!$D$14)^2)^0.5</f>
        <v>3.9348886357350342E-3</v>
      </c>
      <c r="Z214">
        <f>Sustainable_Friendly_Table[[#This Row],[S- Worst-Euclidean Distance]]/(Sustainable_Friendly_Table[[#This Row],[S+ Best-Euclidean Distance]]+Sustainable_Friendly_Table[[#This Row],[S- Worst-Euclidean Distance]])</f>
        <v>0.56008755946405786</v>
      </c>
      <c r="AA214">
        <v>213</v>
      </c>
    </row>
    <row r="215" spans="1:27" x14ac:dyDescent="0.3">
      <c r="A215">
        <v>72</v>
      </c>
      <c r="B215" t="s">
        <v>139</v>
      </c>
      <c r="C215" t="s">
        <v>150</v>
      </c>
      <c r="D215" t="s">
        <v>155</v>
      </c>
      <c r="E215" t="s">
        <v>157</v>
      </c>
      <c r="F215" t="s">
        <v>161</v>
      </c>
      <c r="G215" t="s">
        <v>224</v>
      </c>
      <c r="H215">
        <v>422.65375266323468</v>
      </c>
      <c r="I215">
        <v>31</v>
      </c>
      <c r="J215">
        <v>1579336.6180732718</v>
      </c>
      <c r="K215">
        <v>70307.123174999986</v>
      </c>
      <c r="L215">
        <v>284280591.25318891</v>
      </c>
      <c r="M215">
        <v>5421123.7483333321</v>
      </c>
      <c r="N215">
        <v>2369004927.1099076</v>
      </c>
      <c r="O215">
        <v>116132200</v>
      </c>
      <c r="P215">
        <v>27.680401733333326</v>
      </c>
      <c r="Q215">
        <v>23611.082440195412</v>
      </c>
      <c r="R215">
        <v>284350898.37636393</v>
      </c>
      <c r="S215">
        <v>2490.5582508582411</v>
      </c>
      <c r="T215">
        <v>23638.762841928747</v>
      </c>
      <c r="U215">
        <f>Sustainable_Friendly_Table[[#This Row],[Total Energy(MJ)]]*AHP!$P$13/TOPSIS!$B$12</f>
        <v>2.2740178387649596E-2</v>
      </c>
      <c r="V215">
        <f>Sustainable_Friendly_Table[[#This Row],[Total Cost(LKR Million)]]*AHP!$P$14/TOPSIS!$C$12</f>
        <v>6.8769972400485211E-3</v>
      </c>
      <c r="W215">
        <f>Sustainable_Friendly_Table[[#This Row],[Total Carbon (Metric T)]]*AHP!$P$15/TOPSIS!$D$12</f>
        <v>1.2516640158763239E-2</v>
      </c>
      <c r="X215">
        <f>((Sustainable_Friendly_Table[[#This Row],[Weighted Energy]]-TOPSIS!$B$13)^2+(Sustainable_Friendly_Table[[#This Row],[Weighted Cost]]-TOPSIS!$C$13)^2+(Sustainable_Friendly_Table[[#This Row],[Weighted Co2]]-TOPSIS!$D$13)^2)^0.5</f>
        <v>3.0910684340792545E-3</v>
      </c>
      <c r="Y215">
        <f>((Sustainable_Friendly_Table[[#This Row],[Weighted Energy]]-TOPSIS!$B$14)^2+(Sustainable_Friendly_Table[[#This Row],[Weighted Cost]]-TOPSIS!$C$14)^2+(Sustainable_Friendly_Table[[#This Row],[Weighted Co2]]-TOPSIS!$D$14)^2)^0.5</f>
        <v>3.9344200097179496E-3</v>
      </c>
      <c r="Z215">
        <f>Sustainable_Friendly_Table[[#This Row],[S- Worst-Euclidean Distance]]/(Sustainable_Friendly_Table[[#This Row],[S+ Best-Euclidean Distance]]+Sustainable_Friendly_Table[[#This Row],[S- Worst-Euclidean Distance]])</f>
        <v>0.56002084996547752</v>
      </c>
      <c r="AA215">
        <v>214</v>
      </c>
    </row>
    <row r="216" spans="1:27" x14ac:dyDescent="0.3">
      <c r="A216">
        <v>53</v>
      </c>
      <c r="B216" t="s">
        <v>139</v>
      </c>
      <c r="C216" t="s">
        <v>150</v>
      </c>
      <c r="D216" t="s">
        <v>154</v>
      </c>
      <c r="E216" t="s">
        <v>157</v>
      </c>
      <c r="F216" t="s">
        <v>161</v>
      </c>
      <c r="G216" t="s">
        <v>226</v>
      </c>
      <c r="H216">
        <v>422.62365878823465</v>
      </c>
      <c r="I216">
        <v>31</v>
      </c>
      <c r="J216">
        <v>1579307.4872022721</v>
      </c>
      <c r="K216">
        <v>70393.105674999984</v>
      </c>
      <c r="L216">
        <v>284275347.69640899</v>
      </c>
      <c r="M216">
        <v>5425422.8733333321</v>
      </c>
      <c r="N216">
        <v>2368961230.8034081</v>
      </c>
      <c r="O216">
        <v>120900000</v>
      </c>
      <c r="P216">
        <v>27.744888608333326</v>
      </c>
      <c r="Q216">
        <v>23610.646933673968</v>
      </c>
      <c r="R216">
        <v>284345740.80208397</v>
      </c>
      <c r="S216">
        <v>2495.2866536767415</v>
      </c>
      <c r="T216">
        <v>23638.391822282301</v>
      </c>
      <c r="U216">
        <f>Sustainable_Friendly_Table[[#This Row],[Total Energy(MJ)]]*AHP!$P$13/TOPSIS!$B$12</f>
        <v>2.2739765924879675E-2</v>
      </c>
      <c r="V216">
        <f>Sustainable_Friendly_Table[[#This Row],[Total Cost(LKR Million)]]*AHP!$P$14/TOPSIS!$C$12</f>
        <v>6.8900534346271695E-3</v>
      </c>
      <c r="W216">
        <f>Sustainable_Friendly_Table[[#This Row],[Total Carbon (Metric T)]]*AHP!$P$15/TOPSIS!$D$12</f>
        <v>1.2516443705190883E-2</v>
      </c>
      <c r="X216">
        <f>((Sustainable_Friendly_Table[[#This Row],[Weighted Energy]]-TOPSIS!$B$13)^2+(Sustainable_Friendly_Table[[#This Row],[Weighted Cost]]-TOPSIS!$C$13)^2+(Sustainable_Friendly_Table[[#This Row],[Weighted Co2]]-TOPSIS!$D$13)^2)^0.5</f>
        <v>3.0940258520156241E-3</v>
      </c>
      <c r="Y216">
        <f>((Sustainable_Friendly_Table[[#This Row],[Weighted Energy]]-TOPSIS!$B$14)^2+(Sustainable_Friendly_Table[[#This Row],[Weighted Cost]]-TOPSIS!$C$14)^2+(Sustainable_Friendly_Table[[#This Row],[Weighted Co2]]-TOPSIS!$D$14)^2)^0.5</f>
        <v>3.9314422782423097E-3</v>
      </c>
      <c r="Z216">
        <f>Sustainable_Friendly_Table[[#This Row],[S- Worst-Euclidean Distance]]/(Sustainable_Friendly_Table[[#This Row],[S+ Best-Euclidean Distance]]+Sustainable_Friendly_Table[[#This Row],[S- Worst-Euclidean Distance]])</f>
        <v>0.55959862109544156</v>
      </c>
      <c r="AA216">
        <v>215</v>
      </c>
    </row>
    <row r="217" spans="1:27" x14ac:dyDescent="0.3">
      <c r="A217">
        <v>71</v>
      </c>
      <c r="B217" t="s">
        <v>139</v>
      </c>
      <c r="C217" t="s">
        <v>150</v>
      </c>
      <c r="D217" t="s">
        <v>155</v>
      </c>
      <c r="E217" t="s">
        <v>157</v>
      </c>
      <c r="F217" t="s">
        <v>161</v>
      </c>
      <c r="G217" t="s">
        <v>226</v>
      </c>
      <c r="H217">
        <v>422.65375266323468</v>
      </c>
      <c r="I217">
        <v>31</v>
      </c>
      <c r="J217">
        <v>1579336.6180732718</v>
      </c>
      <c r="K217">
        <v>70307.123174999986</v>
      </c>
      <c r="L217">
        <v>284280591.25318891</v>
      </c>
      <c r="M217">
        <v>5421123.7483333321</v>
      </c>
      <c r="N217">
        <v>2369004927.1099076</v>
      </c>
      <c r="O217">
        <v>120900000</v>
      </c>
      <c r="P217">
        <v>27.680401733333326</v>
      </c>
      <c r="Q217">
        <v>23611.082440195412</v>
      </c>
      <c r="R217">
        <v>284350898.37636393</v>
      </c>
      <c r="S217">
        <v>2495.3260508582412</v>
      </c>
      <c r="T217">
        <v>23638.762841928747</v>
      </c>
      <c r="U217">
        <f>Sustainable_Friendly_Table[[#This Row],[Total Energy(MJ)]]*AHP!$P$13/TOPSIS!$B$12</f>
        <v>2.2740178387649596E-2</v>
      </c>
      <c r="V217">
        <f>Sustainable_Friendly_Table[[#This Row],[Total Cost(LKR Million)]]*AHP!$P$14/TOPSIS!$C$12</f>
        <v>6.8901622191971934E-3</v>
      </c>
      <c r="W217">
        <f>Sustainable_Friendly_Table[[#This Row],[Total Carbon (Metric T)]]*AHP!$P$15/TOPSIS!$D$12</f>
        <v>1.2516640158763239E-2</v>
      </c>
      <c r="X217">
        <f>((Sustainable_Friendly_Table[[#This Row],[Weighted Energy]]-TOPSIS!$B$13)^2+(Sustainable_Friendly_Table[[#This Row],[Weighted Cost]]-TOPSIS!$C$13)^2+(Sustainable_Friendly_Table[[#This Row],[Weighted Co2]]-TOPSIS!$D$13)^2)^0.5</f>
        <v>3.0944944947458707E-3</v>
      </c>
      <c r="Y217">
        <f>((Sustainable_Friendly_Table[[#This Row],[Weighted Energy]]-TOPSIS!$B$14)^2+(Sustainable_Friendly_Table[[#This Row],[Weighted Cost]]-TOPSIS!$C$14)^2+(Sustainable_Friendly_Table[[#This Row],[Weighted Co2]]-TOPSIS!$D$14)^2)^0.5</f>
        <v>3.9309736056957374E-3</v>
      </c>
      <c r="Z217">
        <f>Sustainable_Friendly_Table[[#This Row],[S- Worst-Euclidean Distance]]/(Sustainable_Friendly_Table[[#This Row],[S+ Best-Euclidean Distance]]+Sustainable_Friendly_Table[[#This Row],[S- Worst-Euclidean Distance]])</f>
        <v>0.55953191296230409</v>
      </c>
      <c r="AA217">
        <v>216</v>
      </c>
    </row>
    <row r="218" spans="1:27" x14ac:dyDescent="0.3">
      <c r="A218">
        <v>181</v>
      </c>
      <c r="B218" t="s">
        <v>140</v>
      </c>
      <c r="C218" t="s">
        <v>151</v>
      </c>
      <c r="D218" t="s">
        <v>154</v>
      </c>
      <c r="E218" t="s">
        <v>156</v>
      </c>
      <c r="F218" t="s">
        <v>159</v>
      </c>
      <c r="G218" t="s">
        <v>225</v>
      </c>
      <c r="H218">
        <v>433.07219857061455</v>
      </c>
      <c r="I218">
        <v>62</v>
      </c>
      <c r="J218">
        <v>1579681.2406852024</v>
      </c>
      <c r="K218">
        <v>58598.653233333323</v>
      </c>
      <c r="L218">
        <v>284342623.32333648</v>
      </c>
      <c r="M218">
        <v>6489967.4383333325</v>
      </c>
      <c r="N218">
        <v>2369521861.0278039</v>
      </c>
      <c r="O218">
        <v>115568000</v>
      </c>
      <c r="P218">
        <v>24.976104849999992</v>
      </c>
      <c r="Q218">
        <v>23616.234548243778</v>
      </c>
      <c r="R218">
        <v>284401221.97656983</v>
      </c>
      <c r="S218">
        <v>2491.5798284661373</v>
      </c>
      <c r="T218">
        <v>23641.210653093778</v>
      </c>
      <c r="U218">
        <f>Sustainable_Friendly_Table[[#This Row],[Total Energy(MJ)]]*AHP!$P$13/TOPSIS!$B$12</f>
        <v>2.2744202878700357E-2</v>
      </c>
      <c r="V218">
        <f>Sustainable_Friendly_Table[[#This Row],[Total Cost(LKR Million)]]*AHP!$P$14/TOPSIS!$C$12</f>
        <v>6.8798180479487485E-3</v>
      </c>
      <c r="W218">
        <f>Sustainable_Friendly_Table[[#This Row],[Total Carbon (Metric T)]]*AHP!$P$15/TOPSIS!$D$12</f>
        <v>1.2517936265997539E-2</v>
      </c>
      <c r="X218">
        <f>((Sustainable_Friendly_Table[[#This Row],[Weighted Energy]]-TOPSIS!$B$13)^2+(Sustainable_Friendly_Table[[#This Row],[Weighted Cost]]-TOPSIS!$C$13)^2+(Sustainable_Friendly_Table[[#This Row],[Weighted Co2]]-TOPSIS!$D$13)^2)^0.5</f>
        <v>3.0958074598407726E-3</v>
      </c>
      <c r="Y218">
        <f>((Sustainable_Friendly_Table[[#This Row],[Weighted Energy]]-TOPSIS!$B$14)^2+(Sustainable_Friendly_Table[[#This Row],[Weighted Cost]]-TOPSIS!$C$14)^2+(Sustainable_Friendly_Table[[#This Row],[Weighted Co2]]-TOPSIS!$D$14)^2)^0.5</f>
        <v>3.9296732917213119E-3</v>
      </c>
      <c r="Z218">
        <f>Sustainable_Friendly_Table[[#This Row],[S- Worst-Euclidean Distance]]/(Sustainable_Friendly_Table[[#This Row],[S+ Best-Euclidean Distance]]+Sustainable_Friendly_Table[[#This Row],[S- Worst-Euclidean Distance]])</f>
        <v>0.5593458199778808</v>
      </c>
      <c r="AA218">
        <v>217</v>
      </c>
    </row>
    <row r="219" spans="1:27" x14ac:dyDescent="0.3">
      <c r="A219">
        <v>183</v>
      </c>
      <c r="B219" t="s">
        <v>140</v>
      </c>
      <c r="C219" t="s">
        <v>151</v>
      </c>
      <c r="D219" t="s">
        <v>154</v>
      </c>
      <c r="E219" t="s">
        <v>156</v>
      </c>
      <c r="F219" t="s">
        <v>159</v>
      </c>
      <c r="G219" t="s">
        <v>224</v>
      </c>
      <c r="H219">
        <v>433.07219857061455</v>
      </c>
      <c r="I219">
        <v>31</v>
      </c>
      <c r="J219">
        <v>1579681.2406852024</v>
      </c>
      <c r="K219">
        <v>58598.653233333323</v>
      </c>
      <c r="L219">
        <v>284342623.32333648</v>
      </c>
      <c r="M219">
        <v>6489967.4383333325</v>
      </c>
      <c r="N219">
        <v>2369521861.0278039</v>
      </c>
      <c r="O219">
        <v>116132200</v>
      </c>
      <c r="P219">
        <v>24.976104849999992</v>
      </c>
      <c r="Q219">
        <v>23616.234548243778</v>
      </c>
      <c r="R219">
        <v>284401221.97656983</v>
      </c>
      <c r="S219">
        <v>2492.1440284661376</v>
      </c>
      <c r="T219">
        <v>23641.210653093778</v>
      </c>
      <c r="U219">
        <f>Sustainable_Friendly_Table[[#This Row],[Total Energy(MJ)]]*AHP!$P$13/TOPSIS!$B$12</f>
        <v>2.2744202878700357E-2</v>
      </c>
      <c r="V219">
        <f>Sustainable_Friendly_Table[[#This Row],[Total Cost(LKR Million)]]*AHP!$P$14/TOPSIS!$C$12</f>
        <v>6.8813759323473568E-3</v>
      </c>
      <c r="W219">
        <f>Sustainable_Friendly_Table[[#This Row],[Total Carbon (Metric T)]]*AHP!$P$15/TOPSIS!$D$12</f>
        <v>1.2517936265997539E-2</v>
      </c>
      <c r="X219">
        <f>((Sustainable_Friendly_Table[[#This Row],[Weighted Energy]]-TOPSIS!$B$13)^2+(Sustainable_Friendly_Table[[#This Row],[Weighted Cost]]-TOPSIS!$C$13)^2+(Sustainable_Friendly_Table[[#This Row],[Weighted Co2]]-TOPSIS!$D$13)^2)^0.5</f>
        <v>3.0962109608813197E-3</v>
      </c>
      <c r="Y219">
        <f>((Sustainable_Friendly_Table[[#This Row],[Weighted Energy]]-TOPSIS!$B$14)^2+(Sustainable_Friendly_Table[[#This Row],[Weighted Cost]]-TOPSIS!$C$14)^2+(Sustainable_Friendly_Table[[#This Row],[Weighted Co2]]-TOPSIS!$D$14)^2)^0.5</f>
        <v>3.929263942185816E-3</v>
      </c>
      <c r="Z219">
        <f>Sustainable_Friendly_Table[[#This Row],[S- Worst-Euclidean Distance]]/(Sustainable_Friendly_Table[[#This Row],[S+ Best-Euclidean Distance]]+Sustainable_Friendly_Table[[#This Row],[S- Worst-Euclidean Distance]])</f>
        <v>0.55928801915873383</v>
      </c>
      <c r="AA219">
        <v>218</v>
      </c>
    </row>
    <row r="220" spans="1:27" x14ac:dyDescent="0.3">
      <c r="A220">
        <v>199</v>
      </c>
      <c r="B220" t="s">
        <v>140</v>
      </c>
      <c r="C220" t="s">
        <v>151</v>
      </c>
      <c r="D220" t="s">
        <v>155</v>
      </c>
      <c r="E220" t="s">
        <v>156</v>
      </c>
      <c r="F220" t="s">
        <v>159</v>
      </c>
      <c r="G220" t="s">
        <v>225</v>
      </c>
      <c r="H220">
        <v>433.10229244561452</v>
      </c>
      <c r="I220">
        <v>62</v>
      </c>
      <c r="J220">
        <v>1579710.3715562022</v>
      </c>
      <c r="K220">
        <v>58512.670733333325</v>
      </c>
      <c r="L220">
        <v>284347866.8801164</v>
      </c>
      <c r="M220">
        <v>6485668.3133333325</v>
      </c>
      <c r="N220">
        <v>2369565557.3343034</v>
      </c>
      <c r="O220">
        <v>115568000</v>
      </c>
      <c r="P220">
        <v>24.911617974999995</v>
      </c>
      <c r="Q220">
        <v>23616.670054765222</v>
      </c>
      <c r="R220">
        <v>284406379.55084974</v>
      </c>
      <c r="S220">
        <v>2491.619225647637</v>
      </c>
      <c r="T220">
        <v>23641.581672740223</v>
      </c>
      <c r="U220">
        <f>Sustainable_Friendly_Table[[#This Row],[Total Energy(MJ)]]*AHP!$P$13/TOPSIS!$B$12</f>
        <v>2.2744615341470271E-2</v>
      </c>
      <c r="V220">
        <f>Sustainable_Friendly_Table[[#This Row],[Total Cost(LKR Million)]]*AHP!$P$14/TOPSIS!$C$12</f>
        <v>6.8799268325187724E-3</v>
      </c>
      <c r="W220">
        <f>Sustainable_Friendly_Table[[#This Row],[Total Carbon (Metric T)]]*AHP!$P$15/TOPSIS!$D$12</f>
        <v>1.2518132719569896E-2</v>
      </c>
      <c r="X220">
        <f>((Sustainable_Friendly_Table[[#This Row],[Weighted Energy]]-TOPSIS!$B$13)^2+(Sustainable_Friendly_Table[[#This Row],[Weighted Cost]]-TOPSIS!$C$13)^2+(Sustainable_Friendly_Table[[#This Row],[Weighted Co2]]-TOPSIS!$D$13)^2)^0.5</f>
        <v>3.0962761590606373E-3</v>
      </c>
      <c r="Y220">
        <f>((Sustainable_Friendly_Table[[#This Row],[Weighted Energy]]-TOPSIS!$B$14)^2+(Sustainable_Friendly_Table[[#This Row],[Weighted Cost]]-TOPSIS!$C$14)^2+(Sustainable_Friendly_Table[[#This Row],[Weighted Co2]]-TOPSIS!$D$14)^2)^0.5</f>
        <v>3.9292046651814121E-3</v>
      </c>
      <c r="Z220">
        <f>Sustainable_Friendly_Table[[#This Row],[S- Worst-Euclidean Distance]]/(Sustainable_Friendly_Table[[#This Row],[S+ Best-Euclidean Distance]]+Sustainable_Friendly_Table[[#This Row],[S- Worst-Euclidean Distance]])</f>
        <v>0.55927911035260969</v>
      </c>
      <c r="AA220">
        <v>219</v>
      </c>
    </row>
    <row r="221" spans="1:27" x14ac:dyDescent="0.3">
      <c r="A221">
        <v>201</v>
      </c>
      <c r="B221" t="s">
        <v>140</v>
      </c>
      <c r="C221" t="s">
        <v>151</v>
      </c>
      <c r="D221" t="s">
        <v>155</v>
      </c>
      <c r="E221" t="s">
        <v>156</v>
      </c>
      <c r="F221" t="s">
        <v>159</v>
      </c>
      <c r="G221" t="s">
        <v>224</v>
      </c>
      <c r="H221">
        <v>433.10229244561452</v>
      </c>
      <c r="I221">
        <v>31</v>
      </c>
      <c r="J221">
        <v>1579710.3715562022</v>
      </c>
      <c r="K221">
        <v>58512.670733333325</v>
      </c>
      <c r="L221">
        <v>284347866.8801164</v>
      </c>
      <c r="M221">
        <v>6485668.3133333325</v>
      </c>
      <c r="N221">
        <v>2369565557.3343034</v>
      </c>
      <c r="O221">
        <v>116132200</v>
      </c>
      <c r="P221">
        <v>24.911617974999995</v>
      </c>
      <c r="Q221">
        <v>23616.670054765222</v>
      </c>
      <c r="R221">
        <v>284406379.55084974</v>
      </c>
      <c r="S221">
        <v>2492.1834256476368</v>
      </c>
      <c r="T221">
        <v>23641.581672740223</v>
      </c>
      <c r="U221">
        <f>Sustainable_Friendly_Table[[#This Row],[Total Energy(MJ)]]*AHP!$P$13/TOPSIS!$B$12</f>
        <v>2.2744615341470271E-2</v>
      </c>
      <c r="V221">
        <f>Sustainable_Friendly_Table[[#This Row],[Total Cost(LKR Million)]]*AHP!$P$14/TOPSIS!$C$12</f>
        <v>6.881484716917379E-3</v>
      </c>
      <c r="W221">
        <f>Sustainable_Friendly_Table[[#This Row],[Total Carbon (Metric T)]]*AHP!$P$15/TOPSIS!$D$12</f>
        <v>1.2518132719569896E-2</v>
      </c>
      <c r="X221">
        <f>((Sustainable_Friendly_Table[[#This Row],[Weighted Energy]]-TOPSIS!$B$13)^2+(Sustainable_Friendly_Table[[#This Row],[Weighted Cost]]-TOPSIS!$C$13)^2+(Sustainable_Friendly_Table[[#This Row],[Weighted Co2]]-TOPSIS!$D$13)^2)^0.5</f>
        <v>3.0966796537566987E-3</v>
      </c>
      <c r="Y221">
        <f>((Sustainable_Friendly_Table[[#This Row],[Weighted Energy]]-TOPSIS!$B$14)^2+(Sustainable_Friendly_Table[[#This Row],[Weighted Cost]]-TOPSIS!$C$14)^2+(Sustainable_Friendly_Table[[#This Row],[Weighted Co2]]-TOPSIS!$D$14)^2)^0.5</f>
        <v>3.9287953099550448E-3</v>
      </c>
      <c r="Z221">
        <f>Sustainable_Friendly_Table[[#This Row],[S- Worst-Euclidean Distance]]/(Sustainable_Friendly_Table[[#This Row],[S+ Best-Euclidean Distance]]+Sustainable_Friendly_Table[[#This Row],[S- Worst-Euclidean Distance]])</f>
        <v>0.55922130962649663</v>
      </c>
      <c r="AA221">
        <v>220</v>
      </c>
    </row>
    <row r="222" spans="1:27" x14ac:dyDescent="0.3">
      <c r="A222">
        <v>182</v>
      </c>
      <c r="B222" t="s">
        <v>140</v>
      </c>
      <c r="C222" t="s">
        <v>151</v>
      </c>
      <c r="D222" t="s">
        <v>154</v>
      </c>
      <c r="E222" t="s">
        <v>156</v>
      </c>
      <c r="F222" t="s">
        <v>159</v>
      </c>
      <c r="G222" t="s">
        <v>226</v>
      </c>
      <c r="H222">
        <v>433.07219857061455</v>
      </c>
      <c r="I222">
        <v>31</v>
      </c>
      <c r="J222">
        <v>1579681.2406852024</v>
      </c>
      <c r="K222">
        <v>58598.653233333323</v>
      </c>
      <c r="L222">
        <v>284342623.32333648</v>
      </c>
      <c r="M222">
        <v>6489967.4383333325</v>
      </c>
      <c r="N222">
        <v>2369521861.0278039</v>
      </c>
      <c r="O222">
        <v>120900000</v>
      </c>
      <c r="P222">
        <v>24.976104849999992</v>
      </c>
      <c r="Q222">
        <v>23616.234548243778</v>
      </c>
      <c r="R222">
        <v>284401221.97656983</v>
      </c>
      <c r="S222">
        <v>2496.9118284661372</v>
      </c>
      <c r="T222">
        <v>23641.210653093778</v>
      </c>
      <c r="U222">
        <f>Sustainable_Friendly_Table[[#This Row],[Total Energy(MJ)]]*AHP!$P$13/TOPSIS!$B$12</f>
        <v>2.2744202878700357E-2</v>
      </c>
      <c r="V222">
        <f>Sustainable_Friendly_Table[[#This Row],[Total Cost(LKR Million)]]*AHP!$P$14/TOPSIS!$C$12</f>
        <v>6.8945409114960273E-3</v>
      </c>
      <c r="W222">
        <f>Sustainable_Friendly_Table[[#This Row],[Total Carbon (Metric T)]]*AHP!$P$15/TOPSIS!$D$12</f>
        <v>1.2517936265997539E-2</v>
      </c>
      <c r="X222">
        <f>((Sustainable_Friendly_Table[[#This Row],[Weighted Energy]]-TOPSIS!$B$13)^2+(Sustainable_Friendly_Table[[#This Row],[Weighted Cost]]-TOPSIS!$C$13)^2+(Sustainable_Friendly_Table[[#This Row],[Weighted Co2]]-TOPSIS!$D$13)^2)^0.5</f>
        <v>3.0996499348988713E-3</v>
      </c>
      <c r="Y222">
        <f>((Sustainable_Friendly_Table[[#This Row],[Weighted Energy]]-TOPSIS!$B$14)^2+(Sustainable_Friendly_Table[[#This Row],[Weighted Cost]]-TOPSIS!$C$14)^2+(Sustainable_Friendly_Table[[#This Row],[Weighted Co2]]-TOPSIS!$D$14)^2)^0.5</f>
        <v>3.9258276953981061E-3</v>
      </c>
      <c r="Z222">
        <f>Sustainable_Friendly_Table[[#This Row],[S- Worst-Euclidean Distance]]/(Sustainable_Friendly_Table[[#This Row],[S+ Best-Euclidean Distance]]+Sustainable_Friendly_Table[[#This Row],[S- Worst-Euclidean Distance]])</f>
        <v>0.55879868985251546</v>
      </c>
      <c r="AA222">
        <v>221</v>
      </c>
    </row>
    <row r="223" spans="1:27" x14ac:dyDescent="0.3">
      <c r="A223">
        <v>200</v>
      </c>
      <c r="B223" t="s">
        <v>140</v>
      </c>
      <c r="C223" t="s">
        <v>151</v>
      </c>
      <c r="D223" t="s">
        <v>155</v>
      </c>
      <c r="E223" t="s">
        <v>156</v>
      </c>
      <c r="F223" t="s">
        <v>159</v>
      </c>
      <c r="G223" t="s">
        <v>226</v>
      </c>
      <c r="H223">
        <v>433.10229244561452</v>
      </c>
      <c r="I223">
        <v>31</v>
      </c>
      <c r="J223">
        <v>1579710.3715562022</v>
      </c>
      <c r="K223">
        <v>58512.670733333325</v>
      </c>
      <c r="L223">
        <v>284347866.8801164</v>
      </c>
      <c r="M223">
        <v>6485668.3133333325</v>
      </c>
      <c r="N223">
        <v>2369565557.3343034</v>
      </c>
      <c r="O223">
        <v>120900000</v>
      </c>
      <c r="P223">
        <v>24.911617974999995</v>
      </c>
      <c r="Q223">
        <v>23616.670054765222</v>
      </c>
      <c r="R223">
        <v>284406379.55084974</v>
      </c>
      <c r="S223">
        <v>2496.9512256476369</v>
      </c>
      <c r="T223">
        <v>23641.581672740223</v>
      </c>
      <c r="U223">
        <f>Sustainable_Friendly_Table[[#This Row],[Total Energy(MJ)]]*AHP!$P$13/TOPSIS!$B$12</f>
        <v>2.2744615341470271E-2</v>
      </c>
      <c r="V223">
        <f>Sustainable_Friendly_Table[[#This Row],[Total Cost(LKR Million)]]*AHP!$P$14/TOPSIS!$C$12</f>
        <v>6.8946496960660521E-3</v>
      </c>
      <c r="W223">
        <f>Sustainable_Friendly_Table[[#This Row],[Total Carbon (Metric T)]]*AHP!$P$15/TOPSIS!$D$12</f>
        <v>1.2518132719569896E-2</v>
      </c>
      <c r="X223">
        <f>((Sustainable_Friendly_Table[[#This Row],[Weighted Energy]]-TOPSIS!$B$13)^2+(Sustainable_Friendly_Table[[#This Row],[Weighted Cost]]-TOPSIS!$C$13)^2+(Sustainable_Friendly_Table[[#This Row],[Weighted Co2]]-TOPSIS!$D$13)^2)^0.5</f>
        <v>3.1001185698164599E-3</v>
      </c>
      <c r="Y223">
        <f>((Sustainable_Friendly_Table[[#This Row],[Weighted Energy]]-TOPSIS!$B$14)^2+(Sustainable_Friendly_Table[[#This Row],[Weighted Cost]]-TOPSIS!$C$14)^2+(Sustainable_Friendly_Table[[#This Row],[Weighted Co2]]-TOPSIS!$D$14)^2)^0.5</f>
        <v>3.9253590177729123E-3</v>
      </c>
      <c r="Z223">
        <f>Sustainable_Friendly_Table[[#This Row],[S- Worst-Euclidean Distance]]/(Sustainable_Friendly_Table[[#This Row],[S+ Best-Euclidean Distance]]+Sustainable_Friendly_Table[[#This Row],[S- Worst-Euclidean Distance]])</f>
        <v>0.55873198210853692</v>
      </c>
      <c r="AA223">
        <v>222</v>
      </c>
    </row>
    <row r="224" spans="1:27" x14ac:dyDescent="0.3">
      <c r="A224">
        <v>190</v>
      </c>
      <c r="B224" t="s">
        <v>140</v>
      </c>
      <c r="C224" t="s">
        <v>151</v>
      </c>
      <c r="D224" t="s">
        <v>154</v>
      </c>
      <c r="E224" t="s">
        <v>157</v>
      </c>
      <c r="F224" t="s">
        <v>159</v>
      </c>
      <c r="G224" t="s">
        <v>225</v>
      </c>
      <c r="H224">
        <v>436.12371090394788</v>
      </c>
      <c r="I224">
        <v>63</v>
      </c>
      <c r="J224">
        <v>1582635.1046238688</v>
      </c>
      <c r="K224">
        <v>61595.67427499999</v>
      </c>
      <c r="L224">
        <v>284874318.83229637</v>
      </c>
      <c r="M224">
        <v>5890563.2299999986</v>
      </c>
      <c r="N224">
        <v>2373952656.9358029</v>
      </c>
      <c r="O224">
        <v>117432000</v>
      </c>
      <c r="P224">
        <v>27.973125891666658</v>
      </c>
      <c r="Q224">
        <v>23660.394814126837</v>
      </c>
      <c r="R224">
        <v>284935914.50657135</v>
      </c>
      <c r="S224">
        <v>2497.2752201658031</v>
      </c>
      <c r="T224">
        <v>23688.367940018503</v>
      </c>
      <c r="U224">
        <f>Sustainable_Friendly_Table[[#This Row],[Total Energy(MJ)]]*AHP!$P$13/TOPSIS!$B$12</f>
        <v>2.2786963438221022E-2</v>
      </c>
      <c r="V224">
        <f>Sustainable_Friendly_Table[[#This Row],[Total Cost(LKR Million)]]*AHP!$P$14/TOPSIS!$C$12</f>
        <v>6.8955443185493657E-3</v>
      </c>
      <c r="W224">
        <f>Sustainable_Friendly_Table[[#This Row],[Total Carbon (Metric T)]]*AHP!$P$15/TOPSIS!$D$12</f>
        <v>1.2542905880323267E-2</v>
      </c>
      <c r="X224">
        <f>((Sustainable_Friendly_Table[[#This Row],[Weighted Energy]]-TOPSIS!$B$13)^2+(Sustainable_Friendly_Table[[#This Row],[Weighted Cost]]-TOPSIS!$C$13)^2+(Sustainable_Friendly_Table[[#This Row],[Weighted Co2]]-TOPSIS!$D$13)^2)^0.5</f>
        <v>3.1476927530896342E-3</v>
      </c>
      <c r="Y224">
        <f>((Sustainable_Friendly_Table[[#This Row],[Weighted Energy]]-TOPSIS!$B$14)^2+(Sustainable_Friendly_Table[[#This Row],[Weighted Cost]]-TOPSIS!$C$14)^2+(Sustainable_Friendly_Table[[#This Row],[Weighted Co2]]-TOPSIS!$D$14)^2)^0.5</f>
        <v>3.8777795780518152E-3</v>
      </c>
      <c r="Z224">
        <f>Sustainable_Friendly_Table[[#This Row],[S- Worst-Euclidean Distance]]/(Sustainable_Friendly_Table[[#This Row],[S+ Best-Euclidean Distance]]+Sustainable_Friendly_Table[[#This Row],[S- Worst-Euclidean Distance]])</f>
        <v>0.55195998151796588</v>
      </c>
      <c r="AA224">
        <v>223</v>
      </c>
    </row>
    <row r="225" spans="1:27" x14ac:dyDescent="0.3">
      <c r="A225">
        <v>208</v>
      </c>
      <c r="B225" t="s">
        <v>140</v>
      </c>
      <c r="C225" t="s">
        <v>151</v>
      </c>
      <c r="D225" t="s">
        <v>155</v>
      </c>
      <c r="E225" t="s">
        <v>157</v>
      </c>
      <c r="F225" t="s">
        <v>159</v>
      </c>
      <c r="G225" t="s">
        <v>225</v>
      </c>
      <c r="H225">
        <v>436.15380477894792</v>
      </c>
      <c r="I225">
        <v>63</v>
      </c>
      <c r="J225">
        <v>1582664.2354948691</v>
      </c>
      <c r="K225">
        <v>61509.691774999992</v>
      </c>
      <c r="L225">
        <v>284879562.38907641</v>
      </c>
      <c r="M225">
        <v>5886264.1049999986</v>
      </c>
      <c r="N225">
        <v>2373996353.2423034</v>
      </c>
      <c r="O225">
        <v>117432000</v>
      </c>
      <c r="P225">
        <v>27.908639016666662</v>
      </c>
      <c r="Q225">
        <v>23660.830320648289</v>
      </c>
      <c r="R225">
        <v>284941072.08085144</v>
      </c>
      <c r="S225">
        <v>2497.3146173473033</v>
      </c>
      <c r="T225">
        <v>23688.738959664955</v>
      </c>
      <c r="U225">
        <f>Sustainable_Friendly_Table[[#This Row],[Total Energy(MJ)]]*AHP!$P$13/TOPSIS!$B$12</f>
        <v>2.2787375900990954E-2</v>
      </c>
      <c r="V225">
        <f>Sustainable_Friendly_Table[[#This Row],[Total Cost(LKR Million)]]*AHP!$P$14/TOPSIS!$C$12</f>
        <v>6.8956531031193914E-3</v>
      </c>
      <c r="W225">
        <f>Sustainable_Friendly_Table[[#This Row],[Total Carbon (Metric T)]]*AHP!$P$15/TOPSIS!$D$12</f>
        <v>1.2543102333895629E-2</v>
      </c>
      <c r="X225">
        <f>((Sustainable_Friendly_Table[[#This Row],[Weighted Energy]]-TOPSIS!$B$13)^2+(Sustainable_Friendly_Table[[#This Row],[Weighted Cost]]-TOPSIS!$C$13)^2+(Sustainable_Friendly_Table[[#This Row],[Weighted Co2]]-TOPSIS!$D$13)^2)^0.5</f>
        <v>3.1481614315633979E-3</v>
      </c>
      <c r="Y225">
        <f>((Sustainable_Friendly_Table[[#This Row],[Weighted Energy]]-TOPSIS!$B$14)^2+(Sustainable_Friendly_Table[[#This Row],[Weighted Cost]]-TOPSIS!$C$14)^2+(Sustainable_Friendly_Table[[#This Row],[Weighted Co2]]-TOPSIS!$D$14)^2)^0.5</f>
        <v>3.8773109346220652E-3</v>
      </c>
      <c r="Z225">
        <f>Sustainable_Friendly_Table[[#This Row],[S- Worst-Euclidean Distance]]/(Sustainable_Friendly_Table[[#This Row],[S+ Best-Euclidean Distance]]+Sustainable_Friendly_Table[[#This Row],[S- Worst-Euclidean Distance]])</f>
        <v>0.55189327244159136</v>
      </c>
      <c r="AA225">
        <v>224</v>
      </c>
    </row>
    <row r="226" spans="1:27" x14ac:dyDescent="0.3">
      <c r="A226">
        <v>192</v>
      </c>
      <c r="B226" t="s">
        <v>140</v>
      </c>
      <c r="C226" t="s">
        <v>151</v>
      </c>
      <c r="D226" t="s">
        <v>154</v>
      </c>
      <c r="E226" t="s">
        <v>157</v>
      </c>
      <c r="F226" t="s">
        <v>159</v>
      </c>
      <c r="G226" t="s">
        <v>224</v>
      </c>
      <c r="H226">
        <v>436.12371090394788</v>
      </c>
      <c r="I226">
        <v>32</v>
      </c>
      <c r="J226">
        <v>1582635.1046238688</v>
      </c>
      <c r="K226">
        <v>61595.67427499999</v>
      </c>
      <c r="L226">
        <v>284874318.83229637</v>
      </c>
      <c r="M226">
        <v>5890563.2299999986</v>
      </c>
      <c r="N226">
        <v>2373952656.9358029</v>
      </c>
      <c r="O226">
        <v>119878400</v>
      </c>
      <c r="P226">
        <v>27.973125891666658</v>
      </c>
      <c r="Q226">
        <v>23660.394814126837</v>
      </c>
      <c r="R226">
        <v>284935914.50657135</v>
      </c>
      <c r="S226">
        <v>2499.721620165803</v>
      </c>
      <c r="T226">
        <v>23688.367940018503</v>
      </c>
      <c r="U226">
        <f>Sustainable_Friendly_Table[[#This Row],[Total Energy(MJ)]]*AHP!$P$13/TOPSIS!$B$12</f>
        <v>2.2786963438221022E-2</v>
      </c>
      <c r="V226">
        <f>Sustainable_Friendly_Table[[#This Row],[Total Cost(LKR Million)]]*AHP!$P$14/TOPSIS!$C$12</f>
        <v>6.9022993848250717E-3</v>
      </c>
      <c r="W226">
        <f>Sustainable_Friendly_Table[[#This Row],[Total Carbon (Metric T)]]*AHP!$P$15/TOPSIS!$D$12</f>
        <v>1.2542905880323267E-2</v>
      </c>
      <c r="X226">
        <f>((Sustainable_Friendly_Table[[#This Row],[Weighted Energy]]-TOPSIS!$B$13)^2+(Sustainable_Friendly_Table[[#This Row],[Weighted Cost]]-TOPSIS!$C$13)^2+(Sustainable_Friendly_Table[[#This Row],[Weighted Co2]]-TOPSIS!$D$13)^2)^0.5</f>
        <v>3.1494524605804233E-3</v>
      </c>
      <c r="Y226">
        <f>((Sustainable_Friendly_Table[[#This Row],[Weighted Energy]]-TOPSIS!$B$14)^2+(Sustainable_Friendly_Table[[#This Row],[Weighted Cost]]-TOPSIS!$C$14)^2+(Sustainable_Friendly_Table[[#This Row],[Weighted Co2]]-TOPSIS!$D$14)^2)^0.5</f>
        <v>3.876012477308051E-3</v>
      </c>
      <c r="Z226">
        <f>Sustainable_Friendly_Table[[#This Row],[S- Worst-Euclidean Distance]]/(Sustainable_Friendly_Table[[#This Row],[S+ Best-Euclidean Distance]]+Sustainable_Friendly_Table[[#This Row],[S- Worst-Euclidean Distance]])</f>
        <v>0.5517090344305382</v>
      </c>
      <c r="AA226">
        <v>225</v>
      </c>
    </row>
    <row r="227" spans="1:27" x14ac:dyDescent="0.3">
      <c r="A227">
        <v>210</v>
      </c>
      <c r="B227" t="s">
        <v>140</v>
      </c>
      <c r="C227" t="s">
        <v>151</v>
      </c>
      <c r="D227" t="s">
        <v>155</v>
      </c>
      <c r="E227" t="s">
        <v>157</v>
      </c>
      <c r="F227" t="s">
        <v>159</v>
      </c>
      <c r="G227" t="s">
        <v>224</v>
      </c>
      <c r="H227">
        <v>436.15380477894792</v>
      </c>
      <c r="I227">
        <v>32</v>
      </c>
      <c r="J227">
        <v>1582664.2354948691</v>
      </c>
      <c r="K227">
        <v>61509.691774999992</v>
      </c>
      <c r="L227">
        <v>284879562.38907641</v>
      </c>
      <c r="M227">
        <v>5886264.1049999986</v>
      </c>
      <c r="N227">
        <v>2373996353.2423034</v>
      </c>
      <c r="O227">
        <v>119878400</v>
      </c>
      <c r="P227">
        <v>27.908639016666662</v>
      </c>
      <c r="Q227">
        <v>23660.830320648289</v>
      </c>
      <c r="R227">
        <v>284941072.08085144</v>
      </c>
      <c r="S227">
        <v>2499.7610173473036</v>
      </c>
      <c r="T227">
        <v>23688.738959664955</v>
      </c>
      <c r="U227">
        <f>Sustainable_Friendly_Table[[#This Row],[Total Energy(MJ)]]*AHP!$P$13/TOPSIS!$B$12</f>
        <v>2.2787375900990954E-2</v>
      </c>
      <c r="V227">
        <f>Sustainable_Friendly_Table[[#This Row],[Total Cost(LKR Million)]]*AHP!$P$14/TOPSIS!$C$12</f>
        <v>6.9024081693950983E-3</v>
      </c>
      <c r="W227">
        <f>Sustainable_Friendly_Table[[#This Row],[Total Carbon (Metric T)]]*AHP!$P$15/TOPSIS!$D$12</f>
        <v>1.2543102333895629E-2</v>
      </c>
      <c r="X227">
        <f>((Sustainable_Friendly_Table[[#This Row],[Weighted Energy]]-TOPSIS!$B$13)^2+(Sustainable_Friendly_Table[[#This Row],[Weighted Cost]]-TOPSIS!$C$13)^2+(Sustainable_Friendly_Table[[#This Row],[Weighted Co2]]-TOPSIS!$D$13)^2)^0.5</f>
        <v>3.1499211105169519E-3</v>
      </c>
      <c r="Y227">
        <f>((Sustainable_Friendly_Table[[#This Row],[Weighted Energy]]-TOPSIS!$B$14)^2+(Sustainable_Friendly_Table[[#This Row],[Weighted Cost]]-TOPSIS!$C$14)^2+(Sustainable_Friendly_Table[[#This Row],[Weighted Co2]]-TOPSIS!$D$14)^2)^0.5</f>
        <v>3.8755438098060217E-3</v>
      </c>
      <c r="Z227">
        <f>Sustainable_Friendly_Table[[#This Row],[S- Worst-Euclidean Distance]]/(Sustainable_Friendly_Table[[#This Row],[S+ Best-Euclidean Distance]]+Sustainable_Friendly_Table[[#This Row],[S- Worst-Euclidean Distance]])</f>
        <v>0.55164232598970198</v>
      </c>
      <c r="AA227">
        <v>226</v>
      </c>
    </row>
    <row r="228" spans="1:27" x14ac:dyDescent="0.3">
      <c r="A228">
        <v>191</v>
      </c>
      <c r="B228" t="s">
        <v>140</v>
      </c>
      <c r="C228" t="s">
        <v>151</v>
      </c>
      <c r="D228" t="s">
        <v>154</v>
      </c>
      <c r="E228" t="s">
        <v>157</v>
      </c>
      <c r="F228" t="s">
        <v>159</v>
      </c>
      <c r="G228" t="s">
        <v>226</v>
      </c>
      <c r="H228">
        <v>436.12371090394788</v>
      </c>
      <c r="I228">
        <v>32</v>
      </c>
      <c r="J228">
        <v>1582635.1046238688</v>
      </c>
      <c r="K228">
        <v>61595.67427499999</v>
      </c>
      <c r="L228">
        <v>284874318.83229637</v>
      </c>
      <c r="M228">
        <v>5890563.2299999986</v>
      </c>
      <c r="N228">
        <v>2373952656.9358029</v>
      </c>
      <c r="O228">
        <v>124800000</v>
      </c>
      <c r="P228">
        <v>27.973125891666658</v>
      </c>
      <c r="Q228">
        <v>23660.394814126837</v>
      </c>
      <c r="R228">
        <v>284935914.50657135</v>
      </c>
      <c r="S228">
        <v>2504.6432201658031</v>
      </c>
      <c r="T228">
        <v>23688.367940018503</v>
      </c>
      <c r="U228">
        <f>Sustainable_Friendly_Table[[#This Row],[Total Energy(MJ)]]*AHP!$P$13/TOPSIS!$B$12</f>
        <v>2.2786963438221022E-2</v>
      </c>
      <c r="V228">
        <f>Sustainable_Friendly_Table[[#This Row],[Total Cost(LKR Million)]]*AHP!$P$14/TOPSIS!$C$12</f>
        <v>6.9158890407204762E-3</v>
      </c>
      <c r="W228">
        <f>Sustainable_Friendly_Table[[#This Row],[Total Carbon (Metric T)]]*AHP!$P$15/TOPSIS!$D$12</f>
        <v>1.2542905880323267E-2</v>
      </c>
      <c r="X228">
        <f>((Sustainable_Friendly_Table[[#This Row],[Weighted Energy]]-TOPSIS!$B$13)^2+(Sustainable_Friendly_Table[[#This Row],[Weighted Cost]]-TOPSIS!$C$13)^2+(Sustainable_Friendly_Table[[#This Row],[Weighted Co2]]-TOPSIS!$D$13)^2)^0.5</f>
        <v>3.153033459698132E-3</v>
      </c>
      <c r="Y228">
        <f>((Sustainable_Friendly_Table[[#This Row],[Weighted Energy]]-TOPSIS!$B$14)^2+(Sustainable_Friendly_Table[[#This Row],[Weighted Cost]]-TOPSIS!$C$14)^2+(Sustainable_Friendly_Table[[#This Row],[Weighted Co2]]-TOPSIS!$D$14)^2)^0.5</f>
        <v>3.8724907277274795E-3</v>
      </c>
      <c r="Z228">
        <f>Sustainable_Friendly_Table[[#This Row],[S- Worst-Euclidean Distance]]/(Sustainable_Friendly_Table[[#This Row],[S+ Best-Euclidean Distance]]+Sustainable_Friendly_Table[[#This Row],[S- Worst-Euclidean Distance]])</f>
        <v>0.55120310234765424</v>
      </c>
      <c r="AA228">
        <v>227</v>
      </c>
    </row>
    <row r="229" spans="1:27" x14ac:dyDescent="0.3">
      <c r="A229">
        <v>209</v>
      </c>
      <c r="B229" t="s">
        <v>140</v>
      </c>
      <c r="C229" t="s">
        <v>151</v>
      </c>
      <c r="D229" t="s">
        <v>155</v>
      </c>
      <c r="E229" t="s">
        <v>157</v>
      </c>
      <c r="F229" t="s">
        <v>159</v>
      </c>
      <c r="G229" t="s">
        <v>226</v>
      </c>
      <c r="H229">
        <v>436.15380477894792</v>
      </c>
      <c r="I229">
        <v>32</v>
      </c>
      <c r="J229">
        <v>1582664.2354948691</v>
      </c>
      <c r="K229">
        <v>61509.691774999992</v>
      </c>
      <c r="L229">
        <v>284879562.38907641</v>
      </c>
      <c r="M229">
        <v>5886264.1049999986</v>
      </c>
      <c r="N229">
        <v>2373996353.2423034</v>
      </c>
      <c r="O229">
        <v>124800000</v>
      </c>
      <c r="P229">
        <v>27.908639016666662</v>
      </c>
      <c r="Q229">
        <v>23660.830320648289</v>
      </c>
      <c r="R229">
        <v>284941072.08085144</v>
      </c>
      <c r="S229">
        <v>2504.6826173473032</v>
      </c>
      <c r="T229">
        <v>23688.738959664955</v>
      </c>
      <c r="U229">
        <f>Sustainable_Friendly_Table[[#This Row],[Total Energy(MJ)]]*AHP!$P$13/TOPSIS!$B$12</f>
        <v>2.2787375900990954E-2</v>
      </c>
      <c r="V229">
        <f>Sustainable_Friendly_Table[[#This Row],[Total Cost(LKR Million)]]*AHP!$P$14/TOPSIS!$C$12</f>
        <v>6.9159978252905019E-3</v>
      </c>
      <c r="W229">
        <f>Sustainable_Friendly_Table[[#This Row],[Total Carbon (Metric T)]]*AHP!$P$15/TOPSIS!$D$12</f>
        <v>1.2543102333895629E-2</v>
      </c>
      <c r="X229">
        <f>((Sustainable_Friendly_Table[[#This Row],[Weighted Energy]]-TOPSIS!$B$13)^2+(Sustainable_Friendly_Table[[#This Row],[Weighted Cost]]-TOPSIS!$C$13)^2+(Sustainable_Friendly_Table[[#This Row],[Weighted Co2]]-TOPSIS!$D$13)^2)^0.5</f>
        <v>3.1535020462479463E-3</v>
      </c>
      <c r="Y229">
        <f>((Sustainable_Friendly_Table[[#This Row],[Weighted Energy]]-TOPSIS!$B$14)^2+(Sustainable_Friendly_Table[[#This Row],[Weighted Cost]]-TOPSIS!$C$14)^2+(Sustainable_Friendly_Table[[#This Row],[Weighted Co2]]-TOPSIS!$D$14)^2)^0.5</f>
        <v>3.872022015756513E-3</v>
      </c>
      <c r="Z229">
        <f>Sustainable_Friendly_Table[[#This Row],[S- Worst-Euclidean Distance]]/(Sustainable_Friendly_Table[[#This Row],[S+ Best-Euclidean Distance]]+Sustainable_Friendly_Table[[#This Row],[S- Worst-Euclidean Distance]])</f>
        <v>0.55113639659954172</v>
      </c>
      <c r="AA229">
        <v>228</v>
      </c>
    </row>
    <row r="230" spans="1:27" x14ac:dyDescent="0.3">
      <c r="A230">
        <v>436</v>
      </c>
      <c r="B230" t="s">
        <v>143</v>
      </c>
      <c r="C230" t="s">
        <v>149</v>
      </c>
      <c r="D230" t="s">
        <v>154</v>
      </c>
      <c r="E230" t="s">
        <v>156</v>
      </c>
      <c r="F230" t="s">
        <v>160</v>
      </c>
      <c r="G230" t="s">
        <v>225</v>
      </c>
      <c r="H230">
        <v>445.61125154065166</v>
      </c>
      <c r="I230">
        <v>64</v>
      </c>
      <c r="J230">
        <v>1584397.9903482399</v>
      </c>
      <c r="K230">
        <v>40614.543808333328</v>
      </c>
      <c r="L230">
        <v>285191638.26268315</v>
      </c>
      <c r="M230">
        <v>6387149.4041666649</v>
      </c>
      <c r="N230">
        <v>2376596985.5223598</v>
      </c>
      <c r="O230">
        <v>119296000</v>
      </c>
      <c r="P230">
        <v>27.14860999166666</v>
      </c>
      <c r="Q230">
        <v>23686.749955706182</v>
      </c>
      <c r="R230">
        <v>285232252.80649149</v>
      </c>
      <c r="S230">
        <v>2502.2801349265264</v>
      </c>
      <c r="T230">
        <v>23713.898565697848</v>
      </c>
      <c r="U230">
        <f>Sustainable_Friendly_Table[[#This Row],[Total Energy(MJ)]]*AHP!$P$13/TOPSIS!$B$12</f>
        <v>2.2810662275966061E-2</v>
      </c>
      <c r="V230">
        <f>Sustainable_Friendly_Table[[#This Row],[Total Cost(LKR Million)]]*AHP!$P$14/TOPSIS!$C$12</f>
        <v>6.9093640254300663E-3</v>
      </c>
      <c r="W230">
        <f>Sustainable_Friendly_Table[[#This Row],[Total Carbon (Metric T)]]*AHP!$P$15/TOPSIS!$D$12</f>
        <v>1.2556424255070427E-2</v>
      </c>
      <c r="X230">
        <f>((Sustainable_Friendly_Table[[#This Row],[Weighted Energy]]-TOPSIS!$B$13)^2+(Sustainable_Friendly_Table[[#This Row],[Weighted Cost]]-TOPSIS!$C$13)^2+(Sustainable_Friendly_Table[[#This Row],[Weighted Co2]]-TOPSIS!$D$13)^2)^0.5</f>
        <v>3.1776308443023761E-3</v>
      </c>
      <c r="Y230">
        <f>((Sustainable_Friendly_Table[[#This Row],[Weighted Energy]]-TOPSIS!$B$14)^2+(Sustainable_Friendly_Table[[#This Row],[Weighted Cost]]-TOPSIS!$C$14)^2+(Sustainable_Friendly_Table[[#This Row],[Weighted Co2]]-TOPSIS!$D$14)^2)^0.5</f>
        <v>3.847834060113132E-3</v>
      </c>
      <c r="Z230">
        <f>Sustainable_Friendly_Table[[#This Row],[S- Worst-Euclidean Distance]]/(Sustainable_Friendly_Table[[#This Row],[S+ Best-Euclidean Distance]]+Sustainable_Friendly_Table[[#This Row],[S- Worst-Euclidean Distance]])</f>
        <v>0.54769813990455873</v>
      </c>
      <c r="AA230">
        <v>229</v>
      </c>
    </row>
    <row r="231" spans="1:27" x14ac:dyDescent="0.3">
      <c r="A231">
        <v>438</v>
      </c>
      <c r="B231" t="s">
        <v>143</v>
      </c>
      <c r="C231" t="s">
        <v>149</v>
      </c>
      <c r="D231" t="s">
        <v>154</v>
      </c>
      <c r="E231" t="s">
        <v>156</v>
      </c>
      <c r="F231" t="s">
        <v>160</v>
      </c>
      <c r="G231" t="s">
        <v>224</v>
      </c>
      <c r="H231">
        <v>445.61125154065166</v>
      </c>
      <c r="I231">
        <v>32</v>
      </c>
      <c r="J231">
        <v>1584397.9903482399</v>
      </c>
      <c r="K231">
        <v>40614.543808333328</v>
      </c>
      <c r="L231">
        <v>285191638.26268315</v>
      </c>
      <c r="M231">
        <v>6387149.4041666649</v>
      </c>
      <c r="N231">
        <v>2376596985.5223598</v>
      </c>
      <c r="O231">
        <v>119878400</v>
      </c>
      <c r="P231">
        <v>27.14860999166666</v>
      </c>
      <c r="Q231">
        <v>23686.749955706182</v>
      </c>
      <c r="R231">
        <v>285232252.80649149</v>
      </c>
      <c r="S231">
        <v>2502.8625349265267</v>
      </c>
      <c r="T231">
        <v>23713.898565697848</v>
      </c>
      <c r="U231">
        <f>Sustainable_Friendly_Table[[#This Row],[Total Energy(MJ)]]*AHP!$P$13/TOPSIS!$B$12</f>
        <v>2.2810662275966061E-2</v>
      </c>
      <c r="V231">
        <f>Sustainable_Friendly_Table[[#This Row],[Total Cost(LKR Million)]]*AHP!$P$14/TOPSIS!$C$12</f>
        <v>6.9109721641641142E-3</v>
      </c>
      <c r="W231">
        <f>Sustainable_Friendly_Table[[#This Row],[Total Carbon (Metric T)]]*AHP!$P$15/TOPSIS!$D$12</f>
        <v>1.2556424255070427E-2</v>
      </c>
      <c r="X231">
        <f>((Sustainable_Friendly_Table[[#This Row],[Weighted Energy]]-TOPSIS!$B$13)^2+(Sustainable_Friendly_Table[[#This Row],[Weighted Cost]]-TOPSIS!$C$13)^2+(Sustainable_Friendly_Table[[#This Row],[Weighted Co2]]-TOPSIS!$D$13)^2)^0.5</f>
        <v>3.1780516002314759E-3</v>
      </c>
      <c r="Y231">
        <f>((Sustainable_Friendly_Table[[#This Row],[Weighted Energy]]-TOPSIS!$B$14)^2+(Sustainable_Friendly_Table[[#This Row],[Weighted Cost]]-TOPSIS!$C$14)^2+(Sustainable_Friendly_Table[[#This Row],[Weighted Co2]]-TOPSIS!$D$14)^2)^0.5</f>
        <v>3.8474148768825626E-3</v>
      </c>
      <c r="Z231">
        <f>Sustainable_Friendly_Table[[#This Row],[S- Worst-Euclidean Distance]]/(Sustainable_Friendly_Table[[#This Row],[S+ Best-Euclidean Distance]]+Sustainable_Friendly_Table[[#This Row],[S- Worst-Euclidean Distance]])</f>
        <v>0.54763835104982606</v>
      </c>
      <c r="AA231">
        <v>230</v>
      </c>
    </row>
    <row r="232" spans="1:27" x14ac:dyDescent="0.3">
      <c r="A232">
        <v>454</v>
      </c>
      <c r="B232" t="s">
        <v>143</v>
      </c>
      <c r="C232" t="s">
        <v>149</v>
      </c>
      <c r="D232" t="s">
        <v>155</v>
      </c>
      <c r="E232" t="s">
        <v>156</v>
      </c>
      <c r="F232" t="s">
        <v>160</v>
      </c>
      <c r="G232" t="s">
        <v>225</v>
      </c>
      <c r="H232">
        <v>445.6413454156517</v>
      </c>
      <c r="I232">
        <v>64</v>
      </c>
      <c r="J232">
        <v>1584427.1212192397</v>
      </c>
      <c r="K232">
        <v>40528.56130833333</v>
      </c>
      <c r="L232">
        <v>285196881.81946313</v>
      </c>
      <c r="M232">
        <v>6382850.2791666649</v>
      </c>
      <c r="N232">
        <v>2376640681.8288593</v>
      </c>
      <c r="O232">
        <v>119296000</v>
      </c>
      <c r="P232">
        <v>27.084123116666664</v>
      </c>
      <c r="Q232">
        <v>23687.18546222763</v>
      </c>
      <c r="R232">
        <v>285237410.38077146</v>
      </c>
      <c r="S232">
        <v>2502.3195321080261</v>
      </c>
      <c r="T232">
        <v>23714.269585344297</v>
      </c>
      <c r="U232">
        <f>Sustainable_Friendly_Table[[#This Row],[Total Energy(MJ)]]*AHP!$P$13/TOPSIS!$B$12</f>
        <v>2.2811074738735979E-2</v>
      </c>
      <c r="V232">
        <f>Sustainable_Friendly_Table[[#This Row],[Total Cost(LKR Million)]]*AHP!$P$14/TOPSIS!$C$12</f>
        <v>6.9094728100000911E-3</v>
      </c>
      <c r="W232">
        <f>Sustainable_Friendly_Table[[#This Row],[Total Carbon (Metric T)]]*AHP!$P$15/TOPSIS!$D$12</f>
        <v>1.2556620708642786E-2</v>
      </c>
      <c r="X232">
        <f>((Sustainable_Friendly_Table[[#This Row],[Weighted Energy]]-TOPSIS!$B$13)^2+(Sustainable_Friendly_Table[[#This Row],[Weighted Cost]]-TOPSIS!$C$13)^2+(Sustainable_Friendly_Table[[#This Row],[Weighted Co2]]-TOPSIS!$D$13)^2)^0.5</f>
        <v>3.1780994921456348E-3</v>
      </c>
      <c r="Y232">
        <f>((Sustainable_Friendly_Table[[#This Row],[Weighted Energy]]-TOPSIS!$B$14)^2+(Sustainable_Friendly_Table[[#This Row],[Weighted Cost]]-TOPSIS!$C$14)^2+(Sustainable_Friendly_Table[[#This Row],[Weighted Co2]]-TOPSIS!$D$14)^2)^0.5</f>
        <v>3.8473653907492608E-3</v>
      </c>
      <c r="Z232">
        <f>Sustainable_Friendly_Table[[#This Row],[S- Worst-Euclidean Distance]]/(Sustainable_Friendly_Table[[#This Row],[S+ Best-Euclidean Distance]]+Sustainable_Friendly_Table[[#This Row],[S- Worst-Euclidean Distance]])</f>
        <v>0.54763143149666205</v>
      </c>
      <c r="AA232">
        <v>231</v>
      </c>
    </row>
    <row r="233" spans="1:27" x14ac:dyDescent="0.3">
      <c r="A233">
        <v>456</v>
      </c>
      <c r="B233" t="s">
        <v>143</v>
      </c>
      <c r="C233" t="s">
        <v>149</v>
      </c>
      <c r="D233" t="s">
        <v>155</v>
      </c>
      <c r="E233" t="s">
        <v>156</v>
      </c>
      <c r="F233" t="s">
        <v>160</v>
      </c>
      <c r="G233" t="s">
        <v>224</v>
      </c>
      <c r="H233">
        <v>445.6413454156517</v>
      </c>
      <c r="I233">
        <v>32</v>
      </c>
      <c r="J233">
        <v>1584427.1212192397</v>
      </c>
      <c r="K233">
        <v>40528.56130833333</v>
      </c>
      <c r="L233">
        <v>285196881.81946313</v>
      </c>
      <c r="M233">
        <v>6382850.2791666649</v>
      </c>
      <c r="N233">
        <v>2376640681.8288593</v>
      </c>
      <c r="O233">
        <v>119878400</v>
      </c>
      <c r="P233">
        <v>27.084123116666664</v>
      </c>
      <c r="Q233">
        <v>23687.18546222763</v>
      </c>
      <c r="R233">
        <v>285237410.38077146</v>
      </c>
      <c r="S233">
        <v>2502.9019321080259</v>
      </c>
      <c r="T233">
        <v>23714.269585344297</v>
      </c>
      <c r="U233">
        <f>Sustainable_Friendly_Table[[#This Row],[Total Energy(MJ)]]*AHP!$P$13/TOPSIS!$B$12</f>
        <v>2.2811074738735979E-2</v>
      </c>
      <c r="V233">
        <f>Sustainable_Friendly_Table[[#This Row],[Total Cost(LKR Million)]]*AHP!$P$14/TOPSIS!$C$12</f>
        <v>6.9110809487341373E-3</v>
      </c>
      <c r="W233">
        <f>Sustainable_Friendly_Table[[#This Row],[Total Carbon (Metric T)]]*AHP!$P$15/TOPSIS!$D$12</f>
        <v>1.2556620708642786E-2</v>
      </c>
      <c r="X233">
        <f>((Sustainable_Friendly_Table[[#This Row],[Weighted Energy]]-TOPSIS!$B$13)^2+(Sustainable_Friendly_Table[[#This Row],[Weighted Cost]]-TOPSIS!$C$13)^2+(Sustainable_Friendly_Table[[#This Row],[Weighted Co2]]-TOPSIS!$D$13)^2)^0.5</f>
        <v>3.1785202410759814E-3</v>
      </c>
      <c r="Y233">
        <f>((Sustainable_Friendly_Table[[#This Row],[Weighted Energy]]-TOPSIS!$B$14)^2+(Sustainable_Friendly_Table[[#This Row],[Weighted Cost]]-TOPSIS!$C$14)^2+(Sustainable_Friendly_Table[[#This Row],[Weighted Co2]]-TOPSIS!$D$14)^2)^0.5</f>
        <v>3.8469462019252534E-3</v>
      </c>
      <c r="Z233">
        <f>Sustainable_Friendly_Table[[#This Row],[S- Worst-Euclidean Distance]]/(Sustainable_Friendly_Table[[#This Row],[S+ Best-Euclidean Distance]]+Sustainable_Friendly_Table[[#This Row],[S- Worst-Euclidean Distance]])</f>
        <v>0.54757164284196091</v>
      </c>
      <c r="AA233">
        <v>232</v>
      </c>
    </row>
    <row r="234" spans="1:27" x14ac:dyDescent="0.3">
      <c r="A234">
        <v>437</v>
      </c>
      <c r="B234" t="s">
        <v>143</v>
      </c>
      <c r="C234" t="s">
        <v>149</v>
      </c>
      <c r="D234" t="s">
        <v>154</v>
      </c>
      <c r="E234" t="s">
        <v>156</v>
      </c>
      <c r="F234" t="s">
        <v>160</v>
      </c>
      <c r="G234" t="s">
        <v>226</v>
      </c>
      <c r="H234">
        <v>445.61125154065166</v>
      </c>
      <c r="I234">
        <v>32</v>
      </c>
      <c r="J234">
        <v>1584397.9903482399</v>
      </c>
      <c r="K234">
        <v>40614.543808333328</v>
      </c>
      <c r="L234">
        <v>285191638.26268315</v>
      </c>
      <c r="M234">
        <v>6387149.4041666649</v>
      </c>
      <c r="N234">
        <v>2376596985.5223598</v>
      </c>
      <c r="O234">
        <v>124800000</v>
      </c>
      <c r="P234">
        <v>27.14860999166666</v>
      </c>
      <c r="Q234">
        <v>23686.749955706182</v>
      </c>
      <c r="R234">
        <v>285232252.80649149</v>
      </c>
      <c r="S234">
        <v>2507.7841349265263</v>
      </c>
      <c r="T234">
        <v>23713.898565697848</v>
      </c>
      <c r="U234">
        <f>Sustainable_Friendly_Table[[#This Row],[Total Energy(MJ)]]*AHP!$P$13/TOPSIS!$B$12</f>
        <v>2.2810662275966061E-2</v>
      </c>
      <c r="V234">
        <f>Sustainable_Friendly_Table[[#This Row],[Total Cost(LKR Million)]]*AHP!$P$14/TOPSIS!$C$12</f>
        <v>6.9245618200595169E-3</v>
      </c>
      <c r="W234">
        <f>Sustainable_Friendly_Table[[#This Row],[Total Carbon (Metric T)]]*AHP!$P$15/TOPSIS!$D$12</f>
        <v>1.2556424255070427E-2</v>
      </c>
      <c r="X234">
        <f>((Sustainable_Friendly_Table[[#This Row],[Weighted Energy]]-TOPSIS!$B$13)^2+(Sustainable_Friendly_Table[[#This Row],[Weighted Cost]]-TOPSIS!$C$13)^2+(Sustainable_Friendly_Table[[#This Row],[Weighted Co2]]-TOPSIS!$D$13)^2)^0.5</f>
        <v>3.1816374542721678E-3</v>
      </c>
      <c r="Y234">
        <f>((Sustainable_Friendly_Table[[#This Row],[Weighted Energy]]-TOPSIS!$B$14)^2+(Sustainable_Friendly_Table[[#This Row],[Weighted Cost]]-TOPSIS!$C$14)^2+(Sustainable_Friendly_Table[[#This Row],[Weighted Co2]]-TOPSIS!$D$14)^2)^0.5</f>
        <v>3.8438975880112397E-3</v>
      </c>
      <c r="Z234">
        <f>Sustainable_Friendly_Table[[#This Row],[S- Worst-Euclidean Distance]]/(Sustainable_Friendly_Table[[#This Row],[S+ Best-Euclidean Distance]]+Sustainable_Friendly_Table[[#This Row],[S- Worst-Euclidean Distance]])</f>
        <v>0.54713236285587064</v>
      </c>
      <c r="AA234">
        <v>233</v>
      </c>
    </row>
    <row r="235" spans="1:27" x14ac:dyDescent="0.3">
      <c r="A235">
        <v>455</v>
      </c>
      <c r="B235" t="s">
        <v>143</v>
      </c>
      <c r="C235" t="s">
        <v>149</v>
      </c>
      <c r="D235" t="s">
        <v>155</v>
      </c>
      <c r="E235" t="s">
        <v>156</v>
      </c>
      <c r="F235" t="s">
        <v>160</v>
      </c>
      <c r="G235" t="s">
        <v>226</v>
      </c>
      <c r="H235">
        <v>445.6413454156517</v>
      </c>
      <c r="I235">
        <v>32</v>
      </c>
      <c r="J235">
        <v>1584427.1212192397</v>
      </c>
      <c r="K235">
        <v>40528.56130833333</v>
      </c>
      <c r="L235">
        <v>285196881.81946313</v>
      </c>
      <c r="M235">
        <v>6382850.2791666649</v>
      </c>
      <c r="N235">
        <v>2376640681.8288593</v>
      </c>
      <c r="O235">
        <v>124800000</v>
      </c>
      <c r="P235">
        <v>27.084123116666664</v>
      </c>
      <c r="Q235">
        <v>23687.18546222763</v>
      </c>
      <c r="R235">
        <v>285237410.38077146</v>
      </c>
      <c r="S235">
        <v>2507.823532108026</v>
      </c>
      <c r="T235">
        <v>23714.269585344297</v>
      </c>
      <c r="U235">
        <f>Sustainable_Friendly_Table[[#This Row],[Total Energy(MJ)]]*AHP!$P$13/TOPSIS!$B$12</f>
        <v>2.2811074738735979E-2</v>
      </c>
      <c r="V235">
        <f>Sustainable_Friendly_Table[[#This Row],[Total Cost(LKR Million)]]*AHP!$P$14/TOPSIS!$C$12</f>
        <v>6.9246706046295408E-3</v>
      </c>
      <c r="W235">
        <f>Sustainable_Friendly_Table[[#This Row],[Total Carbon (Metric T)]]*AHP!$P$15/TOPSIS!$D$12</f>
        <v>1.2556620708642786E-2</v>
      </c>
      <c r="X235">
        <f>((Sustainable_Friendly_Table[[#This Row],[Weighted Energy]]-TOPSIS!$B$13)^2+(Sustainable_Friendly_Table[[#This Row],[Weighted Cost]]-TOPSIS!$C$13)^2+(Sustainable_Friendly_Table[[#This Row],[Weighted Co2]]-TOPSIS!$D$13)^2)^0.5</f>
        <v>3.1821060315949715E-3</v>
      </c>
      <c r="Y235">
        <f>((Sustainable_Friendly_Table[[#This Row],[Weighted Energy]]-TOPSIS!$B$14)^2+(Sustainable_Friendly_Table[[#This Row],[Weighted Cost]]-TOPSIS!$C$14)^2+(Sustainable_Friendly_Table[[#This Row],[Weighted Co2]]-TOPSIS!$D$14)^2)^0.5</f>
        <v>3.8434288687912823E-3</v>
      </c>
      <c r="Z235">
        <f>Sustainable_Friendly_Table[[#This Row],[S- Worst-Euclidean Distance]]/(Sustainable_Friendly_Table[[#This Row],[S+ Best-Euclidean Distance]]+Sustainable_Friendly_Table[[#This Row],[S- Worst-Euclidean Distance]])</f>
        <v>0.54706565738930091</v>
      </c>
      <c r="AA235">
        <v>234</v>
      </c>
    </row>
    <row r="236" spans="1:27" x14ac:dyDescent="0.3">
      <c r="A236">
        <v>445</v>
      </c>
      <c r="B236" t="s">
        <v>143</v>
      </c>
      <c r="C236" t="s">
        <v>149</v>
      </c>
      <c r="D236" t="s">
        <v>154</v>
      </c>
      <c r="E236" t="s">
        <v>157</v>
      </c>
      <c r="F236" t="s">
        <v>160</v>
      </c>
      <c r="G236" t="s">
        <v>225</v>
      </c>
      <c r="H236">
        <v>448.662763873985</v>
      </c>
      <c r="I236">
        <v>64</v>
      </c>
      <c r="J236">
        <v>1587351.8542869065</v>
      </c>
      <c r="K236">
        <v>43611.564849999995</v>
      </c>
      <c r="L236">
        <v>285723333.77164316</v>
      </c>
      <c r="M236">
        <v>5787745.1958333319</v>
      </c>
      <c r="N236">
        <v>2381027781.4303598</v>
      </c>
      <c r="O236">
        <v>119296000</v>
      </c>
      <c r="P236">
        <v>30.145631033333327</v>
      </c>
      <c r="Q236">
        <v>23730.910221589249</v>
      </c>
      <c r="R236">
        <v>285766945.33649313</v>
      </c>
      <c r="S236">
        <v>2506.1115266261932</v>
      </c>
      <c r="T236">
        <v>23761.055852622583</v>
      </c>
      <c r="U236">
        <f>Sustainable_Friendly_Table[[#This Row],[Total Energy(MJ)]]*AHP!$P$13/TOPSIS!$B$12</f>
        <v>2.2853422835486737E-2</v>
      </c>
      <c r="V236">
        <f>Sustainable_Friendly_Table[[#This Row],[Total Cost(LKR Million)]]*AHP!$P$14/TOPSIS!$C$12</f>
        <v>6.9199433684890271E-3</v>
      </c>
      <c r="W236">
        <f>Sustainable_Friendly_Table[[#This Row],[Total Carbon (Metric T)]]*AHP!$P$15/TOPSIS!$D$12</f>
        <v>1.2581393869396162E-2</v>
      </c>
      <c r="X236">
        <f>((Sustainable_Friendly_Table[[#This Row],[Weighted Energy]]-TOPSIS!$B$13)^2+(Sustainable_Friendly_Table[[#This Row],[Weighted Cost]]-TOPSIS!$C$13)^2+(Sustainable_Friendly_Table[[#This Row],[Weighted Co2]]-TOPSIS!$D$13)^2)^0.5</f>
        <v>3.2281779170012801E-3</v>
      </c>
      <c r="Y236">
        <f>((Sustainable_Friendly_Table[[#This Row],[Weighted Energy]]-TOPSIS!$B$14)^2+(Sustainable_Friendly_Table[[#This Row],[Weighted Cost]]-TOPSIS!$C$14)^2+(Sustainable_Friendly_Table[[#This Row],[Weighted Co2]]-TOPSIS!$D$14)^2)^0.5</f>
        <v>3.7972886678641852E-3</v>
      </c>
      <c r="Z236">
        <f>Sustainable_Friendly_Table[[#This Row],[S- Worst-Euclidean Distance]]/(Sustainable_Friendly_Table[[#This Row],[S+ Best-Euclidean Distance]]+Sustainable_Friendly_Table[[#This Row],[S- Worst-Euclidean Distance]])</f>
        <v>0.54050341311770711</v>
      </c>
      <c r="AA236">
        <v>235</v>
      </c>
    </row>
    <row r="237" spans="1:27" x14ac:dyDescent="0.3">
      <c r="A237">
        <v>447</v>
      </c>
      <c r="B237" t="s">
        <v>143</v>
      </c>
      <c r="C237" t="s">
        <v>149</v>
      </c>
      <c r="D237" t="s">
        <v>154</v>
      </c>
      <c r="E237" t="s">
        <v>157</v>
      </c>
      <c r="F237" t="s">
        <v>160</v>
      </c>
      <c r="G237" t="s">
        <v>224</v>
      </c>
      <c r="H237">
        <v>448.662763873985</v>
      </c>
      <c r="I237">
        <v>32</v>
      </c>
      <c r="J237">
        <v>1587351.8542869065</v>
      </c>
      <c r="K237">
        <v>43611.564849999995</v>
      </c>
      <c r="L237">
        <v>285723333.77164316</v>
      </c>
      <c r="M237">
        <v>5787745.1958333319</v>
      </c>
      <c r="N237">
        <v>2381027781.4303598</v>
      </c>
      <c r="O237">
        <v>119878400</v>
      </c>
      <c r="P237">
        <v>30.145631033333327</v>
      </c>
      <c r="Q237">
        <v>23730.910221589249</v>
      </c>
      <c r="R237">
        <v>285766945.33649313</v>
      </c>
      <c r="S237">
        <v>2506.6939266261929</v>
      </c>
      <c r="T237">
        <v>23761.055852622583</v>
      </c>
      <c r="U237">
        <f>Sustainable_Friendly_Table[[#This Row],[Total Energy(MJ)]]*AHP!$P$13/TOPSIS!$B$12</f>
        <v>2.2853422835486737E-2</v>
      </c>
      <c r="V237">
        <f>Sustainable_Friendly_Table[[#This Row],[Total Cost(LKR Million)]]*AHP!$P$14/TOPSIS!$C$12</f>
        <v>6.9215515072230732E-3</v>
      </c>
      <c r="W237">
        <f>Sustainable_Friendly_Table[[#This Row],[Total Carbon (Metric T)]]*AHP!$P$15/TOPSIS!$D$12</f>
        <v>1.2581393869396162E-2</v>
      </c>
      <c r="X237">
        <f>((Sustainable_Friendly_Table[[#This Row],[Weighted Energy]]-TOPSIS!$B$13)^2+(Sustainable_Friendly_Table[[#This Row],[Weighted Cost]]-TOPSIS!$C$13)^2+(Sustainable_Friendly_Table[[#This Row],[Weighted Co2]]-TOPSIS!$D$13)^2)^0.5</f>
        <v>3.2285973550428121E-3</v>
      </c>
      <c r="Y237">
        <f>((Sustainable_Friendly_Table[[#This Row],[Weighted Energy]]-TOPSIS!$B$14)^2+(Sustainable_Friendly_Table[[#This Row],[Weighted Cost]]-TOPSIS!$C$14)^2+(Sustainable_Friendly_Table[[#This Row],[Weighted Co2]]-TOPSIS!$D$14)^2)^0.5</f>
        <v>3.796868385114636E-3</v>
      </c>
      <c r="Z237">
        <f>Sustainable_Friendly_Table[[#This Row],[S- Worst-Euclidean Distance]]/(Sustainable_Friendly_Table[[#This Row],[S+ Best-Euclidean Distance]]+Sustainable_Friendly_Table[[#This Row],[S- Worst-Euclidean Distance]])</f>
        <v>0.54044365534540972</v>
      </c>
      <c r="AA237">
        <v>236</v>
      </c>
    </row>
    <row r="238" spans="1:27" x14ac:dyDescent="0.3">
      <c r="A238">
        <v>463</v>
      </c>
      <c r="B238" t="s">
        <v>143</v>
      </c>
      <c r="C238" t="s">
        <v>149</v>
      </c>
      <c r="D238" t="s">
        <v>155</v>
      </c>
      <c r="E238" t="s">
        <v>157</v>
      </c>
      <c r="F238" t="s">
        <v>160</v>
      </c>
      <c r="G238" t="s">
        <v>225</v>
      </c>
      <c r="H238">
        <v>448.69285774898498</v>
      </c>
      <c r="I238">
        <v>64</v>
      </c>
      <c r="J238">
        <v>1587380.9851579065</v>
      </c>
      <c r="K238">
        <v>43525.582349999997</v>
      </c>
      <c r="L238">
        <v>285728577.32842314</v>
      </c>
      <c r="M238">
        <v>5783446.0708333319</v>
      </c>
      <c r="N238">
        <v>2381071477.7368598</v>
      </c>
      <c r="O238">
        <v>119296000</v>
      </c>
      <c r="P238">
        <v>30.081144158333331</v>
      </c>
      <c r="Q238">
        <v>23731.3457281107</v>
      </c>
      <c r="R238">
        <v>285772102.91077316</v>
      </c>
      <c r="S238">
        <v>2506.1509238076928</v>
      </c>
      <c r="T238">
        <v>23761.426872269032</v>
      </c>
      <c r="U238">
        <f>Sustainable_Friendly_Table[[#This Row],[Total Energy(MJ)]]*AHP!$P$13/TOPSIS!$B$12</f>
        <v>2.2853835298256665E-2</v>
      </c>
      <c r="V238">
        <f>Sustainable_Friendly_Table[[#This Row],[Total Cost(LKR Million)]]*AHP!$P$14/TOPSIS!$C$12</f>
        <v>6.920052153059051E-3</v>
      </c>
      <c r="W238">
        <f>Sustainable_Friendly_Table[[#This Row],[Total Carbon (Metric T)]]*AHP!$P$15/TOPSIS!$D$12</f>
        <v>1.2581590322968522E-2</v>
      </c>
      <c r="X238">
        <f>((Sustainable_Friendly_Table[[#This Row],[Weighted Energy]]-TOPSIS!$B$13)^2+(Sustainable_Friendly_Table[[#This Row],[Weighted Cost]]-TOPSIS!$C$13)^2+(Sustainable_Friendly_Table[[#This Row],[Weighted Co2]]-TOPSIS!$D$13)^2)^0.5</f>
        <v>3.2286465662697385E-3</v>
      </c>
      <c r="Y238">
        <f>((Sustainable_Friendly_Table[[#This Row],[Weighted Energy]]-TOPSIS!$B$14)^2+(Sustainable_Friendly_Table[[#This Row],[Weighted Cost]]-TOPSIS!$C$14)^2+(Sustainable_Friendly_Table[[#This Row],[Weighted Co2]]-TOPSIS!$D$14)^2)^0.5</f>
        <v>3.7968199996331509E-3</v>
      </c>
      <c r="Z238">
        <f>Sustainable_Friendly_Table[[#This Row],[S- Worst-Euclidean Distance]]/(Sustainable_Friendly_Table[[#This Row],[S+ Best-Euclidean Distance]]+Sustainable_Friendly_Table[[#This Row],[S- Worst-Euclidean Distance]])</f>
        <v>0.54043670466819682</v>
      </c>
      <c r="AA238">
        <v>237</v>
      </c>
    </row>
    <row r="239" spans="1:27" x14ac:dyDescent="0.3">
      <c r="A239">
        <v>465</v>
      </c>
      <c r="B239" t="s">
        <v>143</v>
      </c>
      <c r="C239" t="s">
        <v>149</v>
      </c>
      <c r="D239" t="s">
        <v>155</v>
      </c>
      <c r="E239" t="s">
        <v>157</v>
      </c>
      <c r="F239" t="s">
        <v>160</v>
      </c>
      <c r="G239" t="s">
        <v>224</v>
      </c>
      <c r="H239">
        <v>448.69285774898498</v>
      </c>
      <c r="I239">
        <v>32</v>
      </c>
      <c r="J239">
        <v>1587380.9851579065</v>
      </c>
      <c r="K239">
        <v>43525.582349999997</v>
      </c>
      <c r="L239">
        <v>285728577.32842314</v>
      </c>
      <c r="M239">
        <v>5783446.0708333319</v>
      </c>
      <c r="N239">
        <v>2381071477.7368598</v>
      </c>
      <c r="O239">
        <v>119878400</v>
      </c>
      <c r="P239">
        <v>30.081144158333331</v>
      </c>
      <c r="Q239">
        <v>23731.3457281107</v>
      </c>
      <c r="R239">
        <v>285772102.91077316</v>
      </c>
      <c r="S239">
        <v>2506.7333238076931</v>
      </c>
      <c r="T239">
        <v>23761.426872269032</v>
      </c>
      <c r="U239">
        <f>Sustainable_Friendly_Table[[#This Row],[Total Energy(MJ)]]*AHP!$P$13/TOPSIS!$B$12</f>
        <v>2.2853835298256665E-2</v>
      </c>
      <c r="V239">
        <f>Sustainable_Friendly_Table[[#This Row],[Total Cost(LKR Million)]]*AHP!$P$14/TOPSIS!$C$12</f>
        <v>6.9216602917930971E-3</v>
      </c>
      <c r="W239">
        <f>Sustainable_Friendly_Table[[#This Row],[Total Carbon (Metric T)]]*AHP!$P$15/TOPSIS!$D$12</f>
        <v>1.2581590322968522E-2</v>
      </c>
      <c r="X239">
        <f>((Sustainable_Friendly_Table[[#This Row],[Weighted Energy]]-TOPSIS!$B$13)^2+(Sustainable_Friendly_Table[[#This Row],[Weighted Cost]]-TOPSIS!$C$13)^2+(Sustainable_Friendly_Table[[#This Row],[Weighted Co2]]-TOPSIS!$D$13)^2)^0.5</f>
        <v>3.2290659976131572E-3</v>
      </c>
      <c r="Y239">
        <f>((Sustainable_Friendly_Table[[#This Row],[Weighted Energy]]-TOPSIS!$B$14)^2+(Sustainable_Friendly_Table[[#This Row],[Weighted Cost]]-TOPSIS!$C$14)^2+(Sustainable_Friendly_Table[[#This Row],[Weighted Co2]]-TOPSIS!$D$14)^2)^0.5</f>
        <v>3.7963997110800796E-3</v>
      </c>
      <c r="Z239">
        <f>Sustainable_Friendly_Table[[#This Row],[S- Worst-Euclidean Distance]]/(Sustainable_Friendly_Table[[#This Row],[S+ Best-Euclidean Distance]]+Sustainable_Friendly_Table[[#This Row],[S- Worst-Euclidean Distance]])</f>
        <v>0.54037694702323502</v>
      </c>
      <c r="AA239">
        <v>238</v>
      </c>
    </row>
    <row r="240" spans="1:27" x14ac:dyDescent="0.3">
      <c r="A240">
        <v>446</v>
      </c>
      <c r="B240" t="s">
        <v>143</v>
      </c>
      <c r="C240" t="s">
        <v>149</v>
      </c>
      <c r="D240" t="s">
        <v>154</v>
      </c>
      <c r="E240" t="s">
        <v>157</v>
      </c>
      <c r="F240" t="s">
        <v>160</v>
      </c>
      <c r="G240" t="s">
        <v>226</v>
      </c>
      <c r="H240">
        <v>448.662763873985</v>
      </c>
      <c r="I240">
        <v>32</v>
      </c>
      <c r="J240">
        <v>1587351.8542869065</v>
      </c>
      <c r="K240">
        <v>43611.564849999995</v>
      </c>
      <c r="L240">
        <v>285723333.77164316</v>
      </c>
      <c r="M240">
        <v>5787745.1958333319</v>
      </c>
      <c r="N240">
        <v>2381027781.4303598</v>
      </c>
      <c r="O240">
        <v>124800000</v>
      </c>
      <c r="P240">
        <v>30.145631033333327</v>
      </c>
      <c r="Q240">
        <v>23730.910221589249</v>
      </c>
      <c r="R240">
        <v>285766945.33649313</v>
      </c>
      <c r="S240">
        <v>2511.6155266261931</v>
      </c>
      <c r="T240">
        <v>23761.055852622583</v>
      </c>
      <c r="U240">
        <f>Sustainable_Friendly_Table[[#This Row],[Total Energy(MJ)]]*AHP!$P$13/TOPSIS!$B$12</f>
        <v>2.2853422835486737E-2</v>
      </c>
      <c r="V240">
        <f>Sustainable_Friendly_Table[[#This Row],[Total Cost(LKR Million)]]*AHP!$P$14/TOPSIS!$C$12</f>
        <v>6.9351411631184768E-3</v>
      </c>
      <c r="W240">
        <f>Sustainable_Friendly_Table[[#This Row],[Total Carbon (Metric T)]]*AHP!$P$15/TOPSIS!$D$12</f>
        <v>1.2581393869396162E-2</v>
      </c>
      <c r="X240">
        <f>((Sustainable_Friendly_Table[[#This Row],[Weighted Energy]]-TOPSIS!$B$13)^2+(Sustainable_Friendly_Table[[#This Row],[Weighted Cost]]-TOPSIS!$C$13)^2+(Sustainable_Friendly_Table[[#This Row],[Weighted Co2]]-TOPSIS!$D$13)^2)^0.5</f>
        <v>3.2321716131645333E-3</v>
      </c>
      <c r="Y240">
        <f>((Sustainable_Friendly_Table[[#This Row],[Weighted Energy]]-TOPSIS!$B$14)^2+(Sustainable_Friendly_Table[[#This Row],[Weighted Cost]]-TOPSIS!$C$14)^2+(Sustainable_Friendly_Table[[#This Row],[Weighted Co2]]-TOPSIS!$D$14)^2)^0.5</f>
        <v>3.7933421287049663E-3</v>
      </c>
      <c r="Z240">
        <f>Sustainable_Friendly_Table[[#This Row],[S- Worst-Euclidean Distance]]/(Sustainable_Friendly_Table[[#This Row],[S+ Best-Euclidean Distance]]+Sustainable_Friendly_Table[[#This Row],[S- Worst-Euclidean Distance]])</f>
        <v>0.53993804127063771</v>
      </c>
      <c r="AA240">
        <v>239</v>
      </c>
    </row>
    <row r="241" spans="1:27" x14ac:dyDescent="0.3">
      <c r="A241">
        <v>464</v>
      </c>
      <c r="B241" t="s">
        <v>143</v>
      </c>
      <c r="C241" t="s">
        <v>149</v>
      </c>
      <c r="D241" t="s">
        <v>155</v>
      </c>
      <c r="E241" t="s">
        <v>157</v>
      </c>
      <c r="F241" t="s">
        <v>160</v>
      </c>
      <c r="G241" t="s">
        <v>226</v>
      </c>
      <c r="H241">
        <v>448.69285774898498</v>
      </c>
      <c r="I241">
        <v>32</v>
      </c>
      <c r="J241">
        <v>1587380.9851579065</v>
      </c>
      <c r="K241">
        <v>43525.582349999997</v>
      </c>
      <c r="L241">
        <v>285728577.32842314</v>
      </c>
      <c r="M241">
        <v>5783446.0708333319</v>
      </c>
      <c r="N241">
        <v>2381071477.7368598</v>
      </c>
      <c r="O241">
        <v>124800000</v>
      </c>
      <c r="P241">
        <v>30.081144158333331</v>
      </c>
      <c r="Q241">
        <v>23731.3457281107</v>
      </c>
      <c r="R241">
        <v>285772102.91077316</v>
      </c>
      <c r="S241">
        <v>2511.6549238076932</v>
      </c>
      <c r="T241">
        <v>23761.426872269032</v>
      </c>
      <c r="U241">
        <f>Sustainable_Friendly_Table[[#This Row],[Total Energy(MJ)]]*AHP!$P$13/TOPSIS!$B$12</f>
        <v>2.2853835298256665E-2</v>
      </c>
      <c r="V241">
        <f>Sustainable_Friendly_Table[[#This Row],[Total Cost(LKR Million)]]*AHP!$P$14/TOPSIS!$C$12</f>
        <v>6.9352499476885016E-3</v>
      </c>
      <c r="W241">
        <f>Sustainable_Friendly_Table[[#This Row],[Total Carbon (Metric T)]]*AHP!$P$15/TOPSIS!$D$12</f>
        <v>1.2581590322968522E-2</v>
      </c>
      <c r="X241">
        <f>((Sustainable_Friendly_Table[[#This Row],[Weighted Energy]]-TOPSIS!$B$13)^2+(Sustainable_Friendly_Table[[#This Row],[Weighted Cost]]-TOPSIS!$C$13)^2+(Sustainable_Friendly_Table[[#This Row],[Weighted Co2]]-TOPSIS!$D$13)^2)^0.5</f>
        <v>3.2326401948853485E-3</v>
      </c>
      <c r="Y241">
        <f>((Sustainable_Friendly_Table[[#This Row],[Weighted Energy]]-TOPSIS!$B$14)^2+(Sustainable_Friendly_Table[[#This Row],[Weighted Cost]]-TOPSIS!$C$14)^2+(Sustainable_Friendly_Table[[#This Row],[Weighted Co2]]-TOPSIS!$D$14)^2)^0.5</f>
        <v>3.7928734087105459E-3</v>
      </c>
      <c r="Z241">
        <f>Sustainable_Friendly_Table[[#This Row],[S- Worst-Euclidean Distance]]/(Sustainable_Friendly_Table[[#This Row],[S+ Best-Euclidean Distance]]+Sustainable_Friendly_Table[[#This Row],[S- Worst-Euclidean Distance]])</f>
        <v>0.53987133506783413</v>
      </c>
      <c r="AA241">
        <v>240</v>
      </c>
    </row>
    <row r="242" spans="1:27" x14ac:dyDescent="0.3">
      <c r="A242">
        <v>433</v>
      </c>
      <c r="B242" t="s">
        <v>143</v>
      </c>
      <c r="C242" t="s">
        <v>149</v>
      </c>
      <c r="D242" t="s">
        <v>154</v>
      </c>
      <c r="E242" t="s">
        <v>156</v>
      </c>
      <c r="F242" t="s">
        <v>159</v>
      </c>
      <c r="G242" t="s">
        <v>225</v>
      </c>
      <c r="H242">
        <v>450.73109474750669</v>
      </c>
      <c r="I242">
        <v>65</v>
      </c>
      <c r="J242">
        <v>1595360.1192305093</v>
      </c>
      <c r="K242">
        <v>39797.174433333326</v>
      </c>
      <c r="L242">
        <v>287164821.4614917</v>
      </c>
      <c r="M242">
        <v>6359903.7583333319</v>
      </c>
      <c r="N242">
        <v>2393040178.8457642</v>
      </c>
      <c r="O242">
        <v>121160000</v>
      </c>
      <c r="P242">
        <v>27.421066449999991</v>
      </c>
      <c r="Q242">
        <v>23850.633782496112</v>
      </c>
      <c r="R242">
        <v>287204618.63592505</v>
      </c>
      <c r="S242">
        <v>2520.5600826040973</v>
      </c>
      <c r="T242">
        <v>23878.054848946111</v>
      </c>
      <c r="U242">
        <f>Sustainable_Friendly_Table[[#This Row],[Total Energy(MJ)]]*AHP!$P$13/TOPSIS!$B$12</f>
        <v>2.2968396790128409E-2</v>
      </c>
      <c r="V242">
        <f>Sustainable_Friendly_Table[[#This Row],[Total Cost(LKR Million)]]*AHP!$P$14/TOPSIS!$C$12</f>
        <v>6.9598391145726576E-3</v>
      </c>
      <c r="W242">
        <f>Sustainable_Friendly_Table[[#This Row],[Total Carbon (Metric T)]]*AHP!$P$15/TOPSIS!$D$12</f>
        <v>1.2643344418403767E-2</v>
      </c>
      <c r="X242">
        <f>((Sustainable_Friendly_Table[[#This Row],[Weighted Energy]]-TOPSIS!$B$13)^2+(Sustainable_Friendly_Table[[#This Row],[Weighted Cost]]-TOPSIS!$C$13)^2+(Sustainable_Friendly_Table[[#This Row],[Weighted Co2]]-TOPSIS!$D$13)^2)^0.5</f>
        <v>3.3646615327307646E-3</v>
      </c>
      <c r="Y242">
        <f>((Sustainable_Friendly_Table[[#This Row],[Weighted Energy]]-TOPSIS!$B$14)^2+(Sustainable_Friendly_Table[[#This Row],[Weighted Cost]]-TOPSIS!$C$14)^2+(Sustainable_Friendly_Table[[#This Row],[Weighted Co2]]-TOPSIS!$D$14)^2)^0.5</f>
        <v>3.6608052111691109E-3</v>
      </c>
      <c r="Z242">
        <f>Sustainable_Friendly_Table[[#This Row],[S- Worst-Euclidean Distance]]/(Sustainable_Friendly_Table[[#This Row],[S+ Best-Euclidean Distance]]+Sustainable_Friendly_Table[[#This Row],[S- Worst-Euclidean Distance]])</f>
        <v>0.52107644155425581</v>
      </c>
      <c r="AA242">
        <v>241</v>
      </c>
    </row>
    <row r="243" spans="1:27" x14ac:dyDescent="0.3">
      <c r="A243">
        <v>451</v>
      </c>
      <c r="B243" t="s">
        <v>143</v>
      </c>
      <c r="C243" t="s">
        <v>149</v>
      </c>
      <c r="D243" t="s">
        <v>155</v>
      </c>
      <c r="E243" t="s">
        <v>156</v>
      </c>
      <c r="F243" t="s">
        <v>159</v>
      </c>
      <c r="G243" t="s">
        <v>225</v>
      </c>
      <c r="H243">
        <v>450.76118862250667</v>
      </c>
      <c r="I243">
        <v>65</v>
      </c>
      <c r="J243">
        <v>1595389.250101509</v>
      </c>
      <c r="K243">
        <v>39711.191933333328</v>
      </c>
      <c r="L243">
        <v>287170065.01827163</v>
      </c>
      <c r="M243">
        <v>6355604.6333333319</v>
      </c>
      <c r="N243">
        <v>2393083875.1522636</v>
      </c>
      <c r="O243">
        <v>121160000</v>
      </c>
      <c r="P243">
        <v>27.356579574999991</v>
      </c>
      <c r="Q243">
        <v>23851.069289017563</v>
      </c>
      <c r="R243">
        <v>287209776.21020496</v>
      </c>
      <c r="S243">
        <v>2520.5994797855969</v>
      </c>
      <c r="T243">
        <v>23878.425868592563</v>
      </c>
      <c r="U243">
        <f>Sustainable_Friendly_Table[[#This Row],[Total Energy(MJ)]]*AHP!$P$13/TOPSIS!$B$12</f>
        <v>2.2968809252898327E-2</v>
      </c>
      <c r="V243">
        <f>Sustainable_Friendly_Table[[#This Row],[Total Cost(LKR Million)]]*AHP!$P$14/TOPSIS!$C$12</f>
        <v>6.9599478991426824E-3</v>
      </c>
      <c r="W243">
        <f>Sustainable_Friendly_Table[[#This Row],[Total Carbon (Metric T)]]*AHP!$P$15/TOPSIS!$D$12</f>
        <v>1.2643540871976127E-2</v>
      </c>
      <c r="X243">
        <f>((Sustainable_Friendly_Table[[#This Row],[Weighted Energy]]-TOPSIS!$B$13)^2+(Sustainable_Friendly_Table[[#This Row],[Weighted Cost]]-TOPSIS!$C$13)^2+(Sustainable_Friendly_Table[[#This Row],[Weighted Co2]]-TOPSIS!$D$13)^2)^0.5</f>
        <v>3.3651301730775328E-3</v>
      </c>
      <c r="Y243">
        <f>((Sustainable_Friendly_Table[[#This Row],[Weighted Energy]]-TOPSIS!$B$14)^2+(Sustainable_Friendly_Table[[#This Row],[Weighted Cost]]-TOPSIS!$C$14)^2+(Sustainable_Friendly_Table[[#This Row],[Weighted Co2]]-TOPSIS!$D$14)^2)^0.5</f>
        <v>3.6603365340492394E-3</v>
      </c>
      <c r="Z243">
        <f>Sustainable_Friendly_Table[[#This Row],[S- Worst-Euclidean Distance]]/(Sustainable_Friendly_Table[[#This Row],[S+ Best-Euclidean Distance]]+Sustainable_Friendly_Table[[#This Row],[S- Worst-Euclidean Distance]])</f>
        <v>0.52100973310942056</v>
      </c>
      <c r="AA243">
        <v>242</v>
      </c>
    </row>
    <row r="244" spans="1:27" x14ac:dyDescent="0.3">
      <c r="A244">
        <v>435</v>
      </c>
      <c r="B244" t="s">
        <v>143</v>
      </c>
      <c r="C244" t="s">
        <v>149</v>
      </c>
      <c r="D244" t="s">
        <v>154</v>
      </c>
      <c r="E244" t="s">
        <v>156</v>
      </c>
      <c r="F244" t="s">
        <v>159</v>
      </c>
      <c r="G244" t="s">
        <v>224</v>
      </c>
      <c r="H244">
        <v>450.73109474750669</v>
      </c>
      <c r="I244">
        <v>33</v>
      </c>
      <c r="J244">
        <v>1595360.1192305093</v>
      </c>
      <c r="K244">
        <v>39797.174433333326</v>
      </c>
      <c r="L244">
        <v>287164821.4614917</v>
      </c>
      <c r="M244">
        <v>6359903.7583333319</v>
      </c>
      <c r="N244">
        <v>2393040178.8457642</v>
      </c>
      <c r="O244">
        <v>123624600</v>
      </c>
      <c r="P244">
        <v>27.421066449999991</v>
      </c>
      <c r="Q244">
        <v>23850.633782496112</v>
      </c>
      <c r="R244">
        <v>287204618.63592505</v>
      </c>
      <c r="S244">
        <v>2523.0246826040975</v>
      </c>
      <c r="T244">
        <v>23878.054848946111</v>
      </c>
      <c r="U244">
        <f>Sustainable_Friendly_Table[[#This Row],[Total Energy(MJ)]]*AHP!$P$13/TOPSIS!$B$12</f>
        <v>2.2968396790128409E-2</v>
      </c>
      <c r="V244">
        <f>Sustainable_Friendly_Table[[#This Row],[Total Cost(LKR Million)]]*AHP!$P$14/TOPSIS!$C$12</f>
        <v>6.9666444351838041E-3</v>
      </c>
      <c r="W244">
        <f>Sustainable_Friendly_Table[[#This Row],[Total Carbon (Metric T)]]*AHP!$P$15/TOPSIS!$D$12</f>
        <v>1.2643344418403767E-2</v>
      </c>
      <c r="X244">
        <f>((Sustainable_Friendly_Table[[#This Row],[Weighted Energy]]-TOPSIS!$B$13)^2+(Sustainable_Friendly_Table[[#This Row],[Weighted Cost]]-TOPSIS!$C$13)^2+(Sustainable_Friendly_Table[[#This Row],[Weighted Co2]]-TOPSIS!$D$13)^2)^0.5</f>
        <v>3.3664500942335793E-3</v>
      </c>
      <c r="Y244">
        <f>((Sustainable_Friendly_Table[[#This Row],[Weighted Energy]]-TOPSIS!$B$14)^2+(Sustainable_Friendly_Table[[#This Row],[Weighted Cost]]-TOPSIS!$C$14)^2+(Sustainable_Friendly_Table[[#This Row],[Weighted Co2]]-TOPSIS!$D$14)^2)^0.5</f>
        <v>3.6590390218935254E-3</v>
      </c>
      <c r="Z244">
        <f>Sustainable_Friendly_Table[[#This Row],[S- Worst-Euclidean Distance]]/(Sustainable_Friendly_Table[[#This Row],[S+ Best-Euclidean Distance]]+Sustainable_Friendly_Table[[#This Row],[S- Worst-Euclidean Distance]])</f>
        <v>0.52082338487923241</v>
      </c>
      <c r="AA244">
        <v>243</v>
      </c>
    </row>
    <row r="245" spans="1:27" x14ac:dyDescent="0.3">
      <c r="A245">
        <v>453</v>
      </c>
      <c r="B245" t="s">
        <v>143</v>
      </c>
      <c r="C245" t="s">
        <v>149</v>
      </c>
      <c r="D245" t="s">
        <v>155</v>
      </c>
      <c r="E245" t="s">
        <v>156</v>
      </c>
      <c r="F245" t="s">
        <v>159</v>
      </c>
      <c r="G245" t="s">
        <v>224</v>
      </c>
      <c r="H245">
        <v>450.76118862250667</v>
      </c>
      <c r="I245">
        <v>33</v>
      </c>
      <c r="J245">
        <v>1595389.250101509</v>
      </c>
      <c r="K245">
        <v>39711.191933333328</v>
      </c>
      <c r="L245">
        <v>287170065.01827163</v>
      </c>
      <c r="M245">
        <v>6355604.6333333319</v>
      </c>
      <c r="N245">
        <v>2393083875.1522636</v>
      </c>
      <c r="O245">
        <v>123624600</v>
      </c>
      <c r="P245">
        <v>27.356579574999991</v>
      </c>
      <c r="Q245">
        <v>23851.069289017563</v>
      </c>
      <c r="R245">
        <v>287209776.21020496</v>
      </c>
      <c r="S245">
        <v>2523.0640797855967</v>
      </c>
      <c r="T245">
        <v>23878.425868592563</v>
      </c>
      <c r="U245">
        <f>Sustainable_Friendly_Table[[#This Row],[Total Energy(MJ)]]*AHP!$P$13/TOPSIS!$B$12</f>
        <v>2.2968809252898327E-2</v>
      </c>
      <c r="V245">
        <f>Sustainable_Friendly_Table[[#This Row],[Total Cost(LKR Million)]]*AHP!$P$14/TOPSIS!$C$12</f>
        <v>6.9667532197538263E-3</v>
      </c>
      <c r="W245">
        <f>Sustainable_Friendly_Table[[#This Row],[Total Carbon (Metric T)]]*AHP!$P$15/TOPSIS!$D$12</f>
        <v>1.2643540871976127E-2</v>
      </c>
      <c r="X245">
        <f>((Sustainable_Friendly_Table[[#This Row],[Weighted Energy]]-TOPSIS!$B$13)^2+(Sustainable_Friendly_Table[[#This Row],[Weighted Cost]]-TOPSIS!$C$13)^2+(Sustainable_Friendly_Table[[#This Row],[Weighted Co2]]-TOPSIS!$D$13)^2)^0.5</f>
        <v>3.3669187055097886E-3</v>
      </c>
      <c r="Y245">
        <f>((Sustainable_Friendly_Table[[#This Row],[Weighted Energy]]-TOPSIS!$B$14)^2+(Sustainable_Friendly_Table[[#This Row],[Weighted Cost]]-TOPSIS!$C$14)^2+(Sustainable_Friendly_Table[[#This Row],[Weighted Co2]]-TOPSIS!$D$14)^2)^0.5</f>
        <v>3.6585703208685174E-3</v>
      </c>
      <c r="Z245">
        <f>Sustainable_Friendly_Table[[#This Row],[S- Worst-Euclidean Distance]]/(Sustainable_Friendly_Table[[#This Row],[S+ Best-Euclidean Distance]]+Sustainable_Friendly_Table[[#This Row],[S- Worst-Euclidean Distance]])</f>
        <v>0.52075667716963736</v>
      </c>
      <c r="AA245">
        <v>244</v>
      </c>
    </row>
    <row r="246" spans="1:27" x14ac:dyDescent="0.3">
      <c r="A246">
        <v>434</v>
      </c>
      <c r="B246" t="s">
        <v>143</v>
      </c>
      <c r="C246" t="s">
        <v>149</v>
      </c>
      <c r="D246" t="s">
        <v>154</v>
      </c>
      <c r="E246" t="s">
        <v>156</v>
      </c>
      <c r="F246" t="s">
        <v>159</v>
      </c>
      <c r="G246" t="s">
        <v>226</v>
      </c>
      <c r="H246">
        <v>450.73109474750669</v>
      </c>
      <c r="I246">
        <v>33</v>
      </c>
      <c r="J246">
        <v>1595360.1192305093</v>
      </c>
      <c r="K246">
        <v>39797.174433333326</v>
      </c>
      <c r="L246">
        <v>287164821.4614917</v>
      </c>
      <c r="M246">
        <v>6359903.7583333319</v>
      </c>
      <c r="N246">
        <v>2393040178.8457642</v>
      </c>
      <c r="O246">
        <v>128700000</v>
      </c>
      <c r="P246">
        <v>27.421066449999991</v>
      </c>
      <c r="Q246">
        <v>23850.633782496112</v>
      </c>
      <c r="R246">
        <v>287204618.63592505</v>
      </c>
      <c r="S246">
        <v>2528.1000826040972</v>
      </c>
      <c r="T246">
        <v>23878.054848946111</v>
      </c>
      <c r="U246">
        <f>Sustainable_Friendly_Table[[#This Row],[Total Energy(MJ)]]*AHP!$P$13/TOPSIS!$B$12</f>
        <v>2.2968396790128409E-2</v>
      </c>
      <c r="V246">
        <f>Sustainable_Friendly_Table[[#This Row],[Total Cost(LKR Million)]]*AHP!$P$14/TOPSIS!$C$12</f>
        <v>6.9806587678259381E-3</v>
      </c>
      <c r="W246">
        <f>Sustainable_Friendly_Table[[#This Row],[Total Carbon (Metric T)]]*AHP!$P$15/TOPSIS!$D$12</f>
        <v>1.2643344418403767E-2</v>
      </c>
      <c r="X246">
        <f>((Sustainable_Friendly_Table[[#This Row],[Weighted Energy]]-TOPSIS!$B$13)^2+(Sustainable_Friendly_Table[[#This Row],[Weighted Cost]]-TOPSIS!$C$13)^2+(Sustainable_Friendly_Table[[#This Row],[Weighted Co2]]-TOPSIS!$D$13)^2)^0.5</f>
        <v>3.3701736124889478E-3</v>
      </c>
      <c r="Y246">
        <f>((Sustainable_Friendly_Table[[#This Row],[Weighted Energy]]-TOPSIS!$B$14)^2+(Sustainable_Friendly_Table[[#This Row],[Weighted Cost]]-TOPSIS!$C$14)^2+(Sustainable_Friendly_Table[[#This Row],[Weighted Co2]]-TOPSIS!$D$14)^2)^0.5</f>
        <v>3.6554390945918217E-3</v>
      </c>
      <c r="Z246">
        <f>Sustainable_Friendly_Table[[#This Row],[S- Worst-Euclidean Distance]]/(Sustainable_Friendly_Table[[#This Row],[S+ Best-Euclidean Distance]]+Sustainable_Friendly_Table[[#This Row],[S- Worst-Euclidean Distance]])</f>
        <v>0.52030182234606881</v>
      </c>
      <c r="AA246">
        <v>245</v>
      </c>
    </row>
    <row r="247" spans="1:27" x14ac:dyDescent="0.3">
      <c r="A247">
        <v>452</v>
      </c>
      <c r="B247" t="s">
        <v>143</v>
      </c>
      <c r="C247" t="s">
        <v>149</v>
      </c>
      <c r="D247" t="s">
        <v>155</v>
      </c>
      <c r="E247" t="s">
        <v>156</v>
      </c>
      <c r="F247" t="s">
        <v>159</v>
      </c>
      <c r="G247" t="s">
        <v>226</v>
      </c>
      <c r="H247">
        <v>450.76118862250667</v>
      </c>
      <c r="I247">
        <v>33</v>
      </c>
      <c r="J247">
        <v>1595389.250101509</v>
      </c>
      <c r="K247">
        <v>39711.191933333328</v>
      </c>
      <c r="L247">
        <v>287170065.01827163</v>
      </c>
      <c r="M247">
        <v>6355604.6333333319</v>
      </c>
      <c r="N247">
        <v>2393083875.1522636</v>
      </c>
      <c r="O247">
        <v>128700000</v>
      </c>
      <c r="P247">
        <v>27.356579574999991</v>
      </c>
      <c r="Q247">
        <v>23851.069289017563</v>
      </c>
      <c r="R247">
        <v>287209776.21020496</v>
      </c>
      <c r="S247">
        <v>2528.1394797855969</v>
      </c>
      <c r="T247">
        <v>23878.425868592563</v>
      </c>
      <c r="U247">
        <f>Sustainable_Friendly_Table[[#This Row],[Total Energy(MJ)]]*AHP!$P$13/TOPSIS!$B$12</f>
        <v>2.2968809252898327E-2</v>
      </c>
      <c r="V247">
        <f>Sustainable_Friendly_Table[[#This Row],[Total Cost(LKR Million)]]*AHP!$P$14/TOPSIS!$C$12</f>
        <v>6.9807675523959629E-3</v>
      </c>
      <c r="W247">
        <f>Sustainable_Friendly_Table[[#This Row],[Total Carbon (Metric T)]]*AHP!$P$15/TOPSIS!$D$12</f>
        <v>1.2643540871976127E-2</v>
      </c>
      <c r="X247">
        <f>((Sustainable_Friendly_Table[[#This Row],[Weighted Energy]]-TOPSIS!$B$13)^2+(Sustainable_Friendly_Table[[#This Row],[Weighted Cost]]-TOPSIS!$C$13)^2+(Sustainable_Friendly_Table[[#This Row],[Weighted Co2]]-TOPSIS!$D$13)^2)^0.5</f>
        <v>3.3706421583949769E-3</v>
      </c>
      <c r="Y247">
        <f>((Sustainable_Friendly_Table[[#This Row],[Weighted Energy]]-TOPSIS!$B$14)^2+(Sustainable_Friendly_Table[[#This Row],[Weighted Cost]]-TOPSIS!$C$14)^2+(Sustainable_Friendly_Table[[#This Row],[Weighted Co2]]-TOPSIS!$D$14)^2)^0.5</f>
        <v>3.6549703490393751E-3</v>
      </c>
      <c r="Z247">
        <f>Sustainable_Friendly_Table[[#This Row],[S- Worst-Euclidean Distance]]/(Sustainable_Friendly_Table[[#This Row],[S+ Best-Euclidean Distance]]+Sustainable_Friendly_Table[[#This Row],[S- Worst-Euclidean Distance]])</f>
        <v>0.52023511760316477</v>
      </c>
      <c r="AA247">
        <v>246</v>
      </c>
    </row>
    <row r="248" spans="1:27" x14ac:dyDescent="0.3">
      <c r="A248">
        <v>442</v>
      </c>
      <c r="B248" t="s">
        <v>143</v>
      </c>
      <c r="C248" t="s">
        <v>149</v>
      </c>
      <c r="D248" t="s">
        <v>154</v>
      </c>
      <c r="E248" t="s">
        <v>157</v>
      </c>
      <c r="F248" t="s">
        <v>159</v>
      </c>
      <c r="G248" t="s">
        <v>225</v>
      </c>
      <c r="H248">
        <v>453.78260708084002</v>
      </c>
      <c r="I248">
        <v>65</v>
      </c>
      <c r="J248">
        <v>1598313.9831691757</v>
      </c>
      <c r="K248">
        <v>42794.195474999993</v>
      </c>
      <c r="L248">
        <v>287696516.97045165</v>
      </c>
      <c r="M248">
        <v>5760499.5499999989</v>
      </c>
      <c r="N248">
        <v>2397470974.7537637</v>
      </c>
      <c r="O248">
        <v>121160000</v>
      </c>
      <c r="P248">
        <v>30.418087491666657</v>
      </c>
      <c r="Q248">
        <v>23894.794048379175</v>
      </c>
      <c r="R248">
        <v>287739311.16592664</v>
      </c>
      <c r="S248">
        <v>2524.391474303764</v>
      </c>
      <c r="T248">
        <v>23925.212135870843</v>
      </c>
      <c r="U248">
        <f>Sustainable_Friendly_Table[[#This Row],[Total Energy(MJ)]]*AHP!$P$13/TOPSIS!$B$12</f>
        <v>2.3011157349649081E-2</v>
      </c>
      <c r="V248">
        <f>Sustainable_Friendly_Table[[#This Row],[Total Cost(LKR Million)]]*AHP!$P$14/TOPSIS!$C$12</f>
        <v>6.9704184576316183E-3</v>
      </c>
      <c r="W248">
        <f>Sustainable_Friendly_Table[[#This Row],[Total Carbon (Metric T)]]*AHP!$P$15/TOPSIS!$D$12</f>
        <v>1.26683140327295E-2</v>
      </c>
      <c r="X248">
        <f>((Sustainable_Friendly_Table[[#This Row],[Weighted Energy]]-TOPSIS!$B$13)^2+(Sustainable_Friendly_Table[[#This Row],[Weighted Cost]]-TOPSIS!$C$13)^2+(Sustainable_Friendly_Table[[#This Row],[Weighted Co2]]-TOPSIS!$D$13)^2)^0.5</f>
        <v>3.415207234653949E-3</v>
      </c>
      <c r="Y248">
        <f>((Sustainable_Friendly_Table[[#This Row],[Weighted Energy]]-TOPSIS!$B$14)^2+(Sustainable_Friendly_Table[[#This Row],[Weighted Cost]]-TOPSIS!$C$14)^2+(Sustainable_Friendly_Table[[#This Row],[Weighted Co2]]-TOPSIS!$D$14)^2)^0.5</f>
        <v>3.6102586350132424E-3</v>
      </c>
      <c r="Z248">
        <f>Sustainable_Friendly_Table[[#This Row],[S- Worst-Euclidean Distance]]/(Sustainable_Friendly_Table[[#This Row],[S+ Best-Euclidean Distance]]+Sustainable_Friendly_Table[[#This Row],[S- Worst-Euclidean Distance]])</f>
        <v>0.51388174136618026</v>
      </c>
      <c r="AA248">
        <v>247</v>
      </c>
    </row>
    <row r="249" spans="1:27" x14ac:dyDescent="0.3">
      <c r="A249">
        <v>460</v>
      </c>
      <c r="B249" t="s">
        <v>143</v>
      </c>
      <c r="C249" t="s">
        <v>149</v>
      </c>
      <c r="D249" t="s">
        <v>155</v>
      </c>
      <c r="E249" t="s">
        <v>157</v>
      </c>
      <c r="F249" t="s">
        <v>159</v>
      </c>
      <c r="G249" t="s">
        <v>225</v>
      </c>
      <c r="H249">
        <v>453.81270095584006</v>
      </c>
      <c r="I249">
        <v>65</v>
      </c>
      <c r="J249">
        <v>1598343.1140401759</v>
      </c>
      <c r="K249">
        <v>42708.212974999995</v>
      </c>
      <c r="L249">
        <v>287701760.52723169</v>
      </c>
      <c r="M249">
        <v>5756200.4249999989</v>
      </c>
      <c r="N249">
        <v>2397514671.0602641</v>
      </c>
      <c r="O249">
        <v>121160000</v>
      </c>
      <c r="P249">
        <v>30.353600616666661</v>
      </c>
      <c r="Q249">
        <v>23895.22955490063</v>
      </c>
      <c r="R249">
        <v>287744468.74020672</v>
      </c>
      <c r="S249">
        <v>2524.4308714852641</v>
      </c>
      <c r="T249">
        <v>23925.583155517295</v>
      </c>
      <c r="U249">
        <f>Sustainable_Friendly_Table[[#This Row],[Total Energy(MJ)]]*AHP!$P$13/TOPSIS!$B$12</f>
        <v>2.3011569812419017E-2</v>
      </c>
      <c r="V249">
        <f>Sustainable_Friendly_Table[[#This Row],[Total Cost(LKR Million)]]*AHP!$P$14/TOPSIS!$C$12</f>
        <v>6.9705272422016431E-3</v>
      </c>
      <c r="W249">
        <f>Sustainable_Friendly_Table[[#This Row],[Total Carbon (Metric T)]]*AHP!$P$15/TOPSIS!$D$12</f>
        <v>1.2668510486301859E-2</v>
      </c>
      <c r="X249">
        <f>((Sustainable_Friendly_Table[[#This Row],[Weighted Energy]]-TOPSIS!$B$13)^2+(Sustainable_Friendly_Table[[#This Row],[Weighted Cost]]-TOPSIS!$C$13)^2+(Sustainable_Friendly_Table[[#This Row],[Weighted Co2]]-TOPSIS!$D$13)^2)^0.5</f>
        <v>3.4156758766468974E-3</v>
      </c>
      <c r="Y249">
        <f>((Sustainable_Friendly_Table[[#This Row],[Weighted Energy]]-TOPSIS!$B$14)^2+(Sustainable_Friendly_Table[[#This Row],[Weighted Cost]]-TOPSIS!$C$14)^2+(Sustainable_Friendly_Table[[#This Row],[Weighted Co2]]-TOPSIS!$D$14)^2)^0.5</f>
        <v>3.6097899588225821E-3</v>
      </c>
      <c r="Z249">
        <f>Sustainable_Friendly_Table[[#This Row],[S- Worst-Euclidean Distance]]/(Sustainable_Friendly_Table[[#This Row],[S+ Best-Euclidean Distance]]+Sustainable_Friendly_Table[[#This Row],[S- Worst-Euclidean Distance]])</f>
        <v>0.5138150328192943</v>
      </c>
      <c r="AA249">
        <v>248</v>
      </c>
    </row>
    <row r="250" spans="1:27" x14ac:dyDescent="0.3">
      <c r="A250">
        <v>444</v>
      </c>
      <c r="B250" t="s">
        <v>143</v>
      </c>
      <c r="C250" t="s">
        <v>149</v>
      </c>
      <c r="D250" t="s">
        <v>154</v>
      </c>
      <c r="E250" t="s">
        <v>157</v>
      </c>
      <c r="F250" t="s">
        <v>159</v>
      </c>
      <c r="G250" t="s">
        <v>224</v>
      </c>
      <c r="H250">
        <v>453.78260708084002</v>
      </c>
      <c r="I250">
        <v>33</v>
      </c>
      <c r="J250">
        <v>1598313.9831691757</v>
      </c>
      <c r="K250">
        <v>42794.195474999993</v>
      </c>
      <c r="L250">
        <v>287696516.97045165</v>
      </c>
      <c r="M250">
        <v>5760499.5499999989</v>
      </c>
      <c r="N250">
        <v>2397470974.7537637</v>
      </c>
      <c r="O250">
        <v>123624600</v>
      </c>
      <c r="P250">
        <v>30.418087491666657</v>
      </c>
      <c r="Q250">
        <v>23894.794048379175</v>
      </c>
      <c r="R250">
        <v>287739311.16592664</v>
      </c>
      <c r="S250">
        <v>2526.8560743037638</v>
      </c>
      <c r="T250">
        <v>23925.212135870843</v>
      </c>
      <c r="U250">
        <f>Sustainable_Friendly_Table[[#This Row],[Total Energy(MJ)]]*AHP!$P$13/TOPSIS!$B$12</f>
        <v>2.3011157349649081E-2</v>
      </c>
      <c r="V250">
        <f>Sustainable_Friendly_Table[[#This Row],[Total Cost(LKR Million)]]*AHP!$P$14/TOPSIS!$C$12</f>
        <v>6.9772237782427622E-3</v>
      </c>
      <c r="W250">
        <f>Sustainable_Friendly_Table[[#This Row],[Total Carbon (Metric T)]]*AHP!$P$15/TOPSIS!$D$12</f>
        <v>1.26683140327295E-2</v>
      </c>
      <c r="X250">
        <f>((Sustainable_Friendly_Table[[#This Row],[Weighted Energy]]-TOPSIS!$B$13)^2+(Sustainable_Friendly_Table[[#This Row],[Weighted Cost]]-TOPSIS!$C$13)^2+(Sustainable_Friendly_Table[[#This Row],[Weighted Co2]]-TOPSIS!$D$13)^2)^0.5</f>
        <v>3.4169904088836053E-3</v>
      </c>
      <c r="Y250">
        <f>((Sustainable_Friendly_Table[[#This Row],[Weighted Energy]]-TOPSIS!$B$14)^2+(Sustainable_Friendly_Table[[#This Row],[Weighted Cost]]-TOPSIS!$C$14)^2+(Sustainable_Friendly_Table[[#This Row],[Weighted Co2]]-TOPSIS!$D$14)^2)^0.5</f>
        <v>3.6084876573083957E-3</v>
      </c>
      <c r="Z250">
        <f>Sustainable_Friendly_Table[[#This Row],[S- Worst-Euclidean Distance]]/(Sustainable_Friendly_Table[[#This Row],[S+ Best-Euclidean Distance]]+Sustainable_Friendly_Table[[#This Row],[S- Worst-Euclidean Distance]])</f>
        <v>0.5136287699300004</v>
      </c>
      <c r="AA250">
        <v>249</v>
      </c>
    </row>
    <row r="251" spans="1:27" x14ac:dyDescent="0.3">
      <c r="A251">
        <v>462</v>
      </c>
      <c r="B251" t="s">
        <v>143</v>
      </c>
      <c r="C251" t="s">
        <v>149</v>
      </c>
      <c r="D251" t="s">
        <v>155</v>
      </c>
      <c r="E251" t="s">
        <v>157</v>
      </c>
      <c r="F251" t="s">
        <v>159</v>
      </c>
      <c r="G251" t="s">
        <v>224</v>
      </c>
      <c r="H251">
        <v>453.81270095584006</v>
      </c>
      <c r="I251">
        <v>33</v>
      </c>
      <c r="J251">
        <v>1598343.1140401759</v>
      </c>
      <c r="K251">
        <v>42708.212974999995</v>
      </c>
      <c r="L251">
        <v>287701760.52723169</v>
      </c>
      <c r="M251">
        <v>5756200.4249999989</v>
      </c>
      <c r="N251">
        <v>2397514671.0602641</v>
      </c>
      <c r="O251">
        <v>123624600</v>
      </c>
      <c r="P251">
        <v>30.353600616666661</v>
      </c>
      <c r="Q251">
        <v>23895.22955490063</v>
      </c>
      <c r="R251">
        <v>287744468.74020672</v>
      </c>
      <c r="S251">
        <v>2526.8954714852644</v>
      </c>
      <c r="T251">
        <v>23925.583155517295</v>
      </c>
      <c r="U251">
        <f>Sustainable_Friendly_Table[[#This Row],[Total Energy(MJ)]]*AHP!$P$13/TOPSIS!$B$12</f>
        <v>2.3011569812419017E-2</v>
      </c>
      <c r="V251">
        <f>Sustainable_Friendly_Table[[#This Row],[Total Cost(LKR Million)]]*AHP!$P$14/TOPSIS!$C$12</f>
        <v>6.9773325628127887E-3</v>
      </c>
      <c r="W251">
        <f>Sustainable_Friendly_Table[[#This Row],[Total Carbon (Metric T)]]*AHP!$P$15/TOPSIS!$D$12</f>
        <v>1.2668510486301859E-2</v>
      </c>
      <c r="X251">
        <f>((Sustainable_Friendly_Table[[#This Row],[Weighted Energy]]-TOPSIS!$B$13)^2+(Sustainable_Friendly_Table[[#This Row],[Weighted Cost]]-TOPSIS!$C$13)^2+(Sustainable_Friendly_Table[[#This Row],[Weighted Co2]]-TOPSIS!$D$13)^2)^0.5</f>
        <v>3.4174590229738211E-3</v>
      </c>
      <c r="Y251">
        <f>((Sustainable_Friendly_Table[[#This Row],[Weighted Energy]]-TOPSIS!$B$14)^2+(Sustainable_Friendly_Table[[#This Row],[Weighted Cost]]-TOPSIS!$C$14)^2+(Sustainable_Friendly_Table[[#This Row],[Weighted Co2]]-TOPSIS!$D$14)^2)^0.5</f>
        <v>3.6080189562561122E-3</v>
      </c>
      <c r="Z251">
        <f>Sustainable_Friendly_Table[[#This Row],[S- Worst-Euclidean Distance]]/(Sustainable_Friendly_Table[[#This Row],[S+ Best-Euclidean Distance]]+Sustainable_Friendly_Table[[#This Row],[S- Worst-Euclidean Distance]])</f>
        <v>0.51356206181598318</v>
      </c>
      <c r="AA251">
        <v>250</v>
      </c>
    </row>
    <row r="252" spans="1:27" x14ac:dyDescent="0.3">
      <c r="A252">
        <v>443</v>
      </c>
      <c r="B252" t="s">
        <v>143</v>
      </c>
      <c r="C252" t="s">
        <v>149</v>
      </c>
      <c r="D252" t="s">
        <v>154</v>
      </c>
      <c r="E252" t="s">
        <v>157</v>
      </c>
      <c r="F252" t="s">
        <v>159</v>
      </c>
      <c r="G252" t="s">
        <v>226</v>
      </c>
      <c r="H252">
        <v>453.78260708084002</v>
      </c>
      <c r="I252">
        <v>33</v>
      </c>
      <c r="J252">
        <v>1598313.9831691757</v>
      </c>
      <c r="K252">
        <v>42794.195474999993</v>
      </c>
      <c r="L252">
        <v>287696516.97045165</v>
      </c>
      <c r="M252">
        <v>5760499.5499999989</v>
      </c>
      <c r="N252">
        <v>2397470974.7537637</v>
      </c>
      <c r="O252">
        <v>128700000</v>
      </c>
      <c r="P252">
        <v>30.418087491666657</v>
      </c>
      <c r="Q252">
        <v>23894.794048379175</v>
      </c>
      <c r="R252">
        <v>287739311.16592664</v>
      </c>
      <c r="S252">
        <v>2531.9314743037639</v>
      </c>
      <c r="T252">
        <v>23925.212135870843</v>
      </c>
      <c r="U252">
        <f>Sustainable_Friendly_Table[[#This Row],[Total Energy(MJ)]]*AHP!$P$13/TOPSIS!$B$12</f>
        <v>2.3011157349649081E-2</v>
      </c>
      <c r="V252">
        <f>Sustainable_Friendly_Table[[#This Row],[Total Cost(LKR Million)]]*AHP!$P$14/TOPSIS!$C$12</f>
        <v>6.9912381108848988E-3</v>
      </c>
      <c r="W252">
        <f>Sustainable_Friendly_Table[[#This Row],[Total Carbon (Metric T)]]*AHP!$P$15/TOPSIS!$D$12</f>
        <v>1.26683140327295E-2</v>
      </c>
      <c r="X252">
        <f>((Sustainable_Friendly_Table[[#This Row],[Weighted Energy]]-TOPSIS!$B$13)^2+(Sustainable_Friendly_Table[[#This Row],[Weighted Cost]]-TOPSIS!$C$13)^2+(Sustainable_Friendly_Table[[#This Row],[Weighted Co2]]-TOPSIS!$D$13)^2)^0.5</f>
        <v>3.4207022554761492E-3</v>
      </c>
      <c r="Y252">
        <f>((Sustainable_Friendly_Table[[#This Row],[Weighted Energy]]-TOPSIS!$B$14)^2+(Sustainable_Friendly_Table[[#This Row],[Weighted Cost]]-TOPSIS!$C$14)^2+(Sustainable_Friendly_Table[[#This Row],[Weighted Co2]]-TOPSIS!$D$14)^2)^0.5</f>
        <v>3.6048783763593614E-3</v>
      </c>
      <c r="Z252">
        <f>Sustainable_Friendly_Table[[#This Row],[S- Worst-Euclidean Distance]]/(Sustainable_Friendly_Table[[#This Row],[S+ Best-Euclidean Distance]]+Sustainable_Friendly_Table[[#This Row],[S- Worst-Euclidean Distance]])</f>
        <v>0.51310753733639047</v>
      </c>
      <c r="AA252">
        <v>251</v>
      </c>
    </row>
    <row r="253" spans="1:27" x14ac:dyDescent="0.3">
      <c r="A253">
        <v>461</v>
      </c>
      <c r="B253" t="s">
        <v>143</v>
      </c>
      <c r="C253" t="s">
        <v>149</v>
      </c>
      <c r="D253" t="s">
        <v>155</v>
      </c>
      <c r="E253" t="s">
        <v>157</v>
      </c>
      <c r="F253" t="s">
        <v>159</v>
      </c>
      <c r="G253" t="s">
        <v>226</v>
      </c>
      <c r="H253">
        <v>453.81270095584006</v>
      </c>
      <c r="I253">
        <v>33</v>
      </c>
      <c r="J253">
        <v>1598343.1140401759</v>
      </c>
      <c r="K253">
        <v>42708.212974999995</v>
      </c>
      <c r="L253">
        <v>287701760.52723169</v>
      </c>
      <c r="M253">
        <v>5756200.4249999989</v>
      </c>
      <c r="N253">
        <v>2397514671.0602641</v>
      </c>
      <c r="O253">
        <v>128700000</v>
      </c>
      <c r="P253">
        <v>30.353600616666661</v>
      </c>
      <c r="Q253">
        <v>23895.22955490063</v>
      </c>
      <c r="R253">
        <v>287744468.74020672</v>
      </c>
      <c r="S253">
        <v>2531.9708714852645</v>
      </c>
      <c r="T253">
        <v>23925.583155517295</v>
      </c>
      <c r="U253">
        <f>Sustainable_Friendly_Table[[#This Row],[Total Energy(MJ)]]*AHP!$P$13/TOPSIS!$B$12</f>
        <v>2.3011569812419017E-2</v>
      </c>
      <c r="V253">
        <f>Sustainable_Friendly_Table[[#This Row],[Total Cost(LKR Million)]]*AHP!$P$14/TOPSIS!$C$12</f>
        <v>6.9913468954549253E-3</v>
      </c>
      <c r="W253">
        <f>Sustainable_Friendly_Table[[#This Row],[Total Carbon (Metric T)]]*AHP!$P$15/TOPSIS!$D$12</f>
        <v>1.2668510486301859E-2</v>
      </c>
      <c r="X253">
        <f>((Sustainable_Friendly_Table[[#This Row],[Weighted Energy]]-TOPSIS!$B$13)^2+(Sustainable_Friendly_Table[[#This Row],[Weighted Cost]]-TOPSIS!$C$13)^2+(Sustainable_Friendly_Table[[#This Row],[Weighted Co2]]-TOPSIS!$D$13)^2)^0.5</f>
        <v>3.4211708067573223E-3</v>
      </c>
      <c r="Y253">
        <f>((Sustainable_Friendly_Table[[#This Row],[Weighted Energy]]-TOPSIS!$B$14)^2+(Sustainable_Friendly_Table[[#This Row],[Weighted Cost]]-TOPSIS!$C$14)^2+(Sustainable_Friendly_Table[[#This Row],[Weighted Co2]]-TOPSIS!$D$14)^2)^0.5</f>
        <v>3.6044096289387E-3</v>
      </c>
      <c r="Z253">
        <f>Sustainable_Friendly_Table[[#This Row],[S- Worst-Euclidean Distance]]/(Sustainable_Friendly_Table[[#This Row],[S+ Best-Euclidean Distance]]+Sustainable_Friendly_Table[[#This Row],[S- Worst-Euclidean Distance]])</f>
        <v>0.51304083156249736</v>
      </c>
      <c r="AA253">
        <v>252</v>
      </c>
    </row>
    <row r="254" spans="1:27" x14ac:dyDescent="0.3">
      <c r="A254">
        <v>151</v>
      </c>
      <c r="B254" t="s">
        <v>140</v>
      </c>
      <c r="C254" t="s">
        <v>150</v>
      </c>
      <c r="D254" t="s">
        <v>154</v>
      </c>
      <c r="E254" t="s">
        <v>156</v>
      </c>
      <c r="F254" t="s">
        <v>161</v>
      </c>
      <c r="G254" t="s">
        <v>225</v>
      </c>
      <c r="H254">
        <v>430.88938238864955</v>
      </c>
      <c r="I254">
        <v>62</v>
      </c>
      <c r="J254">
        <v>1612337.9109589877</v>
      </c>
      <c r="K254">
        <v>60517.684633333323</v>
      </c>
      <c r="L254">
        <v>290220823.97261781</v>
      </c>
      <c r="M254">
        <v>6712667.0816666661</v>
      </c>
      <c r="N254">
        <v>2418506866.4384818</v>
      </c>
      <c r="O254">
        <v>115568000</v>
      </c>
      <c r="P254">
        <v>25.435707566666661</v>
      </c>
      <c r="Q254">
        <v>24104.451768836869</v>
      </c>
      <c r="R254">
        <v>290281341.65725112</v>
      </c>
      <c r="S254">
        <v>2540.7875335201484</v>
      </c>
      <c r="T254">
        <v>24129.887476403535</v>
      </c>
      <c r="U254">
        <f>Sustainable_Friendly_Table[[#This Row],[Total Energy(MJ)]]*AHP!$P$13/TOPSIS!$B$12</f>
        <v>2.3214449223068985E-2</v>
      </c>
      <c r="V254">
        <f>Sustainable_Friendly_Table[[#This Row],[Total Cost(LKR Million)]]*AHP!$P$14/TOPSIS!$C$12</f>
        <v>7.0156917026721194E-3</v>
      </c>
      <c r="W254">
        <f>Sustainable_Friendly_Table[[#This Row],[Total Carbon (Metric T)]]*AHP!$P$15/TOPSIS!$D$12</f>
        <v>1.2776688891598003E-2</v>
      </c>
      <c r="X254">
        <f>((Sustainable_Friendly_Table[[#This Row],[Weighted Energy]]-TOPSIS!$B$13)^2+(Sustainable_Friendly_Table[[#This Row],[Weighted Cost]]-TOPSIS!$C$13)^2+(Sustainable_Friendly_Table[[#This Row],[Weighted Co2]]-TOPSIS!$D$13)^2)^0.5</f>
        <v>3.6494287969516979E-3</v>
      </c>
      <c r="Y254">
        <f>((Sustainable_Friendly_Table[[#This Row],[Weighted Energy]]-TOPSIS!$B$14)^2+(Sustainable_Friendly_Table[[#This Row],[Weighted Cost]]-TOPSIS!$C$14)^2+(Sustainable_Friendly_Table[[#This Row],[Weighted Co2]]-TOPSIS!$D$14)^2)^0.5</f>
        <v>3.3761131092617642E-3</v>
      </c>
      <c r="Z254">
        <f>Sustainable_Friendly_Table[[#This Row],[S- Worst-Euclidean Distance]]/(Sustainable_Friendly_Table[[#This Row],[S+ Best-Euclidean Distance]]+Sustainable_Friendly_Table[[#This Row],[S- Worst-Euclidean Distance]])</f>
        <v>0.4805484266311037</v>
      </c>
      <c r="AA254">
        <v>253</v>
      </c>
    </row>
    <row r="255" spans="1:27" x14ac:dyDescent="0.3">
      <c r="A255">
        <v>153</v>
      </c>
      <c r="B255" t="s">
        <v>140</v>
      </c>
      <c r="C255" t="s">
        <v>150</v>
      </c>
      <c r="D255" t="s">
        <v>154</v>
      </c>
      <c r="E255" t="s">
        <v>156</v>
      </c>
      <c r="F255" t="s">
        <v>161</v>
      </c>
      <c r="G255" t="s">
        <v>224</v>
      </c>
      <c r="H255">
        <v>430.88938238864955</v>
      </c>
      <c r="I255">
        <v>31</v>
      </c>
      <c r="J255">
        <v>1612337.9109589877</v>
      </c>
      <c r="K255">
        <v>60517.684633333323</v>
      </c>
      <c r="L255">
        <v>290220823.97261781</v>
      </c>
      <c r="M255">
        <v>6712667.0816666661</v>
      </c>
      <c r="N255">
        <v>2418506866.4384818</v>
      </c>
      <c r="O255">
        <v>116132200</v>
      </c>
      <c r="P255">
        <v>25.435707566666661</v>
      </c>
      <c r="Q255">
        <v>24104.451768836869</v>
      </c>
      <c r="R255">
        <v>290281341.65725112</v>
      </c>
      <c r="S255">
        <v>2541.3517335201482</v>
      </c>
      <c r="T255">
        <v>24129.887476403535</v>
      </c>
      <c r="U255">
        <f>Sustainable_Friendly_Table[[#This Row],[Total Energy(MJ)]]*AHP!$P$13/TOPSIS!$B$12</f>
        <v>2.3214449223068985E-2</v>
      </c>
      <c r="V255">
        <f>Sustainable_Friendly_Table[[#This Row],[Total Cost(LKR Million)]]*AHP!$P$14/TOPSIS!$C$12</f>
        <v>7.0172495870707259E-3</v>
      </c>
      <c r="W255">
        <f>Sustainable_Friendly_Table[[#This Row],[Total Carbon (Metric T)]]*AHP!$P$15/TOPSIS!$D$12</f>
        <v>1.2776688891598003E-2</v>
      </c>
      <c r="X255">
        <f>((Sustainable_Friendly_Table[[#This Row],[Weighted Energy]]-TOPSIS!$B$13)^2+(Sustainable_Friendly_Table[[#This Row],[Weighted Cost]]-TOPSIS!$C$13)^2+(Sustainable_Friendly_Table[[#This Row],[Weighted Co2]]-TOPSIS!$D$13)^2)^0.5</f>
        <v>3.6498290892574563E-3</v>
      </c>
      <c r="Y255">
        <f>((Sustainable_Friendly_Table[[#This Row],[Weighted Energy]]-TOPSIS!$B$14)^2+(Sustainable_Friendly_Table[[#This Row],[Weighted Cost]]-TOPSIS!$C$14)^2+(Sustainable_Friendly_Table[[#This Row],[Weighted Co2]]-TOPSIS!$D$14)^2)^0.5</f>
        <v>3.3756993386729068E-3</v>
      </c>
      <c r="Z255">
        <f>Sustainable_Friendly_Table[[#This Row],[S- Worst-Euclidean Distance]]/(Sustainable_Friendly_Table[[#This Row],[S+ Best-Euclidean Distance]]+Sustainable_Friendly_Table[[#This Row],[S- Worst-Euclidean Distance]])</f>
        <v>0.48049045325226131</v>
      </c>
      <c r="AA255">
        <v>254</v>
      </c>
    </row>
    <row r="256" spans="1:27" x14ac:dyDescent="0.3">
      <c r="A256">
        <v>169</v>
      </c>
      <c r="B256" t="s">
        <v>140</v>
      </c>
      <c r="C256" t="s">
        <v>150</v>
      </c>
      <c r="D256" t="s">
        <v>155</v>
      </c>
      <c r="E256" t="s">
        <v>156</v>
      </c>
      <c r="F256" t="s">
        <v>161</v>
      </c>
      <c r="G256" t="s">
        <v>225</v>
      </c>
      <c r="H256">
        <v>430.91947626364959</v>
      </c>
      <c r="I256">
        <v>62</v>
      </c>
      <c r="J256">
        <v>1612367.0418299877</v>
      </c>
      <c r="K256">
        <v>60431.702133333318</v>
      </c>
      <c r="L256">
        <v>290226067.52939779</v>
      </c>
      <c r="M256">
        <v>6708367.9566666661</v>
      </c>
      <c r="N256">
        <v>2418550562.7449818</v>
      </c>
      <c r="O256">
        <v>115568000</v>
      </c>
      <c r="P256">
        <v>25.371220691666657</v>
      </c>
      <c r="Q256">
        <v>24104.887275358316</v>
      </c>
      <c r="R256">
        <v>290286499.23153114</v>
      </c>
      <c r="S256">
        <v>2540.8269307016481</v>
      </c>
      <c r="T256">
        <v>24130.258496049984</v>
      </c>
      <c r="U256">
        <f>Sustainable_Friendly_Table[[#This Row],[Total Energy(MJ)]]*AHP!$P$13/TOPSIS!$B$12</f>
        <v>2.321486168583891E-2</v>
      </c>
      <c r="V256">
        <f>Sustainable_Friendly_Table[[#This Row],[Total Cost(LKR Million)]]*AHP!$P$14/TOPSIS!$C$12</f>
        <v>7.0158004872421433E-3</v>
      </c>
      <c r="W256">
        <f>Sustainable_Friendly_Table[[#This Row],[Total Carbon (Metric T)]]*AHP!$P$15/TOPSIS!$D$12</f>
        <v>1.2776885345170363E-2</v>
      </c>
      <c r="X256">
        <f>((Sustainable_Friendly_Table[[#This Row],[Weighted Energy]]-TOPSIS!$B$13)^2+(Sustainable_Friendly_Table[[#This Row],[Weighted Cost]]-TOPSIS!$C$13)^2+(Sustainable_Friendly_Table[[#This Row],[Weighted Co2]]-TOPSIS!$D$13)^2)^0.5</f>
        <v>3.6498975211190395E-3</v>
      </c>
      <c r="Y256">
        <f>((Sustainable_Friendly_Table[[#This Row],[Weighted Energy]]-TOPSIS!$B$14)^2+(Sustainable_Friendly_Table[[#This Row],[Weighted Cost]]-TOPSIS!$C$14)^2+(Sustainable_Friendly_Table[[#This Row],[Weighted Co2]]-TOPSIS!$D$14)^2)^0.5</f>
        <v>3.3756445301058638E-3</v>
      </c>
      <c r="Z256">
        <f>Sustainable_Friendly_Table[[#This Row],[S- Worst-Euclidean Distance]]/(Sustainable_Friendly_Table[[#This Row],[S+ Best-Euclidean Distance]]+Sustainable_Friendly_Table[[#This Row],[S- Worst-Euclidean Distance]])</f>
        <v>0.48048172019941437</v>
      </c>
      <c r="AA256">
        <v>255</v>
      </c>
    </row>
    <row r="257" spans="1:27" x14ac:dyDescent="0.3">
      <c r="A257">
        <v>171</v>
      </c>
      <c r="B257" t="s">
        <v>140</v>
      </c>
      <c r="C257" t="s">
        <v>150</v>
      </c>
      <c r="D257" t="s">
        <v>155</v>
      </c>
      <c r="E257" t="s">
        <v>156</v>
      </c>
      <c r="F257" t="s">
        <v>161</v>
      </c>
      <c r="G257" t="s">
        <v>224</v>
      </c>
      <c r="H257">
        <v>430.91947626364959</v>
      </c>
      <c r="I257">
        <v>31</v>
      </c>
      <c r="J257">
        <v>1612367.0418299877</v>
      </c>
      <c r="K257">
        <v>60431.702133333318</v>
      </c>
      <c r="L257">
        <v>290226067.52939779</v>
      </c>
      <c r="M257">
        <v>6708367.9566666661</v>
      </c>
      <c r="N257">
        <v>2418550562.7449818</v>
      </c>
      <c r="O257">
        <v>116132200</v>
      </c>
      <c r="P257">
        <v>25.371220691666657</v>
      </c>
      <c r="Q257">
        <v>24104.887275358316</v>
      </c>
      <c r="R257">
        <v>290286499.23153114</v>
      </c>
      <c r="S257">
        <v>2541.3911307016483</v>
      </c>
      <c r="T257">
        <v>24130.258496049984</v>
      </c>
      <c r="U257">
        <f>Sustainable_Friendly_Table[[#This Row],[Total Energy(MJ)]]*AHP!$P$13/TOPSIS!$B$12</f>
        <v>2.321486168583891E-2</v>
      </c>
      <c r="V257">
        <f>Sustainable_Friendly_Table[[#This Row],[Total Cost(LKR Million)]]*AHP!$P$14/TOPSIS!$C$12</f>
        <v>7.0173583716407516E-3</v>
      </c>
      <c r="W257">
        <f>Sustainable_Friendly_Table[[#This Row],[Total Carbon (Metric T)]]*AHP!$P$15/TOPSIS!$D$12</f>
        <v>1.2776885345170363E-2</v>
      </c>
      <c r="X257">
        <f>((Sustainable_Friendly_Table[[#This Row],[Weighted Energy]]-TOPSIS!$B$13)^2+(Sustainable_Friendly_Table[[#This Row],[Weighted Cost]]-TOPSIS!$C$13)^2+(Sustainable_Friendly_Table[[#This Row],[Weighted Co2]]-TOPSIS!$D$13)^2)^0.5</f>
        <v>3.6502978084518084E-3</v>
      </c>
      <c r="Y257">
        <f>((Sustainable_Friendly_Table[[#This Row],[Weighted Energy]]-TOPSIS!$B$14)^2+(Sustainable_Friendly_Table[[#This Row],[Weighted Cost]]-TOPSIS!$C$14)^2+(Sustainable_Friendly_Table[[#This Row],[Weighted Co2]]-TOPSIS!$D$14)^2)^0.5</f>
        <v>3.3752307522847635E-3</v>
      </c>
      <c r="Z257">
        <f>Sustainable_Friendly_Table[[#This Row],[S- Worst-Euclidean Distance]]/(Sustainable_Friendly_Table[[#This Row],[S+ Best-Euclidean Distance]]+Sustainable_Friendly_Table[[#This Row],[S- Worst-Euclidean Distance]])</f>
        <v>0.48042374649899611</v>
      </c>
      <c r="AA257">
        <v>256</v>
      </c>
    </row>
    <row r="258" spans="1:27" x14ac:dyDescent="0.3">
      <c r="A258">
        <v>152</v>
      </c>
      <c r="B258" t="s">
        <v>140</v>
      </c>
      <c r="C258" t="s">
        <v>150</v>
      </c>
      <c r="D258" t="s">
        <v>154</v>
      </c>
      <c r="E258" t="s">
        <v>156</v>
      </c>
      <c r="F258" t="s">
        <v>161</v>
      </c>
      <c r="G258" t="s">
        <v>226</v>
      </c>
      <c r="H258">
        <v>430.88938238864955</v>
      </c>
      <c r="I258">
        <v>31</v>
      </c>
      <c r="J258">
        <v>1612337.9109589877</v>
      </c>
      <c r="K258">
        <v>60517.684633333323</v>
      </c>
      <c r="L258">
        <v>290220823.97261781</v>
      </c>
      <c r="M258">
        <v>6712667.0816666661</v>
      </c>
      <c r="N258">
        <v>2418506866.4384818</v>
      </c>
      <c r="O258">
        <v>120900000</v>
      </c>
      <c r="P258">
        <v>25.435707566666661</v>
      </c>
      <c r="Q258">
        <v>24104.451768836869</v>
      </c>
      <c r="R258">
        <v>290281341.65725112</v>
      </c>
      <c r="S258">
        <v>2546.1195335201483</v>
      </c>
      <c r="T258">
        <v>24129.887476403535</v>
      </c>
      <c r="U258">
        <f>Sustainable_Friendly_Table[[#This Row],[Total Energy(MJ)]]*AHP!$P$13/TOPSIS!$B$12</f>
        <v>2.3214449223068985E-2</v>
      </c>
      <c r="V258">
        <f>Sustainable_Friendly_Table[[#This Row],[Total Cost(LKR Million)]]*AHP!$P$14/TOPSIS!$C$12</f>
        <v>7.0304145662193999E-3</v>
      </c>
      <c r="W258">
        <f>Sustainable_Friendly_Table[[#This Row],[Total Carbon (Metric T)]]*AHP!$P$15/TOPSIS!$D$12</f>
        <v>1.2776688891598003E-2</v>
      </c>
      <c r="X258">
        <f>((Sustainable_Friendly_Table[[#This Row],[Weighted Energy]]-TOPSIS!$B$13)^2+(Sustainable_Friendly_Table[[#This Row],[Weighted Cost]]-TOPSIS!$C$13)^2+(Sustainable_Friendly_Table[[#This Row],[Weighted Co2]]-TOPSIS!$D$13)^2)^0.5</f>
        <v>3.6532365558624097E-3</v>
      </c>
      <c r="Y258">
        <f>((Sustainable_Friendly_Table[[#This Row],[Weighted Energy]]-TOPSIS!$B$14)^2+(Sustainable_Friendly_Table[[#This Row],[Weighted Cost]]-TOPSIS!$C$14)^2+(Sustainable_Friendly_Table[[#This Row],[Weighted Co2]]-TOPSIS!$D$14)^2)^0.5</f>
        <v>3.3722294612574121E-3</v>
      </c>
      <c r="Z258">
        <f>Sustainable_Friendly_Table[[#This Row],[S- Worst-Euclidean Distance]]/(Sustainable_Friendly_Table[[#This Row],[S+ Best-Euclidean Distance]]+Sustainable_Friendly_Table[[#This Row],[S- Worst-Euclidean Distance]])</f>
        <v>0.48000082173052766</v>
      </c>
      <c r="AA258">
        <v>257</v>
      </c>
    </row>
    <row r="259" spans="1:27" x14ac:dyDescent="0.3">
      <c r="A259">
        <v>170</v>
      </c>
      <c r="B259" t="s">
        <v>140</v>
      </c>
      <c r="C259" t="s">
        <v>150</v>
      </c>
      <c r="D259" t="s">
        <v>155</v>
      </c>
      <c r="E259" t="s">
        <v>156</v>
      </c>
      <c r="F259" t="s">
        <v>161</v>
      </c>
      <c r="G259" t="s">
        <v>226</v>
      </c>
      <c r="H259">
        <v>430.91947626364959</v>
      </c>
      <c r="I259">
        <v>31</v>
      </c>
      <c r="J259">
        <v>1612367.0418299877</v>
      </c>
      <c r="K259">
        <v>60431.702133333318</v>
      </c>
      <c r="L259">
        <v>290226067.52939779</v>
      </c>
      <c r="M259">
        <v>6708367.9566666661</v>
      </c>
      <c r="N259">
        <v>2418550562.7449818</v>
      </c>
      <c r="O259">
        <v>120900000</v>
      </c>
      <c r="P259">
        <v>25.371220691666657</v>
      </c>
      <c r="Q259">
        <v>24104.887275358316</v>
      </c>
      <c r="R259">
        <v>290286499.23153114</v>
      </c>
      <c r="S259">
        <v>2546.1589307016484</v>
      </c>
      <c r="T259">
        <v>24130.258496049984</v>
      </c>
      <c r="U259">
        <f>Sustainable_Friendly_Table[[#This Row],[Total Energy(MJ)]]*AHP!$P$13/TOPSIS!$B$12</f>
        <v>2.321486168583891E-2</v>
      </c>
      <c r="V259">
        <f>Sustainable_Friendly_Table[[#This Row],[Total Cost(LKR Million)]]*AHP!$P$14/TOPSIS!$C$12</f>
        <v>7.0305233507894239E-3</v>
      </c>
      <c r="W259">
        <f>Sustainable_Friendly_Table[[#This Row],[Total Carbon (Metric T)]]*AHP!$P$15/TOPSIS!$D$12</f>
        <v>1.2776885345170363E-2</v>
      </c>
      <c r="X259">
        <f>((Sustainable_Friendly_Table[[#This Row],[Weighted Energy]]-TOPSIS!$B$13)^2+(Sustainable_Friendly_Table[[#This Row],[Weighted Cost]]-TOPSIS!$C$13)^2+(Sustainable_Friendly_Table[[#This Row],[Weighted Co2]]-TOPSIS!$D$13)^2)^0.5</f>
        <v>3.6537052298975616E-3</v>
      </c>
      <c r="Y259">
        <f>((Sustainable_Friendly_Table[[#This Row],[Weighted Energy]]-TOPSIS!$B$14)^2+(Sustainable_Friendly_Table[[#This Row],[Weighted Cost]]-TOPSIS!$C$14)^2+(Sustainable_Friendly_Table[[#This Row],[Weighted Co2]]-TOPSIS!$D$14)^2)^0.5</f>
        <v>3.3717608173946321E-3</v>
      </c>
      <c r="Z259">
        <f>Sustainable_Friendly_Table[[#This Row],[S- Worst-Euclidean Distance]]/(Sustainable_Friendly_Table[[#This Row],[S+ Best-Euclidean Distance]]+Sustainable_Friendly_Table[[#This Row],[S- Worst-Euclidean Distance]])</f>
        <v>0.47993411322430357</v>
      </c>
      <c r="AA259">
        <v>258</v>
      </c>
    </row>
    <row r="260" spans="1:27" x14ac:dyDescent="0.3">
      <c r="A260">
        <v>160</v>
      </c>
      <c r="B260" t="s">
        <v>140</v>
      </c>
      <c r="C260" t="s">
        <v>150</v>
      </c>
      <c r="D260" t="s">
        <v>154</v>
      </c>
      <c r="E260" t="s">
        <v>157</v>
      </c>
      <c r="F260" t="s">
        <v>161</v>
      </c>
      <c r="G260" t="s">
        <v>225</v>
      </c>
      <c r="H260">
        <v>433.94089472198289</v>
      </c>
      <c r="I260">
        <v>62</v>
      </c>
      <c r="J260">
        <v>1615291.7748976543</v>
      </c>
      <c r="K260">
        <v>63514.70567499999</v>
      </c>
      <c r="L260">
        <v>290752519.48157781</v>
      </c>
      <c r="M260">
        <v>6113262.8733333321</v>
      </c>
      <c r="N260">
        <v>2422937662.3464813</v>
      </c>
      <c r="O260">
        <v>115568000</v>
      </c>
      <c r="P260">
        <v>28.432728608333328</v>
      </c>
      <c r="Q260">
        <v>24148.612034719932</v>
      </c>
      <c r="R260">
        <v>290816034.18725282</v>
      </c>
      <c r="S260">
        <v>2544.6189252198146</v>
      </c>
      <c r="T260">
        <v>24177.044763328264</v>
      </c>
      <c r="U260">
        <f>Sustainable_Friendly_Table[[#This Row],[Total Energy(MJ)]]*AHP!$P$13/TOPSIS!$B$12</f>
        <v>2.3257209782589668E-2</v>
      </c>
      <c r="V260">
        <f>Sustainable_Friendly_Table[[#This Row],[Total Cost(LKR Million)]]*AHP!$P$14/TOPSIS!$C$12</f>
        <v>7.0262710457310784E-3</v>
      </c>
      <c r="W260">
        <f>Sustainable_Friendly_Table[[#This Row],[Total Carbon (Metric T)]]*AHP!$P$15/TOPSIS!$D$12</f>
        <v>1.2801658505923734E-2</v>
      </c>
      <c r="X260">
        <f>((Sustainable_Friendly_Table[[#This Row],[Weighted Energy]]-TOPSIS!$B$13)^2+(Sustainable_Friendly_Table[[#This Row],[Weighted Cost]]-TOPSIS!$C$13)^2+(Sustainable_Friendly_Table[[#This Row],[Weighted Co2]]-TOPSIS!$D$13)^2)^0.5</f>
        <v>3.6999874779165892E-3</v>
      </c>
      <c r="Y260">
        <f>((Sustainable_Friendly_Table[[#This Row],[Weighted Energy]]-TOPSIS!$B$14)^2+(Sustainable_Friendly_Table[[#This Row],[Weighted Cost]]-TOPSIS!$C$14)^2+(Sustainable_Friendly_Table[[#This Row],[Weighted Co2]]-TOPSIS!$D$14)^2)^0.5</f>
        <v>3.325582040939374E-3</v>
      </c>
      <c r="Z260">
        <f>Sustainable_Friendly_Table[[#This Row],[S- Worst-Euclidean Distance]]/(Sustainable_Friendly_Table[[#This Row],[S+ Best-Euclidean Distance]]+Sustainable_Friendly_Table[[#This Row],[S- Worst-Euclidean Distance]])</f>
        <v>0.47335408638599713</v>
      </c>
      <c r="AA260">
        <v>259</v>
      </c>
    </row>
    <row r="261" spans="1:27" x14ac:dyDescent="0.3">
      <c r="A261">
        <v>162</v>
      </c>
      <c r="B261" t="s">
        <v>140</v>
      </c>
      <c r="C261" t="s">
        <v>150</v>
      </c>
      <c r="D261" t="s">
        <v>154</v>
      </c>
      <c r="E261" t="s">
        <v>157</v>
      </c>
      <c r="F261" t="s">
        <v>161</v>
      </c>
      <c r="G261" t="s">
        <v>224</v>
      </c>
      <c r="H261">
        <v>433.94089472198289</v>
      </c>
      <c r="I261">
        <v>31</v>
      </c>
      <c r="J261">
        <v>1615291.7748976543</v>
      </c>
      <c r="K261">
        <v>63514.70567499999</v>
      </c>
      <c r="L261">
        <v>290752519.48157781</v>
      </c>
      <c r="M261">
        <v>6113262.8733333321</v>
      </c>
      <c r="N261">
        <v>2422937662.3464813</v>
      </c>
      <c r="O261">
        <v>116132200</v>
      </c>
      <c r="P261">
        <v>28.432728608333328</v>
      </c>
      <c r="Q261">
        <v>24148.612034719932</v>
      </c>
      <c r="R261">
        <v>290816034.18725282</v>
      </c>
      <c r="S261">
        <v>2545.1831252198149</v>
      </c>
      <c r="T261">
        <v>24177.044763328264</v>
      </c>
      <c r="U261">
        <f>Sustainable_Friendly_Table[[#This Row],[Total Energy(MJ)]]*AHP!$P$13/TOPSIS!$B$12</f>
        <v>2.3257209782589668E-2</v>
      </c>
      <c r="V261">
        <f>Sustainable_Friendly_Table[[#This Row],[Total Cost(LKR Million)]]*AHP!$P$14/TOPSIS!$C$12</f>
        <v>7.0278289301296858E-3</v>
      </c>
      <c r="W261">
        <f>Sustainable_Friendly_Table[[#This Row],[Total Carbon (Metric T)]]*AHP!$P$15/TOPSIS!$D$12</f>
        <v>1.2801658505923734E-2</v>
      </c>
      <c r="X261">
        <f>((Sustainable_Friendly_Table[[#This Row],[Weighted Energy]]-TOPSIS!$B$13)^2+(Sustainable_Friendly_Table[[#This Row],[Weighted Cost]]-TOPSIS!$C$13)^2+(Sustainable_Friendly_Table[[#This Row],[Weighted Co2]]-TOPSIS!$D$13)^2)^0.5</f>
        <v>3.7003867549617242E-3</v>
      </c>
      <c r="Y261">
        <f>((Sustainable_Friendly_Table[[#This Row],[Weighted Energy]]-TOPSIS!$B$14)^2+(Sustainable_Friendly_Table[[#This Row],[Weighted Cost]]-TOPSIS!$C$14)^2+(Sustainable_Friendly_Table[[#This Row],[Weighted Co2]]-TOPSIS!$D$14)^2)^0.5</f>
        <v>3.3251669390262284E-3</v>
      </c>
      <c r="Z261">
        <f>Sustainable_Friendly_Table[[#This Row],[S- Worst-Euclidean Distance]]/(Sustainable_Friendly_Table[[#This Row],[S+ Best-Euclidean Distance]]+Sustainable_Friendly_Table[[#This Row],[S- Worst-Euclidean Distance]])</f>
        <v>0.47329606801976432</v>
      </c>
      <c r="AA261">
        <v>260</v>
      </c>
    </row>
    <row r="262" spans="1:27" x14ac:dyDescent="0.3">
      <c r="A262">
        <v>178</v>
      </c>
      <c r="B262" t="s">
        <v>140</v>
      </c>
      <c r="C262" t="s">
        <v>150</v>
      </c>
      <c r="D262" t="s">
        <v>155</v>
      </c>
      <c r="E262" t="s">
        <v>157</v>
      </c>
      <c r="F262" t="s">
        <v>161</v>
      </c>
      <c r="G262" t="s">
        <v>225</v>
      </c>
      <c r="H262">
        <v>433.97098859698292</v>
      </c>
      <c r="I262">
        <v>62</v>
      </c>
      <c r="J262">
        <v>1615320.9057686541</v>
      </c>
      <c r="K262">
        <v>63428.723174999985</v>
      </c>
      <c r="L262">
        <v>290757763.03835773</v>
      </c>
      <c r="M262">
        <v>6108963.7483333321</v>
      </c>
      <c r="N262">
        <v>2422981358.6529813</v>
      </c>
      <c r="O262">
        <v>115568000</v>
      </c>
      <c r="P262">
        <v>28.368241733333324</v>
      </c>
      <c r="Q262">
        <v>24149.047541241376</v>
      </c>
      <c r="R262">
        <v>290821191.76153272</v>
      </c>
      <c r="S262">
        <v>2544.6583224013148</v>
      </c>
      <c r="T262">
        <v>24177.415782974709</v>
      </c>
      <c r="U262">
        <f>Sustainable_Friendly_Table[[#This Row],[Total Energy(MJ)]]*AHP!$P$13/TOPSIS!$B$12</f>
        <v>2.3257622245359589E-2</v>
      </c>
      <c r="V262">
        <f>Sustainable_Friendly_Table[[#This Row],[Total Cost(LKR Million)]]*AHP!$P$14/TOPSIS!$C$12</f>
        <v>7.0263798303011032E-3</v>
      </c>
      <c r="W262">
        <f>Sustainable_Friendly_Table[[#This Row],[Total Carbon (Metric T)]]*AHP!$P$15/TOPSIS!$D$12</f>
        <v>1.280185495949609E-2</v>
      </c>
      <c r="X262">
        <f>((Sustainable_Friendly_Table[[#This Row],[Weighted Energy]]-TOPSIS!$B$13)^2+(Sustainable_Friendly_Table[[#This Row],[Weighted Cost]]-TOPSIS!$C$13)^2+(Sustainable_Friendly_Table[[#This Row],[Weighted Co2]]-TOPSIS!$D$13)^2)^0.5</f>
        <v>3.7004562008144627E-3</v>
      </c>
      <c r="Y262">
        <f>((Sustainable_Friendly_Table[[#This Row],[Weighted Energy]]-TOPSIS!$B$14)^2+(Sustainable_Friendly_Table[[#This Row],[Weighted Cost]]-TOPSIS!$C$14)^2+(Sustainable_Friendly_Table[[#This Row],[Weighted Co2]]-TOPSIS!$D$14)^2)^0.5</f>
        <v>3.325113466466838E-3</v>
      </c>
      <c r="Z262">
        <f>Sustainable_Friendly_Table[[#This Row],[S- Worst-Euclidean Distance]]/(Sustainable_Friendly_Table[[#This Row],[S+ Best-Euclidean Distance]]+Sustainable_Friendly_Table[[#This Row],[S- Worst-Euclidean Distance]])</f>
        <v>0.47328738080161464</v>
      </c>
      <c r="AA262">
        <v>261</v>
      </c>
    </row>
    <row r="263" spans="1:27" x14ac:dyDescent="0.3">
      <c r="A263">
        <v>180</v>
      </c>
      <c r="B263" t="s">
        <v>140</v>
      </c>
      <c r="C263" t="s">
        <v>150</v>
      </c>
      <c r="D263" t="s">
        <v>155</v>
      </c>
      <c r="E263" t="s">
        <v>157</v>
      </c>
      <c r="F263" t="s">
        <v>161</v>
      </c>
      <c r="G263" t="s">
        <v>224</v>
      </c>
      <c r="H263">
        <v>433.97098859698292</v>
      </c>
      <c r="I263">
        <v>31</v>
      </c>
      <c r="J263">
        <v>1615320.9057686541</v>
      </c>
      <c r="K263">
        <v>63428.723174999985</v>
      </c>
      <c r="L263">
        <v>290757763.03835773</v>
      </c>
      <c r="M263">
        <v>6108963.7483333321</v>
      </c>
      <c r="N263">
        <v>2422981358.6529813</v>
      </c>
      <c r="O263">
        <v>116132200</v>
      </c>
      <c r="P263">
        <v>28.368241733333324</v>
      </c>
      <c r="Q263">
        <v>24149.047541241376</v>
      </c>
      <c r="R263">
        <v>290821191.76153272</v>
      </c>
      <c r="S263">
        <v>2545.2225224013146</v>
      </c>
      <c r="T263">
        <v>24177.415782974709</v>
      </c>
      <c r="U263">
        <f>Sustainable_Friendly_Table[[#This Row],[Total Energy(MJ)]]*AHP!$P$13/TOPSIS!$B$12</f>
        <v>2.3257622245359589E-2</v>
      </c>
      <c r="V263">
        <f>Sustainable_Friendly_Table[[#This Row],[Total Cost(LKR Million)]]*AHP!$P$14/TOPSIS!$C$12</f>
        <v>7.0279377146997106E-3</v>
      </c>
      <c r="W263">
        <f>Sustainable_Friendly_Table[[#This Row],[Total Carbon (Metric T)]]*AHP!$P$15/TOPSIS!$D$12</f>
        <v>1.280185495949609E-2</v>
      </c>
      <c r="X263">
        <f>((Sustainable_Friendly_Table[[#This Row],[Weighted Energy]]-TOPSIS!$B$13)^2+(Sustainable_Friendly_Table[[#This Row],[Weighted Cost]]-TOPSIS!$C$13)^2+(Sustainable_Friendly_Table[[#This Row],[Weighted Co2]]-TOPSIS!$D$13)^2)^0.5</f>
        <v>3.7008554730832669E-3</v>
      </c>
      <c r="Y263">
        <f>((Sustainable_Friendly_Table[[#This Row],[Weighted Energy]]-TOPSIS!$B$14)^2+(Sustainable_Friendly_Table[[#This Row],[Weighted Cost]]-TOPSIS!$C$14)^2+(Sustainable_Friendly_Table[[#This Row],[Weighted Co2]]-TOPSIS!$D$14)^2)^0.5</f>
        <v>3.3246983570244752E-3</v>
      </c>
      <c r="Z263">
        <f>Sustainable_Friendly_Table[[#This Row],[S- Worst-Euclidean Distance]]/(Sustainable_Friendly_Table[[#This Row],[S+ Best-Euclidean Distance]]+Sustainable_Friendly_Table[[#This Row],[S- Worst-Euclidean Distance]])</f>
        <v>0.47322936204354565</v>
      </c>
      <c r="AA263">
        <v>262</v>
      </c>
    </row>
    <row r="264" spans="1:27" x14ac:dyDescent="0.3">
      <c r="A264">
        <v>161</v>
      </c>
      <c r="B264" t="s">
        <v>140</v>
      </c>
      <c r="C264" t="s">
        <v>150</v>
      </c>
      <c r="D264" t="s">
        <v>154</v>
      </c>
      <c r="E264" t="s">
        <v>157</v>
      </c>
      <c r="F264" t="s">
        <v>161</v>
      </c>
      <c r="G264" t="s">
        <v>226</v>
      </c>
      <c r="H264">
        <v>433.94089472198289</v>
      </c>
      <c r="I264">
        <v>31</v>
      </c>
      <c r="J264">
        <v>1615291.7748976543</v>
      </c>
      <c r="K264">
        <v>63514.70567499999</v>
      </c>
      <c r="L264">
        <v>290752519.48157781</v>
      </c>
      <c r="M264">
        <v>6113262.8733333321</v>
      </c>
      <c r="N264">
        <v>2422937662.3464813</v>
      </c>
      <c r="O264">
        <v>120900000</v>
      </c>
      <c r="P264">
        <v>28.432728608333328</v>
      </c>
      <c r="Q264">
        <v>24148.612034719932</v>
      </c>
      <c r="R264">
        <v>290816034.18725282</v>
      </c>
      <c r="S264">
        <v>2549.950925219815</v>
      </c>
      <c r="T264">
        <v>24177.044763328264</v>
      </c>
      <c r="U264">
        <f>Sustainable_Friendly_Table[[#This Row],[Total Energy(MJ)]]*AHP!$P$13/TOPSIS!$B$12</f>
        <v>2.3257209782589668E-2</v>
      </c>
      <c r="V264">
        <f>Sustainable_Friendly_Table[[#This Row],[Total Cost(LKR Million)]]*AHP!$P$14/TOPSIS!$C$12</f>
        <v>7.0409939092783589E-3</v>
      </c>
      <c r="W264">
        <f>Sustainable_Friendly_Table[[#This Row],[Total Carbon (Metric T)]]*AHP!$P$15/TOPSIS!$D$12</f>
        <v>1.2801658505923734E-2</v>
      </c>
      <c r="X264">
        <f>((Sustainable_Friendly_Table[[#This Row],[Weighted Energy]]-TOPSIS!$B$13)^2+(Sustainable_Friendly_Table[[#This Row],[Weighted Cost]]-TOPSIS!$C$13)^2+(Sustainable_Friendly_Table[[#This Row],[Weighted Co2]]-TOPSIS!$D$13)^2)^0.5</f>
        <v>3.7037853126574765E-3</v>
      </c>
      <c r="Y264">
        <f>((Sustainable_Friendly_Table[[#This Row],[Weighted Energy]]-TOPSIS!$B$14)^2+(Sustainable_Friendly_Table[[#This Row],[Weighted Cost]]-TOPSIS!$C$14)^2+(Sustainable_Friendly_Table[[#This Row],[Weighted Co2]]-TOPSIS!$D$14)^2)^0.5</f>
        <v>3.3216862043712624E-3</v>
      </c>
      <c r="Z264">
        <f>Sustainable_Friendly_Table[[#This Row],[S- Worst-Euclidean Distance]]/(Sustainable_Friendly_Table[[#This Row],[S+ Best-Euclidean Distance]]+Sustainable_Friendly_Table[[#This Row],[S- Worst-Euclidean Distance]])</f>
        <v>0.47280615917664309</v>
      </c>
      <c r="AA264">
        <v>263</v>
      </c>
    </row>
    <row r="265" spans="1:27" x14ac:dyDescent="0.3">
      <c r="A265">
        <v>292</v>
      </c>
      <c r="B265" t="s">
        <v>141</v>
      </c>
      <c r="C265" t="s">
        <v>151</v>
      </c>
      <c r="D265" t="s">
        <v>154</v>
      </c>
      <c r="E265" t="s">
        <v>156</v>
      </c>
      <c r="F265" t="s">
        <v>160</v>
      </c>
      <c r="G265" t="s">
        <v>225</v>
      </c>
      <c r="H265">
        <v>442.71744394808394</v>
      </c>
      <c r="I265">
        <v>63</v>
      </c>
      <c r="J265">
        <v>1615586.3988990886</v>
      </c>
      <c r="K265">
        <v>52537.622608333331</v>
      </c>
      <c r="L265">
        <v>290805551.80183595</v>
      </c>
      <c r="M265">
        <v>6001333.0841666656</v>
      </c>
      <c r="N265">
        <v>2423379598.3486328</v>
      </c>
      <c r="O265">
        <v>117432000</v>
      </c>
      <c r="P265">
        <v>21.952288391666666</v>
      </c>
      <c r="Q265">
        <v>24153.016663541373</v>
      </c>
      <c r="R265">
        <v>290858089.42444426</v>
      </c>
      <c r="S265">
        <v>2546.8129314327994</v>
      </c>
      <c r="T265">
        <v>24174.968951933039</v>
      </c>
      <c r="U265">
        <f>Sustainable_Friendly_Table[[#This Row],[Total Energy(MJ)]]*AHP!$P$13/TOPSIS!$B$12</f>
        <v>2.3260573034126163E-2</v>
      </c>
      <c r="V265">
        <f>Sustainable_Friendly_Table[[#This Row],[Total Cost(LKR Million)]]*AHP!$P$14/TOPSIS!$C$12</f>
        <v>7.0323291954114348E-3</v>
      </c>
      <c r="W265">
        <f>Sustainable_Friendly_Table[[#This Row],[Total Carbon (Metric T)]]*AHP!$P$15/TOPSIS!$D$12</f>
        <v>1.2800559371233595E-2</v>
      </c>
      <c r="X265">
        <f>((Sustainable_Friendly_Table[[#This Row],[Weighted Energy]]-TOPSIS!$B$13)^2+(Sustainable_Friendly_Table[[#This Row],[Weighted Cost]]-TOPSIS!$C$13)^2+(Sustainable_Friendly_Table[[#This Row],[Weighted Co2]]-TOPSIS!$D$13)^2)^0.5</f>
        <v>3.7038794240193606E-3</v>
      </c>
      <c r="Y265">
        <f>((Sustainable_Friendly_Table[[#This Row],[Weighted Energy]]-TOPSIS!$B$14)^2+(Sustainable_Friendly_Table[[#This Row],[Weighted Cost]]-TOPSIS!$C$14)^2+(Sustainable_Friendly_Table[[#This Row],[Weighted Co2]]-TOPSIS!$D$14)^2)^0.5</f>
        <v>3.3216419126871209E-3</v>
      </c>
      <c r="Z265">
        <f>Sustainable_Friendly_Table[[#This Row],[S- Worst-Euclidean Distance]]/(Sustainable_Friendly_Table[[#This Row],[S+ Best-Euclidean Distance]]+Sustainable_Friendly_Table[[#This Row],[S- Worst-Euclidean Distance]])</f>
        <v>0.47279650199515083</v>
      </c>
      <c r="AA265">
        <v>264</v>
      </c>
    </row>
    <row r="266" spans="1:27" x14ac:dyDescent="0.3">
      <c r="A266">
        <v>179</v>
      </c>
      <c r="B266" t="s">
        <v>140</v>
      </c>
      <c r="C266" t="s">
        <v>150</v>
      </c>
      <c r="D266" t="s">
        <v>155</v>
      </c>
      <c r="E266" t="s">
        <v>157</v>
      </c>
      <c r="F266" t="s">
        <v>161</v>
      </c>
      <c r="G266" t="s">
        <v>226</v>
      </c>
      <c r="H266">
        <v>433.97098859698292</v>
      </c>
      <c r="I266">
        <v>31</v>
      </c>
      <c r="J266">
        <v>1615320.9057686541</v>
      </c>
      <c r="K266">
        <v>63428.723174999985</v>
      </c>
      <c r="L266">
        <v>290757763.03835773</v>
      </c>
      <c r="M266">
        <v>6108963.7483333321</v>
      </c>
      <c r="N266">
        <v>2422981358.6529813</v>
      </c>
      <c r="O266">
        <v>120900000</v>
      </c>
      <c r="P266">
        <v>28.368241733333324</v>
      </c>
      <c r="Q266">
        <v>24149.047541241376</v>
      </c>
      <c r="R266">
        <v>290821191.76153272</v>
      </c>
      <c r="S266">
        <v>2549.9903224013146</v>
      </c>
      <c r="T266">
        <v>24177.415782974709</v>
      </c>
      <c r="U266">
        <f>Sustainable_Friendly_Table[[#This Row],[Total Energy(MJ)]]*AHP!$P$13/TOPSIS!$B$12</f>
        <v>2.3257622245359589E-2</v>
      </c>
      <c r="V266">
        <f>Sustainable_Friendly_Table[[#This Row],[Total Cost(LKR Million)]]*AHP!$P$14/TOPSIS!$C$12</f>
        <v>7.0411026938483829E-3</v>
      </c>
      <c r="W266">
        <f>Sustainable_Friendly_Table[[#This Row],[Total Carbon (Metric T)]]*AHP!$P$15/TOPSIS!$D$12</f>
        <v>1.280185495949609E-2</v>
      </c>
      <c r="X266">
        <f>((Sustainable_Friendly_Table[[#This Row],[Weighted Energy]]-TOPSIS!$B$13)^2+(Sustainable_Friendly_Table[[#This Row],[Weighted Cost]]-TOPSIS!$C$13)^2+(Sustainable_Friendly_Table[[#This Row],[Weighted Co2]]-TOPSIS!$D$13)^2)^0.5</f>
        <v>3.7042539873643442E-3</v>
      </c>
      <c r="Y266">
        <f>((Sustainable_Friendly_Table[[#This Row],[Weighted Energy]]-TOPSIS!$B$14)^2+(Sustainable_Friendly_Table[[#This Row],[Weighted Cost]]-TOPSIS!$C$14)^2+(Sustainable_Friendly_Table[[#This Row],[Weighted Co2]]-TOPSIS!$D$14)^2)^0.5</f>
        <v>3.3212175624929702E-3</v>
      </c>
      <c r="Z266">
        <f>Sustainable_Friendly_Table[[#This Row],[S- Worst-Euclidean Distance]]/(Sustainable_Friendly_Table[[#This Row],[S+ Best-Euclidean Distance]]+Sustainable_Friendly_Table[[#This Row],[S- Worst-Euclidean Distance]])</f>
        <v>0.47273945085727709</v>
      </c>
      <c r="AA266">
        <v>265</v>
      </c>
    </row>
    <row r="267" spans="1:27" x14ac:dyDescent="0.3">
      <c r="A267">
        <v>310</v>
      </c>
      <c r="B267" t="s">
        <v>141</v>
      </c>
      <c r="C267" t="s">
        <v>151</v>
      </c>
      <c r="D267" t="s">
        <v>155</v>
      </c>
      <c r="E267" t="s">
        <v>156</v>
      </c>
      <c r="F267" t="s">
        <v>160</v>
      </c>
      <c r="G267" t="s">
        <v>225</v>
      </c>
      <c r="H267">
        <v>442.74753782308392</v>
      </c>
      <c r="I267">
        <v>63</v>
      </c>
      <c r="J267">
        <v>1615615.5297700888</v>
      </c>
      <c r="K267">
        <v>52451.640108333318</v>
      </c>
      <c r="L267">
        <v>290810795.35861599</v>
      </c>
      <c r="M267">
        <v>5997033.9591666656</v>
      </c>
      <c r="N267">
        <v>2423423294.6551332</v>
      </c>
      <c r="O267">
        <v>117432000</v>
      </c>
      <c r="P267">
        <v>21.887801516666663</v>
      </c>
      <c r="Q267">
        <v>24153.452170062825</v>
      </c>
      <c r="R267">
        <v>290863246.99872434</v>
      </c>
      <c r="S267">
        <v>2546.8523286142999</v>
      </c>
      <c r="T267">
        <v>24175.339971579491</v>
      </c>
      <c r="U267">
        <f>Sustainable_Friendly_Table[[#This Row],[Total Energy(MJ)]]*AHP!$P$13/TOPSIS!$B$12</f>
        <v>2.3260985496896099E-2</v>
      </c>
      <c r="V267">
        <f>Sustainable_Friendly_Table[[#This Row],[Total Cost(LKR Million)]]*AHP!$P$14/TOPSIS!$C$12</f>
        <v>7.0324379799814613E-3</v>
      </c>
      <c r="W267">
        <f>Sustainable_Friendly_Table[[#This Row],[Total Carbon (Metric T)]]*AHP!$P$15/TOPSIS!$D$12</f>
        <v>1.2800755824805957E-2</v>
      </c>
      <c r="X267">
        <f>((Sustainable_Friendly_Table[[#This Row],[Weighted Energy]]-TOPSIS!$B$13)^2+(Sustainable_Friendly_Table[[#This Row],[Weighted Cost]]-TOPSIS!$C$13)^2+(Sustainable_Friendly_Table[[#This Row],[Weighted Co2]]-TOPSIS!$D$13)^2)^0.5</f>
        <v>3.7043481485575002E-3</v>
      </c>
      <c r="Y267">
        <f>((Sustainable_Friendly_Table[[#This Row],[Weighted Energy]]-TOPSIS!$B$14)^2+(Sustainable_Friendly_Table[[#This Row],[Weighted Cost]]-TOPSIS!$C$14)^2+(Sustainable_Friendly_Table[[#This Row],[Weighted Co2]]-TOPSIS!$D$14)^2)^0.5</f>
        <v>3.3211733334201198E-3</v>
      </c>
      <c r="Z267">
        <f>Sustainable_Friendly_Table[[#This Row],[S- Worst-Euclidean Distance]]/(Sustainable_Friendly_Table[[#This Row],[S+ Best-Euclidean Distance]]+Sustainable_Friendly_Table[[#This Row],[S- Worst-Euclidean Distance]])</f>
        <v>0.47272979549487337</v>
      </c>
      <c r="AA267">
        <v>266</v>
      </c>
    </row>
    <row r="268" spans="1:27" x14ac:dyDescent="0.3">
      <c r="A268">
        <v>294</v>
      </c>
      <c r="B268" t="s">
        <v>141</v>
      </c>
      <c r="C268" t="s">
        <v>151</v>
      </c>
      <c r="D268" t="s">
        <v>154</v>
      </c>
      <c r="E268" t="s">
        <v>156</v>
      </c>
      <c r="F268" t="s">
        <v>160</v>
      </c>
      <c r="G268" t="s">
        <v>224</v>
      </c>
      <c r="H268">
        <v>442.71744394808394</v>
      </c>
      <c r="I268">
        <v>32</v>
      </c>
      <c r="J268">
        <v>1615586.3988990886</v>
      </c>
      <c r="K268">
        <v>52537.622608333331</v>
      </c>
      <c r="L268">
        <v>290805551.80183595</v>
      </c>
      <c r="M268">
        <v>6001333.0841666656</v>
      </c>
      <c r="N268">
        <v>2423379598.3486328</v>
      </c>
      <c r="O268">
        <v>119878400</v>
      </c>
      <c r="P268">
        <v>21.952288391666666</v>
      </c>
      <c r="Q268">
        <v>24153.016663541373</v>
      </c>
      <c r="R268">
        <v>290858089.42444426</v>
      </c>
      <c r="S268">
        <v>2549.2593314327992</v>
      </c>
      <c r="T268">
        <v>24174.968951933039</v>
      </c>
      <c r="U268">
        <f>Sustainable_Friendly_Table[[#This Row],[Total Energy(MJ)]]*AHP!$P$13/TOPSIS!$B$12</f>
        <v>2.3260573034126163E-2</v>
      </c>
      <c r="V268">
        <f>Sustainable_Friendly_Table[[#This Row],[Total Cost(LKR Million)]]*AHP!$P$14/TOPSIS!$C$12</f>
        <v>7.0390842616871408E-3</v>
      </c>
      <c r="W268">
        <f>Sustainable_Friendly_Table[[#This Row],[Total Carbon (Metric T)]]*AHP!$P$15/TOPSIS!$D$12</f>
        <v>1.2800559371233595E-2</v>
      </c>
      <c r="X268">
        <f>((Sustainable_Friendly_Table[[#This Row],[Weighted Energy]]-TOPSIS!$B$13)^2+(Sustainable_Friendly_Table[[#This Row],[Weighted Cost]]-TOPSIS!$C$13)^2+(Sustainable_Friendly_Table[[#This Row],[Weighted Co2]]-TOPSIS!$D$13)^2)^0.5</f>
        <v>3.7056243607649316E-3</v>
      </c>
      <c r="Y268">
        <f>((Sustainable_Friendly_Table[[#This Row],[Weighted Energy]]-TOPSIS!$B$14)^2+(Sustainable_Friendly_Table[[#This Row],[Weighted Cost]]-TOPSIS!$C$14)^2+(Sustainable_Friendly_Table[[#This Row],[Weighted Co2]]-TOPSIS!$D$14)^2)^0.5</f>
        <v>3.3198571123211271E-3</v>
      </c>
      <c r="Z268">
        <f>Sustainable_Friendly_Table[[#This Row],[S- Worst-Euclidean Distance]]/(Sustainable_Friendly_Table[[#This Row],[S+ Best-Euclidean Distance]]+Sustainable_Friendly_Table[[#This Row],[S- Worst-Euclidean Distance]])</f>
        <v>0.47254513801497866</v>
      </c>
      <c r="AA268">
        <v>267</v>
      </c>
    </row>
    <row r="269" spans="1:27" x14ac:dyDescent="0.3">
      <c r="A269">
        <v>312</v>
      </c>
      <c r="B269" t="s">
        <v>141</v>
      </c>
      <c r="C269" t="s">
        <v>151</v>
      </c>
      <c r="D269" t="s">
        <v>155</v>
      </c>
      <c r="E269" t="s">
        <v>156</v>
      </c>
      <c r="F269" t="s">
        <v>160</v>
      </c>
      <c r="G269" t="s">
        <v>224</v>
      </c>
      <c r="H269">
        <v>442.74753782308392</v>
      </c>
      <c r="I269">
        <v>32</v>
      </c>
      <c r="J269">
        <v>1615615.5297700888</v>
      </c>
      <c r="K269">
        <v>52451.640108333318</v>
      </c>
      <c r="L269">
        <v>290810795.35861599</v>
      </c>
      <c r="M269">
        <v>5997033.9591666656</v>
      </c>
      <c r="N269">
        <v>2423423294.6551332</v>
      </c>
      <c r="O269">
        <v>119878400</v>
      </c>
      <c r="P269">
        <v>21.887801516666663</v>
      </c>
      <c r="Q269">
        <v>24153.452170062825</v>
      </c>
      <c r="R269">
        <v>290863246.99872434</v>
      </c>
      <c r="S269">
        <v>2549.2987286142998</v>
      </c>
      <c r="T269">
        <v>24175.339971579491</v>
      </c>
      <c r="U269">
        <f>Sustainable_Friendly_Table[[#This Row],[Total Energy(MJ)]]*AHP!$P$13/TOPSIS!$B$12</f>
        <v>2.3260985496896099E-2</v>
      </c>
      <c r="V269">
        <f>Sustainable_Friendly_Table[[#This Row],[Total Cost(LKR Million)]]*AHP!$P$14/TOPSIS!$C$12</f>
        <v>7.0391930462571665E-3</v>
      </c>
      <c r="W269">
        <f>Sustainable_Friendly_Table[[#This Row],[Total Carbon (Metric T)]]*AHP!$P$15/TOPSIS!$D$12</f>
        <v>1.2800755824805957E-2</v>
      </c>
      <c r="X269">
        <f>((Sustainable_Friendly_Table[[#This Row],[Weighted Energy]]-TOPSIS!$B$13)^2+(Sustainable_Friendly_Table[[#This Row],[Weighted Cost]]-TOPSIS!$C$13)^2+(Sustainable_Friendly_Table[[#This Row],[Weighted Co2]]-TOPSIS!$D$13)^2)^0.5</f>
        <v>3.706093062894651E-3</v>
      </c>
      <c r="Y269">
        <f>((Sustainable_Friendly_Table[[#This Row],[Weighted Energy]]-TOPSIS!$B$14)^2+(Sustainable_Friendly_Table[[#This Row],[Weighted Cost]]-TOPSIS!$C$14)^2+(Sustainable_Friendly_Table[[#This Row],[Weighted Co2]]-TOPSIS!$D$14)^2)^0.5</f>
        <v>3.3193885024841983E-3</v>
      </c>
      <c r="Z269">
        <f>Sustainable_Friendly_Table[[#This Row],[S- Worst-Euclidean Distance]]/(Sustainable_Friendly_Table[[#This Row],[S+ Best-Euclidean Distance]]+Sustainable_Friendly_Table[[#This Row],[S- Worst-Euclidean Distance]])</f>
        <v>0.47247843035300885</v>
      </c>
      <c r="AA269">
        <v>268</v>
      </c>
    </row>
    <row r="270" spans="1:27" x14ac:dyDescent="0.3">
      <c r="A270">
        <v>293</v>
      </c>
      <c r="B270" t="s">
        <v>141</v>
      </c>
      <c r="C270" t="s">
        <v>151</v>
      </c>
      <c r="D270" t="s">
        <v>154</v>
      </c>
      <c r="E270" t="s">
        <v>156</v>
      </c>
      <c r="F270" t="s">
        <v>160</v>
      </c>
      <c r="G270" t="s">
        <v>226</v>
      </c>
      <c r="H270">
        <v>442.71744394808394</v>
      </c>
      <c r="I270">
        <v>32</v>
      </c>
      <c r="J270">
        <v>1615586.3988990886</v>
      </c>
      <c r="K270">
        <v>52537.622608333331</v>
      </c>
      <c r="L270">
        <v>290805551.80183595</v>
      </c>
      <c r="M270">
        <v>6001333.0841666656</v>
      </c>
      <c r="N270">
        <v>2423379598.3486328</v>
      </c>
      <c r="O270">
        <v>124800000</v>
      </c>
      <c r="P270">
        <v>21.952288391666666</v>
      </c>
      <c r="Q270">
        <v>24153.016663541373</v>
      </c>
      <c r="R270">
        <v>290858089.42444426</v>
      </c>
      <c r="S270">
        <v>2554.1809314327993</v>
      </c>
      <c r="T270">
        <v>24174.968951933039</v>
      </c>
      <c r="U270">
        <f>Sustainable_Friendly_Table[[#This Row],[Total Energy(MJ)]]*AHP!$P$13/TOPSIS!$B$12</f>
        <v>2.3260573034126163E-2</v>
      </c>
      <c r="V270">
        <f>Sustainable_Friendly_Table[[#This Row],[Total Cost(LKR Million)]]*AHP!$P$14/TOPSIS!$C$12</f>
        <v>7.0526739175825444E-3</v>
      </c>
      <c r="W270">
        <f>Sustainable_Friendly_Table[[#This Row],[Total Carbon (Metric T)]]*AHP!$P$15/TOPSIS!$D$12</f>
        <v>1.2800559371233595E-2</v>
      </c>
      <c r="X270">
        <f>((Sustainable_Friendly_Table[[#This Row],[Weighted Energy]]-TOPSIS!$B$13)^2+(Sustainable_Friendly_Table[[#This Row],[Weighted Cost]]-TOPSIS!$C$13)^2+(Sustainable_Friendly_Table[[#This Row],[Weighted Co2]]-TOPSIS!$D$13)^2)^0.5</f>
        <v>3.7091695591373146E-3</v>
      </c>
      <c r="Y270">
        <f>((Sustainable_Friendly_Table[[#This Row],[Weighted Energy]]-TOPSIS!$B$14)^2+(Sustainable_Friendly_Table[[#This Row],[Weighted Cost]]-TOPSIS!$C$14)^2+(Sustainable_Friendly_Table[[#This Row],[Weighted Co2]]-TOPSIS!$D$14)^2)^0.5</f>
        <v>3.3163052750211767E-3</v>
      </c>
      <c r="Z270">
        <f>Sustainable_Friendly_Table[[#This Row],[S- Worst-Euclidean Distance]]/(Sustainable_Friendly_Table[[#This Row],[S+ Best-Euclidean Distance]]+Sustainable_Friendly_Table[[#This Row],[S- Worst-Euclidean Distance]])</f>
        <v>0.47204001911685772</v>
      </c>
      <c r="AA270">
        <v>269</v>
      </c>
    </row>
    <row r="271" spans="1:27" x14ac:dyDescent="0.3">
      <c r="A271">
        <v>311</v>
      </c>
      <c r="B271" t="s">
        <v>141</v>
      </c>
      <c r="C271" t="s">
        <v>151</v>
      </c>
      <c r="D271" t="s">
        <v>155</v>
      </c>
      <c r="E271" t="s">
        <v>156</v>
      </c>
      <c r="F271" t="s">
        <v>160</v>
      </c>
      <c r="G271" t="s">
        <v>226</v>
      </c>
      <c r="H271">
        <v>442.74753782308392</v>
      </c>
      <c r="I271">
        <v>32</v>
      </c>
      <c r="J271">
        <v>1615615.5297700888</v>
      </c>
      <c r="K271">
        <v>52451.640108333318</v>
      </c>
      <c r="L271">
        <v>290810795.35861599</v>
      </c>
      <c r="M271">
        <v>5997033.9591666656</v>
      </c>
      <c r="N271">
        <v>2423423294.6551332</v>
      </c>
      <c r="O271">
        <v>124800000</v>
      </c>
      <c r="P271">
        <v>21.887801516666663</v>
      </c>
      <c r="Q271">
        <v>24153.452170062825</v>
      </c>
      <c r="R271">
        <v>290863246.99872434</v>
      </c>
      <c r="S271">
        <v>2554.2203286142999</v>
      </c>
      <c r="T271">
        <v>24175.339971579491</v>
      </c>
      <c r="U271">
        <f>Sustainable_Friendly_Table[[#This Row],[Total Energy(MJ)]]*AHP!$P$13/TOPSIS!$B$12</f>
        <v>2.3260985496896099E-2</v>
      </c>
      <c r="V271">
        <f>Sustainable_Friendly_Table[[#This Row],[Total Cost(LKR Million)]]*AHP!$P$14/TOPSIS!$C$12</f>
        <v>7.052782702152571E-3</v>
      </c>
      <c r="W271">
        <f>Sustainable_Friendly_Table[[#This Row],[Total Carbon (Metric T)]]*AHP!$P$15/TOPSIS!$D$12</f>
        <v>1.2800755824805957E-2</v>
      </c>
      <c r="X271">
        <f>((Sustainable_Friendly_Table[[#This Row],[Weighted Energy]]-TOPSIS!$B$13)^2+(Sustainable_Friendly_Table[[#This Row],[Weighted Cost]]-TOPSIS!$C$13)^2+(Sustainable_Friendly_Table[[#This Row],[Weighted Co2]]-TOPSIS!$D$13)^2)^0.5</f>
        <v>3.7096382118559749E-3</v>
      </c>
      <c r="Y271">
        <f>((Sustainable_Friendly_Table[[#This Row],[Weighted Energy]]-TOPSIS!$B$14)^2+(Sustainable_Friendly_Table[[#This Row],[Weighted Cost]]-TOPSIS!$C$14)^2+(Sustainable_Friendly_Table[[#This Row],[Weighted Co2]]-TOPSIS!$D$14)^2)^0.5</f>
        <v>3.3158366090653723E-3</v>
      </c>
      <c r="Z271">
        <f>Sustainable_Friendly_Table[[#This Row],[S- Worst-Euclidean Distance]]/(Sustainable_Friendly_Table[[#This Row],[S+ Best-Euclidean Distance]]+Sustainable_Friendly_Table[[#This Row],[S- Worst-Euclidean Distance]])</f>
        <v>0.47197331050010383</v>
      </c>
      <c r="AA271">
        <v>270</v>
      </c>
    </row>
    <row r="272" spans="1:27" x14ac:dyDescent="0.3">
      <c r="A272">
        <v>328</v>
      </c>
      <c r="B272" t="s">
        <v>142</v>
      </c>
      <c r="C272" t="s">
        <v>149</v>
      </c>
      <c r="D272" t="s">
        <v>154</v>
      </c>
      <c r="E272" t="s">
        <v>156</v>
      </c>
      <c r="F272" t="s">
        <v>160</v>
      </c>
      <c r="G272" t="s">
        <v>225</v>
      </c>
      <c r="H272">
        <v>452.19799183409685</v>
      </c>
      <c r="I272">
        <v>65</v>
      </c>
      <c r="J272">
        <v>1617766.2113216189</v>
      </c>
      <c r="K272">
        <v>47492.943808333323</v>
      </c>
      <c r="L272">
        <v>291197918.03789139</v>
      </c>
      <c r="M272">
        <v>6662285.4041666649</v>
      </c>
      <c r="N272">
        <v>2426649316.9824281</v>
      </c>
      <c r="O272">
        <v>121160000</v>
      </c>
      <c r="P272">
        <v>25.772929991666661</v>
      </c>
      <c r="Q272">
        <v>24185.604859258201</v>
      </c>
      <c r="R272">
        <v>291245410.98169971</v>
      </c>
      <c r="S272">
        <v>2554.4716023865949</v>
      </c>
      <c r="T272">
        <v>24211.377789249869</v>
      </c>
      <c r="U272">
        <f>Sustainable_Friendly_Table[[#This Row],[Total Energy(MJ)]]*AHP!$P$13/TOPSIS!$B$12</f>
        <v>2.3291548006794314E-2</v>
      </c>
      <c r="V272">
        <f>Sustainable_Friendly_Table[[#This Row],[Total Cost(LKR Million)]]*AHP!$P$14/TOPSIS!$C$12</f>
        <v>7.053476526132787E-3</v>
      </c>
      <c r="W272">
        <f>Sustainable_Friendly_Table[[#This Row],[Total Carbon (Metric T)]]*AHP!$P$15/TOPSIS!$D$12</f>
        <v>1.2819837720034718E-2</v>
      </c>
      <c r="X272">
        <f>((Sustainable_Friendly_Table[[#This Row],[Weighted Energy]]-TOPSIS!$B$13)^2+(Sustainable_Friendly_Table[[#This Row],[Weighted Cost]]-TOPSIS!$C$13)^2+(Sustainable_Friendly_Table[[#This Row],[Weighted Co2]]-TOPSIS!$D$13)^2)^0.5</f>
        <v>3.7445433353988961E-3</v>
      </c>
      <c r="Y272">
        <f>((Sustainable_Friendly_Table[[#This Row],[Weighted Energy]]-TOPSIS!$B$14)^2+(Sustainable_Friendly_Table[[#This Row],[Weighted Cost]]-TOPSIS!$C$14)^2+(Sustainable_Friendly_Table[[#This Row],[Weighted Co2]]-TOPSIS!$D$14)^2)^0.5</f>
        <v>3.2809237485552901E-3</v>
      </c>
      <c r="Z272">
        <f>Sustainable_Friendly_Table[[#This Row],[S- Worst-Euclidean Distance]]/(Sustainable_Friendly_Table[[#This Row],[S+ Best-Euclidean Distance]]+Sustainable_Friendly_Table[[#This Row],[S- Worst-Euclidean Distance]])</f>
        <v>0.46700435847870603</v>
      </c>
      <c r="AA272">
        <v>271</v>
      </c>
    </row>
    <row r="273" spans="1:27" x14ac:dyDescent="0.3">
      <c r="A273">
        <v>346</v>
      </c>
      <c r="B273" t="s">
        <v>142</v>
      </c>
      <c r="C273" t="s">
        <v>149</v>
      </c>
      <c r="D273" t="s">
        <v>155</v>
      </c>
      <c r="E273" t="s">
        <v>156</v>
      </c>
      <c r="F273" t="s">
        <v>160</v>
      </c>
      <c r="G273" t="s">
        <v>225</v>
      </c>
      <c r="H273">
        <v>452.22808570909689</v>
      </c>
      <c r="I273">
        <v>65</v>
      </c>
      <c r="J273">
        <v>1617795.3421926186</v>
      </c>
      <c r="K273">
        <v>47406.961308333324</v>
      </c>
      <c r="L273">
        <v>291203161.59467137</v>
      </c>
      <c r="M273">
        <v>6657986.2791666649</v>
      </c>
      <c r="N273">
        <v>2426693013.288928</v>
      </c>
      <c r="O273">
        <v>121160000</v>
      </c>
      <c r="P273">
        <v>25.708443116666661</v>
      </c>
      <c r="Q273">
        <v>24186.040365779645</v>
      </c>
      <c r="R273">
        <v>291250568.55597973</v>
      </c>
      <c r="S273">
        <v>2554.5109995680946</v>
      </c>
      <c r="T273">
        <v>24211.748808896311</v>
      </c>
      <c r="U273">
        <f>Sustainable_Friendly_Table[[#This Row],[Total Energy(MJ)]]*AHP!$P$13/TOPSIS!$B$12</f>
        <v>2.3291960469564239E-2</v>
      </c>
      <c r="V273">
        <f>Sustainable_Friendly_Table[[#This Row],[Total Cost(LKR Million)]]*AHP!$P$14/TOPSIS!$C$12</f>
        <v>7.0535853107028101E-3</v>
      </c>
      <c r="W273">
        <f>Sustainable_Friendly_Table[[#This Row],[Total Carbon (Metric T)]]*AHP!$P$15/TOPSIS!$D$12</f>
        <v>1.2820034173607074E-2</v>
      </c>
      <c r="X273">
        <f>((Sustainable_Friendly_Table[[#This Row],[Weighted Energy]]-TOPSIS!$B$13)^2+(Sustainable_Friendly_Table[[#This Row],[Weighted Cost]]-TOPSIS!$C$13)^2+(Sustainable_Friendly_Table[[#This Row],[Weighted Co2]]-TOPSIS!$D$13)^2)^0.5</f>
        <v>3.7450120075082768E-3</v>
      </c>
      <c r="Y273">
        <f>((Sustainable_Friendly_Table[[#This Row],[Weighted Energy]]-TOPSIS!$B$14)^2+(Sustainable_Friendly_Table[[#This Row],[Weighted Cost]]-TOPSIS!$C$14)^2+(Sustainable_Friendly_Table[[#This Row],[Weighted Co2]]-TOPSIS!$D$14)^2)^0.5</f>
        <v>3.2804551034862411E-3</v>
      </c>
      <c r="Z273">
        <f>Sustainable_Friendly_Table[[#This Row],[S- Worst-Euclidean Distance]]/(Sustainable_Friendly_Table[[#This Row],[S+ Best-Euclidean Distance]]+Sustainable_Friendly_Table[[#This Row],[S- Worst-Euclidean Distance]])</f>
        <v>0.46693765007489491</v>
      </c>
      <c r="AA273">
        <v>272</v>
      </c>
    </row>
    <row r="274" spans="1:27" x14ac:dyDescent="0.3">
      <c r="A274">
        <v>330</v>
      </c>
      <c r="B274" t="s">
        <v>142</v>
      </c>
      <c r="C274" t="s">
        <v>149</v>
      </c>
      <c r="D274" t="s">
        <v>154</v>
      </c>
      <c r="E274" t="s">
        <v>156</v>
      </c>
      <c r="F274" t="s">
        <v>160</v>
      </c>
      <c r="G274" t="s">
        <v>224</v>
      </c>
      <c r="H274">
        <v>452.19799183409685</v>
      </c>
      <c r="I274">
        <v>33</v>
      </c>
      <c r="J274">
        <v>1617766.2113216189</v>
      </c>
      <c r="K274">
        <v>47492.943808333323</v>
      </c>
      <c r="L274">
        <v>291197918.03789139</v>
      </c>
      <c r="M274">
        <v>6662285.4041666649</v>
      </c>
      <c r="N274">
        <v>2426649316.9824281</v>
      </c>
      <c r="O274">
        <v>123624600</v>
      </c>
      <c r="P274">
        <v>25.772929991666661</v>
      </c>
      <c r="Q274">
        <v>24185.604859258201</v>
      </c>
      <c r="R274">
        <v>291245410.98169971</v>
      </c>
      <c r="S274">
        <v>2556.9362023865947</v>
      </c>
      <c r="T274">
        <v>24211.377789249869</v>
      </c>
      <c r="U274">
        <f>Sustainable_Friendly_Table[[#This Row],[Total Energy(MJ)]]*AHP!$P$13/TOPSIS!$B$12</f>
        <v>2.3291548006794314E-2</v>
      </c>
      <c r="V274">
        <f>Sustainable_Friendly_Table[[#This Row],[Total Cost(LKR Million)]]*AHP!$P$14/TOPSIS!$C$12</f>
        <v>7.0602818467439309E-3</v>
      </c>
      <c r="W274">
        <f>Sustainable_Friendly_Table[[#This Row],[Total Carbon (Metric T)]]*AHP!$P$15/TOPSIS!$D$12</f>
        <v>1.2819837720034718E-2</v>
      </c>
      <c r="X274">
        <f>((Sustainable_Friendly_Table[[#This Row],[Weighted Energy]]-TOPSIS!$B$13)^2+(Sustainable_Friendly_Table[[#This Row],[Weighted Cost]]-TOPSIS!$C$13)^2+(Sustainable_Friendly_Table[[#This Row],[Weighted Co2]]-TOPSIS!$D$13)^2)^0.5</f>
        <v>3.7463206300343741E-3</v>
      </c>
      <c r="Y274">
        <f>((Sustainable_Friendly_Table[[#This Row],[Weighted Energy]]-TOPSIS!$B$14)^2+(Sustainable_Friendly_Table[[#This Row],[Weighted Cost]]-TOPSIS!$C$14)^2+(Sustainable_Friendly_Table[[#This Row],[Weighted Co2]]-TOPSIS!$D$14)^2)^0.5</f>
        <v>3.2791472791969009E-3</v>
      </c>
      <c r="Z274">
        <f>Sustainable_Friendly_Table[[#This Row],[S- Worst-Euclidean Distance]]/(Sustainable_Friendly_Table[[#This Row],[S+ Best-Euclidean Distance]]+Sustainable_Friendly_Table[[#This Row],[S- Worst-Euclidean Distance]])</f>
        <v>0.46675144226168763</v>
      </c>
      <c r="AA274">
        <v>273</v>
      </c>
    </row>
    <row r="275" spans="1:27" x14ac:dyDescent="0.3">
      <c r="A275">
        <v>348</v>
      </c>
      <c r="B275" t="s">
        <v>142</v>
      </c>
      <c r="C275" t="s">
        <v>149</v>
      </c>
      <c r="D275" t="s">
        <v>155</v>
      </c>
      <c r="E275" t="s">
        <v>156</v>
      </c>
      <c r="F275" t="s">
        <v>160</v>
      </c>
      <c r="G275" t="s">
        <v>224</v>
      </c>
      <c r="H275">
        <v>452.22808570909689</v>
      </c>
      <c r="I275">
        <v>33</v>
      </c>
      <c r="J275">
        <v>1617795.3421926186</v>
      </c>
      <c r="K275">
        <v>47406.961308333324</v>
      </c>
      <c r="L275">
        <v>291203161.59467137</v>
      </c>
      <c r="M275">
        <v>6657986.2791666649</v>
      </c>
      <c r="N275">
        <v>2426693013.288928</v>
      </c>
      <c r="O275">
        <v>123624600</v>
      </c>
      <c r="P275">
        <v>25.708443116666661</v>
      </c>
      <c r="Q275">
        <v>24186.040365779645</v>
      </c>
      <c r="R275">
        <v>291250568.55597973</v>
      </c>
      <c r="S275">
        <v>2556.9755995680948</v>
      </c>
      <c r="T275">
        <v>24211.748808896311</v>
      </c>
      <c r="U275">
        <f>Sustainable_Friendly_Table[[#This Row],[Total Energy(MJ)]]*AHP!$P$13/TOPSIS!$B$12</f>
        <v>2.3291960469564239E-2</v>
      </c>
      <c r="V275">
        <f>Sustainable_Friendly_Table[[#This Row],[Total Cost(LKR Million)]]*AHP!$P$14/TOPSIS!$C$12</f>
        <v>7.0603906313139566E-3</v>
      </c>
      <c r="W275">
        <f>Sustainable_Friendly_Table[[#This Row],[Total Carbon (Metric T)]]*AHP!$P$15/TOPSIS!$D$12</f>
        <v>1.2820034173607074E-2</v>
      </c>
      <c r="X275">
        <f>((Sustainable_Friendly_Table[[#This Row],[Weighted Energy]]-TOPSIS!$B$13)^2+(Sustainable_Friendly_Table[[#This Row],[Weighted Cost]]-TOPSIS!$C$13)^2+(Sustainable_Friendly_Table[[#This Row],[Weighted Co2]]-TOPSIS!$D$13)^2)^0.5</f>
        <v>3.7467892774147036E-3</v>
      </c>
      <c r="Y275">
        <f>((Sustainable_Friendly_Table[[#This Row],[Weighted Energy]]-TOPSIS!$B$14)^2+(Sustainable_Friendly_Table[[#This Row],[Weighted Cost]]-TOPSIS!$C$14)^2+(Sustainable_Friendly_Table[[#This Row],[Weighted Co2]]-TOPSIS!$D$14)^2)^0.5</f>
        <v>3.2786786060007493E-3</v>
      </c>
      <c r="Z275">
        <f>Sustainable_Friendly_Table[[#This Row],[S- Worst-Euclidean Distance]]/(Sustainable_Friendly_Table[[#This Row],[S+ Best-Euclidean Distance]]+Sustainable_Friendly_Table[[#This Row],[S- Worst-Euclidean Distance]])</f>
        <v>0.46668473337420052</v>
      </c>
      <c r="AA275">
        <v>274</v>
      </c>
    </row>
    <row r="276" spans="1:27" x14ac:dyDescent="0.3">
      <c r="A276">
        <v>329</v>
      </c>
      <c r="B276" t="s">
        <v>142</v>
      </c>
      <c r="C276" t="s">
        <v>149</v>
      </c>
      <c r="D276" t="s">
        <v>154</v>
      </c>
      <c r="E276" t="s">
        <v>156</v>
      </c>
      <c r="F276" t="s">
        <v>160</v>
      </c>
      <c r="G276" t="s">
        <v>226</v>
      </c>
      <c r="H276">
        <v>452.19799183409685</v>
      </c>
      <c r="I276">
        <v>33</v>
      </c>
      <c r="J276">
        <v>1617766.2113216189</v>
      </c>
      <c r="K276">
        <v>47492.943808333323</v>
      </c>
      <c r="L276">
        <v>291197918.03789139</v>
      </c>
      <c r="M276">
        <v>6662285.4041666649</v>
      </c>
      <c r="N276">
        <v>2426649316.9824281</v>
      </c>
      <c r="O276">
        <v>128700000</v>
      </c>
      <c r="P276">
        <v>25.772929991666661</v>
      </c>
      <c r="Q276">
        <v>24185.604859258201</v>
      </c>
      <c r="R276">
        <v>291245410.98169971</v>
      </c>
      <c r="S276">
        <v>2562.0116023865949</v>
      </c>
      <c r="T276">
        <v>24211.377789249869</v>
      </c>
      <c r="U276">
        <f>Sustainable_Friendly_Table[[#This Row],[Total Energy(MJ)]]*AHP!$P$13/TOPSIS!$B$12</f>
        <v>2.3291548006794314E-2</v>
      </c>
      <c r="V276">
        <f>Sustainable_Friendly_Table[[#This Row],[Total Cost(LKR Million)]]*AHP!$P$14/TOPSIS!$C$12</f>
        <v>7.0742961793860675E-3</v>
      </c>
      <c r="W276">
        <f>Sustainable_Friendly_Table[[#This Row],[Total Carbon (Metric T)]]*AHP!$P$15/TOPSIS!$D$12</f>
        <v>1.2819837720034718E-2</v>
      </c>
      <c r="X276">
        <f>((Sustainable_Friendly_Table[[#This Row],[Weighted Energy]]-TOPSIS!$B$13)^2+(Sustainable_Friendly_Table[[#This Row],[Weighted Cost]]-TOPSIS!$C$13)^2+(Sustainable_Friendly_Table[[#This Row],[Weighted Co2]]-TOPSIS!$D$13)^2)^0.5</f>
        <v>3.7500168981005125E-3</v>
      </c>
      <c r="Y276">
        <f>((Sustainable_Friendly_Table[[#This Row],[Weighted Energy]]-TOPSIS!$B$14)^2+(Sustainable_Friendly_Table[[#This Row],[Weighted Cost]]-TOPSIS!$C$14)^2+(Sustainable_Friendly_Table[[#This Row],[Weighted Co2]]-TOPSIS!$D$14)^2)^0.5</f>
        <v>3.2755304640411887E-3</v>
      </c>
      <c r="Z276">
        <f>Sustainable_Friendly_Table[[#This Row],[S- Worst-Euclidean Distance]]/(Sustainable_Friendly_Table[[#This Row],[S+ Best-Euclidean Distance]]+Sustainable_Friendly_Table[[#This Row],[S- Worst-Euclidean Distance]])</f>
        <v>0.46623135468304072</v>
      </c>
      <c r="AA276">
        <v>275</v>
      </c>
    </row>
    <row r="277" spans="1:27" x14ac:dyDescent="0.3">
      <c r="A277">
        <v>347</v>
      </c>
      <c r="B277" t="s">
        <v>142</v>
      </c>
      <c r="C277" t="s">
        <v>149</v>
      </c>
      <c r="D277" t="s">
        <v>155</v>
      </c>
      <c r="E277" t="s">
        <v>156</v>
      </c>
      <c r="F277" t="s">
        <v>160</v>
      </c>
      <c r="G277" t="s">
        <v>226</v>
      </c>
      <c r="H277">
        <v>452.22808570909689</v>
      </c>
      <c r="I277">
        <v>33</v>
      </c>
      <c r="J277">
        <v>1617795.3421926186</v>
      </c>
      <c r="K277">
        <v>47406.961308333324</v>
      </c>
      <c r="L277">
        <v>291203161.59467137</v>
      </c>
      <c r="M277">
        <v>6657986.2791666649</v>
      </c>
      <c r="N277">
        <v>2426693013.288928</v>
      </c>
      <c r="O277">
        <v>128700000</v>
      </c>
      <c r="P277">
        <v>25.708443116666661</v>
      </c>
      <c r="Q277">
        <v>24186.040365779645</v>
      </c>
      <c r="R277">
        <v>291250568.55597973</v>
      </c>
      <c r="S277">
        <v>2562.0509995680945</v>
      </c>
      <c r="T277">
        <v>24211.748808896311</v>
      </c>
      <c r="U277">
        <f>Sustainable_Friendly_Table[[#This Row],[Total Energy(MJ)]]*AHP!$P$13/TOPSIS!$B$12</f>
        <v>2.3291960469564239E-2</v>
      </c>
      <c r="V277">
        <f>Sustainable_Friendly_Table[[#This Row],[Total Cost(LKR Million)]]*AHP!$P$14/TOPSIS!$C$12</f>
        <v>7.0744049639560906E-3</v>
      </c>
      <c r="W277">
        <f>Sustainable_Friendly_Table[[#This Row],[Total Carbon (Metric T)]]*AHP!$P$15/TOPSIS!$D$12</f>
        <v>1.2820034173607074E-2</v>
      </c>
      <c r="X277">
        <f>((Sustainable_Friendly_Table[[#This Row],[Weighted Energy]]-TOPSIS!$B$13)^2+(Sustainable_Friendly_Table[[#This Row],[Weighted Cost]]-TOPSIS!$C$13)^2+(Sustainable_Friendly_Table[[#This Row],[Weighted Co2]]-TOPSIS!$D$13)^2)^0.5</f>
        <v>3.7504854901004928E-3</v>
      </c>
      <c r="Y277">
        <f>((Sustainable_Friendly_Table[[#This Row],[Weighted Energy]]-TOPSIS!$B$14)^2+(Sustainable_Friendly_Table[[#This Row],[Weighted Cost]]-TOPSIS!$C$14)^2+(Sustainable_Friendly_Table[[#This Row],[Weighted Co2]]-TOPSIS!$D$14)^2)^0.5</f>
        <v>3.2750617387662735E-3</v>
      </c>
      <c r="Z277">
        <f>Sustainable_Friendly_Table[[#This Row],[S- Worst-Euclidean Distance]]/(Sustainable_Friendly_Table[[#This Row],[S+ Best-Euclidean Distance]]+Sustainable_Friendly_Table[[#This Row],[S- Worst-Euclidean Distance]])</f>
        <v>0.4661646462655048</v>
      </c>
      <c r="AA277">
        <v>276</v>
      </c>
    </row>
    <row r="278" spans="1:27" x14ac:dyDescent="0.3">
      <c r="A278">
        <v>301</v>
      </c>
      <c r="B278" t="s">
        <v>141</v>
      </c>
      <c r="C278" t="s">
        <v>151</v>
      </c>
      <c r="D278" t="s">
        <v>154</v>
      </c>
      <c r="E278" t="s">
        <v>157</v>
      </c>
      <c r="F278" t="s">
        <v>160</v>
      </c>
      <c r="G278" t="s">
        <v>225</v>
      </c>
      <c r="H278">
        <v>445.76895628141727</v>
      </c>
      <c r="I278">
        <v>64</v>
      </c>
      <c r="J278">
        <v>1618540.2628377555</v>
      </c>
      <c r="K278">
        <v>55534.643649999998</v>
      </c>
      <c r="L278">
        <v>291337247.31079596</v>
      </c>
      <c r="M278">
        <v>5401928.8758333316</v>
      </c>
      <c r="N278">
        <v>2427810394.2566333</v>
      </c>
      <c r="O278">
        <v>119296000</v>
      </c>
      <c r="P278">
        <v>24.949309433333333</v>
      </c>
      <c r="Q278">
        <v>24197.176929424444</v>
      </c>
      <c r="R278">
        <v>291392781.95444596</v>
      </c>
      <c r="S278">
        <v>2552.508323132467</v>
      </c>
      <c r="T278">
        <v>24222.126238857778</v>
      </c>
      <c r="U278">
        <f>Sustainable_Friendly_Table[[#This Row],[Total Energy(MJ)]]*AHP!$P$13/TOPSIS!$B$12</f>
        <v>2.3303333593646849E-2</v>
      </c>
      <c r="V278">
        <f>Sustainable_Friendly_Table[[#This Row],[Total Cost(LKR Million)]]*AHP!$P$14/TOPSIS!$C$12</f>
        <v>7.0480554660120572E-3</v>
      </c>
      <c r="W278">
        <f>Sustainable_Friendly_Table[[#This Row],[Total Carbon (Metric T)]]*AHP!$P$15/TOPSIS!$D$12</f>
        <v>1.2825528985559333E-2</v>
      </c>
      <c r="X278">
        <f>((Sustainable_Friendly_Table[[#This Row],[Weighted Energy]]-TOPSIS!$B$13)^2+(Sustainable_Friendly_Table[[#This Row],[Weighted Cost]]-TOPSIS!$C$13)^2+(Sustainable_Friendly_Table[[#This Row],[Weighted Co2]]-TOPSIS!$D$13)^2)^0.5</f>
        <v>3.7557609114101942E-3</v>
      </c>
      <c r="Y278">
        <f>((Sustainable_Friendly_Table[[#This Row],[Weighted Energy]]-TOPSIS!$B$14)^2+(Sustainable_Friendly_Table[[#This Row],[Weighted Cost]]-TOPSIS!$C$14)^2+(Sustainable_Friendly_Table[[#This Row],[Weighted Co2]]-TOPSIS!$D$14)^2)^0.5</f>
        <v>3.2697429056369035E-3</v>
      </c>
      <c r="Z278">
        <f>Sustainable_Friendly_Table[[#This Row],[S- Worst-Euclidean Distance]]/(Sustainable_Friendly_Table[[#This Row],[S+ Best-Euclidean Distance]]+Sustainable_Friendly_Table[[#This Row],[S- Worst-Euclidean Distance]])</f>
        <v>0.46541045180318685</v>
      </c>
      <c r="AA278">
        <v>277</v>
      </c>
    </row>
    <row r="279" spans="1:27" x14ac:dyDescent="0.3">
      <c r="A279">
        <v>303</v>
      </c>
      <c r="B279" t="s">
        <v>141</v>
      </c>
      <c r="C279" t="s">
        <v>151</v>
      </c>
      <c r="D279" t="s">
        <v>154</v>
      </c>
      <c r="E279" t="s">
        <v>157</v>
      </c>
      <c r="F279" t="s">
        <v>160</v>
      </c>
      <c r="G279" t="s">
        <v>224</v>
      </c>
      <c r="H279">
        <v>445.76895628141727</v>
      </c>
      <c r="I279">
        <v>32</v>
      </c>
      <c r="J279">
        <v>1618540.2628377555</v>
      </c>
      <c r="K279">
        <v>55534.643649999998</v>
      </c>
      <c r="L279">
        <v>291337247.31079596</v>
      </c>
      <c r="M279">
        <v>5401928.8758333316</v>
      </c>
      <c r="N279">
        <v>2427810394.2566333</v>
      </c>
      <c r="O279">
        <v>119878400</v>
      </c>
      <c r="P279">
        <v>24.949309433333333</v>
      </c>
      <c r="Q279">
        <v>24197.176929424444</v>
      </c>
      <c r="R279">
        <v>291392781.95444596</v>
      </c>
      <c r="S279">
        <v>2553.0907231324668</v>
      </c>
      <c r="T279">
        <v>24222.126238857778</v>
      </c>
      <c r="U279">
        <f>Sustainable_Friendly_Table[[#This Row],[Total Energy(MJ)]]*AHP!$P$13/TOPSIS!$B$12</f>
        <v>2.3303333593646849E-2</v>
      </c>
      <c r="V279">
        <f>Sustainable_Friendly_Table[[#This Row],[Total Cost(LKR Million)]]*AHP!$P$14/TOPSIS!$C$12</f>
        <v>7.0496636047461033E-3</v>
      </c>
      <c r="W279">
        <f>Sustainable_Friendly_Table[[#This Row],[Total Carbon (Metric T)]]*AHP!$P$15/TOPSIS!$D$12</f>
        <v>1.2825528985559333E-2</v>
      </c>
      <c r="X279">
        <f>((Sustainable_Friendly_Table[[#This Row],[Weighted Energy]]-TOPSIS!$B$13)^2+(Sustainable_Friendly_Table[[#This Row],[Weighted Cost]]-TOPSIS!$C$13)^2+(Sustainable_Friendly_Table[[#This Row],[Weighted Co2]]-TOPSIS!$D$13)^2)^0.5</f>
        <v>3.7561762851208279E-3</v>
      </c>
      <c r="Y279">
        <f>((Sustainable_Friendly_Table[[#This Row],[Weighted Energy]]-TOPSIS!$B$14)^2+(Sustainable_Friendly_Table[[#This Row],[Weighted Cost]]-TOPSIS!$C$14)^2+(Sustainable_Friendly_Table[[#This Row],[Weighted Co2]]-TOPSIS!$D$14)^2)^0.5</f>
        <v>3.2693178217800701E-3</v>
      </c>
      <c r="Z279">
        <f>Sustainable_Friendly_Table[[#This Row],[S- Worst-Euclidean Distance]]/(Sustainable_Friendly_Table[[#This Row],[S+ Best-Euclidean Distance]]+Sustainable_Friendly_Table[[#This Row],[S- Worst-Euclidean Distance]])</f>
        <v>0.46535058915909316</v>
      </c>
      <c r="AA279">
        <v>278</v>
      </c>
    </row>
    <row r="280" spans="1:27" x14ac:dyDescent="0.3">
      <c r="A280">
        <v>319</v>
      </c>
      <c r="B280" t="s">
        <v>141</v>
      </c>
      <c r="C280" t="s">
        <v>151</v>
      </c>
      <c r="D280" t="s">
        <v>155</v>
      </c>
      <c r="E280" t="s">
        <v>157</v>
      </c>
      <c r="F280" t="s">
        <v>160</v>
      </c>
      <c r="G280" t="s">
        <v>225</v>
      </c>
      <c r="H280">
        <v>445.79905015641731</v>
      </c>
      <c r="I280">
        <v>64</v>
      </c>
      <c r="J280">
        <v>1618569.3937087553</v>
      </c>
      <c r="K280">
        <v>55448.661149999985</v>
      </c>
      <c r="L280">
        <v>291342490.867576</v>
      </c>
      <c r="M280">
        <v>5397629.7508333316</v>
      </c>
      <c r="N280">
        <v>2427854090.5631332</v>
      </c>
      <c r="O280">
        <v>119296000</v>
      </c>
      <c r="P280">
        <v>24.88482255833333</v>
      </c>
      <c r="Q280">
        <v>24197.612435945892</v>
      </c>
      <c r="R280">
        <v>291397939.52872598</v>
      </c>
      <c r="S280">
        <v>2552.5477203139667</v>
      </c>
      <c r="T280">
        <v>24222.497258504227</v>
      </c>
      <c r="U280">
        <f>Sustainable_Friendly_Table[[#This Row],[Total Energy(MJ)]]*AHP!$P$13/TOPSIS!$B$12</f>
        <v>2.3303746056416774E-2</v>
      </c>
      <c r="V280">
        <f>Sustainable_Friendly_Table[[#This Row],[Total Cost(LKR Million)]]*AHP!$P$14/TOPSIS!$C$12</f>
        <v>7.0481642505820811E-3</v>
      </c>
      <c r="W280">
        <f>Sustainable_Friendly_Table[[#This Row],[Total Carbon (Metric T)]]*AHP!$P$15/TOPSIS!$D$12</f>
        <v>1.2825725439131692E-2</v>
      </c>
      <c r="X280">
        <f>((Sustainable_Friendly_Table[[#This Row],[Weighted Energy]]-TOPSIS!$B$13)^2+(Sustainable_Friendly_Table[[#This Row],[Weighted Cost]]-TOPSIS!$C$13)^2+(Sustainable_Friendly_Table[[#This Row],[Weighted Co2]]-TOPSIS!$D$13)^2)^0.5</f>
        <v>3.7562296186858346E-3</v>
      </c>
      <c r="Y280">
        <f>((Sustainable_Friendly_Table[[#This Row],[Weighted Energy]]-TOPSIS!$B$14)^2+(Sustainable_Friendly_Table[[#This Row],[Weighted Cost]]-TOPSIS!$C$14)^2+(Sustainable_Friendly_Table[[#This Row],[Weighted Co2]]-TOPSIS!$D$14)^2)^0.5</f>
        <v>3.2692743063305E-3</v>
      </c>
      <c r="Z280">
        <f>Sustainable_Friendly_Table[[#This Row],[S- Worst-Euclidean Distance]]/(Sustainable_Friendly_Table[[#This Row],[S+ Best-Euclidean Distance]]+Sustainable_Friendly_Table[[#This Row],[S- Worst-Euclidean Distance]])</f>
        <v>0.46534374490765068</v>
      </c>
      <c r="AA280">
        <v>279</v>
      </c>
    </row>
    <row r="281" spans="1:27" x14ac:dyDescent="0.3">
      <c r="A281">
        <v>321</v>
      </c>
      <c r="B281" t="s">
        <v>141</v>
      </c>
      <c r="C281" t="s">
        <v>151</v>
      </c>
      <c r="D281" t="s">
        <v>155</v>
      </c>
      <c r="E281" t="s">
        <v>157</v>
      </c>
      <c r="F281" t="s">
        <v>160</v>
      </c>
      <c r="G281" t="s">
        <v>224</v>
      </c>
      <c r="H281">
        <v>445.79905015641731</v>
      </c>
      <c r="I281">
        <v>32</v>
      </c>
      <c r="J281">
        <v>1618569.3937087553</v>
      </c>
      <c r="K281">
        <v>55448.661149999985</v>
      </c>
      <c r="L281">
        <v>291342490.867576</v>
      </c>
      <c r="M281">
        <v>5397629.7508333316</v>
      </c>
      <c r="N281">
        <v>2427854090.5631332</v>
      </c>
      <c r="O281">
        <v>119878400</v>
      </c>
      <c r="P281">
        <v>24.88482255833333</v>
      </c>
      <c r="Q281">
        <v>24197.612435945892</v>
      </c>
      <c r="R281">
        <v>291397939.52872598</v>
      </c>
      <c r="S281">
        <v>2553.1301203139669</v>
      </c>
      <c r="T281">
        <v>24222.497258504227</v>
      </c>
      <c r="U281">
        <f>Sustainable_Friendly_Table[[#This Row],[Total Energy(MJ)]]*AHP!$P$13/TOPSIS!$B$12</f>
        <v>2.3303746056416774E-2</v>
      </c>
      <c r="V281">
        <f>Sustainable_Friendly_Table[[#This Row],[Total Cost(LKR Million)]]*AHP!$P$14/TOPSIS!$C$12</f>
        <v>7.0497723893161272E-3</v>
      </c>
      <c r="W281">
        <f>Sustainable_Friendly_Table[[#This Row],[Total Carbon (Metric T)]]*AHP!$P$15/TOPSIS!$D$12</f>
        <v>1.2825725439131692E-2</v>
      </c>
      <c r="X281">
        <f>((Sustainable_Friendly_Table[[#This Row],[Weighted Energy]]-TOPSIS!$B$13)^2+(Sustainable_Friendly_Table[[#This Row],[Weighted Cost]]-TOPSIS!$C$13)^2+(Sustainable_Friendly_Table[[#This Row],[Weighted Co2]]-TOPSIS!$D$13)^2)^0.5</f>
        <v>3.7566449871396504E-3</v>
      </c>
      <c r="Y281">
        <f>((Sustainable_Friendly_Table[[#This Row],[Weighted Energy]]-TOPSIS!$B$14)^2+(Sustainable_Friendly_Table[[#This Row],[Weighted Cost]]-TOPSIS!$C$14)^2+(Sustainable_Friendly_Table[[#This Row],[Weighted Co2]]-TOPSIS!$D$14)^2)^0.5</f>
        <v>3.2688492150541376E-3</v>
      </c>
      <c r="Z281">
        <f>Sustainable_Friendly_Table[[#This Row],[S- Worst-Euclidean Distance]]/(Sustainable_Friendly_Table[[#This Row],[S+ Best-Euclidean Distance]]+Sustainable_Friendly_Table[[#This Row],[S- Worst-Euclidean Distance]])</f>
        <v>0.46528388195572112</v>
      </c>
      <c r="AA281">
        <v>280</v>
      </c>
    </row>
    <row r="282" spans="1:27" x14ac:dyDescent="0.3">
      <c r="A282">
        <v>302</v>
      </c>
      <c r="B282" t="s">
        <v>141</v>
      </c>
      <c r="C282" t="s">
        <v>151</v>
      </c>
      <c r="D282" t="s">
        <v>154</v>
      </c>
      <c r="E282" t="s">
        <v>157</v>
      </c>
      <c r="F282" t="s">
        <v>160</v>
      </c>
      <c r="G282" t="s">
        <v>226</v>
      </c>
      <c r="H282">
        <v>445.76895628141727</v>
      </c>
      <c r="I282">
        <v>32</v>
      </c>
      <c r="J282">
        <v>1618540.2628377555</v>
      </c>
      <c r="K282">
        <v>55534.643649999998</v>
      </c>
      <c r="L282">
        <v>291337247.31079596</v>
      </c>
      <c r="M282">
        <v>5401928.8758333316</v>
      </c>
      <c r="N282">
        <v>2427810394.2566333</v>
      </c>
      <c r="O282">
        <v>124800000</v>
      </c>
      <c r="P282">
        <v>24.949309433333333</v>
      </c>
      <c r="Q282">
        <v>24197.176929424444</v>
      </c>
      <c r="R282">
        <v>291392781.95444596</v>
      </c>
      <c r="S282">
        <v>2558.0123231324669</v>
      </c>
      <c r="T282">
        <v>24222.126238857778</v>
      </c>
      <c r="U282">
        <f>Sustainable_Friendly_Table[[#This Row],[Total Energy(MJ)]]*AHP!$P$13/TOPSIS!$B$12</f>
        <v>2.3303333593646849E-2</v>
      </c>
      <c r="V282">
        <f>Sustainable_Friendly_Table[[#This Row],[Total Cost(LKR Million)]]*AHP!$P$14/TOPSIS!$C$12</f>
        <v>7.0632532606415069E-3</v>
      </c>
      <c r="W282">
        <f>Sustainable_Friendly_Table[[#This Row],[Total Carbon (Metric T)]]*AHP!$P$15/TOPSIS!$D$12</f>
        <v>1.2825528985559333E-2</v>
      </c>
      <c r="X282">
        <f>((Sustainable_Friendly_Table[[#This Row],[Weighted Energy]]-TOPSIS!$B$13)^2+(Sustainable_Friendly_Table[[#This Row],[Weighted Cost]]-TOPSIS!$C$13)^2+(Sustainable_Friendly_Table[[#This Row],[Weighted Co2]]-TOPSIS!$D$13)^2)^0.5</f>
        <v>3.7597120553978644E-3</v>
      </c>
      <c r="Y282">
        <f>((Sustainable_Friendly_Table[[#This Row],[Weighted Energy]]-TOPSIS!$B$14)^2+(Sustainable_Friendly_Table[[#This Row],[Weighted Cost]]-TOPSIS!$C$14)^2+(Sustainable_Friendly_Table[[#This Row],[Weighted Co2]]-TOPSIS!$D$14)^2)^0.5</f>
        <v>3.2657550413306312E-3</v>
      </c>
      <c r="Z282">
        <f>Sustainable_Friendly_Table[[#This Row],[S- Worst-Euclidean Distance]]/(Sustainable_Friendly_Table[[#This Row],[S+ Best-Euclidean Distance]]+Sustainable_Friendly_Table[[#This Row],[S- Worst-Euclidean Distance]])</f>
        <v>0.46484525460967208</v>
      </c>
      <c r="AA282">
        <v>281</v>
      </c>
    </row>
    <row r="283" spans="1:27" x14ac:dyDescent="0.3">
      <c r="A283">
        <v>320</v>
      </c>
      <c r="B283" t="s">
        <v>141</v>
      </c>
      <c r="C283" t="s">
        <v>151</v>
      </c>
      <c r="D283" t="s">
        <v>155</v>
      </c>
      <c r="E283" t="s">
        <v>157</v>
      </c>
      <c r="F283" t="s">
        <v>160</v>
      </c>
      <c r="G283" t="s">
        <v>226</v>
      </c>
      <c r="H283">
        <v>445.79905015641731</v>
      </c>
      <c r="I283">
        <v>32</v>
      </c>
      <c r="J283">
        <v>1618569.3937087553</v>
      </c>
      <c r="K283">
        <v>55448.661149999985</v>
      </c>
      <c r="L283">
        <v>291342490.867576</v>
      </c>
      <c r="M283">
        <v>5397629.7508333316</v>
      </c>
      <c r="N283">
        <v>2427854090.5631332</v>
      </c>
      <c r="O283">
        <v>124800000</v>
      </c>
      <c r="P283">
        <v>24.88482255833333</v>
      </c>
      <c r="Q283">
        <v>24197.612435945892</v>
      </c>
      <c r="R283">
        <v>291397939.52872598</v>
      </c>
      <c r="S283">
        <v>2558.0517203139666</v>
      </c>
      <c r="T283">
        <v>24222.497258504227</v>
      </c>
      <c r="U283">
        <f>Sustainable_Friendly_Table[[#This Row],[Total Energy(MJ)]]*AHP!$P$13/TOPSIS!$B$12</f>
        <v>2.3303746056416774E-2</v>
      </c>
      <c r="V283">
        <f>Sustainable_Friendly_Table[[#This Row],[Total Cost(LKR Million)]]*AHP!$P$14/TOPSIS!$C$12</f>
        <v>7.0633620452115308E-3</v>
      </c>
      <c r="W283">
        <f>Sustainable_Friendly_Table[[#This Row],[Total Carbon (Metric T)]]*AHP!$P$15/TOPSIS!$D$12</f>
        <v>1.2825725439131692E-2</v>
      </c>
      <c r="X283">
        <f>((Sustainable_Friendly_Table[[#This Row],[Weighted Energy]]-TOPSIS!$B$13)^2+(Sustainable_Friendly_Table[[#This Row],[Weighted Cost]]-TOPSIS!$C$13)^2+(Sustainable_Friendly_Table[[#This Row],[Weighted Co2]]-TOPSIS!$D$13)^2)^0.5</f>
        <v>3.7601807098450925E-3</v>
      </c>
      <c r="Y283">
        <f>((Sustainable_Friendly_Table[[#This Row],[Weighted Energy]]-TOPSIS!$B$14)^2+(Sustainable_Friendly_Table[[#This Row],[Weighted Cost]]-TOPSIS!$C$14)^2+(Sustainable_Friendly_Table[[#This Row],[Weighted Co2]]-TOPSIS!$D$14)^2)^0.5</f>
        <v>3.265286376049956E-3</v>
      </c>
      <c r="Z283">
        <f>Sustainable_Friendly_Table[[#This Row],[S- Worst-Euclidean Distance]]/(Sustainable_Friendly_Table[[#This Row],[S+ Best-Euclidean Distance]]+Sustainable_Friendly_Table[[#This Row],[S- Worst-Euclidean Distance]])</f>
        <v>0.46477854584297107</v>
      </c>
      <c r="AA283">
        <v>282</v>
      </c>
    </row>
    <row r="284" spans="1:27" x14ac:dyDescent="0.3">
      <c r="A284">
        <v>40</v>
      </c>
      <c r="B284" t="s">
        <v>139</v>
      </c>
      <c r="C284" t="s">
        <v>150</v>
      </c>
      <c r="D284" t="s">
        <v>154</v>
      </c>
      <c r="E284" t="s">
        <v>156</v>
      </c>
      <c r="F284" t="s">
        <v>160</v>
      </c>
      <c r="G284" t="s">
        <v>225</v>
      </c>
      <c r="H284">
        <v>438.26376849830012</v>
      </c>
      <c r="I284">
        <v>63</v>
      </c>
      <c r="J284">
        <v>1619629.2540539431</v>
      </c>
      <c r="K284">
        <v>66905.663008333315</v>
      </c>
      <c r="L284">
        <v>291533265.7297098</v>
      </c>
      <c r="M284">
        <v>6073869.2441666657</v>
      </c>
      <c r="N284">
        <v>2429443881.0809145</v>
      </c>
      <c r="O284">
        <v>117432000</v>
      </c>
      <c r="P284">
        <v>25.238289191666663</v>
      </c>
      <c r="Q284">
        <v>24213.457348106447</v>
      </c>
      <c r="R284">
        <v>291600171.39271814</v>
      </c>
      <c r="S284">
        <v>2552.9497503250814</v>
      </c>
      <c r="T284">
        <v>24238.695637298115</v>
      </c>
      <c r="U284">
        <f>Sustainable_Friendly_Table[[#This Row],[Total Energy(MJ)]]*AHP!$P$13/TOPSIS!$B$12</f>
        <v>2.3319918991649643E-2</v>
      </c>
      <c r="V284">
        <f>Sustainable_Friendly_Table[[#This Row],[Total Cost(LKR Million)]]*AHP!$P$14/TOPSIS!$C$12</f>
        <v>7.0492743467927997E-3</v>
      </c>
      <c r="W284">
        <f>Sustainable_Friendly_Table[[#This Row],[Total Carbon (Metric T)]]*AHP!$P$15/TOPSIS!$D$12</f>
        <v>1.2834302422617428E-2</v>
      </c>
      <c r="X284">
        <f>((Sustainable_Friendly_Table[[#This Row],[Weighted Energy]]-TOPSIS!$B$13)^2+(Sustainable_Friendly_Table[[#This Row],[Weighted Cost]]-TOPSIS!$C$13)^2+(Sustainable_Friendly_Table[[#This Row],[Weighted Co2]]-TOPSIS!$D$13)^2)^0.5</f>
        <v>3.7742021676388914E-3</v>
      </c>
      <c r="Y284">
        <f>((Sustainable_Friendly_Table[[#This Row],[Weighted Energy]]-TOPSIS!$B$14)^2+(Sustainable_Friendly_Table[[#This Row],[Weighted Cost]]-TOPSIS!$C$14)^2+(Sustainable_Friendly_Table[[#This Row],[Weighted Co2]]-TOPSIS!$D$14)^2)^0.5</f>
        <v>3.2513307719257015E-3</v>
      </c>
      <c r="Z284">
        <f>Sustainable_Friendly_Table[[#This Row],[S- Worst-Euclidean Distance]]/(Sustainable_Friendly_Table[[#This Row],[S+ Best-Euclidean Distance]]+Sustainable_Friendly_Table[[#This Row],[S- Worst-Euclidean Distance]])</f>
        <v>0.46278777708317209</v>
      </c>
      <c r="AA284">
        <v>283</v>
      </c>
    </row>
    <row r="285" spans="1:27" x14ac:dyDescent="0.3">
      <c r="A285">
        <v>58</v>
      </c>
      <c r="B285" t="s">
        <v>139</v>
      </c>
      <c r="C285" t="s">
        <v>150</v>
      </c>
      <c r="D285" t="s">
        <v>155</v>
      </c>
      <c r="E285" t="s">
        <v>156</v>
      </c>
      <c r="F285" t="s">
        <v>160</v>
      </c>
      <c r="G285" t="s">
        <v>225</v>
      </c>
      <c r="H285">
        <v>438.29386237330004</v>
      </c>
      <c r="I285">
        <v>63</v>
      </c>
      <c r="J285">
        <v>1619658.3849249429</v>
      </c>
      <c r="K285">
        <v>66819.680508333317</v>
      </c>
      <c r="L285">
        <v>291538509.28648973</v>
      </c>
      <c r="M285">
        <v>6069570.1191666657</v>
      </c>
      <c r="N285">
        <v>2429487577.3874145</v>
      </c>
      <c r="O285">
        <v>117432000</v>
      </c>
      <c r="P285">
        <v>25.173802316666659</v>
      </c>
      <c r="Q285">
        <v>24213.892854627895</v>
      </c>
      <c r="R285">
        <v>291605328.96699804</v>
      </c>
      <c r="S285">
        <v>2552.9891475065815</v>
      </c>
      <c r="T285">
        <v>24239.06665694456</v>
      </c>
      <c r="U285">
        <f>Sustainable_Friendly_Table[[#This Row],[Total Energy(MJ)]]*AHP!$P$13/TOPSIS!$B$12</f>
        <v>2.3320331454419557E-2</v>
      </c>
      <c r="V285">
        <f>Sustainable_Friendly_Table[[#This Row],[Total Cost(LKR Million)]]*AHP!$P$14/TOPSIS!$C$12</f>
        <v>7.0493831313628253E-3</v>
      </c>
      <c r="W285">
        <f>Sustainable_Friendly_Table[[#This Row],[Total Carbon (Metric T)]]*AHP!$P$15/TOPSIS!$D$12</f>
        <v>1.2834498876189782E-2</v>
      </c>
      <c r="X285">
        <f>((Sustainable_Friendly_Table[[#This Row],[Weighted Energy]]-TOPSIS!$B$13)^2+(Sustainable_Friendly_Table[[#This Row],[Weighted Cost]]-TOPSIS!$C$13)^2+(Sustainable_Friendly_Table[[#This Row],[Weighted Co2]]-TOPSIS!$D$13)^2)^0.5</f>
        <v>3.7746708890817712E-3</v>
      </c>
      <c r="Y285">
        <f>((Sustainable_Friendly_Table[[#This Row],[Weighted Energy]]-TOPSIS!$B$14)^2+(Sustainable_Friendly_Table[[#This Row],[Weighted Cost]]-TOPSIS!$C$14)^2+(Sustainable_Friendly_Table[[#This Row],[Weighted Co2]]-TOPSIS!$D$14)^2)^0.5</f>
        <v>3.2508621938796959E-3</v>
      </c>
      <c r="Z285">
        <f>Sustainable_Friendly_Table[[#This Row],[S- Worst-Euclidean Distance]]/(Sustainable_Friendly_Table[[#This Row],[S+ Best-Euclidean Distance]]+Sustainable_Friendly_Table[[#This Row],[S- Worst-Euclidean Distance]])</f>
        <v>0.46272107119725675</v>
      </c>
      <c r="AA285">
        <v>284</v>
      </c>
    </row>
    <row r="286" spans="1:27" x14ac:dyDescent="0.3">
      <c r="A286">
        <v>42</v>
      </c>
      <c r="B286" t="s">
        <v>139</v>
      </c>
      <c r="C286" t="s">
        <v>150</v>
      </c>
      <c r="D286" t="s">
        <v>154</v>
      </c>
      <c r="E286" t="s">
        <v>156</v>
      </c>
      <c r="F286" t="s">
        <v>160</v>
      </c>
      <c r="G286" t="s">
        <v>224</v>
      </c>
      <c r="H286">
        <v>438.26376849830012</v>
      </c>
      <c r="I286">
        <v>32</v>
      </c>
      <c r="J286">
        <v>1619629.2540539431</v>
      </c>
      <c r="K286">
        <v>66905.663008333315</v>
      </c>
      <c r="L286">
        <v>291533265.7297098</v>
      </c>
      <c r="M286">
        <v>6073869.2441666657</v>
      </c>
      <c r="N286">
        <v>2429443881.0809145</v>
      </c>
      <c r="O286">
        <v>119878400</v>
      </c>
      <c r="P286">
        <v>25.238289191666663</v>
      </c>
      <c r="Q286">
        <v>24213.457348106447</v>
      </c>
      <c r="R286">
        <v>291600171.39271814</v>
      </c>
      <c r="S286">
        <v>2555.3961503250812</v>
      </c>
      <c r="T286">
        <v>24238.695637298115</v>
      </c>
      <c r="U286">
        <f>Sustainable_Friendly_Table[[#This Row],[Total Energy(MJ)]]*AHP!$P$13/TOPSIS!$B$12</f>
        <v>2.3319918991649643E-2</v>
      </c>
      <c r="V286">
        <f>Sustainable_Friendly_Table[[#This Row],[Total Cost(LKR Million)]]*AHP!$P$14/TOPSIS!$C$12</f>
        <v>7.0560294130685057E-3</v>
      </c>
      <c r="W286">
        <f>Sustainable_Friendly_Table[[#This Row],[Total Carbon (Metric T)]]*AHP!$P$15/TOPSIS!$D$12</f>
        <v>1.2834302422617428E-2</v>
      </c>
      <c r="X286">
        <f>((Sustainable_Friendly_Table[[#This Row],[Weighted Energy]]-TOPSIS!$B$13)^2+(Sustainable_Friendly_Table[[#This Row],[Weighted Cost]]-TOPSIS!$C$13)^2+(Sustainable_Friendly_Table[[#This Row],[Weighted Co2]]-TOPSIS!$D$13)^2)^0.5</f>
        <v>3.7759449213239185E-3</v>
      </c>
      <c r="Y286">
        <f>((Sustainable_Friendly_Table[[#This Row],[Weighted Energy]]-TOPSIS!$B$14)^2+(Sustainable_Friendly_Table[[#This Row],[Weighted Cost]]-TOPSIS!$C$14)^2+(Sustainable_Friendly_Table[[#This Row],[Weighted Co2]]-TOPSIS!$D$14)^2)^0.5</f>
        <v>3.2495425785518889E-3</v>
      </c>
      <c r="Z286">
        <f>Sustainable_Friendly_Table[[#This Row],[S- Worst-Euclidean Distance]]/(Sustainable_Friendly_Table[[#This Row],[S+ Best-Euclidean Distance]]+Sustainable_Friendly_Table[[#This Row],[S- Worst-Euclidean Distance]])</f>
        <v>0.4625362408814096</v>
      </c>
      <c r="AA286">
        <v>285</v>
      </c>
    </row>
    <row r="287" spans="1:27" x14ac:dyDescent="0.3">
      <c r="A287">
        <v>60</v>
      </c>
      <c r="B287" t="s">
        <v>139</v>
      </c>
      <c r="C287" t="s">
        <v>150</v>
      </c>
      <c r="D287" t="s">
        <v>155</v>
      </c>
      <c r="E287" t="s">
        <v>156</v>
      </c>
      <c r="F287" t="s">
        <v>160</v>
      </c>
      <c r="G287" t="s">
        <v>224</v>
      </c>
      <c r="H287">
        <v>438.29386237330004</v>
      </c>
      <c r="I287">
        <v>32</v>
      </c>
      <c r="J287">
        <v>1619658.3849249429</v>
      </c>
      <c r="K287">
        <v>66819.680508333317</v>
      </c>
      <c r="L287">
        <v>291538509.28648973</v>
      </c>
      <c r="M287">
        <v>6069570.1191666657</v>
      </c>
      <c r="N287">
        <v>2429487577.3874145</v>
      </c>
      <c r="O287">
        <v>119878400</v>
      </c>
      <c r="P287">
        <v>25.173802316666659</v>
      </c>
      <c r="Q287">
        <v>24213.892854627895</v>
      </c>
      <c r="R287">
        <v>291605328.96699804</v>
      </c>
      <c r="S287">
        <v>2555.4355475065813</v>
      </c>
      <c r="T287">
        <v>24239.06665694456</v>
      </c>
      <c r="U287">
        <f>Sustainable_Friendly_Table[[#This Row],[Total Energy(MJ)]]*AHP!$P$13/TOPSIS!$B$12</f>
        <v>2.3320331454419557E-2</v>
      </c>
      <c r="V287">
        <f>Sustainable_Friendly_Table[[#This Row],[Total Cost(LKR Million)]]*AHP!$P$14/TOPSIS!$C$12</f>
        <v>7.0561381976385297E-3</v>
      </c>
      <c r="W287">
        <f>Sustainable_Friendly_Table[[#This Row],[Total Carbon (Metric T)]]*AHP!$P$15/TOPSIS!$D$12</f>
        <v>1.2834498876189782E-2</v>
      </c>
      <c r="X287">
        <f>((Sustainable_Friendly_Table[[#This Row],[Weighted Energy]]-TOPSIS!$B$13)^2+(Sustainable_Friendly_Table[[#This Row],[Weighted Cost]]-TOPSIS!$C$13)^2+(Sustainable_Friendly_Table[[#This Row],[Weighted Co2]]-TOPSIS!$D$13)^2)^0.5</f>
        <v>3.7764136210480322E-3</v>
      </c>
      <c r="Y287">
        <f>((Sustainable_Friendly_Table[[#This Row],[Weighted Energy]]-TOPSIS!$B$14)^2+(Sustainable_Friendly_Table[[#This Row],[Weighted Cost]]-TOPSIS!$C$14)^2+(Sustainable_Friendly_Table[[#This Row],[Weighted Co2]]-TOPSIS!$D$14)^2)^0.5</f>
        <v>3.2490739687857147E-3</v>
      </c>
      <c r="Z287">
        <f>Sustainable_Friendly_Table[[#This Row],[S- Worst-Euclidean Distance]]/(Sustainable_Friendly_Table[[#This Row],[S+ Best-Euclidean Distance]]+Sustainable_Friendly_Table[[#This Row],[S- Worst-Euclidean Distance]])</f>
        <v>0.4624695335719185</v>
      </c>
      <c r="AA287">
        <v>286</v>
      </c>
    </row>
    <row r="288" spans="1:27" x14ac:dyDescent="0.3">
      <c r="A288">
        <v>41</v>
      </c>
      <c r="B288" t="s">
        <v>139</v>
      </c>
      <c r="C288" t="s">
        <v>150</v>
      </c>
      <c r="D288" t="s">
        <v>154</v>
      </c>
      <c r="E288" t="s">
        <v>156</v>
      </c>
      <c r="F288" t="s">
        <v>160</v>
      </c>
      <c r="G288" t="s">
        <v>226</v>
      </c>
      <c r="H288">
        <v>438.26376849830012</v>
      </c>
      <c r="I288">
        <v>32</v>
      </c>
      <c r="J288">
        <v>1619629.2540539431</v>
      </c>
      <c r="K288">
        <v>66905.663008333315</v>
      </c>
      <c r="L288">
        <v>291533265.7297098</v>
      </c>
      <c r="M288">
        <v>6073869.2441666657</v>
      </c>
      <c r="N288">
        <v>2429443881.0809145</v>
      </c>
      <c r="O288">
        <v>124800000</v>
      </c>
      <c r="P288">
        <v>25.238289191666663</v>
      </c>
      <c r="Q288">
        <v>24213.457348106447</v>
      </c>
      <c r="R288">
        <v>291600171.39271814</v>
      </c>
      <c r="S288">
        <v>2560.3177503250813</v>
      </c>
      <c r="T288">
        <v>24238.695637298115</v>
      </c>
      <c r="U288">
        <f>Sustainable_Friendly_Table[[#This Row],[Total Energy(MJ)]]*AHP!$P$13/TOPSIS!$B$12</f>
        <v>2.3319918991649643E-2</v>
      </c>
      <c r="V288">
        <f>Sustainable_Friendly_Table[[#This Row],[Total Cost(LKR Million)]]*AHP!$P$14/TOPSIS!$C$12</f>
        <v>7.0696190689639102E-3</v>
      </c>
      <c r="W288">
        <f>Sustainable_Friendly_Table[[#This Row],[Total Carbon (Metric T)]]*AHP!$P$15/TOPSIS!$D$12</f>
        <v>1.2834302422617428E-2</v>
      </c>
      <c r="X288">
        <f>((Sustainable_Friendly_Table[[#This Row],[Weighted Energy]]-TOPSIS!$B$13)^2+(Sustainable_Friendly_Table[[#This Row],[Weighted Cost]]-TOPSIS!$C$13)^2+(Sustainable_Friendly_Table[[#This Row],[Weighted Co2]]-TOPSIS!$D$13)^2)^0.5</f>
        <v>3.7794850868552209E-3</v>
      </c>
      <c r="Y288">
        <f>((Sustainable_Friendly_Table[[#This Row],[Weighted Energy]]-TOPSIS!$B$14)^2+(Sustainable_Friendly_Table[[#This Row],[Weighted Cost]]-TOPSIS!$C$14)^2+(Sustainable_Friendly_Table[[#This Row],[Weighted Co2]]-TOPSIS!$D$14)^2)^0.5</f>
        <v>3.2459847439996548E-3</v>
      </c>
      <c r="Z288">
        <f>Sustainable_Friendly_Table[[#This Row],[S- Worst-Euclidean Distance]]/(Sustainable_Friendly_Table[[#This Row],[S+ Best-Euclidean Distance]]+Sustainable_Friendly_Table[[#This Row],[S- Worst-Euclidean Distance]])</f>
        <v>0.46203098470991166</v>
      </c>
      <c r="AA288">
        <v>287</v>
      </c>
    </row>
    <row r="289" spans="1:27" x14ac:dyDescent="0.3">
      <c r="A289">
        <v>59</v>
      </c>
      <c r="B289" t="s">
        <v>139</v>
      </c>
      <c r="C289" t="s">
        <v>150</v>
      </c>
      <c r="D289" t="s">
        <v>155</v>
      </c>
      <c r="E289" t="s">
        <v>156</v>
      </c>
      <c r="F289" t="s">
        <v>160</v>
      </c>
      <c r="G289" t="s">
        <v>226</v>
      </c>
      <c r="H289">
        <v>438.29386237330004</v>
      </c>
      <c r="I289">
        <v>32</v>
      </c>
      <c r="J289">
        <v>1619658.3849249429</v>
      </c>
      <c r="K289">
        <v>66819.680508333317</v>
      </c>
      <c r="L289">
        <v>291538509.28648973</v>
      </c>
      <c r="M289">
        <v>6069570.1191666657</v>
      </c>
      <c r="N289">
        <v>2429487577.3874145</v>
      </c>
      <c r="O289">
        <v>124800000</v>
      </c>
      <c r="P289">
        <v>25.173802316666659</v>
      </c>
      <c r="Q289">
        <v>24213.892854627895</v>
      </c>
      <c r="R289">
        <v>291605328.96699804</v>
      </c>
      <c r="S289">
        <v>2560.3571475065814</v>
      </c>
      <c r="T289">
        <v>24239.06665694456</v>
      </c>
      <c r="U289">
        <f>Sustainable_Friendly_Table[[#This Row],[Total Energy(MJ)]]*AHP!$P$13/TOPSIS!$B$12</f>
        <v>2.3320331454419557E-2</v>
      </c>
      <c r="V289">
        <f>Sustainable_Friendly_Table[[#This Row],[Total Cost(LKR Million)]]*AHP!$P$14/TOPSIS!$C$12</f>
        <v>7.0697278535339341E-3</v>
      </c>
      <c r="W289">
        <f>Sustainable_Friendly_Table[[#This Row],[Total Carbon (Metric T)]]*AHP!$P$15/TOPSIS!$D$12</f>
        <v>1.2834498876189782E-2</v>
      </c>
      <c r="X289">
        <f>((Sustainable_Friendly_Table[[#This Row],[Weighted Energy]]-TOPSIS!$B$13)^2+(Sustainable_Friendly_Table[[#This Row],[Weighted Cost]]-TOPSIS!$C$13)^2+(Sustainable_Friendly_Table[[#This Row],[Weighted Co2]]-TOPSIS!$D$13)^2)^0.5</f>
        <v>3.7799537387137407E-3</v>
      </c>
      <c r="Y289">
        <f>((Sustainable_Friendly_Table[[#This Row],[Weighted Energy]]-TOPSIS!$B$14)^2+(Sustainable_Friendly_Table[[#This Row],[Weighted Cost]]-TOPSIS!$C$14)^2+(Sustainable_Friendly_Table[[#This Row],[Weighted Co2]]-TOPSIS!$D$14)^2)^0.5</f>
        <v>3.2455160760328314E-3</v>
      </c>
      <c r="Z289">
        <f>Sustainable_Friendly_Table[[#This Row],[S- Worst-Euclidean Distance]]/(Sustainable_Friendly_Table[[#This Row],[S+ Best-Euclidean Distance]]+Sustainable_Friendly_Table[[#This Row],[S- Worst-Euclidean Distance]])</f>
        <v>0.46196427592933959</v>
      </c>
      <c r="AA289">
        <v>288</v>
      </c>
    </row>
    <row r="290" spans="1:27" x14ac:dyDescent="0.3">
      <c r="A290">
        <v>337</v>
      </c>
      <c r="B290" t="s">
        <v>142</v>
      </c>
      <c r="C290" t="s">
        <v>149</v>
      </c>
      <c r="D290" t="s">
        <v>154</v>
      </c>
      <c r="E290" t="s">
        <v>157</v>
      </c>
      <c r="F290" t="s">
        <v>160</v>
      </c>
      <c r="G290" t="s">
        <v>225</v>
      </c>
      <c r="H290">
        <v>455.24950416743025</v>
      </c>
      <c r="I290">
        <v>65</v>
      </c>
      <c r="J290">
        <v>1620720.0752602851</v>
      </c>
      <c r="K290">
        <v>50489.964849999989</v>
      </c>
      <c r="L290">
        <v>291729613.54685134</v>
      </c>
      <c r="M290">
        <v>6062881.1958333319</v>
      </c>
      <c r="N290">
        <v>2431080112.8904276</v>
      </c>
      <c r="O290">
        <v>121160000</v>
      </c>
      <c r="P290">
        <v>28.769951033333328</v>
      </c>
      <c r="Q290">
        <v>24229.765125141264</v>
      </c>
      <c r="R290">
        <v>291780103.51170135</v>
      </c>
      <c r="S290">
        <v>2558.3029940862607</v>
      </c>
      <c r="T290">
        <v>24258.535076174598</v>
      </c>
      <c r="U290">
        <f>Sustainable_Friendly_Table[[#This Row],[Total Energy(MJ)]]*AHP!$P$13/TOPSIS!$B$12</f>
        <v>2.3334308566314993E-2</v>
      </c>
      <c r="V290">
        <f>Sustainable_Friendly_Table[[#This Row],[Total Cost(LKR Million)]]*AHP!$P$14/TOPSIS!$C$12</f>
        <v>7.0640558691917443E-3</v>
      </c>
      <c r="W290">
        <f>Sustainable_Friendly_Table[[#This Row],[Total Carbon (Metric T)]]*AHP!$P$15/TOPSIS!$D$12</f>
        <v>1.2844807334360449E-2</v>
      </c>
      <c r="X290">
        <f>((Sustainable_Friendly_Table[[#This Row],[Weighted Energy]]-TOPSIS!$B$13)^2+(Sustainable_Friendly_Table[[#This Row],[Weighted Cost]]-TOPSIS!$C$13)^2+(Sustainable_Friendly_Table[[#This Row],[Weighted Co2]]-TOPSIS!$D$13)^2)^0.5</f>
        <v>3.7950928123155815E-3</v>
      </c>
      <c r="Y290">
        <f>((Sustainable_Friendly_Table[[#This Row],[Weighted Energy]]-TOPSIS!$B$14)^2+(Sustainable_Friendly_Table[[#This Row],[Weighted Cost]]-TOPSIS!$C$14)^2+(Sustainable_Friendly_Table[[#This Row],[Weighted Co2]]-TOPSIS!$D$14)^2)^0.5</f>
        <v>3.2303815098240897E-3</v>
      </c>
      <c r="Z290">
        <f>Sustainable_Friendly_Table[[#This Row],[S- Worst-Euclidean Distance]]/(Sustainable_Friendly_Table[[#This Row],[S+ Best-Euclidean Distance]]+Sustainable_Friendly_Table[[#This Row],[S- Worst-Euclidean Distance]])</f>
        <v>0.45980973834664135</v>
      </c>
      <c r="AA290">
        <v>289</v>
      </c>
    </row>
    <row r="291" spans="1:27" x14ac:dyDescent="0.3">
      <c r="A291">
        <v>355</v>
      </c>
      <c r="B291" t="s">
        <v>142</v>
      </c>
      <c r="C291" t="s">
        <v>149</v>
      </c>
      <c r="D291" t="s">
        <v>155</v>
      </c>
      <c r="E291" t="s">
        <v>157</v>
      </c>
      <c r="F291" t="s">
        <v>160</v>
      </c>
      <c r="G291" t="s">
        <v>225</v>
      </c>
      <c r="H291">
        <v>455.27959804243022</v>
      </c>
      <c r="I291">
        <v>65</v>
      </c>
      <c r="J291">
        <v>1620749.2061312851</v>
      </c>
      <c r="K291">
        <v>50403.982349999991</v>
      </c>
      <c r="L291">
        <v>291734857.10363132</v>
      </c>
      <c r="M291">
        <v>6058582.0708333319</v>
      </c>
      <c r="N291">
        <v>2431123809.1969275</v>
      </c>
      <c r="O291">
        <v>121160000</v>
      </c>
      <c r="P291">
        <v>28.705464158333328</v>
      </c>
      <c r="Q291">
        <v>24230.200631662712</v>
      </c>
      <c r="R291">
        <v>291785261.08598131</v>
      </c>
      <c r="S291">
        <v>2558.3423912677608</v>
      </c>
      <c r="T291">
        <v>24258.906095821047</v>
      </c>
      <c r="U291">
        <f>Sustainable_Friendly_Table[[#This Row],[Total Energy(MJ)]]*AHP!$P$13/TOPSIS!$B$12</f>
        <v>2.3334721029084911E-2</v>
      </c>
      <c r="V291">
        <f>Sustainable_Friendly_Table[[#This Row],[Total Cost(LKR Million)]]*AHP!$P$14/TOPSIS!$C$12</f>
        <v>7.0641646537617691E-3</v>
      </c>
      <c r="W291">
        <f>Sustainable_Friendly_Table[[#This Row],[Total Carbon (Metric T)]]*AHP!$P$15/TOPSIS!$D$12</f>
        <v>1.2845003787932808E-2</v>
      </c>
      <c r="X291">
        <f>((Sustainable_Friendly_Table[[#This Row],[Weighted Energy]]-TOPSIS!$B$13)^2+(Sustainable_Friendly_Table[[#This Row],[Weighted Cost]]-TOPSIS!$C$13)^2+(Sustainable_Friendly_Table[[#This Row],[Weighted Co2]]-TOPSIS!$D$13)^2)^0.5</f>
        <v>3.795561485017248E-3</v>
      </c>
      <c r="Y291">
        <f>((Sustainable_Friendly_Table[[#This Row],[Weighted Energy]]-TOPSIS!$B$14)^2+(Sustainable_Friendly_Table[[#This Row],[Weighted Cost]]-TOPSIS!$C$14)^2+(Sustainable_Friendly_Table[[#This Row],[Weighted Co2]]-TOPSIS!$D$14)^2)^0.5</f>
        <v>3.229912866924479E-3</v>
      </c>
      <c r="Z291">
        <f>Sustainable_Friendly_Table[[#This Row],[S- Worst-Euclidean Distance]]/(Sustainable_Friendly_Table[[#This Row],[S+ Best-Euclidean Distance]]+Sustainable_Friendly_Table[[#This Row],[S- Worst-Euclidean Distance]])</f>
        <v>0.4597430301673201</v>
      </c>
      <c r="AA291">
        <v>290</v>
      </c>
    </row>
    <row r="292" spans="1:27" x14ac:dyDescent="0.3">
      <c r="A292">
        <v>339</v>
      </c>
      <c r="B292" t="s">
        <v>142</v>
      </c>
      <c r="C292" t="s">
        <v>149</v>
      </c>
      <c r="D292" t="s">
        <v>154</v>
      </c>
      <c r="E292" t="s">
        <v>157</v>
      </c>
      <c r="F292" t="s">
        <v>160</v>
      </c>
      <c r="G292" t="s">
        <v>224</v>
      </c>
      <c r="H292">
        <v>455.24950416743025</v>
      </c>
      <c r="I292">
        <v>33</v>
      </c>
      <c r="J292">
        <v>1620720.0752602851</v>
      </c>
      <c r="K292">
        <v>50489.964849999989</v>
      </c>
      <c r="L292">
        <v>291729613.54685134</v>
      </c>
      <c r="M292">
        <v>6062881.1958333319</v>
      </c>
      <c r="N292">
        <v>2431080112.8904276</v>
      </c>
      <c r="O292">
        <v>123624600</v>
      </c>
      <c r="P292">
        <v>28.769951033333328</v>
      </c>
      <c r="Q292">
        <v>24229.765125141264</v>
      </c>
      <c r="R292">
        <v>291780103.51170135</v>
      </c>
      <c r="S292">
        <v>2560.7675940862609</v>
      </c>
      <c r="T292">
        <v>24258.535076174598</v>
      </c>
      <c r="U292">
        <f>Sustainable_Friendly_Table[[#This Row],[Total Energy(MJ)]]*AHP!$P$13/TOPSIS!$B$12</f>
        <v>2.3334308566314993E-2</v>
      </c>
      <c r="V292">
        <f>Sustainable_Friendly_Table[[#This Row],[Total Cost(LKR Million)]]*AHP!$P$14/TOPSIS!$C$12</f>
        <v>7.0708611898028899E-3</v>
      </c>
      <c r="W292">
        <f>Sustainable_Friendly_Table[[#This Row],[Total Carbon (Metric T)]]*AHP!$P$15/TOPSIS!$D$12</f>
        <v>1.2844807334360449E-2</v>
      </c>
      <c r="X292">
        <f>((Sustainable_Friendly_Table[[#This Row],[Weighted Energy]]-TOPSIS!$B$13)^2+(Sustainable_Friendly_Table[[#This Row],[Weighted Cost]]-TOPSIS!$C$13)^2+(Sustainable_Friendly_Table[[#This Row],[Weighted Co2]]-TOPSIS!$D$13)^2)^0.5</f>
        <v>3.7968654068946135E-3</v>
      </c>
      <c r="Y292">
        <f>((Sustainable_Friendly_Table[[#This Row],[Weighted Energy]]-TOPSIS!$B$14)^2+(Sustainable_Friendly_Table[[#This Row],[Weighted Cost]]-TOPSIS!$C$14)^2+(Sustainable_Friendly_Table[[#This Row],[Weighted Co2]]-TOPSIS!$D$14)^2)^0.5</f>
        <v>3.2285995300573352E-3</v>
      </c>
      <c r="Z292">
        <f>Sustainable_Friendly_Table[[#This Row],[S- Worst-Euclidean Distance]]/(Sustainable_Friendly_Table[[#This Row],[S+ Best-Euclidean Distance]]+Sustainable_Friendly_Table[[#This Row],[S- Worst-Euclidean Distance]])</f>
        <v>0.45955670678474519</v>
      </c>
      <c r="AA292">
        <v>291</v>
      </c>
    </row>
    <row r="293" spans="1:27" x14ac:dyDescent="0.3">
      <c r="A293">
        <v>357</v>
      </c>
      <c r="B293" t="s">
        <v>142</v>
      </c>
      <c r="C293" t="s">
        <v>149</v>
      </c>
      <c r="D293" t="s">
        <v>155</v>
      </c>
      <c r="E293" t="s">
        <v>157</v>
      </c>
      <c r="F293" t="s">
        <v>160</v>
      </c>
      <c r="G293" t="s">
        <v>224</v>
      </c>
      <c r="H293">
        <v>455.27959804243022</v>
      </c>
      <c r="I293">
        <v>33</v>
      </c>
      <c r="J293">
        <v>1620749.2061312851</v>
      </c>
      <c r="K293">
        <v>50403.982349999991</v>
      </c>
      <c r="L293">
        <v>291734857.10363132</v>
      </c>
      <c r="M293">
        <v>6058582.0708333319</v>
      </c>
      <c r="N293">
        <v>2431123809.1969275</v>
      </c>
      <c r="O293">
        <v>123624600</v>
      </c>
      <c r="P293">
        <v>28.705464158333328</v>
      </c>
      <c r="Q293">
        <v>24230.200631662712</v>
      </c>
      <c r="R293">
        <v>291785261.08598131</v>
      </c>
      <c r="S293">
        <v>2560.8069912677606</v>
      </c>
      <c r="T293">
        <v>24258.906095821047</v>
      </c>
      <c r="U293">
        <f>Sustainable_Friendly_Table[[#This Row],[Total Energy(MJ)]]*AHP!$P$13/TOPSIS!$B$12</f>
        <v>2.3334721029084911E-2</v>
      </c>
      <c r="V293">
        <f>Sustainable_Friendly_Table[[#This Row],[Total Cost(LKR Million)]]*AHP!$P$14/TOPSIS!$C$12</f>
        <v>7.0709699743729138E-3</v>
      </c>
      <c r="W293">
        <f>Sustainable_Friendly_Table[[#This Row],[Total Carbon (Metric T)]]*AHP!$P$15/TOPSIS!$D$12</f>
        <v>1.2845003787932808E-2</v>
      </c>
      <c r="X293">
        <f>((Sustainable_Friendly_Table[[#This Row],[Weighted Energy]]-TOPSIS!$B$13)^2+(Sustainable_Friendly_Table[[#This Row],[Weighted Cost]]-TOPSIS!$C$13)^2+(Sustainable_Friendly_Table[[#This Row],[Weighted Co2]]-TOPSIS!$D$13)^2)^0.5</f>
        <v>3.7973340557761965E-3</v>
      </c>
      <c r="Y293">
        <f>((Sustainable_Friendly_Table[[#This Row],[Weighted Energy]]-TOPSIS!$B$14)^2+(Sustainable_Friendly_Table[[#This Row],[Weighted Cost]]-TOPSIS!$C$14)^2+(Sustainable_Friendly_Table[[#This Row],[Weighted Co2]]-TOPSIS!$D$14)^2)^0.5</f>
        <v>3.2281308577914157E-3</v>
      </c>
      <c r="Z293">
        <f>Sustainable_Friendly_Table[[#This Row],[S- Worst-Euclidean Distance]]/(Sustainable_Friendly_Table[[#This Row],[S+ Best-Euclidean Distance]]+Sustainable_Friendly_Table[[#This Row],[S- Worst-Euclidean Distance]])</f>
        <v>0.45948999781597849</v>
      </c>
      <c r="AA293">
        <v>292</v>
      </c>
    </row>
    <row r="294" spans="1:27" x14ac:dyDescent="0.3">
      <c r="A294">
        <v>338</v>
      </c>
      <c r="B294" t="s">
        <v>142</v>
      </c>
      <c r="C294" t="s">
        <v>149</v>
      </c>
      <c r="D294" t="s">
        <v>154</v>
      </c>
      <c r="E294" t="s">
        <v>157</v>
      </c>
      <c r="F294" t="s">
        <v>160</v>
      </c>
      <c r="G294" t="s">
        <v>226</v>
      </c>
      <c r="H294">
        <v>455.24950416743025</v>
      </c>
      <c r="I294">
        <v>33</v>
      </c>
      <c r="J294">
        <v>1620720.0752602851</v>
      </c>
      <c r="K294">
        <v>50489.964849999989</v>
      </c>
      <c r="L294">
        <v>291729613.54685134</v>
      </c>
      <c r="M294">
        <v>6062881.1958333319</v>
      </c>
      <c r="N294">
        <v>2431080112.8904276</v>
      </c>
      <c r="O294">
        <v>128700000</v>
      </c>
      <c r="P294">
        <v>28.769951033333328</v>
      </c>
      <c r="Q294">
        <v>24229.765125141264</v>
      </c>
      <c r="R294">
        <v>291780103.51170135</v>
      </c>
      <c r="S294">
        <v>2565.8429940862607</v>
      </c>
      <c r="T294">
        <v>24258.535076174598</v>
      </c>
      <c r="U294">
        <f>Sustainable_Friendly_Table[[#This Row],[Total Energy(MJ)]]*AHP!$P$13/TOPSIS!$B$12</f>
        <v>2.3334308566314993E-2</v>
      </c>
      <c r="V294">
        <f>Sustainable_Friendly_Table[[#This Row],[Total Cost(LKR Million)]]*AHP!$P$14/TOPSIS!$C$12</f>
        <v>7.0848755224450248E-3</v>
      </c>
      <c r="W294">
        <f>Sustainable_Friendly_Table[[#This Row],[Total Carbon (Metric T)]]*AHP!$P$15/TOPSIS!$D$12</f>
        <v>1.2844807334360449E-2</v>
      </c>
      <c r="X294">
        <f>((Sustainable_Friendly_Table[[#This Row],[Weighted Energy]]-TOPSIS!$B$13)^2+(Sustainable_Friendly_Table[[#This Row],[Weighted Cost]]-TOPSIS!$C$13)^2+(Sustainable_Friendly_Table[[#This Row],[Weighted Co2]]-TOPSIS!$D$13)^2)^0.5</f>
        <v>3.8005515278649706E-3</v>
      </c>
      <c r="Y294">
        <f>((Sustainable_Friendly_Table[[#This Row],[Weighted Energy]]-TOPSIS!$B$14)^2+(Sustainable_Friendly_Table[[#This Row],[Weighted Cost]]-TOPSIS!$C$14)^2+(Sustainable_Friendly_Table[[#This Row],[Weighted Co2]]-TOPSIS!$D$14)^2)^0.5</f>
        <v>3.2249719987233103E-3</v>
      </c>
      <c r="Z294">
        <f>Sustainable_Friendly_Table[[#This Row],[S- Worst-Euclidean Distance]]/(Sustainable_Friendly_Table[[#This Row],[S+ Best-Euclidean Distance]]+Sustainable_Friendly_Table[[#This Row],[S- Worst-Euclidean Distance]])</f>
        <v>0.45903653820506302</v>
      </c>
      <c r="AA294">
        <v>293</v>
      </c>
    </row>
    <row r="295" spans="1:27" x14ac:dyDescent="0.3">
      <c r="A295">
        <v>356</v>
      </c>
      <c r="B295" t="s">
        <v>142</v>
      </c>
      <c r="C295" t="s">
        <v>149</v>
      </c>
      <c r="D295" t="s">
        <v>155</v>
      </c>
      <c r="E295" t="s">
        <v>157</v>
      </c>
      <c r="F295" t="s">
        <v>160</v>
      </c>
      <c r="G295" t="s">
        <v>226</v>
      </c>
      <c r="H295">
        <v>455.27959804243022</v>
      </c>
      <c r="I295">
        <v>33</v>
      </c>
      <c r="J295">
        <v>1620749.2061312851</v>
      </c>
      <c r="K295">
        <v>50403.982349999991</v>
      </c>
      <c r="L295">
        <v>291734857.10363132</v>
      </c>
      <c r="M295">
        <v>6058582.0708333319</v>
      </c>
      <c r="N295">
        <v>2431123809.1969275</v>
      </c>
      <c r="O295">
        <v>128700000</v>
      </c>
      <c r="P295">
        <v>28.705464158333328</v>
      </c>
      <c r="Q295">
        <v>24230.200631662712</v>
      </c>
      <c r="R295">
        <v>291785261.08598131</v>
      </c>
      <c r="S295">
        <v>2565.8823912677608</v>
      </c>
      <c r="T295">
        <v>24258.906095821047</v>
      </c>
      <c r="U295">
        <f>Sustainable_Friendly_Table[[#This Row],[Total Energy(MJ)]]*AHP!$P$13/TOPSIS!$B$12</f>
        <v>2.3334721029084911E-2</v>
      </c>
      <c r="V295">
        <f>Sustainable_Friendly_Table[[#This Row],[Total Cost(LKR Million)]]*AHP!$P$14/TOPSIS!$C$12</f>
        <v>7.0849843070150496E-3</v>
      </c>
      <c r="W295">
        <f>Sustainable_Friendly_Table[[#This Row],[Total Carbon (Metric T)]]*AHP!$P$15/TOPSIS!$D$12</f>
        <v>1.2845003787932808E-2</v>
      </c>
      <c r="X295">
        <f>((Sustainable_Friendly_Table[[#This Row],[Weighted Energy]]-TOPSIS!$B$13)^2+(Sustainable_Friendly_Table[[#This Row],[Weighted Cost]]-TOPSIS!$C$13)^2+(Sustainable_Friendly_Table[[#This Row],[Weighted Co2]]-TOPSIS!$D$13)^2)^0.5</f>
        <v>3.8010201233521202E-3</v>
      </c>
      <c r="Y295">
        <f>((Sustainable_Friendly_Table[[#This Row],[Weighted Energy]]-TOPSIS!$B$14)^2+(Sustainable_Friendly_Table[[#This Row],[Weighted Cost]]-TOPSIS!$C$14)^2+(Sustainable_Friendly_Table[[#This Row],[Weighted Co2]]-TOPSIS!$D$14)^2)^0.5</f>
        <v>3.224503272005538E-3</v>
      </c>
      <c r="Z295">
        <f>Sustainable_Friendly_Table[[#This Row],[S- Worst-Euclidean Distance]]/(Sustainable_Friendly_Table[[#This Row],[S+ Best-Euclidean Distance]]+Sustainable_Friendly_Table[[#This Row],[S- Worst-Euclidean Distance]])</f>
        <v>0.45896982908579204</v>
      </c>
      <c r="AA295">
        <v>294</v>
      </c>
    </row>
    <row r="296" spans="1:27" x14ac:dyDescent="0.3">
      <c r="A296">
        <v>49</v>
      </c>
      <c r="B296" t="s">
        <v>139</v>
      </c>
      <c r="C296" t="s">
        <v>150</v>
      </c>
      <c r="D296" t="s">
        <v>154</v>
      </c>
      <c r="E296" t="s">
        <v>157</v>
      </c>
      <c r="F296" t="s">
        <v>160</v>
      </c>
      <c r="G296" t="s">
        <v>225</v>
      </c>
      <c r="H296">
        <v>441.3152808316334</v>
      </c>
      <c r="I296">
        <v>63</v>
      </c>
      <c r="J296">
        <v>1622583.1179926097</v>
      </c>
      <c r="K296">
        <v>69902.684049999982</v>
      </c>
      <c r="L296">
        <v>292064961.23866975</v>
      </c>
      <c r="M296">
        <v>5474465.0358333318</v>
      </c>
      <c r="N296">
        <v>2433874676.9889145</v>
      </c>
      <c r="O296">
        <v>117432000</v>
      </c>
      <c r="P296">
        <v>28.23531023333333</v>
      </c>
      <c r="Q296">
        <v>24257.617613989514</v>
      </c>
      <c r="R296">
        <v>292134863.92271978</v>
      </c>
      <c r="S296">
        <v>2556.7811420247476</v>
      </c>
      <c r="T296">
        <v>24285.852924222847</v>
      </c>
      <c r="U296">
        <f>Sustainable_Friendly_Table[[#This Row],[Total Energy(MJ)]]*AHP!$P$13/TOPSIS!$B$12</f>
        <v>2.3362679551170318E-2</v>
      </c>
      <c r="V296">
        <f>Sustainable_Friendly_Table[[#This Row],[Total Cost(LKR Million)]]*AHP!$P$14/TOPSIS!$C$12</f>
        <v>7.0598536898517578E-3</v>
      </c>
      <c r="W296">
        <f>Sustainable_Friendly_Table[[#This Row],[Total Carbon (Metric T)]]*AHP!$P$15/TOPSIS!$D$12</f>
        <v>1.285927203694316E-2</v>
      </c>
      <c r="X296">
        <f>((Sustainable_Friendly_Table[[#This Row],[Weighted Energy]]-TOPSIS!$B$13)^2+(Sustainable_Friendly_Table[[#This Row],[Weighted Cost]]-TOPSIS!$C$13)^2+(Sustainable_Friendly_Table[[#This Row],[Weighted Co2]]-TOPSIS!$D$13)^2)^0.5</f>
        <v>3.8247596561729619E-3</v>
      </c>
      <c r="Y296">
        <f>((Sustainable_Friendly_Table[[#This Row],[Weighted Energy]]-TOPSIS!$B$14)^2+(Sustainable_Friendly_Table[[#This Row],[Weighted Cost]]-TOPSIS!$C$14)^2+(Sustainable_Friendly_Table[[#This Row],[Weighted Co2]]-TOPSIS!$D$14)^2)^0.5</f>
        <v>3.2007992135589165E-3</v>
      </c>
      <c r="Z296">
        <f>Sustainable_Friendly_Table[[#This Row],[S- Worst-Euclidean Distance]]/(Sustainable_Friendly_Table[[#This Row],[S+ Best-Euclidean Distance]]+Sustainable_Friendly_Table[[#This Row],[S- Worst-Euclidean Distance]])</f>
        <v>0.45559353681439879</v>
      </c>
      <c r="AA296">
        <v>295</v>
      </c>
    </row>
    <row r="297" spans="1:27" x14ac:dyDescent="0.3">
      <c r="A297">
        <v>67</v>
      </c>
      <c r="B297" t="s">
        <v>139</v>
      </c>
      <c r="C297" t="s">
        <v>150</v>
      </c>
      <c r="D297" t="s">
        <v>155</v>
      </c>
      <c r="E297" t="s">
        <v>157</v>
      </c>
      <c r="F297" t="s">
        <v>160</v>
      </c>
      <c r="G297" t="s">
        <v>225</v>
      </c>
      <c r="H297">
        <v>441.34537470663344</v>
      </c>
      <c r="I297">
        <v>63</v>
      </c>
      <c r="J297">
        <v>1622612.2488636095</v>
      </c>
      <c r="K297">
        <v>69816.701549999983</v>
      </c>
      <c r="L297">
        <v>292070204.79544973</v>
      </c>
      <c r="M297">
        <v>5470165.9108333318</v>
      </c>
      <c r="N297">
        <v>2433918373.295414</v>
      </c>
      <c r="O297">
        <v>117432000</v>
      </c>
      <c r="P297">
        <v>28.170823358333326</v>
      </c>
      <c r="Q297">
        <v>24258.053120510962</v>
      </c>
      <c r="R297">
        <v>292140021.49699974</v>
      </c>
      <c r="S297">
        <v>2556.8205392062473</v>
      </c>
      <c r="T297">
        <v>24286.223943869296</v>
      </c>
      <c r="U297">
        <f>Sustainable_Friendly_Table[[#This Row],[Total Energy(MJ)]]*AHP!$P$13/TOPSIS!$B$12</f>
        <v>2.336309201394024E-2</v>
      </c>
      <c r="V297">
        <f>Sustainable_Friendly_Table[[#This Row],[Total Cost(LKR Million)]]*AHP!$P$14/TOPSIS!$C$12</f>
        <v>7.0599624744217817E-3</v>
      </c>
      <c r="W297">
        <f>Sustainable_Friendly_Table[[#This Row],[Total Carbon (Metric T)]]*AHP!$P$15/TOPSIS!$D$12</f>
        <v>1.2859468490515518E-2</v>
      </c>
      <c r="X297">
        <f>((Sustainable_Friendly_Table[[#This Row],[Weighted Energy]]-TOPSIS!$B$13)^2+(Sustainable_Friendly_Table[[#This Row],[Weighted Cost]]-TOPSIS!$C$13)^2+(Sustainable_Friendly_Table[[#This Row],[Weighted Co2]]-TOPSIS!$D$13)^2)^0.5</f>
        <v>3.8252283765699167E-3</v>
      </c>
      <c r="Y297">
        <f>((Sustainable_Friendly_Table[[#This Row],[Weighted Energy]]-TOPSIS!$B$14)^2+(Sustainable_Friendly_Table[[#This Row],[Weighted Cost]]-TOPSIS!$C$14)^2+(Sustainable_Friendly_Table[[#This Row],[Weighted Co2]]-TOPSIS!$D$14)^2)^0.5</f>
        <v>3.2003306403246448E-3</v>
      </c>
      <c r="Z297">
        <f>Sustainable_Friendly_Table[[#This Row],[S- Worst-Euclidean Distance]]/(Sustainable_Friendly_Table[[#This Row],[S+ Best-Euclidean Distance]]+Sustainable_Friendly_Table[[#This Row],[S- Worst-Euclidean Distance]])</f>
        <v>0.45552683176224396</v>
      </c>
      <c r="AA297">
        <v>296</v>
      </c>
    </row>
    <row r="298" spans="1:27" x14ac:dyDescent="0.3">
      <c r="A298">
        <v>51</v>
      </c>
      <c r="B298" t="s">
        <v>139</v>
      </c>
      <c r="C298" t="s">
        <v>150</v>
      </c>
      <c r="D298" t="s">
        <v>154</v>
      </c>
      <c r="E298" t="s">
        <v>157</v>
      </c>
      <c r="F298" t="s">
        <v>160</v>
      </c>
      <c r="G298" t="s">
        <v>224</v>
      </c>
      <c r="H298">
        <v>441.3152808316334</v>
      </c>
      <c r="I298">
        <v>32</v>
      </c>
      <c r="J298">
        <v>1622583.1179926097</v>
      </c>
      <c r="K298">
        <v>69902.684049999982</v>
      </c>
      <c r="L298">
        <v>292064961.23866975</v>
      </c>
      <c r="M298">
        <v>5474465.0358333318</v>
      </c>
      <c r="N298">
        <v>2433874676.9889145</v>
      </c>
      <c r="O298">
        <v>119878400</v>
      </c>
      <c r="P298">
        <v>28.23531023333333</v>
      </c>
      <c r="Q298">
        <v>24257.617613989514</v>
      </c>
      <c r="R298">
        <v>292134863.92271978</v>
      </c>
      <c r="S298">
        <v>2559.2275420247479</v>
      </c>
      <c r="T298">
        <v>24285.852924222847</v>
      </c>
      <c r="U298">
        <f>Sustainable_Friendly_Table[[#This Row],[Total Energy(MJ)]]*AHP!$P$13/TOPSIS!$B$12</f>
        <v>2.3362679551170318E-2</v>
      </c>
      <c r="V298">
        <f>Sustainable_Friendly_Table[[#This Row],[Total Cost(LKR Million)]]*AHP!$P$14/TOPSIS!$C$12</f>
        <v>7.0666087561274647E-3</v>
      </c>
      <c r="W298">
        <f>Sustainable_Friendly_Table[[#This Row],[Total Carbon (Metric T)]]*AHP!$P$15/TOPSIS!$D$12</f>
        <v>1.285927203694316E-2</v>
      </c>
      <c r="X298">
        <f>((Sustainable_Friendly_Table[[#This Row],[Weighted Energy]]-TOPSIS!$B$13)^2+(Sustainable_Friendly_Table[[#This Row],[Weighted Cost]]-TOPSIS!$C$13)^2+(Sustainable_Friendly_Table[[#This Row],[Weighted Co2]]-TOPSIS!$D$13)^2)^0.5</f>
        <v>3.8264980599076663E-3</v>
      </c>
      <c r="Y298">
        <f>((Sustainable_Friendly_Table[[#This Row],[Weighted Energy]]-TOPSIS!$B$14)^2+(Sustainable_Friendly_Table[[#This Row],[Weighted Cost]]-TOPSIS!$C$14)^2+(Sustainable_Friendly_Table[[#This Row],[Weighted Co2]]-TOPSIS!$D$14)^2)^0.5</f>
        <v>3.1990051133433802E-3</v>
      </c>
      <c r="Z298">
        <f>Sustainable_Friendly_Table[[#This Row],[S- Worst-Euclidean Distance]]/(Sustainable_Friendly_Table[[#This Row],[S+ Best-Euclidean Distance]]+Sustainable_Friendly_Table[[#This Row],[S- Worst-Euclidean Distance]])</f>
        <v>0.45534177900926676</v>
      </c>
      <c r="AA298">
        <v>297</v>
      </c>
    </row>
    <row r="299" spans="1:27" x14ac:dyDescent="0.3">
      <c r="A299">
        <v>69</v>
      </c>
      <c r="B299" t="s">
        <v>139</v>
      </c>
      <c r="C299" t="s">
        <v>150</v>
      </c>
      <c r="D299" t="s">
        <v>155</v>
      </c>
      <c r="E299" t="s">
        <v>157</v>
      </c>
      <c r="F299" t="s">
        <v>160</v>
      </c>
      <c r="G299" t="s">
        <v>224</v>
      </c>
      <c r="H299">
        <v>441.34537470663344</v>
      </c>
      <c r="I299">
        <v>32</v>
      </c>
      <c r="J299">
        <v>1622612.2488636095</v>
      </c>
      <c r="K299">
        <v>69816.701549999983</v>
      </c>
      <c r="L299">
        <v>292070204.79544973</v>
      </c>
      <c r="M299">
        <v>5470165.9108333318</v>
      </c>
      <c r="N299">
        <v>2433918373.295414</v>
      </c>
      <c r="O299">
        <v>119878400</v>
      </c>
      <c r="P299">
        <v>28.170823358333326</v>
      </c>
      <c r="Q299">
        <v>24258.053120510962</v>
      </c>
      <c r="R299">
        <v>292140021.49699974</v>
      </c>
      <c r="S299">
        <v>2559.2669392062471</v>
      </c>
      <c r="T299">
        <v>24286.223943869296</v>
      </c>
      <c r="U299">
        <f>Sustainable_Friendly_Table[[#This Row],[Total Energy(MJ)]]*AHP!$P$13/TOPSIS!$B$12</f>
        <v>2.336309201394024E-2</v>
      </c>
      <c r="V299">
        <f>Sustainable_Friendly_Table[[#This Row],[Total Cost(LKR Million)]]*AHP!$P$14/TOPSIS!$C$12</f>
        <v>7.0667175406974878E-3</v>
      </c>
      <c r="W299">
        <f>Sustainable_Friendly_Table[[#This Row],[Total Carbon (Metric T)]]*AHP!$P$15/TOPSIS!$D$12</f>
        <v>1.2859468490515518E-2</v>
      </c>
      <c r="X299">
        <f>((Sustainable_Friendly_Table[[#This Row],[Weighted Energy]]-TOPSIS!$B$13)^2+(Sustainable_Friendly_Table[[#This Row],[Weighted Cost]]-TOPSIS!$C$13)^2+(Sustainable_Friendly_Table[[#This Row],[Weighted Co2]]-TOPSIS!$D$13)^2)^0.5</f>
        <v>3.8269667594060053E-3</v>
      </c>
      <c r="Y299">
        <f>((Sustainable_Friendly_Table[[#This Row],[Weighted Energy]]-TOPSIS!$B$14)^2+(Sustainable_Friendly_Table[[#This Row],[Weighted Cost]]-TOPSIS!$C$14)^2+(Sustainable_Friendly_Table[[#This Row],[Weighted Co2]]-TOPSIS!$D$14)^2)^0.5</f>
        <v>3.1985365070251151E-3</v>
      </c>
      <c r="Z299">
        <f>Sustainable_Friendly_Table[[#This Row],[S- Worst-Euclidean Distance]]/(Sustainable_Friendly_Table[[#This Row],[S+ Best-Euclidean Distance]]+Sustainable_Friendly_Table[[#This Row],[S- Worst-Euclidean Distance]])</f>
        <v>0.45527507222268176</v>
      </c>
      <c r="AA299">
        <v>298</v>
      </c>
    </row>
    <row r="300" spans="1:27" x14ac:dyDescent="0.3">
      <c r="A300">
        <v>50</v>
      </c>
      <c r="B300" t="s">
        <v>139</v>
      </c>
      <c r="C300" t="s">
        <v>150</v>
      </c>
      <c r="D300" t="s">
        <v>154</v>
      </c>
      <c r="E300" t="s">
        <v>157</v>
      </c>
      <c r="F300" t="s">
        <v>160</v>
      </c>
      <c r="G300" t="s">
        <v>226</v>
      </c>
      <c r="H300">
        <v>441.3152808316334</v>
      </c>
      <c r="I300">
        <v>32</v>
      </c>
      <c r="J300">
        <v>1622583.1179926097</v>
      </c>
      <c r="K300">
        <v>69902.684049999982</v>
      </c>
      <c r="L300">
        <v>292064961.23866975</v>
      </c>
      <c r="M300">
        <v>5474465.0358333318</v>
      </c>
      <c r="N300">
        <v>2433874676.9889145</v>
      </c>
      <c r="O300">
        <v>124800000</v>
      </c>
      <c r="P300">
        <v>28.23531023333333</v>
      </c>
      <c r="Q300">
        <v>24257.617613989514</v>
      </c>
      <c r="R300">
        <v>292134863.92271978</v>
      </c>
      <c r="S300">
        <v>2564.149142024748</v>
      </c>
      <c r="T300">
        <v>24285.852924222847</v>
      </c>
      <c r="U300">
        <f>Sustainable_Friendly_Table[[#This Row],[Total Energy(MJ)]]*AHP!$P$13/TOPSIS!$B$12</f>
        <v>2.3362679551170318E-2</v>
      </c>
      <c r="V300">
        <f>Sustainable_Friendly_Table[[#This Row],[Total Cost(LKR Million)]]*AHP!$P$14/TOPSIS!$C$12</f>
        <v>7.0801984120228692E-3</v>
      </c>
      <c r="W300">
        <f>Sustainable_Friendly_Table[[#This Row],[Total Carbon (Metric T)]]*AHP!$P$15/TOPSIS!$D$12</f>
        <v>1.285927203694316E-2</v>
      </c>
      <c r="X300">
        <f>((Sustainable_Friendly_Table[[#This Row],[Weighted Energy]]-TOPSIS!$B$13)^2+(Sustainable_Friendly_Table[[#This Row],[Weighted Cost]]-TOPSIS!$C$13)^2+(Sustainable_Friendly_Table[[#This Row],[Weighted Co2]]-TOPSIS!$D$13)^2)^0.5</f>
        <v>3.830029035742393E-3</v>
      </c>
      <c r="Y300">
        <f>((Sustainable_Friendly_Table[[#This Row],[Weighted Energy]]-TOPSIS!$B$14)^2+(Sustainable_Friendly_Table[[#This Row],[Weighted Cost]]-TOPSIS!$C$14)^2+(Sustainable_Friendly_Table[[#This Row],[Weighted Co2]]-TOPSIS!$D$14)^2)^0.5</f>
        <v>3.1954360020062175E-3</v>
      </c>
      <c r="Z300">
        <f>Sustainable_Friendly_Table[[#This Row],[S- Worst-Euclidean Distance]]/(Sustainable_Friendly_Table[[#This Row],[S+ Best-Euclidean Distance]]+Sustainable_Friendly_Table[[#This Row],[S- Worst-Euclidean Distance]])</f>
        <v>0.45483622576395755</v>
      </c>
      <c r="AA300">
        <v>299</v>
      </c>
    </row>
    <row r="301" spans="1:27" x14ac:dyDescent="0.3">
      <c r="A301">
        <v>68</v>
      </c>
      <c r="B301" t="s">
        <v>139</v>
      </c>
      <c r="C301" t="s">
        <v>150</v>
      </c>
      <c r="D301" t="s">
        <v>155</v>
      </c>
      <c r="E301" t="s">
        <v>157</v>
      </c>
      <c r="F301" t="s">
        <v>160</v>
      </c>
      <c r="G301" t="s">
        <v>226</v>
      </c>
      <c r="H301">
        <v>441.34537470663344</v>
      </c>
      <c r="I301">
        <v>32</v>
      </c>
      <c r="J301">
        <v>1622612.2488636095</v>
      </c>
      <c r="K301">
        <v>69816.701549999983</v>
      </c>
      <c r="L301">
        <v>292070204.79544973</v>
      </c>
      <c r="M301">
        <v>5470165.9108333318</v>
      </c>
      <c r="N301">
        <v>2433918373.295414</v>
      </c>
      <c r="O301">
        <v>124800000</v>
      </c>
      <c r="P301">
        <v>28.170823358333326</v>
      </c>
      <c r="Q301">
        <v>24258.053120510962</v>
      </c>
      <c r="R301">
        <v>292140021.49699974</v>
      </c>
      <c r="S301">
        <v>2564.1885392062472</v>
      </c>
      <c r="T301">
        <v>24286.223943869296</v>
      </c>
      <c r="U301">
        <f>Sustainable_Friendly_Table[[#This Row],[Total Energy(MJ)]]*AHP!$P$13/TOPSIS!$B$12</f>
        <v>2.336309201394024E-2</v>
      </c>
      <c r="V301">
        <f>Sustainable_Friendly_Table[[#This Row],[Total Cost(LKR Million)]]*AHP!$P$14/TOPSIS!$C$12</f>
        <v>7.0803071965928922E-3</v>
      </c>
      <c r="W301">
        <f>Sustainable_Friendly_Table[[#This Row],[Total Carbon (Metric T)]]*AHP!$P$15/TOPSIS!$D$12</f>
        <v>1.2859468490515518E-2</v>
      </c>
      <c r="X301">
        <f>((Sustainable_Friendly_Table[[#This Row],[Weighted Energy]]-TOPSIS!$B$13)^2+(Sustainable_Friendly_Table[[#This Row],[Weighted Cost]]-TOPSIS!$C$13)^2+(Sustainable_Friendly_Table[[#This Row],[Weighted Co2]]-TOPSIS!$D$13)^2)^0.5</f>
        <v>3.83049768913139E-3</v>
      </c>
      <c r="Y301">
        <f>((Sustainable_Friendly_Table[[#This Row],[Weighted Energy]]-TOPSIS!$B$14)^2+(Sustainable_Friendly_Table[[#This Row],[Weighted Cost]]-TOPSIS!$C$14)^2+(Sustainable_Friendly_Table[[#This Row],[Weighted Co2]]-TOPSIS!$D$14)^2)^0.5</f>
        <v>3.194967334916362E-3</v>
      </c>
      <c r="Z301">
        <f>Sustainable_Friendly_Table[[#This Row],[S- Worst-Euclidean Distance]]/(Sustainable_Friendly_Table[[#This Row],[S+ Best-Euclidean Distance]]+Sustainable_Friendly_Table[[#This Row],[S- Worst-Euclidean Distance]])</f>
        <v>0.45476951689036638</v>
      </c>
      <c r="AA301">
        <v>300</v>
      </c>
    </row>
    <row r="302" spans="1:27" x14ac:dyDescent="0.3">
      <c r="A302">
        <v>289</v>
      </c>
      <c r="B302" t="s">
        <v>141</v>
      </c>
      <c r="C302" t="s">
        <v>151</v>
      </c>
      <c r="D302" t="s">
        <v>154</v>
      </c>
      <c r="E302" t="s">
        <v>156</v>
      </c>
      <c r="F302" t="s">
        <v>159</v>
      </c>
      <c r="G302" t="s">
        <v>225</v>
      </c>
      <c r="H302">
        <v>447.83728715493902</v>
      </c>
      <c r="I302">
        <v>64</v>
      </c>
      <c r="J302">
        <v>1626548.527781358</v>
      </c>
      <c r="K302">
        <v>51720.253233333329</v>
      </c>
      <c r="L302">
        <v>292778735.00064445</v>
      </c>
      <c r="M302">
        <v>5974087.4383333325</v>
      </c>
      <c r="N302">
        <v>2439822791.6720371</v>
      </c>
      <c r="O302">
        <v>119296000</v>
      </c>
      <c r="P302">
        <v>22.224744849999997</v>
      </c>
      <c r="Q302">
        <v>24316.900490331303</v>
      </c>
      <c r="R302">
        <v>292830455.25387776</v>
      </c>
      <c r="S302">
        <v>2565.0928791103706</v>
      </c>
      <c r="T302">
        <v>24339.125235181302</v>
      </c>
      <c r="U302">
        <f>Sustainable_Friendly_Table[[#This Row],[Total Energy(MJ)]]*AHP!$P$13/TOPSIS!$B$12</f>
        <v>2.3418307548288511E-2</v>
      </c>
      <c r="V302">
        <f>Sustainable_Friendly_Table[[#This Row],[Total Cost(LKR Million)]]*AHP!$P$14/TOPSIS!$C$12</f>
        <v>7.0828042845540269E-3</v>
      </c>
      <c r="W302">
        <f>Sustainable_Friendly_Table[[#This Row],[Total Carbon (Metric T)]]*AHP!$P$15/TOPSIS!$D$12</f>
        <v>1.2887479534566936E-2</v>
      </c>
      <c r="X302">
        <f>((Sustainable_Friendly_Table[[#This Row],[Weighted Energy]]-TOPSIS!$B$13)^2+(Sustainable_Friendly_Table[[#This Row],[Weighted Cost]]-TOPSIS!$C$13)^2+(Sustainable_Friendly_Table[[#This Row],[Weighted Co2]]-TOPSIS!$D$13)^2)^0.5</f>
        <v>3.8909020841878038E-3</v>
      </c>
      <c r="Y302">
        <f>((Sustainable_Friendly_Table[[#This Row],[Weighted Energy]]-TOPSIS!$B$14)^2+(Sustainable_Friendly_Table[[#This Row],[Weighted Cost]]-TOPSIS!$C$14)^2+(Sustainable_Friendly_Table[[#This Row],[Weighted Co2]]-TOPSIS!$D$14)^2)^0.5</f>
        <v>3.1346067743758003E-3</v>
      </c>
      <c r="Z302">
        <f>Sustainable_Friendly_Table[[#This Row],[S- Worst-Euclidean Distance]]/(Sustainable_Friendly_Table[[#This Row],[S+ Best-Euclidean Distance]]+Sustainable_Friendly_Table[[#This Row],[S- Worst-Euclidean Distance]])</f>
        <v>0.44617505115731709</v>
      </c>
      <c r="AA302">
        <v>301</v>
      </c>
    </row>
    <row r="303" spans="1:27" x14ac:dyDescent="0.3">
      <c r="A303">
        <v>291</v>
      </c>
      <c r="B303" t="s">
        <v>141</v>
      </c>
      <c r="C303" t="s">
        <v>151</v>
      </c>
      <c r="D303" t="s">
        <v>154</v>
      </c>
      <c r="E303" t="s">
        <v>156</v>
      </c>
      <c r="F303" t="s">
        <v>159</v>
      </c>
      <c r="G303" t="s">
        <v>224</v>
      </c>
      <c r="H303">
        <v>447.83728715493902</v>
      </c>
      <c r="I303">
        <v>32</v>
      </c>
      <c r="J303">
        <v>1626548.527781358</v>
      </c>
      <c r="K303">
        <v>51720.253233333329</v>
      </c>
      <c r="L303">
        <v>292778735.00064445</v>
      </c>
      <c r="M303">
        <v>5974087.4383333325</v>
      </c>
      <c r="N303">
        <v>2439822791.6720371</v>
      </c>
      <c r="O303">
        <v>119878400</v>
      </c>
      <c r="P303">
        <v>22.224744849999997</v>
      </c>
      <c r="Q303">
        <v>24316.900490331303</v>
      </c>
      <c r="R303">
        <v>292830455.25387776</v>
      </c>
      <c r="S303">
        <v>2565.6752791103704</v>
      </c>
      <c r="T303">
        <v>24339.125235181302</v>
      </c>
      <c r="U303">
        <f>Sustainable_Friendly_Table[[#This Row],[Total Energy(MJ)]]*AHP!$P$13/TOPSIS!$B$12</f>
        <v>2.3418307548288511E-2</v>
      </c>
      <c r="V303">
        <f>Sustainable_Friendly_Table[[#This Row],[Total Cost(LKR Million)]]*AHP!$P$14/TOPSIS!$C$12</f>
        <v>7.084412423288073E-3</v>
      </c>
      <c r="W303">
        <f>Sustainable_Friendly_Table[[#This Row],[Total Carbon (Metric T)]]*AHP!$P$15/TOPSIS!$D$12</f>
        <v>1.2887479534566936E-2</v>
      </c>
      <c r="X303">
        <f>((Sustainable_Friendly_Table[[#This Row],[Weighted Energy]]-TOPSIS!$B$13)^2+(Sustainable_Friendly_Table[[#This Row],[Weighted Cost]]-TOPSIS!$C$13)^2+(Sustainable_Friendly_Table[[#This Row],[Weighted Co2]]-TOPSIS!$D$13)^2)^0.5</f>
        <v>3.8913173928383799E-3</v>
      </c>
      <c r="Y303">
        <f>((Sustainable_Friendly_Table[[#This Row],[Weighted Energy]]-TOPSIS!$B$14)^2+(Sustainable_Friendly_Table[[#This Row],[Weighted Cost]]-TOPSIS!$C$14)^2+(Sustainable_Friendly_Table[[#This Row],[Weighted Co2]]-TOPSIS!$D$14)^2)^0.5</f>
        <v>3.134181191739032E-3</v>
      </c>
      <c r="Z303">
        <f>Sustainable_Friendly_Table[[#This Row],[S- Worst-Euclidean Distance]]/(Sustainable_Friendly_Table[[#This Row],[S+ Best-Euclidean Distance]]+Sustainable_Friendly_Table[[#This Row],[S- Worst-Euclidean Distance]])</f>
        <v>0.44611512677823062</v>
      </c>
      <c r="AA303">
        <v>302</v>
      </c>
    </row>
    <row r="304" spans="1:27" x14ac:dyDescent="0.3">
      <c r="A304">
        <v>307</v>
      </c>
      <c r="B304" t="s">
        <v>141</v>
      </c>
      <c r="C304" t="s">
        <v>151</v>
      </c>
      <c r="D304" t="s">
        <v>155</v>
      </c>
      <c r="E304" t="s">
        <v>156</v>
      </c>
      <c r="F304" t="s">
        <v>159</v>
      </c>
      <c r="G304" t="s">
        <v>225</v>
      </c>
      <c r="H304">
        <v>447.86738102993905</v>
      </c>
      <c r="I304">
        <v>64</v>
      </c>
      <c r="J304">
        <v>1626577.658652358</v>
      </c>
      <c r="K304">
        <v>51634.270733333324</v>
      </c>
      <c r="L304">
        <v>292783978.55742449</v>
      </c>
      <c r="M304">
        <v>5969788.3133333325</v>
      </c>
      <c r="N304">
        <v>2439866487.9785371</v>
      </c>
      <c r="O304">
        <v>119296000</v>
      </c>
      <c r="P304">
        <v>22.160257974999993</v>
      </c>
      <c r="Q304">
        <v>24317.335996852751</v>
      </c>
      <c r="R304">
        <v>292835612.82815784</v>
      </c>
      <c r="S304">
        <v>2565.1322762918708</v>
      </c>
      <c r="T304">
        <v>24339.496254827751</v>
      </c>
      <c r="U304">
        <f>Sustainable_Friendly_Table[[#This Row],[Total Energy(MJ)]]*AHP!$P$13/TOPSIS!$B$12</f>
        <v>2.3418720011058439E-2</v>
      </c>
      <c r="V304">
        <f>Sustainable_Friendly_Table[[#This Row],[Total Cost(LKR Million)]]*AHP!$P$14/TOPSIS!$C$12</f>
        <v>7.0829130691240525E-3</v>
      </c>
      <c r="W304">
        <f>Sustainable_Friendly_Table[[#This Row],[Total Carbon (Metric T)]]*AHP!$P$15/TOPSIS!$D$12</f>
        <v>1.2887675988139294E-2</v>
      </c>
      <c r="X304">
        <f>((Sustainable_Friendly_Table[[#This Row],[Weighted Energy]]-TOPSIS!$B$13)^2+(Sustainable_Friendly_Table[[#This Row],[Weighted Cost]]-TOPSIS!$C$13)^2+(Sustainable_Friendly_Table[[#This Row],[Weighted Co2]]-TOPSIS!$D$13)^2)^0.5</f>
        <v>3.891370799524058E-3</v>
      </c>
      <c r="Y304">
        <f>((Sustainable_Friendly_Table[[#This Row],[Weighted Energy]]-TOPSIS!$B$14)^2+(Sustainable_Friendly_Table[[#This Row],[Weighted Cost]]-TOPSIS!$C$14)^2+(Sustainable_Friendly_Table[[#This Row],[Weighted Co2]]-TOPSIS!$D$14)^2)^0.5</f>
        <v>3.134138190486828E-3</v>
      </c>
      <c r="Z304">
        <f>Sustainable_Friendly_Table[[#This Row],[S- Worst-Euclidean Distance]]/(Sustainable_Friendly_Table[[#This Row],[S+ Best-Euclidean Distance]]+Sustainable_Friendly_Table[[#This Row],[S- Worst-Euclidean Distance]])</f>
        <v>0.4461083453089385</v>
      </c>
      <c r="AA304">
        <v>303</v>
      </c>
    </row>
    <row r="305" spans="1:27" x14ac:dyDescent="0.3">
      <c r="A305">
        <v>309</v>
      </c>
      <c r="B305" t="s">
        <v>141</v>
      </c>
      <c r="C305" t="s">
        <v>151</v>
      </c>
      <c r="D305" t="s">
        <v>155</v>
      </c>
      <c r="E305" t="s">
        <v>156</v>
      </c>
      <c r="F305" t="s">
        <v>159</v>
      </c>
      <c r="G305" t="s">
        <v>224</v>
      </c>
      <c r="H305">
        <v>447.86738102993905</v>
      </c>
      <c r="I305">
        <v>32</v>
      </c>
      <c r="J305">
        <v>1626577.658652358</v>
      </c>
      <c r="K305">
        <v>51634.270733333324</v>
      </c>
      <c r="L305">
        <v>292783978.55742449</v>
      </c>
      <c r="M305">
        <v>5969788.3133333325</v>
      </c>
      <c r="N305">
        <v>2439866487.9785371</v>
      </c>
      <c r="O305">
        <v>119878400</v>
      </c>
      <c r="P305">
        <v>22.160257974999993</v>
      </c>
      <c r="Q305">
        <v>24317.335996852751</v>
      </c>
      <c r="R305">
        <v>292835612.82815784</v>
      </c>
      <c r="S305">
        <v>2565.7146762918705</v>
      </c>
      <c r="T305">
        <v>24339.496254827751</v>
      </c>
      <c r="U305">
        <f>Sustainable_Friendly_Table[[#This Row],[Total Energy(MJ)]]*AHP!$P$13/TOPSIS!$B$12</f>
        <v>2.3418720011058439E-2</v>
      </c>
      <c r="V305">
        <f>Sustainable_Friendly_Table[[#This Row],[Total Cost(LKR Million)]]*AHP!$P$14/TOPSIS!$C$12</f>
        <v>7.0845212078580978E-3</v>
      </c>
      <c r="W305">
        <f>Sustainable_Friendly_Table[[#This Row],[Total Carbon (Metric T)]]*AHP!$P$15/TOPSIS!$D$12</f>
        <v>1.2887675988139294E-2</v>
      </c>
      <c r="X305">
        <f>((Sustainable_Friendly_Table[[#This Row],[Weighted Energy]]-TOPSIS!$B$13)^2+(Sustainable_Friendly_Table[[#This Row],[Weighted Cost]]-TOPSIS!$C$13)^2+(Sustainable_Friendly_Table[[#This Row],[Weighted Co2]]-TOPSIS!$D$13)^2)^0.5</f>
        <v>3.8917861031073325E-3</v>
      </c>
      <c r="Y305">
        <f>((Sustainable_Friendly_Table[[#This Row],[Weighted Energy]]-TOPSIS!$B$14)^2+(Sustainable_Friendly_Table[[#This Row],[Weighted Cost]]-TOPSIS!$C$14)^2+(Sustainable_Friendly_Table[[#This Row],[Weighted Co2]]-TOPSIS!$D$14)^2)^0.5</f>
        <v>3.1337126000380842E-3</v>
      </c>
      <c r="Z305">
        <f>Sustainable_Friendly_Table[[#This Row],[S- Worst-Euclidean Distance]]/(Sustainable_Friendly_Table[[#This Row],[S+ Best-Euclidean Distance]]+Sustainable_Friendly_Table[[#This Row],[S- Worst-Euclidean Distance]])</f>
        <v>0.44604842053918192</v>
      </c>
      <c r="AA305">
        <v>304</v>
      </c>
    </row>
    <row r="306" spans="1:27" x14ac:dyDescent="0.3">
      <c r="A306">
        <v>290</v>
      </c>
      <c r="B306" t="s">
        <v>141</v>
      </c>
      <c r="C306" t="s">
        <v>151</v>
      </c>
      <c r="D306" t="s">
        <v>154</v>
      </c>
      <c r="E306" t="s">
        <v>156</v>
      </c>
      <c r="F306" t="s">
        <v>159</v>
      </c>
      <c r="G306" t="s">
        <v>226</v>
      </c>
      <c r="H306">
        <v>447.83728715493902</v>
      </c>
      <c r="I306">
        <v>32</v>
      </c>
      <c r="J306">
        <v>1626548.527781358</v>
      </c>
      <c r="K306">
        <v>51720.253233333329</v>
      </c>
      <c r="L306">
        <v>292778735.00064445</v>
      </c>
      <c r="M306">
        <v>5974087.4383333325</v>
      </c>
      <c r="N306">
        <v>2439822791.6720371</v>
      </c>
      <c r="O306">
        <v>124800000</v>
      </c>
      <c r="P306">
        <v>22.224744849999997</v>
      </c>
      <c r="Q306">
        <v>24316.900490331303</v>
      </c>
      <c r="R306">
        <v>292830455.25387776</v>
      </c>
      <c r="S306">
        <v>2570.5968791103705</v>
      </c>
      <c r="T306">
        <v>24339.125235181302</v>
      </c>
      <c r="U306">
        <f>Sustainable_Friendly_Table[[#This Row],[Total Energy(MJ)]]*AHP!$P$13/TOPSIS!$B$12</f>
        <v>2.3418307548288511E-2</v>
      </c>
      <c r="V306">
        <f>Sustainable_Friendly_Table[[#This Row],[Total Cost(LKR Million)]]*AHP!$P$14/TOPSIS!$C$12</f>
        <v>7.0980020791834766E-3</v>
      </c>
      <c r="W306">
        <f>Sustainable_Friendly_Table[[#This Row],[Total Carbon (Metric T)]]*AHP!$P$15/TOPSIS!$D$12</f>
        <v>1.2887479534566936E-2</v>
      </c>
      <c r="X306">
        <f>((Sustainable_Friendly_Table[[#This Row],[Weighted Energy]]-TOPSIS!$B$13)^2+(Sustainable_Friendly_Table[[#This Row],[Weighted Cost]]-TOPSIS!$C$13)^2+(Sustainable_Friendly_Table[[#This Row],[Weighted Co2]]-TOPSIS!$D$13)^2)^0.5</f>
        <v>3.8948517244408588E-3</v>
      </c>
      <c r="Y306">
        <f>((Sustainable_Friendly_Table[[#This Row],[Weighted Energy]]-TOPSIS!$B$14)^2+(Sustainable_Friendly_Table[[#This Row],[Weighted Cost]]-TOPSIS!$C$14)^2+(Sustainable_Friendly_Table[[#This Row],[Weighted Co2]]-TOPSIS!$D$14)^2)^0.5</f>
        <v>3.1306154605431611E-3</v>
      </c>
      <c r="Z306">
        <f>Sustainable_Friendly_Table[[#This Row],[S- Worst-Euclidean Distance]]/(Sustainable_Friendly_Table[[#This Row],[S+ Best-Euclidean Distance]]+Sustainable_Friendly_Table[[#This Row],[S- Worst-Euclidean Distance]])</f>
        <v>0.44560957700214238</v>
      </c>
      <c r="AA306">
        <v>305</v>
      </c>
    </row>
    <row r="307" spans="1:27" x14ac:dyDescent="0.3">
      <c r="A307">
        <v>308</v>
      </c>
      <c r="B307" t="s">
        <v>141</v>
      </c>
      <c r="C307" t="s">
        <v>151</v>
      </c>
      <c r="D307" t="s">
        <v>155</v>
      </c>
      <c r="E307" t="s">
        <v>156</v>
      </c>
      <c r="F307" t="s">
        <v>159</v>
      </c>
      <c r="G307" t="s">
        <v>226</v>
      </c>
      <c r="H307">
        <v>447.86738102993905</v>
      </c>
      <c r="I307">
        <v>32</v>
      </c>
      <c r="J307">
        <v>1626577.658652358</v>
      </c>
      <c r="K307">
        <v>51634.270733333324</v>
      </c>
      <c r="L307">
        <v>292783978.55742449</v>
      </c>
      <c r="M307">
        <v>5969788.3133333325</v>
      </c>
      <c r="N307">
        <v>2439866487.9785371</v>
      </c>
      <c r="O307">
        <v>124800000</v>
      </c>
      <c r="P307">
        <v>22.160257974999993</v>
      </c>
      <c r="Q307">
        <v>24317.335996852751</v>
      </c>
      <c r="R307">
        <v>292835612.82815784</v>
      </c>
      <c r="S307">
        <v>2570.6362762918707</v>
      </c>
      <c r="T307">
        <v>24339.496254827751</v>
      </c>
      <c r="U307">
        <f>Sustainable_Friendly_Table[[#This Row],[Total Energy(MJ)]]*AHP!$P$13/TOPSIS!$B$12</f>
        <v>2.3418720011058439E-2</v>
      </c>
      <c r="V307">
        <f>Sustainable_Friendly_Table[[#This Row],[Total Cost(LKR Million)]]*AHP!$P$14/TOPSIS!$C$12</f>
        <v>7.0981108637535022E-3</v>
      </c>
      <c r="W307">
        <f>Sustainable_Friendly_Table[[#This Row],[Total Carbon (Metric T)]]*AHP!$P$15/TOPSIS!$D$12</f>
        <v>1.2887675988139294E-2</v>
      </c>
      <c r="X307">
        <f>((Sustainable_Friendly_Table[[#This Row],[Weighted Energy]]-TOPSIS!$B$13)^2+(Sustainable_Friendly_Table[[#This Row],[Weighted Cost]]-TOPSIS!$C$13)^2+(Sustainable_Friendly_Table[[#This Row],[Weighted Co2]]-TOPSIS!$D$13)^2)^0.5</f>
        <v>3.8953203889542324E-3</v>
      </c>
      <c r="Y307">
        <f>((Sustainable_Friendly_Table[[#This Row],[Weighted Energy]]-TOPSIS!$B$14)^2+(Sustainable_Friendly_Table[[#This Row],[Weighted Cost]]-TOPSIS!$C$14)^2+(Sustainable_Friendly_Table[[#This Row],[Weighted Co2]]-TOPSIS!$D$14)^2)^0.5</f>
        <v>3.1301468073348195E-3</v>
      </c>
      <c r="Z307">
        <f>Sustainable_Friendly_Table[[#This Row],[S- Worst-Euclidean Distance]]/(Sustainable_Friendly_Table[[#This Row],[S+ Best-Euclidean Distance]]+Sustainable_Friendly_Table[[#This Row],[S- Worst-Euclidean Distance]])</f>
        <v>0.44554286852100117</v>
      </c>
      <c r="AA307">
        <v>306</v>
      </c>
    </row>
    <row r="308" spans="1:27" x14ac:dyDescent="0.3">
      <c r="A308">
        <v>325</v>
      </c>
      <c r="B308" t="s">
        <v>142</v>
      </c>
      <c r="C308" t="s">
        <v>149</v>
      </c>
      <c r="D308" t="s">
        <v>154</v>
      </c>
      <c r="E308" t="s">
        <v>156</v>
      </c>
      <c r="F308" t="s">
        <v>159</v>
      </c>
      <c r="G308" t="s">
        <v>225</v>
      </c>
      <c r="H308">
        <v>457.31783504095199</v>
      </c>
      <c r="I308">
        <v>66</v>
      </c>
      <c r="J308">
        <v>1628728.340203888</v>
      </c>
      <c r="K308">
        <v>46675.574433333328</v>
      </c>
      <c r="L308">
        <v>293171101.23669988</v>
      </c>
      <c r="M308">
        <v>6635039.7583333319</v>
      </c>
      <c r="N308">
        <v>2443092510.3058324</v>
      </c>
      <c r="O308">
        <v>123024000</v>
      </c>
      <c r="P308">
        <v>26.045386449999992</v>
      </c>
      <c r="Q308">
        <v>24349.488686048127</v>
      </c>
      <c r="R308">
        <v>293217776.81113321</v>
      </c>
      <c r="S308">
        <v>2572.7515500641657</v>
      </c>
      <c r="T308">
        <v>24375.534072498129</v>
      </c>
      <c r="U308">
        <f>Sustainable_Friendly_Table[[#This Row],[Total Energy(MJ)]]*AHP!$P$13/TOPSIS!$B$12</f>
        <v>2.3449282520956658E-2</v>
      </c>
      <c r="V308">
        <f>Sustainable_Friendly_Table[[#This Row],[Total Cost(LKR Million)]]*AHP!$P$14/TOPSIS!$C$12</f>
        <v>7.1039516152753782E-3</v>
      </c>
      <c r="W308">
        <f>Sustainable_Friendly_Table[[#This Row],[Total Carbon (Metric T)]]*AHP!$P$15/TOPSIS!$D$12</f>
        <v>1.2906757883368057E-2</v>
      </c>
      <c r="X308">
        <f>((Sustainable_Friendly_Table[[#This Row],[Weighted Energy]]-TOPSIS!$B$13)^2+(Sustainable_Friendly_Table[[#This Row],[Weighted Cost]]-TOPSIS!$C$13)^2+(Sustainable_Friendly_Table[[#This Row],[Weighted Co2]]-TOPSIS!$D$13)^2)^0.5</f>
        <v>3.9315720593082132E-3</v>
      </c>
      <c r="Y308">
        <f>((Sustainable_Friendly_Table[[#This Row],[Weighted Energy]]-TOPSIS!$B$14)^2+(Sustainable_Friendly_Table[[#This Row],[Weighted Cost]]-TOPSIS!$C$14)^2+(Sustainable_Friendly_Table[[#This Row],[Weighted Co2]]-TOPSIS!$D$14)^2)^0.5</f>
        <v>3.0938928720087881E-3</v>
      </c>
      <c r="Z308">
        <f>Sustainable_Friendly_Table[[#This Row],[S- Worst-Euclidean Distance]]/(Sustainable_Friendly_Table[[#This Row],[S+ Best-Euclidean Distance]]+Sustainable_Friendly_Table[[#This Row],[S- Worst-Euclidean Distance]])</f>
        <v>0.4403826511491537</v>
      </c>
      <c r="AA308">
        <v>307</v>
      </c>
    </row>
    <row r="309" spans="1:27" x14ac:dyDescent="0.3">
      <c r="A309">
        <v>327</v>
      </c>
      <c r="B309" t="s">
        <v>142</v>
      </c>
      <c r="C309" t="s">
        <v>149</v>
      </c>
      <c r="D309" t="s">
        <v>154</v>
      </c>
      <c r="E309" t="s">
        <v>156</v>
      </c>
      <c r="F309" t="s">
        <v>159</v>
      </c>
      <c r="G309" t="s">
        <v>224</v>
      </c>
      <c r="H309">
        <v>457.31783504095199</v>
      </c>
      <c r="I309">
        <v>33</v>
      </c>
      <c r="J309">
        <v>1628728.340203888</v>
      </c>
      <c r="K309">
        <v>46675.574433333328</v>
      </c>
      <c r="L309">
        <v>293171101.23669988</v>
      </c>
      <c r="M309">
        <v>6635039.7583333319</v>
      </c>
      <c r="N309">
        <v>2443092510.3058324</v>
      </c>
      <c r="O309">
        <v>123624600</v>
      </c>
      <c r="P309">
        <v>26.045386449999992</v>
      </c>
      <c r="Q309">
        <v>24349.488686048127</v>
      </c>
      <c r="R309">
        <v>293217776.81113321</v>
      </c>
      <c r="S309">
        <v>2573.3521500641655</v>
      </c>
      <c r="T309">
        <v>24375.534072498129</v>
      </c>
      <c r="U309">
        <f>Sustainable_Friendly_Table[[#This Row],[Total Energy(MJ)]]*AHP!$P$13/TOPSIS!$B$12</f>
        <v>2.3449282520956658E-2</v>
      </c>
      <c r="V309">
        <f>Sustainable_Friendly_Table[[#This Row],[Total Cost(LKR Million)]]*AHP!$P$14/TOPSIS!$C$12</f>
        <v>7.105610008344863E-3</v>
      </c>
      <c r="W309">
        <f>Sustainable_Friendly_Table[[#This Row],[Total Carbon (Metric T)]]*AHP!$P$15/TOPSIS!$D$12</f>
        <v>1.2906757883368057E-2</v>
      </c>
      <c r="X309">
        <f>((Sustainable_Friendly_Table[[#This Row],[Weighted Energy]]-TOPSIS!$B$13)^2+(Sustainable_Friendly_Table[[#This Row],[Weighted Cost]]-TOPSIS!$C$13)^2+(Sustainable_Friendly_Table[[#This Row],[Weighted Co2]]-TOPSIS!$D$13)^2)^0.5</f>
        <v>3.932004845602086E-3</v>
      </c>
      <c r="Y309">
        <f>((Sustainable_Friendly_Table[[#This Row],[Weighted Energy]]-TOPSIS!$B$14)^2+(Sustainable_Friendly_Table[[#This Row],[Weighted Cost]]-TOPSIS!$C$14)^2+(Sustainable_Friendly_Table[[#This Row],[Weighted Co2]]-TOPSIS!$D$14)^2)^0.5</f>
        <v>3.0934595632060857E-3</v>
      </c>
      <c r="Z309">
        <f>Sustainable_Friendly_Table[[#This Row],[S- Worst-Euclidean Distance]]/(Sustainable_Friendly_Table[[#This Row],[S+ Best-Euclidean Distance]]+Sustainable_Friendly_Table[[#This Row],[S- Worst-Euclidean Distance]])</f>
        <v>0.44032100701096183</v>
      </c>
      <c r="AA309">
        <v>308</v>
      </c>
    </row>
    <row r="310" spans="1:27" x14ac:dyDescent="0.3">
      <c r="A310">
        <v>343</v>
      </c>
      <c r="B310" t="s">
        <v>142</v>
      </c>
      <c r="C310" t="s">
        <v>149</v>
      </c>
      <c r="D310" t="s">
        <v>155</v>
      </c>
      <c r="E310" t="s">
        <v>156</v>
      </c>
      <c r="F310" t="s">
        <v>159</v>
      </c>
      <c r="G310" t="s">
        <v>225</v>
      </c>
      <c r="H310">
        <v>457.34792891595191</v>
      </c>
      <c r="I310">
        <v>66</v>
      </c>
      <c r="J310">
        <v>1628757.4710748878</v>
      </c>
      <c r="K310">
        <v>46589.591933333322</v>
      </c>
      <c r="L310">
        <v>293176344.7934798</v>
      </c>
      <c r="M310">
        <v>6630740.6333333319</v>
      </c>
      <c r="N310">
        <v>2443136206.6123319</v>
      </c>
      <c r="O310">
        <v>123024000</v>
      </c>
      <c r="P310">
        <v>25.980899574999992</v>
      </c>
      <c r="Q310">
        <v>24349.924192569571</v>
      </c>
      <c r="R310">
        <v>293222934.38541311</v>
      </c>
      <c r="S310">
        <v>2572.7909472456649</v>
      </c>
      <c r="T310">
        <v>24375.905092144571</v>
      </c>
      <c r="U310">
        <f>Sustainable_Friendly_Table[[#This Row],[Total Energy(MJ)]]*AHP!$P$13/TOPSIS!$B$12</f>
        <v>2.3449694983726576E-2</v>
      </c>
      <c r="V310">
        <f>Sustainable_Friendly_Table[[#This Row],[Total Cost(LKR Million)]]*AHP!$P$14/TOPSIS!$C$12</f>
        <v>7.1040603998454004E-3</v>
      </c>
      <c r="W310">
        <f>Sustainable_Friendly_Table[[#This Row],[Total Carbon (Metric T)]]*AHP!$P$15/TOPSIS!$D$12</f>
        <v>1.2906954336940411E-2</v>
      </c>
      <c r="X310">
        <f>((Sustainable_Friendly_Table[[#This Row],[Weighted Energy]]-TOPSIS!$B$13)^2+(Sustainable_Friendly_Table[[#This Row],[Weighted Cost]]-TOPSIS!$C$13)^2+(Sustainable_Friendly_Table[[#This Row],[Weighted Co2]]-TOPSIS!$D$13)^2)^0.5</f>
        <v>3.9320407240818391E-3</v>
      </c>
      <c r="Y310">
        <f>((Sustainable_Friendly_Table[[#This Row],[Weighted Energy]]-TOPSIS!$B$14)^2+(Sustainable_Friendly_Table[[#This Row],[Weighted Cost]]-TOPSIS!$C$14)^2+(Sustainable_Friendly_Table[[#This Row],[Weighted Co2]]-TOPSIS!$D$14)^2)^0.5</f>
        <v>3.0934242189240451E-3</v>
      </c>
      <c r="Z310">
        <f>Sustainable_Friendly_Table[[#This Row],[S- Worst-Euclidean Distance]]/(Sustainable_Friendly_Table[[#This Row],[S+ Best-Euclidean Distance]]+Sustainable_Friendly_Table[[#This Row],[S- Worst-Euclidean Distance]])</f>
        <v>0.44031594264855967</v>
      </c>
      <c r="AA310">
        <v>309</v>
      </c>
    </row>
    <row r="311" spans="1:27" x14ac:dyDescent="0.3">
      <c r="A311">
        <v>345</v>
      </c>
      <c r="B311" t="s">
        <v>142</v>
      </c>
      <c r="C311" t="s">
        <v>149</v>
      </c>
      <c r="D311" t="s">
        <v>155</v>
      </c>
      <c r="E311" t="s">
        <v>156</v>
      </c>
      <c r="F311" t="s">
        <v>159</v>
      </c>
      <c r="G311" t="s">
        <v>224</v>
      </c>
      <c r="H311">
        <v>457.34792891595191</v>
      </c>
      <c r="I311">
        <v>33</v>
      </c>
      <c r="J311">
        <v>1628757.4710748878</v>
      </c>
      <c r="K311">
        <v>46589.591933333322</v>
      </c>
      <c r="L311">
        <v>293176344.7934798</v>
      </c>
      <c r="M311">
        <v>6630740.6333333319</v>
      </c>
      <c r="N311">
        <v>2443136206.6123319</v>
      </c>
      <c r="O311">
        <v>123624600</v>
      </c>
      <c r="P311">
        <v>25.980899574999992</v>
      </c>
      <c r="Q311">
        <v>24349.924192569571</v>
      </c>
      <c r="R311">
        <v>293222934.38541311</v>
      </c>
      <c r="S311">
        <v>2573.3915472456652</v>
      </c>
      <c r="T311">
        <v>24375.905092144571</v>
      </c>
      <c r="U311">
        <f>Sustainable_Friendly_Table[[#This Row],[Total Energy(MJ)]]*AHP!$P$13/TOPSIS!$B$12</f>
        <v>2.3449694983726576E-2</v>
      </c>
      <c r="V311">
        <f>Sustainable_Friendly_Table[[#This Row],[Total Cost(LKR Million)]]*AHP!$P$14/TOPSIS!$C$12</f>
        <v>7.105718792914887E-3</v>
      </c>
      <c r="W311">
        <f>Sustainable_Friendly_Table[[#This Row],[Total Carbon (Metric T)]]*AHP!$P$15/TOPSIS!$D$12</f>
        <v>1.2906954336940411E-2</v>
      </c>
      <c r="X311">
        <f>((Sustainable_Friendly_Table[[#This Row],[Weighted Energy]]-TOPSIS!$B$13)^2+(Sustainable_Friendly_Table[[#This Row],[Weighted Cost]]-TOPSIS!$C$13)^2+(Sustainable_Friendly_Table[[#This Row],[Weighted Co2]]-TOPSIS!$D$13)^2)^0.5</f>
        <v>3.9324735046734217E-3</v>
      </c>
      <c r="Y311">
        <f>((Sustainable_Friendly_Table[[#This Row],[Weighted Energy]]-TOPSIS!$B$14)^2+(Sustainable_Friendly_Table[[#This Row],[Weighted Cost]]-TOPSIS!$C$14)^2+(Sustainable_Friendly_Table[[#This Row],[Weighted Co2]]-TOPSIS!$D$14)^2)^0.5</f>
        <v>3.0929909027938292E-3</v>
      </c>
      <c r="Z311">
        <f>Sustainable_Friendly_Table[[#This Row],[S- Worst-Euclidean Distance]]/(Sustainable_Friendly_Table[[#This Row],[S+ Best-Euclidean Distance]]+Sustainable_Friendly_Table[[#This Row],[S- Worst-Euclidean Distance]])</f>
        <v>0.44025429827903473</v>
      </c>
      <c r="AA311">
        <v>310</v>
      </c>
    </row>
    <row r="312" spans="1:27" x14ac:dyDescent="0.3">
      <c r="A312">
        <v>326</v>
      </c>
      <c r="B312" t="s">
        <v>142</v>
      </c>
      <c r="C312" t="s">
        <v>149</v>
      </c>
      <c r="D312" t="s">
        <v>154</v>
      </c>
      <c r="E312" t="s">
        <v>156</v>
      </c>
      <c r="F312" t="s">
        <v>159</v>
      </c>
      <c r="G312" t="s">
        <v>226</v>
      </c>
      <c r="H312">
        <v>457.31783504095199</v>
      </c>
      <c r="I312">
        <v>33</v>
      </c>
      <c r="J312">
        <v>1628728.340203888</v>
      </c>
      <c r="K312">
        <v>46675.574433333328</v>
      </c>
      <c r="L312">
        <v>293171101.23669988</v>
      </c>
      <c r="M312">
        <v>6635039.7583333319</v>
      </c>
      <c r="N312">
        <v>2443092510.3058324</v>
      </c>
      <c r="O312">
        <v>128700000</v>
      </c>
      <c r="P312">
        <v>26.045386449999992</v>
      </c>
      <c r="Q312">
        <v>24349.488686048127</v>
      </c>
      <c r="R312">
        <v>293217776.81113321</v>
      </c>
      <c r="S312">
        <v>2578.4275500641656</v>
      </c>
      <c r="T312">
        <v>24375.534072498129</v>
      </c>
      <c r="U312">
        <f>Sustainable_Friendly_Table[[#This Row],[Total Energy(MJ)]]*AHP!$P$13/TOPSIS!$B$12</f>
        <v>2.3449282520956658E-2</v>
      </c>
      <c r="V312">
        <f>Sustainable_Friendly_Table[[#This Row],[Total Cost(LKR Million)]]*AHP!$P$14/TOPSIS!$C$12</f>
        <v>7.1196243409869979E-3</v>
      </c>
      <c r="W312">
        <f>Sustainable_Friendly_Table[[#This Row],[Total Carbon (Metric T)]]*AHP!$P$15/TOPSIS!$D$12</f>
        <v>1.2906757883368057E-2</v>
      </c>
      <c r="X312">
        <f>((Sustainable_Friendly_Table[[#This Row],[Weighted Energy]]-TOPSIS!$B$13)^2+(Sustainable_Friendly_Table[[#This Row],[Weighted Cost]]-TOPSIS!$C$13)^2+(Sustainable_Friendly_Table[[#This Row],[Weighted Co2]]-TOPSIS!$D$13)^2)^0.5</f>
        <v>3.9356881312835228E-3</v>
      </c>
      <c r="Y312">
        <f>((Sustainable_Friendly_Table[[#This Row],[Weighted Energy]]-TOPSIS!$B$14)^2+(Sustainable_Friendly_Table[[#This Row],[Weighted Cost]]-TOPSIS!$C$14)^2+(Sustainable_Friendly_Table[[#This Row],[Weighted Co2]]-TOPSIS!$D$14)^2)^0.5</f>
        <v>3.0898309823124788E-3</v>
      </c>
      <c r="Z312">
        <f>Sustainable_Friendly_Table[[#This Row],[S- Worst-Euclidean Distance]]/(Sustainable_Friendly_Table[[#This Row],[S+ Best-Euclidean Distance]]+Sustainable_Friendly_Table[[#This Row],[S- Worst-Euclidean Distance]])</f>
        <v>0.43980109261007383</v>
      </c>
      <c r="AA312">
        <v>311</v>
      </c>
    </row>
    <row r="313" spans="1:27" x14ac:dyDescent="0.3">
      <c r="A313">
        <v>344</v>
      </c>
      <c r="B313" t="s">
        <v>142</v>
      </c>
      <c r="C313" t="s">
        <v>149</v>
      </c>
      <c r="D313" t="s">
        <v>155</v>
      </c>
      <c r="E313" t="s">
        <v>156</v>
      </c>
      <c r="F313" t="s">
        <v>159</v>
      </c>
      <c r="G313" t="s">
        <v>226</v>
      </c>
      <c r="H313">
        <v>457.34792891595191</v>
      </c>
      <c r="I313">
        <v>33</v>
      </c>
      <c r="J313">
        <v>1628757.4710748878</v>
      </c>
      <c r="K313">
        <v>46589.591933333322</v>
      </c>
      <c r="L313">
        <v>293176344.7934798</v>
      </c>
      <c r="M313">
        <v>6630740.6333333319</v>
      </c>
      <c r="N313">
        <v>2443136206.6123319</v>
      </c>
      <c r="O313">
        <v>128700000</v>
      </c>
      <c r="P313">
        <v>25.980899574999992</v>
      </c>
      <c r="Q313">
        <v>24349.924192569571</v>
      </c>
      <c r="R313">
        <v>293222934.38541311</v>
      </c>
      <c r="S313">
        <v>2578.4669472456649</v>
      </c>
      <c r="T313">
        <v>24375.905092144571</v>
      </c>
      <c r="U313">
        <f>Sustainable_Friendly_Table[[#This Row],[Total Energy(MJ)]]*AHP!$P$13/TOPSIS!$B$12</f>
        <v>2.3449694983726576E-2</v>
      </c>
      <c r="V313">
        <f>Sustainable_Friendly_Table[[#This Row],[Total Cost(LKR Million)]]*AHP!$P$14/TOPSIS!$C$12</f>
        <v>7.119733125557021E-3</v>
      </c>
      <c r="W313">
        <f>Sustainable_Friendly_Table[[#This Row],[Total Carbon (Metric T)]]*AHP!$P$15/TOPSIS!$D$12</f>
        <v>1.2906954336940411E-2</v>
      </c>
      <c r="X313">
        <f>((Sustainable_Friendly_Table[[#This Row],[Weighted Energy]]-TOPSIS!$B$13)^2+(Sustainable_Friendly_Table[[#This Row],[Weighted Cost]]-TOPSIS!$C$13)^2+(Sustainable_Friendly_Table[[#This Row],[Weighted Co2]]-TOPSIS!$D$13)^2)^0.5</f>
        <v>3.93615673912161E-3</v>
      </c>
      <c r="Y313">
        <f>((Sustainable_Friendly_Table[[#This Row],[Weighted Energy]]-TOPSIS!$B$14)^2+(Sustainable_Friendly_Table[[#This Row],[Weighted Cost]]-TOPSIS!$C$14)^2+(Sustainable_Friendly_Table[[#This Row],[Weighted Co2]]-TOPSIS!$D$14)^2)^0.5</f>
        <v>3.0893622649211284E-3</v>
      </c>
      <c r="Z313">
        <f>Sustainable_Friendly_Table[[#This Row],[S- Worst-Euclidean Distance]]/(Sustainable_Friendly_Table[[#This Row],[S+ Best-Euclidean Distance]]+Sustainable_Friendly_Table[[#This Row],[S- Worst-Euclidean Distance]])</f>
        <v>0.43973438306029738</v>
      </c>
      <c r="AA313">
        <v>312</v>
      </c>
    </row>
    <row r="314" spans="1:27" x14ac:dyDescent="0.3">
      <c r="A314">
        <v>298</v>
      </c>
      <c r="B314" t="s">
        <v>141</v>
      </c>
      <c r="C314" t="s">
        <v>151</v>
      </c>
      <c r="D314" t="s">
        <v>154</v>
      </c>
      <c r="E314" t="s">
        <v>157</v>
      </c>
      <c r="F314" t="s">
        <v>159</v>
      </c>
      <c r="G314" t="s">
        <v>225</v>
      </c>
      <c r="H314">
        <v>450.8887994882723</v>
      </c>
      <c r="I314">
        <v>65</v>
      </c>
      <c r="J314">
        <v>1629502.3917200249</v>
      </c>
      <c r="K314">
        <v>54717.274274999996</v>
      </c>
      <c r="L314">
        <v>293310430.50960451</v>
      </c>
      <c r="M314">
        <v>5374683.2299999986</v>
      </c>
      <c r="N314">
        <v>2444253587.5800376</v>
      </c>
      <c r="O314">
        <v>121160000</v>
      </c>
      <c r="P314">
        <v>25.221765891666664</v>
      </c>
      <c r="Q314">
        <v>24361.060756214374</v>
      </c>
      <c r="R314">
        <v>293365147.78387952</v>
      </c>
      <c r="S314">
        <v>2570.7882708100378</v>
      </c>
      <c r="T314">
        <v>24386.282522106041</v>
      </c>
      <c r="U314">
        <f>Sustainable_Friendly_Table[[#This Row],[Total Energy(MJ)]]*AHP!$P$13/TOPSIS!$B$12</f>
        <v>2.3461068107809197E-2</v>
      </c>
      <c r="V314">
        <f>Sustainable_Friendly_Table[[#This Row],[Total Cost(LKR Million)]]*AHP!$P$14/TOPSIS!$C$12</f>
        <v>7.0985305551546484E-3</v>
      </c>
      <c r="W314">
        <f>Sustainable_Friendly_Table[[#This Row],[Total Carbon (Metric T)]]*AHP!$P$15/TOPSIS!$D$12</f>
        <v>1.2912449148892674E-2</v>
      </c>
      <c r="X314">
        <f>((Sustainable_Friendly_Table[[#This Row],[Weighted Energy]]-TOPSIS!$B$13)^2+(Sustainable_Friendly_Table[[#This Row],[Weighted Cost]]-TOPSIS!$C$13)^2+(Sustainable_Friendly_Table[[#This Row],[Weighted Co2]]-TOPSIS!$D$13)^2)^0.5</f>
        <v>3.9427850807055619E-3</v>
      </c>
      <c r="Y314">
        <f>((Sustainable_Friendly_Table[[#This Row],[Weighted Energy]]-TOPSIS!$B$14)^2+(Sustainable_Friendly_Table[[#This Row],[Weighted Cost]]-TOPSIS!$C$14)^2+(Sustainable_Friendly_Table[[#This Row],[Weighted Co2]]-TOPSIS!$D$14)^2)^0.5</f>
        <v>3.0827084245352169E-3</v>
      </c>
      <c r="Z314">
        <f>Sustainable_Friendly_Table[[#This Row],[S- Worst-Euclidean Distance]]/(Sustainable_Friendly_Table[[#This Row],[S+ Best-Euclidean Distance]]+Sustainable_Friendly_Table[[#This Row],[S- Worst-Euclidean Distance]])</f>
        <v>0.43878887970441099</v>
      </c>
      <c r="AA314">
        <v>313</v>
      </c>
    </row>
    <row r="315" spans="1:27" x14ac:dyDescent="0.3">
      <c r="A315">
        <v>316</v>
      </c>
      <c r="B315" t="s">
        <v>141</v>
      </c>
      <c r="C315" t="s">
        <v>151</v>
      </c>
      <c r="D315" t="s">
        <v>155</v>
      </c>
      <c r="E315" t="s">
        <v>157</v>
      </c>
      <c r="F315" t="s">
        <v>159</v>
      </c>
      <c r="G315" t="s">
        <v>225</v>
      </c>
      <c r="H315">
        <v>450.91889336327233</v>
      </c>
      <c r="I315">
        <v>65</v>
      </c>
      <c r="J315">
        <v>1629531.5225910246</v>
      </c>
      <c r="K315">
        <v>54631.291774999991</v>
      </c>
      <c r="L315">
        <v>293315674.06638443</v>
      </c>
      <c r="M315">
        <v>5370384.1049999986</v>
      </c>
      <c r="N315">
        <v>2444297283.8865371</v>
      </c>
      <c r="O315">
        <v>121160000</v>
      </c>
      <c r="P315">
        <v>25.15727901666666</v>
      </c>
      <c r="Q315">
        <v>24361.496262735818</v>
      </c>
      <c r="R315">
        <v>293370305.35815942</v>
      </c>
      <c r="S315">
        <v>2570.8276679915371</v>
      </c>
      <c r="T315">
        <v>24386.653541752486</v>
      </c>
      <c r="U315">
        <f>Sustainable_Friendly_Table[[#This Row],[Total Energy(MJ)]]*AHP!$P$13/TOPSIS!$B$12</f>
        <v>2.3461480570579119E-2</v>
      </c>
      <c r="V315">
        <f>Sustainable_Friendly_Table[[#This Row],[Total Cost(LKR Million)]]*AHP!$P$14/TOPSIS!$C$12</f>
        <v>7.0986393397246706E-3</v>
      </c>
      <c r="W315">
        <f>Sustainable_Friendly_Table[[#This Row],[Total Carbon (Metric T)]]*AHP!$P$15/TOPSIS!$D$12</f>
        <v>1.2912645602465028E-2</v>
      </c>
      <c r="X315">
        <f>((Sustainable_Friendly_Table[[#This Row],[Weighted Energy]]-TOPSIS!$B$13)^2+(Sustainable_Friendly_Table[[#This Row],[Weighted Cost]]-TOPSIS!$C$13)^2+(Sustainable_Friendly_Table[[#This Row],[Weighted Co2]]-TOPSIS!$D$13)^2)^0.5</f>
        <v>3.9432537795397469E-3</v>
      </c>
      <c r="Y315">
        <f>((Sustainable_Friendly_Table[[#This Row],[Weighted Energy]]-TOPSIS!$B$14)^2+(Sustainable_Friendly_Table[[#This Row],[Weighted Cost]]-TOPSIS!$C$14)^2+(Sustainable_Friendly_Table[[#This Row],[Weighted Co2]]-TOPSIS!$D$14)^2)^0.5</f>
        <v>3.0822398194129096E-3</v>
      </c>
      <c r="Z315">
        <f>Sustainable_Friendly_Table[[#This Row],[S- Worst-Euclidean Distance]]/(Sustainable_Friendly_Table[[#This Row],[S+ Best-Euclidean Distance]]+Sustainable_Friendly_Table[[#This Row],[S- Worst-Euclidean Distance]])</f>
        <v>0.43872217318259354</v>
      </c>
      <c r="AA315">
        <v>314</v>
      </c>
    </row>
    <row r="316" spans="1:27" x14ac:dyDescent="0.3">
      <c r="A316">
        <v>300</v>
      </c>
      <c r="B316" t="s">
        <v>141</v>
      </c>
      <c r="C316" t="s">
        <v>151</v>
      </c>
      <c r="D316" t="s">
        <v>154</v>
      </c>
      <c r="E316" t="s">
        <v>157</v>
      </c>
      <c r="F316" t="s">
        <v>159</v>
      </c>
      <c r="G316" t="s">
        <v>224</v>
      </c>
      <c r="H316">
        <v>450.8887994882723</v>
      </c>
      <c r="I316">
        <v>33</v>
      </c>
      <c r="J316">
        <v>1629502.3917200249</v>
      </c>
      <c r="K316">
        <v>54717.274274999996</v>
      </c>
      <c r="L316">
        <v>293310430.50960451</v>
      </c>
      <c r="M316">
        <v>5374683.2299999986</v>
      </c>
      <c r="N316">
        <v>2444253587.5800376</v>
      </c>
      <c r="O316">
        <v>123624600</v>
      </c>
      <c r="P316">
        <v>25.221765891666664</v>
      </c>
      <c r="Q316">
        <v>24361.060756214374</v>
      </c>
      <c r="R316">
        <v>293365147.78387952</v>
      </c>
      <c r="S316">
        <v>2573.2528708100376</v>
      </c>
      <c r="T316">
        <v>24386.282522106041</v>
      </c>
      <c r="U316">
        <f>Sustainable_Friendly_Table[[#This Row],[Total Energy(MJ)]]*AHP!$P$13/TOPSIS!$B$12</f>
        <v>2.3461068107809197E-2</v>
      </c>
      <c r="V316">
        <f>Sustainable_Friendly_Table[[#This Row],[Total Cost(LKR Million)]]*AHP!$P$14/TOPSIS!$C$12</f>
        <v>7.1053358757657923E-3</v>
      </c>
      <c r="W316">
        <f>Sustainable_Friendly_Table[[#This Row],[Total Carbon (Metric T)]]*AHP!$P$15/TOPSIS!$D$12</f>
        <v>1.2912449148892674E-2</v>
      </c>
      <c r="X316">
        <f>((Sustainable_Friendly_Table[[#This Row],[Weighted Energy]]-TOPSIS!$B$13)^2+(Sustainable_Friendly_Table[[#This Row],[Weighted Cost]]-TOPSIS!$C$13)^2+(Sustainable_Friendly_Table[[#This Row],[Weighted Co2]]-TOPSIS!$D$13)^2)^0.5</f>
        <v>3.9445507829409246E-3</v>
      </c>
      <c r="Y316">
        <f>((Sustainable_Friendly_Table[[#This Row],[Weighted Energy]]-TOPSIS!$B$14)^2+(Sustainable_Friendly_Table[[#This Row],[Weighted Cost]]-TOPSIS!$C$14)^2+(Sustainable_Friendly_Table[[#This Row],[Weighted Co2]]-TOPSIS!$D$14)^2)^0.5</f>
        <v>3.080917181580085E-3</v>
      </c>
      <c r="Z316">
        <f>Sustainable_Friendly_Table[[#This Row],[S- Worst-Euclidean Distance]]/(Sustainable_Friendly_Table[[#This Row],[S+ Best-Euclidean Distance]]+Sustainable_Friendly_Table[[#This Row],[S- Worst-Euclidean Distance]])</f>
        <v>0.43853551067898711</v>
      </c>
      <c r="AA316">
        <v>315</v>
      </c>
    </row>
    <row r="317" spans="1:27" x14ac:dyDescent="0.3">
      <c r="A317">
        <v>318</v>
      </c>
      <c r="B317" t="s">
        <v>141</v>
      </c>
      <c r="C317" t="s">
        <v>151</v>
      </c>
      <c r="D317" t="s">
        <v>155</v>
      </c>
      <c r="E317" t="s">
        <v>157</v>
      </c>
      <c r="F317" t="s">
        <v>159</v>
      </c>
      <c r="G317" t="s">
        <v>224</v>
      </c>
      <c r="H317">
        <v>450.91889336327233</v>
      </c>
      <c r="I317">
        <v>33</v>
      </c>
      <c r="J317">
        <v>1629531.5225910246</v>
      </c>
      <c r="K317">
        <v>54631.291774999991</v>
      </c>
      <c r="L317">
        <v>293315674.06638443</v>
      </c>
      <c r="M317">
        <v>5370384.1049999986</v>
      </c>
      <c r="N317">
        <v>2444297283.8865371</v>
      </c>
      <c r="O317">
        <v>123624600</v>
      </c>
      <c r="P317">
        <v>25.15727901666666</v>
      </c>
      <c r="Q317">
        <v>24361.496262735818</v>
      </c>
      <c r="R317">
        <v>293370305.35815942</v>
      </c>
      <c r="S317">
        <v>2573.2922679915373</v>
      </c>
      <c r="T317">
        <v>24386.653541752486</v>
      </c>
      <c r="U317">
        <f>Sustainable_Friendly_Table[[#This Row],[Total Energy(MJ)]]*AHP!$P$13/TOPSIS!$B$12</f>
        <v>2.3461480570579119E-2</v>
      </c>
      <c r="V317">
        <f>Sustainable_Friendly_Table[[#This Row],[Total Cost(LKR Million)]]*AHP!$P$14/TOPSIS!$C$12</f>
        <v>7.1054446603358162E-3</v>
      </c>
      <c r="W317">
        <f>Sustainable_Friendly_Table[[#This Row],[Total Carbon (Metric T)]]*AHP!$P$15/TOPSIS!$D$12</f>
        <v>1.2912645602465028E-2</v>
      </c>
      <c r="X317">
        <f>((Sustainable_Friendly_Table[[#This Row],[Weighted Energy]]-TOPSIS!$B$13)^2+(Sustainable_Friendly_Table[[#This Row],[Weighted Cost]]-TOPSIS!$C$13)^2+(Sustainable_Friendly_Table[[#This Row],[Weighted Co2]]-TOPSIS!$D$13)^2)^0.5</f>
        <v>3.945019459653875E-3</v>
      </c>
      <c r="Y317">
        <f>((Sustainable_Friendly_Table[[#This Row],[Weighted Energy]]-TOPSIS!$B$14)^2+(Sustainable_Friendly_Table[[#This Row],[Weighted Cost]]-TOPSIS!$C$14)^2+(Sustainable_Friendly_Table[[#This Row],[Weighted Co2]]-TOPSIS!$D$14)^2)^0.5</f>
        <v>3.0804485442963094E-3</v>
      </c>
      <c r="Z317">
        <f>Sustainable_Friendly_Table[[#This Row],[S- Worst-Euclidean Distance]]/(Sustainable_Friendly_Table[[#This Row],[S+ Best-Euclidean Distance]]+Sustainable_Friendly_Table[[#This Row],[S- Worst-Euclidean Distance]])</f>
        <v>0.43846880272805699</v>
      </c>
      <c r="AA317">
        <v>316</v>
      </c>
    </row>
    <row r="318" spans="1:27" x14ac:dyDescent="0.3">
      <c r="A318">
        <v>299</v>
      </c>
      <c r="B318" t="s">
        <v>141</v>
      </c>
      <c r="C318" t="s">
        <v>151</v>
      </c>
      <c r="D318" t="s">
        <v>154</v>
      </c>
      <c r="E318" t="s">
        <v>157</v>
      </c>
      <c r="F318" t="s">
        <v>159</v>
      </c>
      <c r="G318" t="s">
        <v>226</v>
      </c>
      <c r="H318">
        <v>450.8887994882723</v>
      </c>
      <c r="I318">
        <v>33</v>
      </c>
      <c r="J318">
        <v>1629502.3917200249</v>
      </c>
      <c r="K318">
        <v>54717.274274999996</v>
      </c>
      <c r="L318">
        <v>293310430.50960451</v>
      </c>
      <c r="M318">
        <v>5374683.2299999986</v>
      </c>
      <c r="N318">
        <v>2444253587.5800376</v>
      </c>
      <c r="O318">
        <v>128700000</v>
      </c>
      <c r="P318">
        <v>25.221765891666664</v>
      </c>
      <c r="Q318">
        <v>24361.060756214374</v>
      </c>
      <c r="R318">
        <v>293365147.78387952</v>
      </c>
      <c r="S318">
        <v>2578.3282708100378</v>
      </c>
      <c r="T318">
        <v>24386.282522106041</v>
      </c>
      <c r="U318">
        <f>Sustainable_Friendly_Table[[#This Row],[Total Energy(MJ)]]*AHP!$P$13/TOPSIS!$B$12</f>
        <v>2.3461068107809197E-2</v>
      </c>
      <c r="V318">
        <f>Sustainable_Friendly_Table[[#This Row],[Total Cost(LKR Million)]]*AHP!$P$14/TOPSIS!$C$12</f>
        <v>7.1193502084079289E-3</v>
      </c>
      <c r="W318">
        <f>Sustainable_Friendly_Table[[#This Row],[Total Carbon (Metric T)]]*AHP!$P$15/TOPSIS!$D$12</f>
        <v>1.2912449148892674E-2</v>
      </c>
      <c r="X318">
        <f>((Sustainable_Friendly_Table[[#This Row],[Weighted Energy]]-TOPSIS!$B$13)^2+(Sustainable_Friendly_Table[[#This Row],[Weighted Cost]]-TOPSIS!$C$13)^2+(Sustainable_Friendly_Table[[#This Row],[Weighted Co2]]-TOPSIS!$D$13)^2)^0.5</f>
        <v>3.9482213915277425E-3</v>
      </c>
      <c r="Y318">
        <f>((Sustainable_Friendly_Table[[#This Row],[Weighted Energy]]-TOPSIS!$B$14)^2+(Sustainable_Friendly_Table[[#This Row],[Weighted Cost]]-TOPSIS!$C$14)^2+(Sustainable_Friendly_Table[[#This Row],[Weighted Co2]]-TOPSIS!$D$14)^2)^0.5</f>
        <v>3.077272562879665E-3</v>
      </c>
      <c r="Z318">
        <f>Sustainable_Friendly_Table[[#This Row],[S- Worst-Euclidean Distance]]/(Sustainable_Friendly_Table[[#This Row],[S+ Best-Euclidean Distance]]+Sustainable_Friendly_Table[[#This Row],[S- Worst-Euclidean Distance]])</f>
        <v>0.43801511791909714</v>
      </c>
      <c r="AA318">
        <v>317</v>
      </c>
    </row>
    <row r="319" spans="1:27" x14ac:dyDescent="0.3">
      <c r="A319">
        <v>317</v>
      </c>
      <c r="B319" t="s">
        <v>141</v>
      </c>
      <c r="C319" t="s">
        <v>151</v>
      </c>
      <c r="D319" t="s">
        <v>155</v>
      </c>
      <c r="E319" t="s">
        <v>157</v>
      </c>
      <c r="F319" t="s">
        <v>159</v>
      </c>
      <c r="G319" t="s">
        <v>226</v>
      </c>
      <c r="H319">
        <v>450.91889336327233</v>
      </c>
      <c r="I319">
        <v>33</v>
      </c>
      <c r="J319">
        <v>1629531.5225910246</v>
      </c>
      <c r="K319">
        <v>54631.291774999991</v>
      </c>
      <c r="L319">
        <v>293315674.06638443</v>
      </c>
      <c r="M319">
        <v>5370384.1049999986</v>
      </c>
      <c r="N319">
        <v>2444297283.8865371</v>
      </c>
      <c r="O319">
        <v>128700000</v>
      </c>
      <c r="P319">
        <v>25.15727901666666</v>
      </c>
      <c r="Q319">
        <v>24361.496262735818</v>
      </c>
      <c r="R319">
        <v>293370305.35815942</v>
      </c>
      <c r="S319">
        <v>2578.367667991537</v>
      </c>
      <c r="T319">
        <v>24386.653541752486</v>
      </c>
      <c r="U319">
        <f>Sustainable_Friendly_Table[[#This Row],[Total Energy(MJ)]]*AHP!$P$13/TOPSIS!$B$12</f>
        <v>2.3461480570579119E-2</v>
      </c>
      <c r="V319">
        <f>Sustainable_Friendly_Table[[#This Row],[Total Cost(LKR Million)]]*AHP!$P$14/TOPSIS!$C$12</f>
        <v>7.119458992977952E-3</v>
      </c>
      <c r="W319">
        <f>Sustainable_Friendly_Table[[#This Row],[Total Carbon (Metric T)]]*AHP!$P$15/TOPSIS!$D$12</f>
        <v>1.2912645602465028E-2</v>
      </c>
      <c r="X319">
        <f>((Sustainable_Friendly_Table[[#This Row],[Weighted Energy]]-TOPSIS!$B$13)^2+(Sustainable_Friendly_Table[[#This Row],[Weighted Cost]]-TOPSIS!$C$13)^2+(Sustainable_Friendly_Table[[#This Row],[Weighted Co2]]-TOPSIS!$D$13)^2)^0.5</f>
        <v>3.9486900186582706E-3</v>
      </c>
      <c r="Y319">
        <f>((Sustainable_Friendly_Table[[#This Row],[Weighted Energy]]-TOPSIS!$B$14)^2+(Sustainable_Friendly_Table[[#This Row],[Weighted Cost]]-TOPSIS!$C$14)^2+(Sustainable_Friendly_Table[[#This Row],[Weighted Co2]]-TOPSIS!$D$14)^2)^0.5</f>
        <v>3.0768038659687367E-3</v>
      </c>
      <c r="Z319">
        <f>Sustainable_Friendly_Table[[#This Row],[S- Worst-Euclidean Distance]]/(Sustainable_Friendly_Table[[#This Row],[S+ Best-Euclidean Distance]]+Sustainable_Friendly_Table[[#This Row],[S- Worst-Euclidean Distance]])</f>
        <v>0.43794840853841099</v>
      </c>
      <c r="AA319">
        <v>318</v>
      </c>
    </row>
    <row r="320" spans="1:27" x14ac:dyDescent="0.3">
      <c r="A320">
        <v>37</v>
      </c>
      <c r="B320" t="s">
        <v>139</v>
      </c>
      <c r="C320" t="s">
        <v>150</v>
      </c>
      <c r="D320" t="s">
        <v>154</v>
      </c>
      <c r="E320" t="s">
        <v>156</v>
      </c>
      <c r="F320" t="s">
        <v>159</v>
      </c>
      <c r="G320" t="s">
        <v>225</v>
      </c>
      <c r="H320">
        <v>443.38361170515509</v>
      </c>
      <c r="I320">
        <v>64</v>
      </c>
      <c r="J320">
        <v>1630591.3829362125</v>
      </c>
      <c r="K320">
        <v>66088.293633333305</v>
      </c>
      <c r="L320">
        <v>293506448.92851824</v>
      </c>
      <c r="M320">
        <v>6046623.5983333327</v>
      </c>
      <c r="N320">
        <v>2445887074.4043188</v>
      </c>
      <c r="O320">
        <v>119296000</v>
      </c>
      <c r="P320">
        <v>25.510745649999993</v>
      </c>
      <c r="Q320">
        <v>24377.341174896374</v>
      </c>
      <c r="R320">
        <v>293572537.22215158</v>
      </c>
      <c r="S320">
        <v>2571.2296980026522</v>
      </c>
      <c r="T320">
        <v>24402.851920546374</v>
      </c>
      <c r="U320">
        <f>Sustainable_Friendly_Table[[#This Row],[Total Energy(MJ)]]*AHP!$P$13/TOPSIS!$B$12</f>
        <v>2.3477653505811984E-2</v>
      </c>
      <c r="V320">
        <f>Sustainable_Friendly_Table[[#This Row],[Total Cost(LKR Million)]]*AHP!$P$14/TOPSIS!$C$12</f>
        <v>7.0997494359353909E-3</v>
      </c>
      <c r="W320">
        <f>Sustainable_Friendly_Table[[#This Row],[Total Carbon (Metric T)]]*AHP!$P$15/TOPSIS!$D$12</f>
        <v>1.2921222585950763E-2</v>
      </c>
      <c r="X320">
        <f>((Sustainable_Friendly_Table[[#This Row],[Weighted Energy]]-TOPSIS!$B$13)^2+(Sustainable_Friendly_Table[[#This Row],[Weighted Cost]]-TOPSIS!$C$13)^2+(Sustainable_Friendly_Table[[#This Row],[Weighted Co2]]-TOPSIS!$D$13)^2)^0.5</f>
        <v>3.9612241256909821E-3</v>
      </c>
      <c r="Y320">
        <f>((Sustainable_Friendly_Table[[#This Row],[Weighted Energy]]-TOPSIS!$B$14)^2+(Sustainable_Friendly_Table[[#This Row],[Weighted Cost]]-TOPSIS!$C$14)^2+(Sustainable_Friendly_Table[[#This Row],[Weighted Co2]]-TOPSIS!$D$14)^2)^0.5</f>
        <v>3.064295147827177E-3</v>
      </c>
      <c r="Z320">
        <f>Sustainable_Friendly_Table[[#This Row],[S- Worst-Euclidean Distance]]/(Sustainable_Friendly_Table[[#This Row],[S+ Best-Euclidean Distance]]+Sustainable_Friendly_Table[[#This Row],[S- Worst-Euclidean Distance]])</f>
        <v>0.43616635703750262</v>
      </c>
      <c r="AA320">
        <v>319</v>
      </c>
    </row>
    <row r="321" spans="1:27" x14ac:dyDescent="0.3">
      <c r="A321">
        <v>39</v>
      </c>
      <c r="B321" t="s">
        <v>139</v>
      </c>
      <c r="C321" t="s">
        <v>150</v>
      </c>
      <c r="D321" t="s">
        <v>154</v>
      </c>
      <c r="E321" t="s">
        <v>156</v>
      </c>
      <c r="F321" t="s">
        <v>159</v>
      </c>
      <c r="G321" t="s">
        <v>224</v>
      </c>
      <c r="H321">
        <v>443.38361170515509</v>
      </c>
      <c r="I321">
        <v>32</v>
      </c>
      <c r="J321">
        <v>1630591.3829362125</v>
      </c>
      <c r="K321">
        <v>66088.293633333305</v>
      </c>
      <c r="L321">
        <v>293506448.92851824</v>
      </c>
      <c r="M321">
        <v>6046623.5983333327</v>
      </c>
      <c r="N321">
        <v>2445887074.4043188</v>
      </c>
      <c r="O321">
        <v>119878400</v>
      </c>
      <c r="P321">
        <v>25.510745649999993</v>
      </c>
      <c r="Q321">
        <v>24377.341174896374</v>
      </c>
      <c r="R321">
        <v>293572537.22215158</v>
      </c>
      <c r="S321">
        <v>2571.812098002652</v>
      </c>
      <c r="T321">
        <v>24402.851920546374</v>
      </c>
      <c r="U321">
        <f>Sustainable_Friendly_Table[[#This Row],[Total Energy(MJ)]]*AHP!$P$13/TOPSIS!$B$12</f>
        <v>2.3477653505811984E-2</v>
      </c>
      <c r="V321">
        <f>Sustainable_Friendly_Table[[#This Row],[Total Cost(LKR Million)]]*AHP!$P$14/TOPSIS!$C$12</f>
        <v>7.101357574669437E-3</v>
      </c>
      <c r="W321">
        <f>Sustainable_Friendly_Table[[#This Row],[Total Carbon (Metric T)]]*AHP!$P$15/TOPSIS!$D$12</f>
        <v>1.2921222585950763E-2</v>
      </c>
      <c r="X321">
        <f>((Sustainable_Friendly_Table[[#This Row],[Weighted Energy]]-TOPSIS!$B$13)^2+(Sustainable_Friendly_Table[[#This Row],[Weighted Cost]]-TOPSIS!$C$13)^2+(Sustainable_Friendly_Table[[#This Row],[Weighted Co2]]-TOPSIS!$D$13)^2)^0.5</f>
        <v>3.9616389408090123E-3</v>
      </c>
      <c r="Y321">
        <f>((Sustainable_Friendly_Table[[#This Row],[Weighted Energy]]-TOPSIS!$B$14)^2+(Sustainable_Friendly_Table[[#This Row],[Weighted Cost]]-TOPSIS!$C$14)^2+(Sustainable_Friendly_Table[[#This Row],[Weighted Co2]]-TOPSIS!$D$14)^2)^0.5</f>
        <v>3.0638686926814933E-3</v>
      </c>
      <c r="Z321">
        <f>Sustainable_Friendly_Table[[#This Row],[S- Worst-Euclidean Distance]]/(Sustainable_Friendly_Table[[#This Row],[S+ Best-Euclidean Distance]]+Sustainable_Friendly_Table[[#This Row],[S- Worst-Euclidean Distance]])</f>
        <v>0.43610637871576291</v>
      </c>
      <c r="AA321">
        <v>320</v>
      </c>
    </row>
    <row r="322" spans="1:27" x14ac:dyDescent="0.3">
      <c r="A322">
        <v>55</v>
      </c>
      <c r="B322" t="s">
        <v>139</v>
      </c>
      <c r="C322" t="s">
        <v>150</v>
      </c>
      <c r="D322" t="s">
        <v>155</v>
      </c>
      <c r="E322" t="s">
        <v>156</v>
      </c>
      <c r="F322" t="s">
        <v>159</v>
      </c>
      <c r="G322" t="s">
        <v>225</v>
      </c>
      <c r="H322">
        <v>443.41370558015512</v>
      </c>
      <c r="I322">
        <v>64</v>
      </c>
      <c r="J322">
        <v>1630620.5138072122</v>
      </c>
      <c r="K322">
        <v>66002.311133333307</v>
      </c>
      <c r="L322">
        <v>293511692.48529822</v>
      </c>
      <c r="M322">
        <v>6042324.4733333327</v>
      </c>
      <c r="N322">
        <v>2445930770.7108183</v>
      </c>
      <c r="O322">
        <v>119296000</v>
      </c>
      <c r="P322">
        <v>25.44625877499999</v>
      </c>
      <c r="Q322">
        <v>24377.776681417818</v>
      </c>
      <c r="R322">
        <v>293577694.79643154</v>
      </c>
      <c r="S322">
        <v>2571.2690951841519</v>
      </c>
      <c r="T322">
        <v>24403.222940192816</v>
      </c>
      <c r="U322">
        <f>Sustainable_Friendly_Table[[#This Row],[Total Energy(MJ)]]*AHP!$P$13/TOPSIS!$B$12</f>
        <v>2.3478065968581905E-2</v>
      </c>
      <c r="V322">
        <f>Sustainable_Friendly_Table[[#This Row],[Total Cost(LKR Million)]]*AHP!$P$14/TOPSIS!$C$12</f>
        <v>7.099858220505414E-3</v>
      </c>
      <c r="W322">
        <f>Sustainable_Friendly_Table[[#This Row],[Total Carbon (Metric T)]]*AHP!$P$15/TOPSIS!$D$12</f>
        <v>1.2921419039523119E-2</v>
      </c>
      <c r="X322">
        <f>((Sustainable_Friendly_Table[[#This Row],[Weighted Energy]]-TOPSIS!$B$13)^2+(Sustainable_Friendly_Table[[#This Row],[Weighted Cost]]-TOPSIS!$C$13)^2+(Sustainable_Friendly_Table[[#This Row],[Weighted Co2]]-TOPSIS!$D$13)^2)^0.5</f>
        <v>3.9616928383245176E-3</v>
      </c>
      <c r="Y322">
        <f>((Sustainable_Friendly_Table[[#This Row],[Weighted Energy]]-TOPSIS!$B$14)^2+(Sustainable_Friendly_Table[[#This Row],[Weighted Cost]]-TOPSIS!$C$14)^2+(Sustainable_Friendly_Table[[#This Row],[Weighted Co2]]-TOPSIS!$D$14)^2)^0.5</f>
        <v>3.0638265650533565E-3</v>
      </c>
      <c r="Z322">
        <f>Sustainable_Friendly_Table[[#This Row],[S- Worst-Euclidean Distance]]/(Sustainable_Friendly_Table[[#This Row],[S+ Best-Euclidean Distance]]+Sustainable_Friendly_Table[[#This Row],[S- Worst-Euclidean Distance]])</f>
        <v>0.43609965173254905</v>
      </c>
      <c r="AA322">
        <v>321</v>
      </c>
    </row>
    <row r="323" spans="1:27" x14ac:dyDescent="0.3">
      <c r="A323">
        <v>57</v>
      </c>
      <c r="B323" t="s">
        <v>139</v>
      </c>
      <c r="C323" t="s">
        <v>150</v>
      </c>
      <c r="D323" t="s">
        <v>155</v>
      </c>
      <c r="E323" t="s">
        <v>156</v>
      </c>
      <c r="F323" t="s">
        <v>159</v>
      </c>
      <c r="G323" t="s">
        <v>224</v>
      </c>
      <c r="H323">
        <v>443.41370558015512</v>
      </c>
      <c r="I323">
        <v>32</v>
      </c>
      <c r="J323">
        <v>1630620.5138072122</v>
      </c>
      <c r="K323">
        <v>66002.311133333307</v>
      </c>
      <c r="L323">
        <v>293511692.48529822</v>
      </c>
      <c r="M323">
        <v>6042324.4733333327</v>
      </c>
      <c r="N323">
        <v>2445930770.7108183</v>
      </c>
      <c r="O323">
        <v>119878400</v>
      </c>
      <c r="P323">
        <v>25.44625877499999</v>
      </c>
      <c r="Q323">
        <v>24377.776681417818</v>
      </c>
      <c r="R323">
        <v>293577694.79643154</v>
      </c>
      <c r="S323">
        <v>2571.8514951841516</v>
      </c>
      <c r="T323">
        <v>24403.222940192816</v>
      </c>
      <c r="U323">
        <f>Sustainable_Friendly_Table[[#This Row],[Total Energy(MJ)]]*AHP!$P$13/TOPSIS!$B$12</f>
        <v>2.3478065968581905E-2</v>
      </c>
      <c r="V323">
        <f>Sustainable_Friendly_Table[[#This Row],[Total Cost(LKR Million)]]*AHP!$P$14/TOPSIS!$C$12</f>
        <v>7.1014663592394601E-3</v>
      </c>
      <c r="W323">
        <f>Sustainable_Friendly_Table[[#This Row],[Total Carbon (Metric T)]]*AHP!$P$15/TOPSIS!$D$12</f>
        <v>1.2921419039523119E-2</v>
      </c>
      <c r="X323">
        <f>((Sustainable_Friendly_Table[[#This Row],[Weighted Energy]]-TOPSIS!$B$13)^2+(Sustainable_Friendly_Table[[#This Row],[Weighted Cost]]-TOPSIS!$C$13)^2+(Sustainable_Friendly_Table[[#This Row],[Weighted Co2]]-TOPSIS!$D$13)^2)^0.5</f>
        <v>3.9621076485238521E-3</v>
      </c>
      <c r="Y323">
        <f>((Sustainable_Friendly_Table[[#This Row],[Weighted Energy]]-TOPSIS!$B$14)^2+(Sustainable_Friendly_Table[[#This Row],[Weighted Cost]]-TOPSIS!$C$14)^2+(Sustainable_Friendly_Table[[#This Row],[Weighted Co2]]-TOPSIS!$D$14)^2)^0.5</f>
        <v>3.063400101783088E-3</v>
      </c>
      <c r="Z323">
        <f>Sustainable_Friendly_Table[[#This Row],[S- Worst-Euclidean Distance]]/(Sustainable_Friendly_Table[[#This Row],[S+ Best-Euclidean Distance]]+Sustainable_Friendly_Table[[#This Row],[S- Worst-Euclidean Distance]])</f>
        <v>0.43603967295449214</v>
      </c>
      <c r="AA323">
        <v>322</v>
      </c>
    </row>
    <row r="324" spans="1:27" x14ac:dyDescent="0.3">
      <c r="A324">
        <v>38</v>
      </c>
      <c r="B324" t="s">
        <v>139</v>
      </c>
      <c r="C324" t="s">
        <v>150</v>
      </c>
      <c r="D324" t="s">
        <v>154</v>
      </c>
      <c r="E324" t="s">
        <v>156</v>
      </c>
      <c r="F324" t="s">
        <v>159</v>
      </c>
      <c r="G324" t="s">
        <v>226</v>
      </c>
      <c r="H324">
        <v>443.38361170515509</v>
      </c>
      <c r="I324">
        <v>32</v>
      </c>
      <c r="J324">
        <v>1630591.3829362125</v>
      </c>
      <c r="K324">
        <v>66088.293633333305</v>
      </c>
      <c r="L324">
        <v>293506448.92851824</v>
      </c>
      <c r="M324">
        <v>6046623.5983333327</v>
      </c>
      <c r="N324">
        <v>2445887074.4043188</v>
      </c>
      <c r="O324">
        <v>124800000</v>
      </c>
      <c r="P324">
        <v>25.510745649999993</v>
      </c>
      <c r="Q324">
        <v>24377.341174896374</v>
      </c>
      <c r="R324">
        <v>293572537.22215158</v>
      </c>
      <c r="S324">
        <v>2576.7336980026521</v>
      </c>
      <c r="T324">
        <v>24402.851920546374</v>
      </c>
      <c r="U324">
        <f>Sustainable_Friendly_Table[[#This Row],[Total Energy(MJ)]]*AHP!$P$13/TOPSIS!$B$12</f>
        <v>2.3477653505811984E-2</v>
      </c>
      <c r="V324">
        <f>Sustainable_Friendly_Table[[#This Row],[Total Cost(LKR Million)]]*AHP!$P$14/TOPSIS!$C$12</f>
        <v>7.1149472305648406E-3</v>
      </c>
      <c r="W324">
        <f>Sustainable_Friendly_Table[[#This Row],[Total Carbon (Metric T)]]*AHP!$P$15/TOPSIS!$D$12</f>
        <v>1.2921222585950763E-2</v>
      </c>
      <c r="X324">
        <f>((Sustainable_Friendly_Table[[#This Row],[Weighted Energy]]-TOPSIS!$B$13)^2+(Sustainable_Friendly_Table[[#This Row],[Weighted Cost]]-TOPSIS!$C$13)^2+(Sustainable_Friendly_Table[[#This Row],[Weighted Co2]]-TOPSIS!$D$13)^2)^0.5</f>
        <v>3.9651686670885188E-3</v>
      </c>
      <c r="Y324">
        <f>((Sustainable_Friendly_Table[[#This Row],[Weighted Energy]]-TOPSIS!$B$14)^2+(Sustainable_Friendly_Table[[#This Row],[Weighted Cost]]-TOPSIS!$C$14)^2+(Sustainable_Friendly_Table[[#This Row],[Weighted Co2]]-TOPSIS!$D$14)^2)^0.5</f>
        <v>3.0602962834810135E-3</v>
      </c>
      <c r="Z324">
        <f>Sustainable_Friendly_Table[[#This Row],[S- Worst-Euclidean Distance]]/(Sustainable_Friendly_Table[[#This Row],[S+ Best-Euclidean Distance]]+Sustainable_Friendly_Table[[#This Row],[S- Worst-Euclidean Distance]])</f>
        <v>0.43560053391668047</v>
      </c>
      <c r="AA324">
        <v>323</v>
      </c>
    </row>
    <row r="325" spans="1:27" x14ac:dyDescent="0.3">
      <c r="A325">
        <v>56</v>
      </c>
      <c r="B325" t="s">
        <v>139</v>
      </c>
      <c r="C325" t="s">
        <v>150</v>
      </c>
      <c r="D325" t="s">
        <v>155</v>
      </c>
      <c r="E325" t="s">
        <v>156</v>
      </c>
      <c r="F325" t="s">
        <v>159</v>
      </c>
      <c r="G325" t="s">
        <v>226</v>
      </c>
      <c r="H325">
        <v>443.41370558015512</v>
      </c>
      <c r="I325">
        <v>32</v>
      </c>
      <c r="J325">
        <v>1630620.5138072122</v>
      </c>
      <c r="K325">
        <v>66002.311133333307</v>
      </c>
      <c r="L325">
        <v>293511692.48529822</v>
      </c>
      <c r="M325">
        <v>6042324.4733333327</v>
      </c>
      <c r="N325">
        <v>2445930770.7108183</v>
      </c>
      <c r="O325">
        <v>124800000</v>
      </c>
      <c r="P325">
        <v>25.44625877499999</v>
      </c>
      <c r="Q325">
        <v>24377.776681417818</v>
      </c>
      <c r="R325">
        <v>293577694.79643154</v>
      </c>
      <c r="S325">
        <v>2576.7730951841518</v>
      </c>
      <c r="T325">
        <v>24403.222940192816</v>
      </c>
      <c r="U325">
        <f>Sustainable_Friendly_Table[[#This Row],[Total Energy(MJ)]]*AHP!$P$13/TOPSIS!$B$12</f>
        <v>2.3478065968581905E-2</v>
      </c>
      <c r="V325">
        <f>Sustainable_Friendly_Table[[#This Row],[Total Cost(LKR Million)]]*AHP!$P$14/TOPSIS!$C$12</f>
        <v>7.1150560151348645E-3</v>
      </c>
      <c r="W325">
        <f>Sustainable_Friendly_Table[[#This Row],[Total Carbon (Metric T)]]*AHP!$P$15/TOPSIS!$D$12</f>
        <v>1.2921419039523119E-2</v>
      </c>
      <c r="X325">
        <f>((Sustainable_Friendly_Table[[#This Row],[Weighted Energy]]-TOPSIS!$B$13)^2+(Sustainable_Friendly_Table[[#This Row],[Weighted Cost]]-TOPSIS!$C$13)^2+(Sustainable_Friendly_Table[[#This Row],[Weighted Co2]]-TOPSIS!$D$13)^2)^0.5</f>
        <v>3.9656373304056865E-3</v>
      </c>
      <c r="Y325">
        <f>((Sustainable_Friendly_Table[[#This Row],[Weighted Energy]]-TOPSIS!$B$14)^2+(Sustainable_Friendly_Table[[#This Row],[Weighted Cost]]-TOPSIS!$C$14)^2+(Sustainable_Friendly_Table[[#This Row],[Weighted Co2]]-TOPSIS!$D$14)^2)^0.5</f>
        <v>3.0598276286399337E-3</v>
      </c>
      <c r="Z325">
        <f>Sustainable_Friendly_Table[[#This Row],[S- Worst-Euclidean Distance]]/(Sustainable_Friendly_Table[[#This Row],[S+ Best-Euclidean Distance]]+Sustainable_Friendly_Table[[#This Row],[S- Worst-Euclidean Distance]])</f>
        <v>0.43553382537340252</v>
      </c>
      <c r="AA325">
        <v>324</v>
      </c>
    </row>
    <row r="326" spans="1:27" x14ac:dyDescent="0.3">
      <c r="A326">
        <v>334</v>
      </c>
      <c r="B326" t="s">
        <v>142</v>
      </c>
      <c r="C326" t="s">
        <v>149</v>
      </c>
      <c r="D326" t="s">
        <v>154</v>
      </c>
      <c r="E326" t="s">
        <v>157</v>
      </c>
      <c r="F326" t="s">
        <v>159</v>
      </c>
      <c r="G326" t="s">
        <v>225</v>
      </c>
      <c r="H326">
        <v>460.36934737428527</v>
      </c>
      <c r="I326">
        <v>66</v>
      </c>
      <c r="J326">
        <v>1631682.2041425547</v>
      </c>
      <c r="K326">
        <v>49672.595474999995</v>
      </c>
      <c r="L326">
        <v>293702796.74565983</v>
      </c>
      <c r="M326">
        <v>6035635.5499999989</v>
      </c>
      <c r="N326">
        <v>2447523306.2138319</v>
      </c>
      <c r="O326">
        <v>123024000</v>
      </c>
      <c r="P326">
        <v>29.042407491666658</v>
      </c>
      <c r="Q326">
        <v>24393.648951931194</v>
      </c>
      <c r="R326">
        <v>293752469.34113485</v>
      </c>
      <c r="S326">
        <v>2576.582941763832</v>
      </c>
      <c r="T326">
        <v>24422.691359422861</v>
      </c>
      <c r="U326">
        <f>Sustainable_Friendly_Table[[#This Row],[Total Energy(MJ)]]*AHP!$P$13/TOPSIS!$B$12</f>
        <v>2.3492043080477337E-2</v>
      </c>
      <c r="V326">
        <f>Sustainable_Friendly_Table[[#This Row],[Total Cost(LKR Million)]]*AHP!$P$14/TOPSIS!$C$12</f>
        <v>7.1145309583343364E-3</v>
      </c>
      <c r="W326">
        <f>Sustainable_Friendly_Table[[#This Row],[Total Carbon (Metric T)]]*AHP!$P$15/TOPSIS!$D$12</f>
        <v>1.2931727497693789E-2</v>
      </c>
      <c r="X326">
        <f>((Sustainable_Friendly_Table[[#This Row],[Weighted Energy]]-TOPSIS!$B$13)^2+(Sustainable_Friendly_Table[[#This Row],[Weighted Cost]]-TOPSIS!$C$13)^2+(Sustainable_Friendly_Table[[#This Row],[Weighted Co2]]-TOPSIS!$D$13)^2)^0.5</f>
        <v>3.9821202726165635E-3</v>
      </c>
      <c r="Y326">
        <f>((Sustainable_Friendly_Table[[#This Row],[Weighted Energy]]-TOPSIS!$B$14)^2+(Sustainable_Friendly_Table[[#This Row],[Weighted Cost]]-TOPSIS!$C$14)^2+(Sustainable_Friendly_Table[[#This Row],[Weighted Co2]]-TOPSIS!$D$14)^2)^0.5</f>
        <v>3.0433493889607428E-3</v>
      </c>
      <c r="Z326">
        <f>Sustainable_Friendly_Table[[#This Row],[S- Worst-Euclidean Distance]]/(Sustainable_Friendly_Table[[#This Row],[S+ Best-Euclidean Distance]]+Sustainable_Friendly_Table[[#This Row],[S- Worst-Euclidean Distance]])</f>
        <v>0.43318803376306553</v>
      </c>
      <c r="AA326">
        <v>325</v>
      </c>
    </row>
    <row r="327" spans="1:27" x14ac:dyDescent="0.3">
      <c r="A327">
        <v>336</v>
      </c>
      <c r="B327" t="s">
        <v>142</v>
      </c>
      <c r="C327" t="s">
        <v>149</v>
      </c>
      <c r="D327" t="s">
        <v>154</v>
      </c>
      <c r="E327" t="s">
        <v>157</v>
      </c>
      <c r="F327" t="s">
        <v>159</v>
      </c>
      <c r="G327" t="s">
        <v>224</v>
      </c>
      <c r="H327">
        <v>460.36934737428527</v>
      </c>
      <c r="I327">
        <v>33</v>
      </c>
      <c r="J327">
        <v>1631682.2041425547</v>
      </c>
      <c r="K327">
        <v>49672.595474999995</v>
      </c>
      <c r="L327">
        <v>293702796.74565983</v>
      </c>
      <c r="M327">
        <v>6035635.5499999989</v>
      </c>
      <c r="N327">
        <v>2447523306.2138319</v>
      </c>
      <c r="O327">
        <v>123624600</v>
      </c>
      <c r="P327">
        <v>29.042407491666658</v>
      </c>
      <c r="Q327">
        <v>24393.648951931194</v>
      </c>
      <c r="R327">
        <v>293752469.34113485</v>
      </c>
      <c r="S327">
        <v>2577.1835417638322</v>
      </c>
      <c r="T327">
        <v>24422.691359422861</v>
      </c>
      <c r="U327">
        <f>Sustainable_Friendly_Table[[#This Row],[Total Energy(MJ)]]*AHP!$P$13/TOPSIS!$B$12</f>
        <v>2.3492043080477337E-2</v>
      </c>
      <c r="V327">
        <f>Sustainable_Friendly_Table[[#This Row],[Total Cost(LKR Million)]]*AHP!$P$14/TOPSIS!$C$12</f>
        <v>7.1161893514038229E-3</v>
      </c>
      <c r="W327">
        <f>Sustainable_Friendly_Table[[#This Row],[Total Carbon (Metric T)]]*AHP!$P$15/TOPSIS!$D$12</f>
        <v>1.2931727497693789E-2</v>
      </c>
      <c r="X327">
        <f>((Sustainable_Friendly_Table[[#This Row],[Weighted Energy]]-TOPSIS!$B$13)^2+(Sustainable_Friendly_Table[[#This Row],[Weighted Cost]]-TOPSIS!$C$13)^2+(Sustainable_Friendly_Table[[#This Row],[Weighted Co2]]-TOPSIS!$D$13)^2)^0.5</f>
        <v>3.9825519711998107E-3</v>
      </c>
      <c r="Y327">
        <f>((Sustainable_Friendly_Table[[#This Row],[Weighted Energy]]-TOPSIS!$B$14)^2+(Sustainable_Friendly_Table[[#This Row],[Weighted Cost]]-TOPSIS!$C$14)^2+(Sustainable_Friendly_Table[[#This Row],[Weighted Co2]]-TOPSIS!$D$14)^2)^0.5</f>
        <v>3.0429146485615624E-3</v>
      </c>
      <c r="Z327">
        <f>Sustainable_Friendly_Table[[#This Row],[S- Worst-Euclidean Distance]]/(Sustainable_Friendly_Table[[#This Row],[S+ Best-Euclidean Distance]]+Sustainable_Friendly_Table[[#This Row],[S- Worst-Euclidean Distance]])</f>
        <v>0.43312634067641725</v>
      </c>
      <c r="AA327">
        <v>326</v>
      </c>
    </row>
    <row r="328" spans="1:27" x14ac:dyDescent="0.3">
      <c r="A328">
        <v>352</v>
      </c>
      <c r="B328" t="s">
        <v>142</v>
      </c>
      <c r="C328" t="s">
        <v>149</v>
      </c>
      <c r="D328" t="s">
        <v>155</v>
      </c>
      <c r="E328" t="s">
        <v>157</v>
      </c>
      <c r="F328" t="s">
        <v>159</v>
      </c>
      <c r="G328" t="s">
        <v>225</v>
      </c>
      <c r="H328">
        <v>460.39944124928525</v>
      </c>
      <c r="I328">
        <v>66</v>
      </c>
      <c r="J328">
        <v>1631711.3350135547</v>
      </c>
      <c r="K328">
        <v>49586.612974999989</v>
      </c>
      <c r="L328">
        <v>293708040.30243987</v>
      </c>
      <c r="M328">
        <v>6031336.4249999989</v>
      </c>
      <c r="N328">
        <v>2447567002.5203319</v>
      </c>
      <c r="O328">
        <v>123024000</v>
      </c>
      <c r="P328">
        <v>28.977920616666658</v>
      </c>
      <c r="Q328">
        <v>24394.084458452642</v>
      </c>
      <c r="R328">
        <v>293757626.91541487</v>
      </c>
      <c r="S328">
        <v>2576.6223389453321</v>
      </c>
      <c r="T328">
        <v>24423.06237906931</v>
      </c>
      <c r="U328">
        <f>Sustainable_Friendly_Table[[#This Row],[Total Energy(MJ)]]*AHP!$P$13/TOPSIS!$B$12</f>
        <v>2.3492455543247262E-2</v>
      </c>
      <c r="V328">
        <f>Sustainable_Friendly_Table[[#This Row],[Total Cost(LKR Million)]]*AHP!$P$14/TOPSIS!$C$12</f>
        <v>7.114639742904362E-3</v>
      </c>
      <c r="W328">
        <f>Sustainable_Friendly_Table[[#This Row],[Total Carbon (Metric T)]]*AHP!$P$15/TOPSIS!$D$12</f>
        <v>1.2931923951266147E-2</v>
      </c>
      <c r="X328">
        <f>((Sustainable_Friendly_Table[[#This Row],[Weighted Energy]]-TOPSIS!$B$13)^2+(Sustainable_Friendly_Table[[#This Row],[Weighted Cost]]-TOPSIS!$C$13)^2+(Sustainable_Friendly_Table[[#This Row],[Weighted Co2]]-TOPSIS!$D$13)^2)^0.5</f>
        <v>3.9825889381964819E-3</v>
      </c>
      <c r="Y328">
        <f>((Sustainable_Friendly_Table[[#This Row],[Weighted Energy]]-TOPSIS!$B$14)^2+(Sustainable_Friendly_Table[[#This Row],[Weighted Cost]]-TOPSIS!$C$14)^2+(Sustainable_Friendly_Table[[#This Row],[Weighted Co2]]-TOPSIS!$D$14)^2)^0.5</f>
        <v>3.0428807378539849E-3</v>
      </c>
      <c r="Z328">
        <f>Sustainable_Friendly_Table[[#This Row],[S- Worst-Euclidean Distance]]/(Sustainable_Friendly_Table[[#This Row],[S+ Best-Euclidean Distance]]+Sustainable_Friendly_Table[[#This Row],[S- Worst-Euclidean Distance]])</f>
        <v>0.43312132542925047</v>
      </c>
      <c r="AA328">
        <v>327</v>
      </c>
    </row>
    <row r="329" spans="1:27" x14ac:dyDescent="0.3">
      <c r="A329">
        <v>354</v>
      </c>
      <c r="B329" t="s">
        <v>142</v>
      </c>
      <c r="C329" t="s">
        <v>149</v>
      </c>
      <c r="D329" t="s">
        <v>155</v>
      </c>
      <c r="E329" t="s">
        <v>157</v>
      </c>
      <c r="F329" t="s">
        <v>159</v>
      </c>
      <c r="G329" t="s">
        <v>224</v>
      </c>
      <c r="H329">
        <v>460.39944124928525</v>
      </c>
      <c r="I329">
        <v>33</v>
      </c>
      <c r="J329">
        <v>1631711.3350135547</v>
      </c>
      <c r="K329">
        <v>49586.612974999989</v>
      </c>
      <c r="L329">
        <v>293708040.30243987</v>
      </c>
      <c r="M329">
        <v>6031336.4249999989</v>
      </c>
      <c r="N329">
        <v>2447567002.5203319</v>
      </c>
      <c r="O329">
        <v>123624600</v>
      </c>
      <c r="P329">
        <v>28.977920616666658</v>
      </c>
      <c r="Q329">
        <v>24394.084458452642</v>
      </c>
      <c r="R329">
        <v>293757626.91541487</v>
      </c>
      <c r="S329">
        <v>2577.2229389453319</v>
      </c>
      <c r="T329">
        <v>24423.06237906931</v>
      </c>
      <c r="U329">
        <f>Sustainable_Friendly_Table[[#This Row],[Total Energy(MJ)]]*AHP!$P$13/TOPSIS!$B$12</f>
        <v>2.3492455543247262E-2</v>
      </c>
      <c r="V329">
        <f>Sustainable_Friendly_Table[[#This Row],[Total Cost(LKR Million)]]*AHP!$P$14/TOPSIS!$C$12</f>
        <v>7.116298135973846E-3</v>
      </c>
      <c r="W329">
        <f>Sustainable_Friendly_Table[[#This Row],[Total Carbon (Metric T)]]*AHP!$P$15/TOPSIS!$D$12</f>
        <v>1.2931923951266147E-2</v>
      </c>
      <c r="X329">
        <f>((Sustainable_Friendly_Table[[#This Row],[Weighted Energy]]-TOPSIS!$B$13)^2+(Sustainable_Friendly_Table[[#This Row],[Weighted Cost]]-TOPSIS!$C$13)^2+(Sustainable_Friendly_Table[[#This Row],[Weighted Co2]]-TOPSIS!$D$13)^2)^0.5</f>
        <v>3.9830206312777006E-3</v>
      </c>
      <c r="Y329">
        <f>((Sustainable_Friendly_Table[[#This Row],[Weighted Energy]]-TOPSIS!$B$14)^2+(Sustainable_Friendly_Table[[#This Row],[Weighted Cost]]-TOPSIS!$C$14)^2+(Sustainable_Friendly_Table[[#This Row],[Weighted Co2]]-TOPSIS!$D$14)^2)^0.5</f>
        <v>3.0424459897853209E-3</v>
      </c>
      <c r="Z329">
        <f>Sustainable_Friendly_Table[[#This Row],[S- Worst-Euclidean Distance]]/(Sustainable_Friendly_Table[[#This Row],[S+ Best-Euclidean Distance]]+Sustainable_Friendly_Table[[#This Row],[S- Worst-Euclidean Distance]])</f>
        <v>0.4330596320340882</v>
      </c>
      <c r="AA329">
        <v>328</v>
      </c>
    </row>
    <row r="330" spans="1:27" x14ac:dyDescent="0.3">
      <c r="A330">
        <v>335</v>
      </c>
      <c r="B330" t="s">
        <v>142</v>
      </c>
      <c r="C330" t="s">
        <v>149</v>
      </c>
      <c r="D330" t="s">
        <v>154</v>
      </c>
      <c r="E330" t="s">
        <v>157</v>
      </c>
      <c r="F330" t="s">
        <v>159</v>
      </c>
      <c r="G330" t="s">
        <v>226</v>
      </c>
      <c r="H330">
        <v>460.36934737428527</v>
      </c>
      <c r="I330">
        <v>33</v>
      </c>
      <c r="J330">
        <v>1631682.2041425547</v>
      </c>
      <c r="K330">
        <v>49672.595474999995</v>
      </c>
      <c r="L330">
        <v>293702796.74565983</v>
      </c>
      <c r="M330">
        <v>6035635.5499999989</v>
      </c>
      <c r="N330">
        <v>2447523306.2138319</v>
      </c>
      <c r="O330">
        <v>128700000</v>
      </c>
      <c r="P330">
        <v>29.042407491666658</v>
      </c>
      <c r="Q330">
        <v>24393.648951931194</v>
      </c>
      <c r="R330">
        <v>293752469.34113485</v>
      </c>
      <c r="S330">
        <v>2582.2589417638319</v>
      </c>
      <c r="T330">
        <v>24422.691359422861</v>
      </c>
      <c r="U330">
        <f>Sustainable_Friendly_Table[[#This Row],[Total Energy(MJ)]]*AHP!$P$13/TOPSIS!$B$12</f>
        <v>2.3492043080477337E-2</v>
      </c>
      <c r="V330">
        <f>Sustainable_Friendly_Table[[#This Row],[Total Cost(LKR Million)]]*AHP!$P$14/TOPSIS!$C$12</f>
        <v>7.1302036840459569E-3</v>
      </c>
      <c r="W330">
        <f>Sustainable_Friendly_Table[[#This Row],[Total Carbon (Metric T)]]*AHP!$P$15/TOPSIS!$D$12</f>
        <v>1.2931727497693789E-2</v>
      </c>
      <c r="X330">
        <f>((Sustainable_Friendly_Table[[#This Row],[Weighted Energy]]-TOPSIS!$B$13)^2+(Sustainable_Friendly_Table[[#This Row],[Weighted Cost]]-TOPSIS!$C$13)^2+(Sustainable_Friendly_Table[[#This Row],[Weighted Co2]]-TOPSIS!$D$13)^2)^0.5</f>
        <v>3.9862257448695405E-3</v>
      </c>
      <c r="Y330">
        <f>((Sustainable_Friendly_Table[[#This Row],[Weighted Energy]]-TOPSIS!$B$14)^2+(Sustainable_Friendly_Table[[#This Row],[Weighted Cost]]-TOPSIS!$C$14)^2+(Sustainable_Friendly_Table[[#This Row],[Weighted Co2]]-TOPSIS!$D$14)^2)^0.5</f>
        <v>3.0392745044439434E-3</v>
      </c>
      <c r="Z330">
        <f>Sustainable_Friendly_Table[[#This Row],[S- Worst-Euclidean Distance]]/(Sustainable_Friendly_Table[[#This Row],[S+ Best-Euclidean Distance]]+Sustainable_Friendly_Table[[#This Row],[S- Worst-Euclidean Distance]])</f>
        <v>0.43260613430921657</v>
      </c>
      <c r="AA330">
        <v>329</v>
      </c>
    </row>
    <row r="331" spans="1:27" x14ac:dyDescent="0.3">
      <c r="A331">
        <v>353</v>
      </c>
      <c r="B331" t="s">
        <v>142</v>
      </c>
      <c r="C331" t="s">
        <v>149</v>
      </c>
      <c r="D331" t="s">
        <v>155</v>
      </c>
      <c r="E331" t="s">
        <v>157</v>
      </c>
      <c r="F331" t="s">
        <v>159</v>
      </c>
      <c r="G331" t="s">
        <v>226</v>
      </c>
      <c r="H331">
        <v>460.39944124928525</v>
      </c>
      <c r="I331">
        <v>33</v>
      </c>
      <c r="J331">
        <v>1631711.3350135547</v>
      </c>
      <c r="K331">
        <v>49586.612974999989</v>
      </c>
      <c r="L331">
        <v>293708040.30243987</v>
      </c>
      <c r="M331">
        <v>6031336.4249999989</v>
      </c>
      <c r="N331">
        <v>2447567002.5203319</v>
      </c>
      <c r="O331">
        <v>128700000</v>
      </c>
      <c r="P331">
        <v>28.977920616666658</v>
      </c>
      <c r="Q331">
        <v>24394.084458452642</v>
      </c>
      <c r="R331">
        <v>293757626.91541487</v>
      </c>
      <c r="S331">
        <v>2582.298338945332</v>
      </c>
      <c r="T331">
        <v>24423.06237906931</v>
      </c>
      <c r="U331">
        <f>Sustainable_Friendly_Table[[#This Row],[Total Energy(MJ)]]*AHP!$P$13/TOPSIS!$B$12</f>
        <v>2.3492455543247262E-2</v>
      </c>
      <c r="V331">
        <f>Sustainable_Friendly_Table[[#This Row],[Total Cost(LKR Million)]]*AHP!$P$14/TOPSIS!$C$12</f>
        <v>7.1303124686159826E-3</v>
      </c>
      <c r="W331">
        <f>Sustainable_Friendly_Table[[#This Row],[Total Carbon (Metric T)]]*AHP!$P$15/TOPSIS!$D$12</f>
        <v>1.2931923951266147E-2</v>
      </c>
      <c r="X331">
        <f>((Sustainable_Friendly_Table[[#This Row],[Weighted Energy]]-TOPSIS!$B$13)^2+(Sustainable_Friendly_Table[[#This Row],[Weighted Cost]]-TOPSIS!$C$13)^2+(Sustainable_Friendly_Table[[#This Row],[Weighted Co2]]-TOPSIS!$D$13)^2)^0.5</f>
        <v>3.9866943554809102E-3</v>
      </c>
      <c r="Y331">
        <f>((Sustainable_Friendly_Table[[#This Row],[Weighted Energy]]-TOPSIS!$B$14)^2+(Sustainable_Friendly_Table[[#This Row],[Weighted Cost]]-TOPSIS!$C$14)^2+(Sustainable_Friendly_Table[[#This Row],[Weighted Co2]]-TOPSIS!$D$14)^2)^0.5</f>
        <v>3.0388057859592672E-3</v>
      </c>
      <c r="Z331">
        <f>Sustainable_Friendly_Table[[#This Row],[S- Worst-Euclidean Distance]]/(Sustainable_Friendly_Table[[#This Row],[S+ Best-Euclidean Distance]]+Sustainable_Friendly_Table[[#This Row],[S- Worst-Euclidean Distance]])</f>
        <v>0.43253942420906899</v>
      </c>
      <c r="AA331">
        <v>330</v>
      </c>
    </row>
    <row r="332" spans="1:27" x14ac:dyDescent="0.3">
      <c r="A332">
        <v>511</v>
      </c>
      <c r="B332" t="s">
        <v>143</v>
      </c>
      <c r="C332" t="s">
        <v>151</v>
      </c>
      <c r="D332" t="s">
        <v>154</v>
      </c>
      <c r="E332" t="s">
        <v>156</v>
      </c>
      <c r="F332" t="s">
        <v>161</v>
      </c>
      <c r="G332" t="s">
        <v>225</v>
      </c>
      <c r="H332">
        <v>453.68269792554179</v>
      </c>
      <c r="I332">
        <v>65</v>
      </c>
      <c r="J332">
        <v>1632986.9074447746</v>
      </c>
      <c r="K332">
        <v>39271.244233333324</v>
      </c>
      <c r="L332">
        <v>293937643.3400594</v>
      </c>
      <c r="M332">
        <v>5849114.9216666659</v>
      </c>
      <c r="N332">
        <v>2449480361.1671619</v>
      </c>
      <c r="O332">
        <v>121160000</v>
      </c>
      <c r="P332">
        <v>24.213226766666658</v>
      </c>
      <c r="Q332">
        <v>24413.154266299378</v>
      </c>
      <c r="R332">
        <v>293976914.58429271</v>
      </c>
      <c r="S332">
        <v>2576.4894760888287</v>
      </c>
      <c r="T332">
        <v>24437.367493066045</v>
      </c>
      <c r="U332">
        <f>Sustainable_Friendly_Table[[#This Row],[Total Energy(MJ)]]*AHP!$P$13/TOPSIS!$B$12</f>
        <v>2.3509992469407749E-2</v>
      </c>
      <c r="V332">
        <f>Sustainable_Friendly_Table[[#This Row],[Total Cost(LKR Million)]]*AHP!$P$14/TOPSIS!$C$12</f>
        <v>7.1142728783682024E-3</v>
      </c>
      <c r="W332">
        <f>Sustainable_Friendly_Table[[#This Row],[Total Carbon (Metric T)]]*AHP!$P$15/TOPSIS!$D$12</f>
        <v>1.2939498457830833E-2</v>
      </c>
      <c r="X332">
        <f>((Sustainable_Friendly_Table[[#This Row],[Weighted Energy]]-TOPSIS!$B$13)^2+(Sustainable_Friendly_Table[[#This Row],[Weighted Cost]]-TOPSIS!$C$13)^2+(Sustainable_Friendly_Table[[#This Row],[Weighted Co2]]-TOPSIS!$D$13)^2)^0.5</f>
        <v>4.0008584313420163E-3</v>
      </c>
      <c r="Y332">
        <f>((Sustainable_Friendly_Table[[#This Row],[Weighted Energy]]-TOPSIS!$B$14)^2+(Sustainable_Friendly_Table[[#This Row],[Weighted Cost]]-TOPSIS!$C$14)^2+(Sustainable_Friendly_Table[[#This Row],[Weighted Co2]]-TOPSIS!$D$14)^2)^0.5</f>
        <v>3.024631779263231E-3</v>
      </c>
      <c r="Z332">
        <f>Sustainable_Friendly_Table[[#This Row],[S- Worst-Euclidean Distance]]/(Sustainable_Friendly_Table[[#This Row],[S+ Best-Euclidean Distance]]+Sustainable_Friendly_Table[[#This Row],[S- Worst-Euclidean Distance]])</f>
        <v>0.43052252420726927</v>
      </c>
      <c r="AA332">
        <v>331</v>
      </c>
    </row>
    <row r="333" spans="1:27" x14ac:dyDescent="0.3">
      <c r="A333">
        <v>529</v>
      </c>
      <c r="B333" t="s">
        <v>143</v>
      </c>
      <c r="C333" t="s">
        <v>151</v>
      </c>
      <c r="D333" t="s">
        <v>155</v>
      </c>
      <c r="E333" t="s">
        <v>156</v>
      </c>
      <c r="F333" t="s">
        <v>161</v>
      </c>
      <c r="G333" t="s">
        <v>225</v>
      </c>
      <c r="H333">
        <v>453.71279180054182</v>
      </c>
      <c r="I333">
        <v>65</v>
      </c>
      <c r="J333">
        <v>1633016.0383157746</v>
      </c>
      <c r="K333">
        <v>39185.261733333326</v>
      </c>
      <c r="L333">
        <v>293942886.89683944</v>
      </c>
      <c r="M333">
        <v>5844815.7966666659</v>
      </c>
      <c r="N333">
        <v>2449524057.4736619</v>
      </c>
      <c r="O333">
        <v>121160000</v>
      </c>
      <c r="P333">
        <v>24.148739891666661</v>
      </c>
      <c r="Q333">
        <v>24413.589772820826</v>
      </c>
      <c r="R333">
        <v>293982072.15857279</v>
      </c>
      <c r="S333">
        <v>2576.5288732703284</v>
      </c>
      <c r="T333">
        <v>24437.738512712491</v>
      </c>
      <c r="U333">
        <f>Sustainable_Friendly_Table[[#This Row],[Total Energy(MJ)]]*AHP!$P$13/TOPSIS!$B$12</f>
        <v>2.3510404932177677E-2</v>
      </c>
      <c r="V333">
        <f>Sustainable_Friendly_Table[[#This Row],[Total Cost(LKR Million)]]*AHP!$P$14/TOPSIS!$C$12</f>
        <v>7.1143816629382264E-3</v>
      </c>
      <c r="W333">
        <f>Sustainable_Friendly_Table[[#This Row],[Total Carbon (Metric T)]]*AHP!$P$15/TOPSIS!$D$12</f>
        <v>1.2939694911403189E-2</v>
      </c>
      <c r="X333">
        <f>((Sustainable_Friendly_Table[[#This Row],[Weighted Energy]]-TOPSIS!$B$13)^2+(Sustainable_Friendly_Table[[#This Row],[Weighted Cost]]-TOPSIS!$C$13)^2+(Sustainable_Friendly_Table[[#This Row],[Weighted Co2]]-TOPSIS!$D$13)^2)^0.5</f>
        <v>4.0013271269325832E-3</v>
      </c>
      <c r="Y333">
        <f>((Sustainable_Friendly_Table[[#This Row],[Weighted Energy]]-TOPSIS!$B$14)^2+(Sustainable_Friendly_Table[[#This Row],[Weighted Cost]]-TOPSIS!$C$14)^2+(Sustainable_Friendly_Table[[#This Row],[Weighted Co2]]-TOPSIS!$D$14)^2)^0.5</f>
        <v>3.0241631711382588E-3</v>
      </c>
      <c r="Z333">
        <f>Sustainable_Friendly_Table[[#This Row],[S- Worst-Euclidean Distance]]/(Sustainable_Friendly_Table[[#This Row],[S+ Best-Euclidean Distance]]+Sustainable_Friendly_Table[[#This Row],[S- Worst-Euclidean Distance]])</f>
        <v>0.43045581771975061</v>
      </c>
      <c r="AA333">
        <v>332</v>
      </c>
    </row>
    <row r="334" spans="1:27" x14ac:dyDescent="0.3">
      <c r="A334">
        <v>513</v>
      </c>
      <c r="B334" t="s">
        <v>143</v>
      </c>
      <c r="C334" t="s">
        <v>151</v>
      </c>
      <c r="D334" t="s">
        <v>154</v>
      </c>
      <c r="E334" t="s">
        <v>156</v>
      </c>
      <c r="F334" t="s">
        <v>161</v>
      </c>
      <c r="G334" t="s">
        <v>224</v>
      </c>
      <c r="H334">
        <v>453.68269792554179</v>
      </c>
      <c r="I334">
        <v>33</v>
      </c>
      <c r="J334">
        <v>1632986.9074447746</v>
      </c>
      <c r="K334">
        <v>39271.244233333324</v>
      </c>
      <c r="L334">
        <v>293937643.3400594</v>
      </c>
      <c r="M334">
        <v>5849114.9216666659</v>
      </c>
      <c r="N334">
        <v>2449480361.1671619</v>
      </c>
      <c r="O334">
        <v>123624600</v>
      </c>
      <c r="P334">
        <v>24.213226766666658</v>
      </c>
      <c r="Q334">
        <v>24413.154266299378</v>
      </c>
      <c r="R334">
        <v>293976914.58429271</v>
      </c>
      <c r="S334">
        <v>2578.9540760888285</v>
      </c>
      <c r="T334">
        <v>24437.367493066045</v>
      </c>
      <c r="U334">
        <f>Sustainable_Friendly_Table[[#This Row],[Total Energy(MJ)]]*AHP!$P$13/TOPSIS!$B$12</f>
        <v>2.3509992469407749E-2</v>
      </c>
      <c r="V334">
        <f>Sustainable_Friendly_Table[[#This Row],[Total Cost(LKR Million)]]*AHP!$P$14/TOPSIS!$C$12</f>
        <v>7.1210781989793472E-3</v>
      </c>
      <c r="W334">
        <f>Sustainable_Friendly_Table[[#This Row],[Total Carbon (Metric T)]]*AHP!$P$15/TOPSIS!$D$12</f>
        <v>1.2939498457830833E-2</v>
      </c>
      <c r="X334">
        <f>((Sustainable_Friendly_Table[[#This Row],[Weighted Energy]]-TOPSIS!$B$13)^2+(Sustainable_Friendly_Table[[#This Row],[Weighted Cost]]-TOPSIS!$C$13)^2+(Sustainable_Friendly_Table[[#This Row],[Weighted Co2]]-TOPSIS!$D$13)^2)^0.5</f>
        <v>4.002625280652595E-3</v>
      </c>
      <c r="Y334">
        <f>((Sustainable_Friendly_Table[[#This Row],[Weighted Energy]]-TOPSIS!$B$14)^2+(Sustainable_Friendly_Table[[#This Row],[Weighted Cost]]-TOPSIS!$C$14)^2+(Sustainable_Friendly_Table[[#This Row],[Weighted Co2]]-TOPSIS!$D$14)^2)^0.5</f>
        <v>3.0228415625529067E-3</v>
      </c>
      <c r="Z334">
        <f>Sustainable_Friendly_Table[[#This Row],[S- Worst-Euclidean Distance]]/(Sustainable_Friendly_Table[[#This Row],[S+ Best-Euclidean Distance]]+Sustainable_Friendly_Table[[#This Row],[S- Worst-Euclidean Distance]])</f>
        <v>0.43026913798281885</v>
      </c>
      <c r="AA334">
        <v>333</v>
      </c>
    </row>
    <row r="335" spans="1:27" x14ac:dyDescent="0.3">
      <c r="A335">
        <v>531</v>
      </c>
      <c r="B335" t="s">
        <v>143</v>
      </c>
      <c r="C335" t="s">
        <v>151</v>
      </c>
      <c r="D335" t="s">
        <v>155</v>
      </c>
      <c r="E335" t="s">
        <v>156</v>
      </c>
      <c r="F335" t="s">
        <v>161</v>
      </c>
      <c r="G335" t="s">
        <v>224</v>
      </c>
      <c r="H335">
        <v>453.71279180054182</v>
      </c>
      <c r="I335">
        <v>33</v>
      </c>
      <c r="J335">
        <v>1633016.0383157746</v>
      </c>
      <c r="K335">
        <v>39185.261733333326</v>
      </c>
      <c r="L335">
        <v>293942886.89683944</v>
      </c>
      <c r="M335">
        <v>5844815.7966666659</v>
      </c>
      <c r="N335">
        <v>2449524057.4736619</v>
      </c>
      <c r="O335">
        <v>123624600</v>
      </c>
      <c r="P335">
        <v>24.148739891666661</v>
      </c>
      <c r="Q335">
        <v>24413.589772820826</v>
      </c>
      <c r="R335">
        <v>293982072.15857279</v>
      </c>
      <c r="S335">
        <v>2578.9934732703286</v>
      </c>
      <c r="T335">
        <v>24437.738512712491</v>
      </c>
      <c r="U335">
        <f>Sustainable_Friendly_Table[[#This Row],[Total Energy(MJ)]]*AHP!$P$13/TOPSIS!$B$12</f>
        <v>2.3510404932177677E-2</v>
      </c>
      <c r="V335">
        <f>Sustainable_Friendly_Table[[#This Row],[Total Cost(LKR Million)]]*AHP!$P$14/TOPSIS!$C$12</f>
        <v>7.1211869835493729E-3</v>
      </c>
      <c r="W335">
        <f>Sustainable_Friendly_Table[[#This Row],[Total Carbon (Metric T)]]*AHP!$P$15/TOPSIS!$D$12</f>
        <v>1.2939694911403189E-2</v>
      </c>
      <c r="X335">
        <f>((Sustainable_Friendly_Table[[#This Row],[Weighted Energy]]-TOPSIS!$B$13)^2+(Sustainable_Friendly_Table[[#This Row],[Weighted Cost]]-TOPSIS!$C$13)^2+(Sustainable_Friendly_Table[[#This Row],[Weighted Co2]]-TOPSIS!$D$13)^2)^0.5</f>
        <v>4.0030939543099758E-3</v>
      </c>
      <c r="Y335">
        <f>((Sustainable_Friendly_Table[[#This Row],[Weighted Energy]]-TOPSIS!$B$14)^2+(Sustainable_Friendly_Table[[#This Row],[Weighted Cost]]-TOPSIS!$C$14)^2+(Sustainable_Friendly_Table[[#This Row],[Weighted Co2]]-TOPSIS!$D$14)^2)^0.5</f>
        <v>3.022372921805812E-3</v>
      </c>
      <c r="Z335">
        <f>Sustainable_Friendly_Table[[#This Row],[S- Worst-Euclidean Distance]]/(Sustainable_Friendly_Table[[#This Row],[S+ Best-Euclidean Distance]]+Sustainable_Friendly_Table[[#This Row],[S- Worst-Euclidean Distance]])</f>
        <v>0.430202429973851</v>
      </c>
      <c r="AA335">
        <v>334</v>
      </c>
    </row>
    <row r="336" spans="1:27" x14ac:dyDescent="0.3">
      <c r="A336">
        <v>512</v>
      </c>
      <c r="B336" t="s">
        <v>143</v>
      </c>
      <c r="C336" t="s">
        <v>151</v>
      </c>
      <c r="D336" t="s">
        <v>154</v>
      </c>
      <c r="E336" t="s">
        <v>156</v>
      </c>
      <c r="F336" t="s">
        <v>161</v>
      </c>
      <c r="G336" t="s">
        <v>226</v>
      </c>
      <c r="H336">
        <v>453.68269792554179</v>
      </c>
      <c r="I336">
        <v>33</v>
      </c>
      <c r="J336">
        <v>1632986.9074447746</v>
      </c>
      <c r="K336">
        <v>39271.244233333324</v>
      </c>
      <c r="L336">
        <v>293937643.3400594</v>
      </c>
      <c r="M336">
        <v>5849114.9216666659</v>
      </c>
      <c r="N336">
        <v>2449480361.1671619</v>
      </c>
      <c r="O336">
        <v>128700000</v>
      </c>
      <c r="P336">
        <v>24.213226766666658</v>
      </c>
      <c r="Q336">
        <v>24413.154266299378</v>
      </c>
      <c r="R336">
        <v>293976914.58429271</v>
      </c>
      <c r="S336">
        <v>2584.0294760888287</v>
      </c>
      <c r="T336">
        <v>24437.367493066045</v>
      </c>
      <c r="U336">
        <f>Sustainable_Friendly_Table[[#This Row],[Total Energy(MJ)]]*AHP!$P$13/TOPSIS!$B$12</f>
        <v>2.3509992469407749E-2</v>
      </c>
      <c r="V336">
        <f>Sustainable_Friendly_Table[[#This Row],[Total Cost(LKR Million)]]*AHP!$P$14/TOPSIS!$C$12</f>
        <v>7.1350925316214838E-3</v>
      </c>
      <c r="W336">
        <f>Sustainable_Friendly_Table[[#This Row],[Total Carbon (Metric T)]]*AHP!$P$15/TOPSIS!$D$12</f>
        <v>1.2939498457830833E-2</v>
      </c>
      <c r="X336">
        <f>((Sustainable_Friendly_Table[[#This Row],[Weighted Energy]]-TOPSIS!$B$13)^2+(Sustainable_Friendly_Table[[#This Row],[Weighted Cost]]-TOPSIS!$C$13)^2+(Sustainable_Friendly_Table[[#This Row],[Weighted Co2]]-TOPSIS!$D$13)^2)^0.5</f>
        <v>4.0062977486633239E-3</v>
      </c>
      <c r="Y336">
        <f>((Sustainable_Friendly_Table[[#This Row],[Weighted Energy]]-TOPSIS!$B$14)^2+(Sustainable_Friendly_Table[[#This Row],[Weighted Cost]]-TOPSIS!$C$14)^2+(Sustainable_Friendly_Table[[#This Row],[Weighted Co2]]-TOPSIS!$D$14)^2)^0.5</f>
        <v>3.0191999097612028E-3</v>
      </c>
      <c r="Z336">
        <f>Sustainable_Friendly_Table[[#This Row],[S- Worst-Euclidean Distance]]/(Sustainable_Friendly_Table[[#This Row],[S+ Best-Euclidean Distance]]+Sustainable_Friendly_Table[[#This Row],[S- Worst-Euclidean Distance]])</f>
        <v>0.42974890271876631</v>
      </c>
      <c r="AA336">
        <v>335</v>
      </c>
    </row>
    <row r="337" spans="1:27" x14ac:dyDescent="0.3">
      <c r="A337">
        <v>530</v>
      </c>
      <c r="B337" t="s">
        <v>143</v>
      </c>
      <c r="C337" t="s">
        <v>151</v>
      </c>
      <c r="D337" t="s">
        <v>155</v>
      </c>
      <c r="E337" t="s">
        <v>156</v>
      </c>
      <c r="F337" t="s">
        <v>161</v>
      </c>
      <c r="G337" t="s">
        <v>226</v>
      </c>
      <c r="H337">
        <v>453.71279180054182</v>
      </c>
      <c r="I337">
        <v>33</v>
      </c>
      <c r="J337">
        <v>1633016.0383157746</v>
      </c>
      <c r="K337">
        <v>39185.261733333326</v>
      </c>
      <c r="L337">
        <v>293942886.89683944</v>
      </c>
      <c r="M337">
        <v>5844815.7966666659</v>
      </c>
      <c r="N337">
        <v>2449524057.4736619</v>
      </c>
      <c r="O337">
        <v>128700000</v>
      </c>
      <c r="P337">
        <v>24.148739891666661</v>
      </c>
      <c r="Q337">
        <v>24413.589772820826</v>
      </c>
      <c r="R337">
        <v>293982072.15857279</v>
      </c>
      <c r="S337">
        <v>2584.0688732703284</v>
      </c>
      <c r="T337">
        <v>24437.738512712491</v>
      </c>
      <c r="U337">
        <f>Sustainable_Friendly_Table[[#This Row],[Total Energy(MJ)]]*AHP!$P$13/TOPSIS!$B$12</f>
        <v>2.3510404932177677E-2</v>
      </c>
      <c r="V337">
        <f>Sustainable_Friendly_Table[[#This Row],[Total Cost(LKR Million)]]*AHP!$P$14/TOPSIS!$C$12</f>
        <v>7.1352013161915069E-3</v>
      </c>
      <c r="W337">
        <f>Sustainable_Friendly_Table[[#This Row],[Total Carbon (Metric T)]]*AHP!$P$15/TOPSIS!$D$12</f>
        <v>1.2939694911403189E-2</v>
      </c>
      <c r="X337">
        <f>((Sustainable_Friendly_Table[[#This Row],[Weighted Energy]]-TOPSIS!$B$13)^2+(Sustainable_Friendly_Table[[#This Row],[Weighted Cost]]-TOPSIS!$C$13)^2+(Sustainable_Friendly_Table[[#This Row],[Weighted Co2]]-TOPSIS!$D$13)^2)^0.5</f>
        <v>4.0067663732422593E-3</v>
      </c>
      <c r="Y337">
        <f>((Sustainable_Friendly_Table[[#This Row],[Weighted Energy]]-TOPSIS!$B$14)^2+(Sustainable_Friendly_Table[[#This Row],[Weighted Cost]]-TOPSIS!$C$14)^2+(Sustainable_Friendly_Table[[#This Row],[Weighted Co2]]-TOPSIS!$D$14)^2)^0.5</f>
        <v>3.0187312086961409E-3</v>
      </c>
      <c r="Z337">
        <f>Sustainable_Friendly_Table[[#This Row],[S- Worst-Euclidean Distance]]/(Sustainable_Friendly_Table[[#This Row],[S+ Best-Euclidean Distance]]+Sustainable_Friendly_Table[[#This Row],[S- Worst-Euclidean Distance]])</f>
        <v>0.42968219310997824</v>
      </c>
      <c r="AA337">
        <v>336</v>
      </c>
    </row>
    <row r="338" spans="1:27" x14ac:dyDescent="0.3">
      <c r="A338">
        <v>46</v>
      </c>
      <c r="B338" t="s">
        <v>139</v>
      </c>
      <c r="C338" t="s">
        <v>150</v>
      </c>
      <c r="D338" t="s">
        <v>154</v>
      </c>
      <c r="E338" t="s">
        <v>157</v>
      </c>
      <c r="F338" t="s">
        <v>159</v>
      </c>
      <c r="G338" t="s">
        <v>225</v>
      </c>
      <c r="H338">
        <v>446.43512403848842</v>
      </c>
      <c r="I338">
        <v>64</v>
      </c>
      <c r="J338">
        <v>1633545.2468748791</v>
      </c>
      <c r="K338">
        <v>69085.314674999972</v>
      </c>
      <c r="L338">
        <v>294038144.43747824</v>
      </c>
      <c r="M338">
        <v>5447219.3899999987</v>
      </c>
      <c r="N338">
        <v>2450317870.3123183</v>
      </c>
      <c r="O338">
        <v>119296000</v>
      </c>
      <c r="P338">
        <v>28.50776669166666</v>
      </c>
      <c r="Q338">
        <v>24421.501440779441</v>
      </c>
      <c r="R338">
        <v>294107229.75215322</v>
      </c>
      <c r="S338">
        <v>2575.061089702318</v>
      </c>
      <c r="T338">
        <v>24450.009207471106</v>
      </c>
      <c r="U338">
        <f>Sustainable_Friendly_Table[[#This Row],[Total Energy(MJ)]]*AHP!$P$13/TOPSIS!$B$12</f>
        <v>2.3520414065332663E-2</v>
      </c>
      <c r="V338">
        <f>Sustainable_Friendly_Table[[#This Row],[Total Cost(LKR Million)]]*AHP!$P$14/TOPSIS!$C$12</f>
        <v>7.1103287789943482E-3</v>
      </c>
      <c r="W338">
        <f>Sustainable_Friendly_Table[[#This Row],[Total Carbon (Metric T)]]*AHP!$P$15/TOPSIS!$D$12</f>
        <v>1.2946192200276497E-2</v>
      </c>
      <c r="X338">
        <f>((Sustainable_Friendly_Table[[#This Row],[Weighted Energy]]-TOPSIS!$B$13)^2+(Sustainable_Friendly_Table[[#This Row],[Weighted Cost]]-TOPSIS!$C$13)^2+(Sustainable_Friendly_Table[[#This Row],[Weighted Co2]]-TOPSIS!$D$13)^2)^0.5</f>
        <v>4.0117800717232987E-3</v>
      </c>
      <c r="Y338">
        <f>((Sustainable_Friendly_Table[[#This Row],[Weighted Energy]]-TOPSIS!$B$14)^2+(Sustainable_Friendly_Table[[#This Row],[Weighted Cost]]-TOPSIS!$C$14)^2+(Sustainable_Friendly_Table[[#This Row],[Weighted Co2]]-TOPSIS!$D$14)^2)^0.5</f>
        <v>3.0137629161377699E-3</v>
      </c>
      <c r="Z338">
        <f>Sustainable_Friendly_Table[[#This Row],[S- Worst-Euclidean Distance]]/(Sustainable_Friendly_Table[[#This Row],[S+ Best-Euclidean Distance]]+Sustainable_Friendly_Table[[#This Row],[S- Worst-Euclidean Distance]])</f>
        <v>0.42897224048661214</v>
      </c>
      <c r="AA338">
        <v>337</v>
      </c>
    </row>
    <row r="339" spans="1:27" x14ac:dyDescent="0.3">
      <c r="A339">
        <v>48</v>
      </c>
      <c r="B339" t="s">
        <v>139</v>
      </c>
      <c r="C339" t="s">
        <v>150</v>
      </c>
      <c r="D339" t="s">
        <v>154</v>
      </c>
      <c r="E339" t="s">
        <v>157</v>
      </c>
      <c r="F339" t="s">
        <v>159</v>
      </c>
      <c r="G339" t="s">
        <v>224</v>
      </c>
      <c r="H339">
        <v>446.43512403848842</v>
      </c>
      <c r="I339">
        <v>32</v>
      </c>
      <c r="J339">
        <v>1633545.2468748791</v>
      </c>
      <c r="K339">
        <v>69085.314674999972</v>
      </c>
      <c r="L339">
        <v>294038144.43747824</v>
      </c>
      <c r="M339">
        <v>5447219.3899999987</v>
      </c>
      <c r="N339">
        <v>2450317870.3123183</v>
      </c>
      <c r="O339">
        <v>119878400</v>
      </c>
      <c r="P339">
        <v>28.50776669166666</v>
      </c>
      <c r="Q339">
        <v>24421.501440779441</v>
      </c>
      <c r="R339">
        <v>294107229.75215322</v>
      </c>
      <c r="S339">
        <v>2575.6434897023182</v>
      </c>
      <c r="T339">
        <v>24450.009207471106</v>
      </c>
      <c r="U339">
        <f>Sustainable_Friendly_Table[[#This Row],[Total Energy(MJ)]]*AHP!$P$13/TOPSIS!$B$12</f>
        <v>2.3520414065332663E-2</v>
      </c>
      <c r="V339">
        <f>Sustainable_Friendly_Table[[#This Row],[Total Cost(LKR Million)]]*AHP!$P$14/TOPSIS!$C$12</f>
        <v>7.1119369177283951E-3</v>
      </c>
      <c r="W339">
        <f>Sustainable_Friendly_Table[[#This Row],[Total Carbon (Metric T)]]*AHP!$P$15/TOPSIS!$D$12</f>
        <v>1.2946192200276497E-2</v>
      </c>
      <c r="X339">
        <f>((Sustainable_Friendly_Table[[#This Row],[Weighted Energy]]-TOPSIS!$B$13)^2+(Sustainable_Friendly_Table[[#This Row],[Weighted Cost]]-TOPSIS!$C$13)^2+(Sustainable_Friendly_Table[[#This Row],[Weighted Co2]]-TOPSIS!$D$13)^2)^0.5</f>
        <v>4.0121939002691507E-3</v>
      </c>
      <c r="Y339">
        <f>((Sustainable_Friendly_Table[[#This Row],[Weighted Energy]]-TOPSIS!$B$14)^2+(Sustainable_Friendly_Table[[#This Row],[Weighted Cost]]-TOPSIS!$C$14)^2+(Sustainable_Friendly_Table[[#This Row],[Weighted Co2]]-TOPSIS!$D$14)^2)^0.5</f>
        <v>3.013334955458248E-3</v>
      </c>
      <c r="Z339">
        <f>Sustainable_Friendly_Table[[#This Row],[S- Worst-Euclidean Distance]]/(Sustainable_Friendly_Table[[#This Row],[S+ Best-Euclidean Distance]]+Sustainable_Friendly_Table[[#This Row],[S- Worst-Euclidean Distance]])</f>
        <v>0.42891218829763927</v>
      </c>
      <c r="AA339">
        <v>338</v>
      </c>
    </row>
    <row r="340" spans="1:27" x14ac:dyDescent="0.3">
      <c r="A340">
        <v>64</v>
      </c>
      <c r="B340" t="s">
        <v>139</v>
      </c>
      <c r="C340" t="s">
        <v>150</v>
      </c>
      <c r="D340" t="s">
        <v>155</v>
      </c>
      <c r="E340" t="s">
        <v>157</v>
      </c>
      <c r="F340" t="s">
        <v>159</v>
      </c>
      <c r="G340" t="s">
        <v>225</v>
      </c>
      <c r="H340">
        <v>446.46521791348846</v>
      </c>
      <c r="I340">
        <v>64</v>
      </c>
      <c r="J340">
        <v>1633574.3777458789</v>
      </c>
      <c r="K340">
        <v>68999.332174999974</v>
      </c>
      <c r="L340">
        <v>294043387.99425822</v>
      </c>
      <c r="M340">
        <v>5442920.2649999987</v>
      </c>
      <c r="N340">
        <v>2450361566.6188183</v>
      </c>
      <c r="O340">
        <v>119296000</v>
      </c>
      <c r="P340">
        <v>28.443279816666657</v>
      </c>
      <c r="Q340">
        <v>24421.936947300888</v>
      </c>
      <c r="R340">
        <v>294112387.32643324</v>
      </c>
      <c r="S340">
        <v>2575.1004868838181</v>
      </c>
      <c r="T340">
        <v>24450.380227117555</v>
      </c>
      <c r="U340">
        <f>Sustainable_Friendly_Table[[#This Row],[Total Energy(MJ)]]*AHP!$P$13/TOPSIS!$B$12</f>
        <v>2.3520826528102588E-2</v>
      </c>
      <c r="V340">
        <f>Sustainable_Friendly_Table[[#This Row],[Total Cost(LKR Million)]]*AHP!$P$14/TOPSIS!$C$12</f>
        <v>7.110437563564373E-3</v>
      </c>
      <c r="W340">
        <f>Sustainable_Friendly_Table[[#This Row],[Total Carbon (Metric T)]]*AHP!$P$15/TOPSIS!$D$12</f>
        <v>1.2946388653848857E-2</v>
      </c>
      <c r="X340">
        <f>((Sustainable_Friendly_Table[[#This Row],[Weighted Energy]]-TOPSIS!$B$13)^2+(Sustainable_Friendly_Table[[#This Row],[Weighted Cost]]-TOPSIS!$C$13)^2+(Sustainable_Friendly_Table[[#This Row],[Weighted Co2]]-TOPSIS!$D$13)^2)^0.5</f>
        <v>4.0122487836508607E-3</v>
      </c>
      <c r="Y340">
        <f>((Sustainable_Friendly_Table[[#This Row],[Weighted Energy]]-TOPSIS!$B$14)^2+(Sustainable_Friendly_Table[[#This Row],[Weighted Cost]]-TOPSIS!$C$14)^2+(Sustainable_Friendly_Table[[#This Row],[Weighted Co2]]-TOPSIS!$D$14)^2)^0.5</f>
        <v>3.0132943382903633E-3</v>
      </c>
      <c r="Z340">
        <f>Sustainable_Friendly_Table[[#This Row],[S- Worst-Euclidean Distance]]/(Sustainable_Friendly_Table[[#This Row],[S+ Best-Euclidean Distance]]+Sustainable_Friendly_Table[[#This Row],[S- Worst-Euclidean Distance]])</f>
        <v>0.42890553598335351</v>
      </c>
      <c r="AA340">
        <v>339</v>
      </c>
    </row>
    <row r="341" spans="1:27" x14ac:dyDescent="0.3">
      <c r="A341">
        <v>66</v>
      </c>
      <c r="B341" t="s">
        <v>139</v>
      </c>
      <c r="C341" t="s">
        <v>150</v>
      </c>
      <c r="D341" t="s">
        <v>155</v>
      </c>
      <c r="E341" t="s">
        <v>157</v>
      </c>
      <c r="F341" t="s">
        <v>159</v>
      </c>
      <c r="G341" t="s">
        <v>224</v>
      </c>
      <c r="H341">
        <v>446.46521791348846</v>
      </c>
      <c r="I341">
        <v>32</v>
      </c>
      <c r="J341">
        <v>1633574.3777458789</v>
      </c>
      <c r="K341">
        <v>68999.332174999974</v>
      </c>
      <c r="L341">
        <v>294043387.99425822</v>
      </c>
      <c r="M341">
        <v>5442920.2649999987</v>
      </c>
      <c r="N341">
        <v>2450361566.6188183</v>
      </c>
      <c r="O341">
        <v>119878400</v>
      </c>
      <c r="P341">
        <v>28.443279816666657</v>
      </c>
      <c r="Q341">
        <v>24421.936947300888</v>
      </c>
      <c r="R341">
        <v>294112387.32643324</v>
      </c>
      <c r="S341">
        <v>2575.6828868838184</v>
      </c>
      <c r="T341">
        <v>24450.380227117555</v>
      </c>
      <c r="U341">
        <f>Sustainable_Friendly_Table[[#This Row],[Total Energy(MJ)]]*AHP!$P$13/TOPSIS!$B$12</f>
        <v>2.3520826528102588E-2</v>
      </c>
      <c r="V341">
        <f>Sustainable_Friendly_Table[[#This Row],[Total Cost(LKR Million)]]*AHP!$P$14/TOPSIS!$C$12</f>
        <v>7.1120457022984208E-3</v>
      </c>
      <c r="W341">
        <f>Sustainable_Friendly_Table[[#This Row],[Total Carbon (Metric T)]]*AHP!$P$15/TOPSIS!$D$12</f>
        <v>1.2946388653848857E-2</v>
      </c>
      <c r="X341">
        <f>((Sustainable_Friendly_Table[[#This Row],[Weighted Energy]]-TOPSIS!$B$13)^2+(Sustainable_Friendly_Table[[#This Row],[Weighted Cost]]-TOPSIS!$C$13)^2+(Sustainable_Friendly_Table[[#This Row],[Weighted Co2]]-TOPSIS!$D$13)^2)^0.5</f>
        <v>4.0126626074552989E-3</v>
      </c>
      <c r="Y341">
        <f>((Sustainable_Friendly_Table[[#This Row],[Weighted Energy]]-TOPSIS!$B$14)^2+(Sustainable_Friendly_Table[[#This Row],[Weighted Cost]]-TOPSIS!$C$14)^2+(Sustainable_Friendly_Table[[#This Row],[Weighted Co2]]-TOPSIS!$D$14)^2)^0.5</f>
        <v>3.0128663691165345E-3</v>
      </c>
      <c r="Z341">
        <f>Sustainable_Friendly_Table[[#This Row],[S- Worst-Euclidean Distance]]/(Sustainable_Friendly_Table[[#This Row],[S+ Best-Euclidean Distance]]+Sustainable_Friendly_Table[[#This Row],[S- Worst-Euclidean Distance]])</f>
        <v>0.42884548326020688</v>
      </c>
      <c r="AA341">
        <v>340</v>
      </c>
    </row>
    <row r="342" spans="1:27" x14ac:dyDescent="0.3">
      <c r="A342">
        <v>47</v>
      </c>
      <c r="B342" t="s">
        <v>139</v>
      </c>
      <c r="C342" t="s">
        <v>150</v>
      </c>
      <c r="D342" t="s">
        <v>154</v>
      </c>
      <c r="E342" t="s">
        <v>157</v>
      </c>
      <c r="F342" t="s">
        <v>159</v>
      </c>
      <c r="G342" t="s">
        <v>226</v>
      </c>
      <c r="H342">
        <v>446.43512403848842</v>
      </c>
      <c r="I342">
        <v>32</v>
      </c>
      <c r="J342">
        <v>1633545.2468748791</v>
      </c>
      <c r="K342">
        <v>69085.314674999972</v>
      </c>
      <c r="L342">
        <v>294038144.43747824</v>
      </c>
      <c r="M342">
        <v>5447219.3899999987</v>
      </c>
      <c r="N342">
        <v>2450317870.3123183</v>
      </c>
      <c r="O342">
        <v>124800000</v>
      </c>
      <c r="P342">
        <v>28.50776669166666</v>
      </c>
      <c r="Q342">
        <v>24421.501440779441</v>
      </c>
      <c r="R342">
        <v>294107229.75215322</v>
      </c>
      <c r="S342">
        <v>2580.5650897023183</v>
      </c>
      <c r="T342">
        <v>24450.009207471106</v>
      </c>
      <c r="U342">
        <f>Sustainable_Friendly_Table[[#This Row],[Total Energy(MJ)]]*AHP!$P$13/TOPSIS!$B$12</f>
        <v>2.3520414065332663E-2</v>
      </c>
      <c r="V342">
        <f>Sustainable_Friendly_Table[[#This Row],[Total Cost(LKR Million)]]*AHP!$P$14/TOPSIS!$C$12</f>
        <v>7.1255265736237996E-3</v>
      </c>
      <c r="W342">
        <f>Sustainable_Friendly_Table[[#This Row],[Total Carbon (Metric T)]]*AHP!$P$15/TOPSIS!$D$12</f>
        <v>1.2946192200276497E-2</v>
      </c>
      <c r="X342">
        <f>((Sustainable_Friendly_Table[[#This Row],[Weighted Energy]]-TOPSIS!$B$13)^2+(Sustainable_Friendly_Table[[#This Row],[Weighted Cost]]-TOPSIS!$C$13)^2+(Sustainable_Friendly_Table[[#This Row],[Weighted Co2]]-TOPSIS!$D$13)^2)^0.5</f>
        <v>4.015714991598222E-3</v>
      </c>
      <c r="Y342">
        <f>((Sustainable_Friendly_Table[[#This Row],[Weighted Energy]]-TOPSIS!$B$14)^2+(Sustainable_Friendly_Table[[#This Row],[Weighted Cost]]-TOPSIS!$C$14)^2+(Sustainable_Friendly_Table[[#This Row],[Weighted Co2]]-TOPSIS!$D$14)^2)^0.5</f>
        <v>3.0097503334569138E-3</v>
      </c>
      <c r="Z342">
        <f>Sustainable_Friendly_Table[[#This Row],[S- Worst-Euclidean Distance]]/(Sustainable_Friendly_Table[[#This Row],[S+ Best-Euclidean Distance]]+Sustainable_Friendly_Table[[#This Row],[S- Worst-Euclidean Distance]])</f>
        <v>0.42840583423323542</v>
      </c>
      <c r="AA342">
        <v>341</v>
      </c>
    </row>
    <row r="343" spans="1:27" x14ac:dyDescent="0.3">
      <c r="A343">
        <v>65</v>
      </c>
      <c r="B343" t="s">
        <v>139</v>
      </c>
      <c r="C343" t="s">
        <v>150</v>
      </c>
      <c r="D343" t="s">
        <v>155</v>
      </c>
      <c r="E343" t="s">
        <v>157</v>
      </c>
      <c r="F343" t="s">
        <v>159</v>
      </c>
      <c r="G343" t="s">
        <v>226</v>
      </c>
      <c r="H343">
        <v>446.46521791348846</v>
      </c>
      <c r="I343">
        <v>32</v>
      </c>
      <c r="J343">
        <v>1633574.3777458789</v>
      </c>
      <c r="K343">
        <v>68999.332174999974</v>
      </c>
      <c r="L343">
        <v>294043387.99425822</v>
      </c>
      <c r="M343">
        <v>5442920.2649999987</v>
      </c>
      <c r="N343">
        <v>2450361566.6188183</v>
      </c>
      <c r="O343">
        <v>124800000</v>
      </c>
      <c r="P343">
        <v>28.443279816666657</v>
      </c>
      <c r="Q343">
        <v>24421.936947300888</v>
      </c>
      <c r="R343">
        <v>294112387.32643324</v>
      </c>
      <c r="S343">
        <v>2580.604486883818</v>
      </c>
      <c r="T343">
        <v>24450.380227117555</v>
      </c>
      <c r="U343">
        <f>Sustainable_Friendly_Table[[#This Row],[Total Energy(MJ)]]*AHP!$P$13/TOPSIS!$B$12</f>
        <v>2.3520826528102588E-2</v>
      </c>
      <c r="V343">
        <f>Sustainable_Friendly_Table[[#This Row],[Total Cost(LKR Million)]]*AHP!$P$14/TOPSIS!$C$12</f>
        <v>7.1256353581938235E-3</v>
      </c>
      <c r="W343">
        <f>Sustainable_Friendly_Table[[#This Row],[Total Carbon (Metric T)]]*AHP!$P$15/TOPSIS!$D$12</f>
        <v>1.2946388653848857E-2</v>
      </c>
      <c r="X343">
        <f>((Sustainable_Friendly_Table[[#This Row],[Weighted Energy]]-TOPSIS!$B$13)^2+(Sustainable_Friendly_Table[[#This Row],[Weighted Cost]]-TOPSIS!$C$13)^2+(Sustainable_Friendly_Table[[#This Row],[Weighted Co2]]-TOPSIS!$D$13)^2)^0.5</f>
        <v>4.0161836559536755E-3</v>
      </c>
      <c r="Y343">
        <f>((Sustainable_Friendly_Table[[#This Row],[Weighted Energy]]-TOPSIS!$B$14)^2+(Sustainable_Friendly_Table[[#This Row],[Weighted Cost]]-TOPSIS!$C$14)^2+(Sustainable_Friendly_Table[[#This Row],[Weighted Co2]]-TOPSIS!$D$14)^2)^0.5</f>
        <v>3.0092816802022109E-3</v>
      </c>
      <c r="Z343">
        <f>Sustainable_Friendly_Table[[#This Row],[S- Worst-Euclidean Distance]]/(Sustainable_Friendly_Table[[#This Row],[S+ Best-Euclidean Distance]]+Sustainable_Friendly_Table[[#This Row],[S- Worst-Euclidean Distance]])</f>
        <v>0.42833912576797301</v>
      </c>
      <c r="AA343">
        <v>342</v>
      </c>
    </row>
    <row r="344" spans="1:27" x14ac:dyDescent="0.3">
      <c r="A344">
        <v>520</v>
      </c>
      <c r="B344" t="s">
        <v>143</v>
      </c>
      <c r="C344" t="s">
        <v>151</v>
      </c>
      <c r="D344" t="s">
        <v>154</v>
      </c>
      <c r="E344" t="s">
        <v>157</v>
      </c>
      <c r="F344" t="s">
        <v>161</v>
      </c>
      <c r="G344" t="s">
        <v>225</v>
      </c>
      <c r="H344">
        <v>456.73421025887512</v>
      </c>
      <c r="I344">
        <v>65</v>
      </c>
      <c r="J344">
        <v>1635940.7713834415</v>
      </c>
      <c r="K344">
        <v>42268.265274999991</v>
      </c>
      <c r="L344">
        <v>294469338.84901947</v>
      </c>
      <c r="M344">
        <v>5249710.713333332</v>
      </c>
      <c r="N344">
        <v>2453911157.0751619</v>
      </c>
      <c r="O344">
        <v>121160000</v>
      </c>
      <c r="P344">
        <v>27.210247808333325</v>
      </c>
      <c r="Q344">
        <v>24457.314532182449</v>
      </c>
      <c r="R344">
        <v>294511607.11429447</v>
      </c>
      <c r="S344">
        <v>2580.320867788495</v>
      </c>
      <c r="T344">
        <v>24484.524779990781</v>
      </c>
      <c r="U344">
        <f>Sustainable_Friendly_Table[[#This Row],[Total Energy(MJ)]]*AHP!$P$13/TOPSIS!$B$12</f>
        <v>2.3552753028928435E-2</v>
      </c>
      <c r="V344">
        <f>Sustainable_Friendly_Table[[#This Row],[Total Cost(LKR Million)]]*AHP!$P$14/TOPSIS!$C$12</f>
        <v>7.1248522214271614E-3</v>
      </c>
      <c r="W344">
        <f>Sustainable_Friendly_Table[[#This Row],[Total Carbon (Metric T)]]*AHP!$P$15/TOPSIS!$D$12</f>
        <v>1.2964468072156569E-2</v>
      </c>
      <c r="X344">
        <f>((Sustainable_Friendly_Table[[#This Row],[Weighted Energy]]-TOPSIS!$B$13)^2+(Sustainable_Friendly_Table[[#This Row],[Weighted Cost]]-TOPSIS!$C$13)^2+(Sustainable_Friendly_Table[[#This Row],[Weighted Co2]]-TOPSIS!$D$13)^2)^0.5</f>
        <v>4.0514116801209218E-3</v>
      </c>
      <c r="Y344">
        <f>((Sustainable_Friendly_Table[[#This Row],[Weighted Energy]]-TOPSIS!$B$14)^2+(Sustainable_Friendly_Table[[#This Row],[Weighted Cost]]-TOPSIS!$C$14)^2+(Sustainable_Friendly_Table[[#This Row],[Weighted Co2]]-TOPSIS!$D$14)^2)^0.5</f>
        <v>2.9740956955146597E-3</v>
      </c>
      <c r="Z344">
        <f>Sustainable_Friendly_Table[[#This Row],[S- Worst-Euclidean Distance]]/(Sustainable_Friendly_Table[[#This Row],[S+ Best-Euclidean Distance]]+Sustainable_Friendly_Table[[#This Row],[S- Worst-Euclidean Distance]])</f>
        <v>0.42332824328514779</v>
      </c>
      <c r="AA344">
        <v>343</v>
      </c>
    </row>
    <row r="345" spans="1:27" x14ac:dyDescent="0.3">
      <c r="A345">
        <v>538</v>
      </c>
      <c r="B345" t="s">
        <v>143</v>
      </c>
      <c r="C345" t="s">
        <v>151</v>
      </c>
      <c r="D345" t="s">
        <v>155</v>
      </c>
      <c r="E345" t="s">
        <v>157</v>
      </c>
      <c r="F345" t="s">
        <v>161</v>
      </c>
      <c r="G345" t="s">
        <v>225</v>
      </c>
      <c r="H345">
        <v>456.76430413387504</v>
      </c>
      <c r="I345">
        <v>65</v>
      </c>
      <c r="J345">
        <v>1635969.9022544411</v>
      </c>
      <c r="K345">
        <v>42182.282774999992</v>
      </c>
      <c r="L345">
        <v>294474582.40579939</v>
      </c>
      <c r="M345">
        <v>5245411.588333332</v>
      </c>
      <c r="N345">
        <v>2453954853.3816614</v>
      </c>
      <c r="O345">
        <v>121160000</v>
      </c>
      <c r="P345">
        <v>27.145760933333328</v>
      </c>
      <c r="Q345">
        <v>24457.750038703893</v>
      </c>
      <c r="R345">
        <v>294516764.68857437</v>
      </c>
      <c r="S345">
        <v>2580.3602649699947</v>
      </c>
      <c r="T345">
        <v>24484.895799637226</v>
      </c>
      <c r="U345">
        <f>Sustainable_Friendly_Table[[#This Row],[Total Energy(MJ)]]*AHP!$P$13/TOPSIS!$B$12</f>
        <v>2.3553165491698353E-2</v>
      </c>
      <c r="V345">
        <f>Sustainable_Friendly_Table[[#This Row],[Total Cost(LKR Million)]]*AHP!$P$14/TOPSIS!$C$12</f>
        <v>7.1249610059971854E-3</v>
      </c>
      <c r="W345">
        <f>Sustainable_Friendly_Table[[#This Row],[Total Carbon (Metric T)]]*AHP!$P$15/TOPSIS!$D$12</f>
        <v>1.2964664525728925E-2</v>
      </c>
      <c r="X345">
        <f>((Sustainable_Friendly_Table[[#This Row],[Weighted Energy]]-TOPSIS!$B$13)^2+(Sustainable_Friendly_Table[[#This Row],[Weighted Cost]]-TOPSIS!$C$13)^2+(Sustainable_Friendly_Table[[#This Row],[Weighted Co2]]-TOPSIS!$D$13)^2)^0.5</f>
        <v>4.0518803755370553E-3</v>
      </c>
      <c r="Y345">
        <f>((Sustainable_Friendly_Table[[#This Row],[Weighted Energy]]-TOPSIS!$B$14)^2+(Sustainable_Friendly_Table[[#This Row],[Weighted Cost]]-TOPSIS!$C$14)^2+(Sustainable_Friendly_Table[[#This Row],[Weighted Co2]]-TOPSIS!$D$14)^2)^0.5</f>
        <v>2.9736270913439905E-3</v>
      </c>
      <c r="Z345">
        <f>Sustainable_Friendly_Table[[#This Row],[S- Worst-Euclidean Distance]]/(Sustainable_Friendly_Table[[#This Row],[S+ Best-Euclidean Distance]]+Sustainable_Friendly_Table[[#This Row],[S- Worst-Euclidean Distance]])</f>
        <v>0.42326153738530203</v>
      </c>
      <c r="AA345">
        <v>344</v>
      </c>
    </row>
    <row r="346" spans="1:27" x14ac:dyDescent="0.3">
      <c r="A346">
        <v>522</v>
      </c>
      <c r="B346" t="s">
        <v>143</v>
      </c>
      <c r="C346" t="s">
        <v>151</v>
      </c>
      <c r="D346" t="s">
        <v>154</v>
      </c>
      <c r="E346" t="s">
        <v>157</v>
      </c>
      <c r="F346" t="s">
        <v>161</v>
      </c>
      <c r="G346" t="s">
        <v>224</v>
      </c>
      <c r="H346">
        <v>456.73421025887512</v>
      </c>
      <c r="I346">
        <v>33</v>
      </c>
      <c r="J346">
        <v>1635940.7713834415</v>
      </c>
      <c r="K346">
        <v>42268.265274999991</v>
      </c>
      <c r="L346">
        <v>294469338.84901947</v>
      </c>
      <c r="M346">
        <v>5249710.713333332</v>
      </c>
      <c r="N346">
        <v>2453911157.0751619</v>
      </c>
      <c r="O346">
        <v>123624600</v>
      </c>
      <c r="P346">
        <v>27.210247808333325</v>
      </c>
      <c r="Q346">
        <v>24457.314532182449</v>
      </c>
      <c r="R346">
        <v>294511607.11429447</v>
      </c>
      <c r="S346">
        <v>2582.7854677884952</v>
      </c>
      <c r="T346">
        <v>24484.524779990781</v>
      </c>
      <c r="U346">
        <f>Sustainable_Friendly_Table[[#This Row],[Total Energy(MJ)]]*AHP!$P$13/TOPSIS!$B$12</f>
        <v>2.3552753028928435E-2</v>
      </c>
      <c r="V346">
        <f>Sustainable_Friendly_Table[[#This Row],[Total Cost(LKR Million)]]*AHP!$P$14/TOPSIS!$C$12</f>
        <v>7.131657542038307E-3</v>
      </c>
      <c r="W346">
        <f>Sustainable_Friendly_Table[[#This Row],[Total Carbon (Metric T)]]*AHP!$P$15/TOPSIS!$D$12</f>
        <v>1.2964468072156569E-2</v>
      </c>
      <c r="X346">
        <f>((Sustainable_Friendly_Table[[#This Row],[Weighted Energy]]-TOPSIS!$B$13)^2+(Sustainable_Friendly_Table[[#This Row],[Weighted Cost]]-TOPSIS!$C$13)^2+(Sustainable_Friendly_Table[[#This Row],[Weighted Co2]]-TOPSIS!$D$13)^2)^0.5</f>
        <v>4.053174255215502E-3</v>
      </c>
      <c r="Y346">
        <f>((Sustainable_Friendly_Table[[#This Row],[Weighted Energy]]-TOPSIS!$B$14)^2+(Sustainable_Friendly_Table[[#This Row],[Weighted Cost]]-TOPSIS!$C$14)^2+(Sustainable_Friendly_Table[[#This Row],[Weighted Co2]]-TOPSIS!$D$14)^2)^0.5</f>
        <v>2.9722992631782234E-3</v>
      </c>
      <c r="Z346">
        <f>Sustainable_Friendly_Table[[#This Row],[S- Worst-Euclidean Distance]]/(Sustainable_Friendly_Table[[#This Row],[S+ Best-Euclidean Distance]]+Sustainable_Friendly_Table[[#This Row],[S- Worst-Euclidean Distance]])</f>
        <v>0.42307458072346382</v>
      </c>
      <c r="AA346">
        <v>345</v>
      </c>
    </row>
    <row r="347" spans="1:27" x14ac:dyDescent="0.3">
      <c r="A347">
        <v>540</v>
      </c>
      <c r="B347" t="s">
        <v>143</v>
      </c>
      <c r="C347" t="s">
        <v>151</v>
      </c>
      <c r="D347" t="s">
        <v>155</v>
      </c>
      <c r="E347" t="s">
        <v>157</v>
      </c>
      <c r="F347" t="s">
        <v>161</v>
      </c>
      <c r="G347" t="s">
        <v>224</v>
      </c>
      <c r="H347">
        <v>456.76430413387504</v>
      </c>
      <c r="I347">
        <v>33</v>
      </c>
      <c r="J347">
        <v>1635969.9022544411</v>
      </c>
      <c r="K347">
        <v>42182.282774999992</v>
      </c>
      <c r="L347">
        <v>294474582.40579939</v>
      </c>
      <c r="M347">
        <v>5245411.588333332</v>
      </c>
      <c r="N347">
        <v>2453954853.3816614</v>
      </c>
      <c r="O347">
        <v>123624600</v>
      </c>
      <c r="P347">
        <v>27.145760933333328</v>
      </c>
      <c r="Q347">
        <v>24457.750038703893</v>
      </c>
      <c r="R347">
        <v>294516764.68857437</v>
      </c>
      <c r="S347">
        <v>2582.8248649699945</v>
      </c>
      <c r="T347">
        <v>24484.895799637226</v>
      </c>
      <c r="U347">
        <f>Sustainable_Friendly_Table[[#This Row],[Total Energy(MJ)]]*AHP!$P$13/TOPSIS!$B$12</f>
        <v>2.3553165491698353E-2</v>
      </c>
      <c r="V347">
        <f>Sustainable_Friendly_Table[[#This Row],[Total Cost(LKR Million)]]*AHP!$P$14/TOPSIS!$C$12</f>
        <v>7.1317663266083292E-3</v>
      </c>
      <c r="W347">
        <f>Sustainable_Friendly_Table[[#This Row],[Total Carbon (Metric T)]]*AHP!$P$15/TOPSIS!$D$12</f>
        <v>1.2964664525728925E-2</v>
      </c>
      <c r="X347">
        <f>((Sustainable_Friendly_Table[[#This Row],[Weighted Energy]]-TOPSIS!$B$13)^2+(Sustainable_Friendly_Table[[#This Row],[Weighted Cost]]-TOPSIS!$C$13)^2+(Sustainable_Friendly_Table[[#This Row],[Weighted Co2]]-TOPSIS!$D$13)^2)^0.5</f>
        <v>4.0536429294662302E-3</v>
      </c>
      <c r="Y347">
        <f>((Sustainable_Friendly_Table[[#This Row],[Weighted Energy]]-TOPSIS!$B$14)^2+(Sustainable_Friendly_Table[[#This Row],[Weighted Cost]]-TOPSIS!$C$14)^2+(Sustainable_Friendly_Table[[#This Row],[Weighted Co2]]-TOPSIS!$D$14)^2)^0.5</f>
        <v>2.9718306248529137E-3</v>
      </c>
      <c r="Z347">
        <f>Sustainable_Friendly_Table[[#This Row],[S- Worst-Euclidean Distance]]/(Sustainable_Friendly_Table[[#This Row],[S+ Best-Euclidean Distance]]+Sustainable_Friendly_Table[[#This Row],[S- Worst-Euclidean Distance]])</f>
        <v>0.42300787297475229</v>
      </c>
      <c r="AA347">
        <v>346</v>
      </c>
    </row>
    <row r="348" spans="1:27" x14ac:dyDescent="0.3">
      <c r="A348">
        <v>521</v>
      </c>
      <c r="B348" t="s">
        <v>143</v>
      </c>
      <c r="C348" t="s">
        <v>151</v>
      </c>
      <c r="D348" t="s">
        <v>154</v>
      </c>
      <c r="E348" t="s">
        <v>157</v>
      </c>
      <c r="F348" t="s">
        <v>161</v>
      </c>
      <c r="G348" t="s">
        <v>226</v>
      </c>
      <c r="H348">
        <v>456.73421025887512</v>
      </c>
      <c r="I348">
        <v>33</v>
      </c>
      <c r="J348">
        <v>1635940.7713834415</v>
      </c>
      <c r="K348">
        <v>42268.265274999991</v>
      </c>
      <c r="L348">
        <v>294469338.84901947</v>
      </c>
      <c r="M348">
        <v>5249710.713333332</v>
      </c>
      <c r="N348">
        <v>2453911157.0751619</v>
      </c>
      <c r="O348">
        <v>128700000</v>
      </c>
      <c r="P348">
        <v>27.210247808333325</v>
      </c>
      <c r="Q348">
        <v>24457.314532182449</v>
      </c>
      <c r="R348">
        <v>294511607.11429447</v>
      </c>
      <c r="S348">
        <v>2587.8608677884949</v>
      </c>
      <c r="T348">
        <v>24484.524779990781</v>
      </c>
      <c r="U348">
        <f>Sustainable_Friendly_Table[[#This Row],[Total Energy(MJ)]]*AHP!$P$13/TOPSIS!$B$12</f>
        <v>2.3552753028928435E-2</v>
      </c>
      <c r="V348">
        <f>Sustainable_Friendly_Table[[#This Row],[Total Cost(LKR Million)]]*AHP!$P$14/TOPSIS!$C$12</f>
        <v>7.1456718746804419E-3</v>
      </c>
      <c r="W348">
        <f>Sustainable_Friendly_Table[[#This Row],[Total Carbon (Metric T)]]*AHP!$P$15/TOPSIS!$D$12</f>
        <v>1.2964468072156569E-2</v>
      </c>
      <c r="X348">
        <f>((Sustainable_Friendly_Table[[#This Row],[Weighted Energy]]-TOPSIS!$B$13)^2+(Sustainable_Friendly_Table[[#This Row],[Weighted Cost]]-TOPSIS!$C$13)^2+(Sustainable_Friendly_Table[[#This Row],[Weighted Co2]]-TOPSIS!$D$13)^2)^0.5</f>
        <v>4.056837509887821E-3</v>
      </c>
      <c r="Y348">
        <f>((Sustainable_Friendly_Table[[#This Row],[Weighted Energy]]-TOPSIS!$B$14)^2+(Sustainable_Friendly_Table[[#This Row],[Weighted Cost]]-TOPSIS!$C$14)^2+(Sustainable_Friendly_Table[[#This Row],[Weighted Co2]]-TOPSIS!$D$14)^2)^0.5</f>
        <v>2.968645552699092E-3</v>
      </c>
      <c r="Z348">
        <f>Sustainable_Friendly_Table[[#This Row],[S- Worst-Euclidean Distance]]/(Sustainable_Friendly_Table[[#This Row],[S+ Best-Euclidean Distance]]+Sustainable_Friendly_Table[[#This Row],[S- Worst-Euclidean Distance]])</f>
        <v>0.42255394059778456</v>
      </c>
      <c r="AA348">
        <v>347</v>
      </c>
    </row>
    <row r="349" spans="1:27" x14ac:dyDescent="0.3">
      <c r="A349">
        <v>539</v>
      </c>
      <c r="B349" t="s">
        <v>143</v>
      </c>
      <c r="C349" t="s">
        <v>151</v>
      </c>
      <c r="D349" t="s">
        <v>155</v>
      </c>
      <c r="E349" t="s">
        <v>157</v>
      </c>
      <c r="F349" t="s">
        <v>161</v>
      </c>
      <c r="G349" t="s">
        <v>226</v>
      </c>
      <c r="H349">
        <v>456.76430413387504</v>
      </c>
      <c r="I349">
        <v>33</v>
      </c>
      <c r="J349">
        <v>1635969.9022544411</v>
      </c>
      <c r="K349">
        <v>42182.282774999992</v>
      </c>
      <c r="L349">
        <v>294474582.40579939</v>
      </c>
      <c r="M349">
        <v>5245411.588333332</v>
      </c>
      <c r="N349">
        <v>2453954853.3816614</v>
      </c>
      <c r="O349">
        <v>128700000</v>
      </c>
      <c r="P349">
        <v>27.145760933333328</v>
      </c>
      <c r="Q349">
        <v>24457.750038703893</v>
      </c>
      <c r="R349">
        <v>294516764.68857437</v>
      </c>
      <c r="S349">
        <v>2587.9002649699946</v>
      </c>
      <c r="T349">
        <v>24484.895799637226</v>
      </c>
      <c r="U349">
        <f>Sustainable_Friendly_Table[[#This Row],[Total Energy(MJ)]]*AHP!$P$13/TOPSIS!$B$12</f>
        <v>2.3553165491698353E-2</v>
      </c>
      <c r="V349">
        <f>Sustainable_Friendly_Table[[#This Row],[Total Cost(LKR Million)]]*AHP!$P$14/TOPSIS!$C$12</f>
        <v>7.1457806592504659E-3</v>
      </c>
      <c r="W349">
        <f>Sustainable_Friendly_Table[[#This Row],[Total Carbon (Metric T)]]*AHP!$P$15/TOPSIS!$D$12</f>
        <v>1.2964664525728925E-2</v>
      </c>
      <c r="X349">
        <f>((Sustainable_Friendly_Table[[#This Row],[Weighted Energy]]-TOPSIS!$B$13)^2+(Sustainable_Friendly_Table[[#This Row],[Weighted Cost]]-TOPSIS!$C$13)^2+(Sustainable_Friendly_Table[[#This Row],[Weighted Co2]]-TOPSIS!$D$13)^2)^0.5</f>
        <v>4.0573061367351797E-3</v>
      </c>
      <c r="Y349">
        <f>((Sustainable_Friendly_Table[[#This Row],[Weighted Energy]]-TOPSIS!$B$14)^2+(Sustainable_Friendly_Table[[#This Row],[Weighted Cost]]-TOPSIS!$C$14)^2+(Sustainable_Friendly_Table[[#This Row],[Weighted Co2]]-TOPSIS!$D$14)^2)^0.5</f>
        <v>2.9681768511276825E-3</v>
      </c>
      <c r="Z349">
        <f>Sustainable_Friendly_Table[[#This Row],[S- Worst-Euclidean Distance]]/(Sustainable_Friendly_Table[[#This Row],[S+ Best-Euclidean Distance]]+Sustainable_Friendly_Table[[#This Row],[S- Worst-Euclidean Distance]])</f>
        <v>0.42248723059403437</v>
      </c>
      <c r="AA349">
        <v>348</v>
      </c>
    </row>
    <row r="350" spans="1:27" x14ac:dyDescent="0.3">
      <c r="A350">
        <v>148</v>
      </c>
      <c r="B350" t="s">
        <v>140</v>
      </c>
      <c r="C350" t="s">
        <v>150</v>
      </c>
      <c r="D350" t="s">
        <v>154</v>
      </c>
      <c r="E350" t="s">
        <v>156</v>
      </c>
      <c r="F350" t="s">
        <v>160</v>
      </c>
      <c r="G350" t="s">
        <v>225</v>
      </c>
      <c r="H350">
        <v>449.58100443204836</v>
      </c>
      <c r="I350">
        <v>64</v>
      </c>
      <c r="J350">
        <v>1655613.5417493253</v>
      </c>
      <c r="K350">
        <v>60027.263008333321</v>
      </c>
      <c r="L350">
        <v>298010437.51487857</v>
      </c>
      <c r="M350">
        <v>6761709.2441666657</v>
      </c>
      <c r="N350">
        <v>2483420312.6239882</v>
      </c>
      <c r="O350">
        <v>119296000</v>
      </c>
      <c r="P350">
        <v>25.926129191666664</v>
      </c>
      <c r="Q350">
        <v>24751.422449152415</v>
      </c>
      <c r="R350">
        <v>298070464.77788693</v>
      </c>
      <c r="S350">
        <v>2609.4780218681549</v>
      </c>
      <c r="T350">
        <v>24777.348578344081</v>
      </c>
      <c r="U350">
        <f>Sustainable_Friendly_Table[[#This Row],[Total Energy(MJ)]]*AHP!$P$13/TOPSIS!$B$12</f>
        <v>2.3837362849359636E-2</v>
      </c>
      <c r="V350">
        <f>Sustainable_Friendly_Table[[#This Row],[Total Cost(LKR Million)]]*AHP!$P$14/TOPSIS!$C$12</f>
        <v>7.2053617489856491E-3</v>
      </c>
      <c r="W350">
        <f>Sustainable_Friendly_Table[[#This Row],[Total Carbon (Metric T)]]*AHP!$P$15/TOPSIS!$D$12</f>
        <v>1.3119517223350278E-2</v>
      </c>
      <c r="X350">
        <f>((Sustainable_Friendly_Table[[#This Row],[Weighted Energy]]-TOPSIS!$B$13)^2+(Sustainable_Friendly_Table[[#This Row],[Weighted Cost]]-TOPSIS!$C$13)^2+(Sustainable_Friendly_Table[[#This Row],[Weighted Co2]]-TOPSIS!$D$13)^2)^0.5</f>
        <v>4.3853138776612085E-3</v>
      </c>
      <c r="Y350">
        <f>((Sustainable_Friendly_Table[[#This Row],[Weighted Energy]]-TOPSIS!$B$14)^2+(Sustainable_Friendly_Table[[#This Row],[Weighted Cost]]-TOPSIS!$C$14)^2+(Sustainable_Friendly_Table[[#This Row],[Weighted Co2]]-TOPSIS!$D$14)^2)^0.5</f>
        <v>2.6402605592596847E-3</v>
      </c>
      <c r="Z350">
        <f>Sustainable_Friendly_Table[[#This Row],[S- Worst-Euclidean Distance]]/(Sustainable_Friendly_Table[[#This Row],[S+ Best-Euclidean Distance]]+Sustainable_Friendly_Table[[#This Row],[S- Worst-Euclidean Distance]])</f>
        <v>0.37580707214267806</v>
      </c>
      <c r="AA350">
        <v>349</v>
      </c>
    </row>
    <row r="351" spans="1:27" x14ac:dyDescent="0.3">
      <c r="A351">
        <v>150</v>
      </c>
      <c r="B351" t="s">
        <v>140</v>
      </c>
      <c r="C351" t="s">
        <v>150</v>
      </c>
      <c r="D351" t="s">
        <v>154</v>
      </c>
      <c r="E351" t="s">
        <v>156</v>
      </c>
      <c r="F351" t="s">
        <v>160</v>
      </c>
      <c r="G351" t="s">
        <v>224</v>
      </c>
      <c r="H351">
        <v>449.58100443204836</v>
      </c>
      <c r="I351">
        <v>32</v>
      </c>
      <c r="J351">
        <v>1655613.5417493253</v>
      </c>
      <c r="K351">
        <v>60027.263008333321</v>
      </c>
      <c r="L351">
        <v>298010437.51487857</v>
      </c>
      <c r="M351">
        <v>6761709.2441666657</v>
      </c>
      <c r="N351">
        <v>2483420312.6239882</v>
      </c>
      <c r="O351">
        <v>119878400</v>
      </c>
      <c r="P351">
        <v>25.926129191666664</v>
      </c>
      <c r="Q351">
        <v>24751.422449152415</v>
      </c>
      <c r="R351">
        <v>298070464.77788693</v>
      </c>
      <c r="S351">
        <v>2610.0604218681551</v>
      </c>
      <c r="T351">
        <v>24777.348578344081</v>
      </c>
      <c r="U351">
        <f>Sustainable_Friendly_Table[[#This Row],[Total Energy(MJ)]]*AHP!$P$13/TOPSIS!$B$12</f>
        <v>2.3837362849359636E-2</v>
      </c>
      <c r="V351">
        <f>Sustainable_Friendly_Table[[#This Row],[Total Cost(LKR Million)]]*AHP!$P$14/TOPSIS!$C$12</f>
        <v>7.2069698877196961E-3</v>
      </c>
      <c r="W351">
        <f>Sustainable_Friendly_Table[[#This Row],[Total Carbon (Metric T)]]*AHP!$P$15/TOPSIS!$D$12</f>
        <v>1.3119517223350278E-2</v>
      </c>
      <c r="X351">
        <f>((Sustainable_Friendly_Table[[#This Row],[Weighted Energy]]-TOPSIS!$B$13)^2+(Sustainable_Friendly_Table[[#This Row],[Weighted Cost]]-TOPSIS!$C$13)^2+(Sustainable_Friendly_Table[[#This Row],[Weighted Co2]]-TOPSIS!$D$13)^2)^0.5</f>
        <v>4.3857273065580444E-3</v>
      </c>
      <c r="Y351">
        <f>((Sustainable_Friendly_Table[[#This Row],[Weighted Energy]]-TOPSIS!$B$14)^2+(Sustainable_Friendly_Table[[#This Row],[Weighted Cost]]-TOPSIS!$C$14)^2+(Sustainable_Friendly_Table[[#This Row],[Weighted Co2]]-TOPSIS!$D$14)^2)^0.5</f>
        <v>2.6398299400305506E-3</v>
      </c>
      <c r="Z351">
        <f>Sustainable_Friendly_Table[[#This Row],[S- Worst-Euclidean Distance]]/(Sustainable_Friendly_Table[[#This Row],[S+ Best-Euclidean Distance]]+Sustainable_Friendly_Table[[#This Row],[S- Worst-Euclidean Distance]])</f>
        <v>0.37574669842913527</v>
      </c>
      <c r="AA351">
        <v>350</v>
      </c>
    </row>
    <row r="352" spans="1:27" x14ac:dyDescent="0.3">
      <c r="A352">
        <v>166</v>
      </c>
      <c r="B352" t="s">
        <v>140</v>
      </c>
      <c r="C352" t="s">
        <v>150</v>
      </c>
      <c r="D352" t="s">
        <v>155</v>
      </c>
      <c r="E352" t="s">
        <v>156</v>
      </c>
      <c r="F352" t="s">
        <v>160</v>
      </c>
      <c r="G352" t="s">
        <v>225</v>
      </c>
      <c r="H352">
        <v>449.61109830704839</v>
      </c>
      <c r="I352">
        <v>64</v>
      </c>
      <c r="J352">
        <v>1655642.6726203253</v>
      </c>
      <c r="K352">
        <v>59941.280508333322</v>
      </c>
      <c r="L352">
        <v>298015681.07165855</v>
      </c>
      <c r="M352">
        <v>6757410.1191666657</v>
      </c>
      <c r="N352">
        <v>2483464008.9304881</v>
      </c>
      <c r="O352">
        <v>119296000</v>
      </c>
      <c r="P352">
        <v>25.861642316666661</v>
      </c>
      <c r="Q352">
        <v>24751.857955673862</v>
      </c>
      <c r="R352">
        <v>298075622.35216689</v>
      </c>
      <c r="S352">
        <v>2609.517419049655</v>
      </c>
      <c r="T352">
        <v>24777.71959799053</v>
      </c>
      <c r="U352">
        <f>Sustainable_Friendly_Table[[#This Row],[Total Energy(MJ)]]*AHP!$P$13/TOPSIS!$B$12</f>
        <v>2.3837775312129557E-2</v>
      </c>
      <c r="V352">
        <f>Sustainable_Friendly_Table[[#This Row],[Total Cost(LKR Million)]]*AHP!$P$14/TOPSIS!$C$12</f>
        <v>7.2054705335556739E-3</v>
      </c>
      <c r="W352">
        <f>Sustainable_Friendly_Table[[#This Row],[Total Carbon (Metric T)]]*AHP!$P$15/TOPSIS!$D$12</f>
        <v>1.3119713676922638E-2</v>
      </c>
      <c r="X352">
        <f>((Sustainable_Friendly_Table[[#This Row],[Weighted Energy]]-TOPSIS!$B$13)^2+(Sustainable_Friendly_Table[[#This Row],[Weighted Cost]]-TOPSIS!$C$13)^2+(Sustainable_Friendly_Table[[#This Row],[Weighted Co2]]-TOPSIS!$D$13)^2)^0.5</f>
        <v>4.3857825983133073E-3</v>
      </c>
      <c r="Y352">
        <f>((Sustainable_Friendly_Table[[#This Row],[Weighted Energy]]-TOPSIS!$B$14)^2+(Sustainable_Friendly_Table[[#This Row],[Weighted Cost]]-TOPSIS!$C$14)^2+(Sustainable_Friendly_Table[[#This Row],[Weighted Co2]]-TOPSIS!$D$14)^2)^0.5</f>
        <v>2.6397920204622284E-3</v>
      </c>
      <c r="Z352">
        <f>Sustainable_Friendly_Table[[#This Row],[S- Worst-Euclidean Distance]]/(Sustainable_Friendly_Table[[#This Row],[S+ Best-Euclidean Distance]]+Sustainable_Friendly_Table[[#This Row],[S- Worst-Euclidean Distance]])</f>
        <v>0.37574037195583998</v>
      </c>
      <c r="AA352">
        <v>351</v>
      </c>
    </row>
    <row r="353" spans="1:27" x14ac:dyDescent="0.3">
      <c r="A353">
        <v>168</v>
      </c>
      <c r="B353" t="s">
        <v>140</v>
      </c>
      <c r="C353" t="s">
        <v>150</v>
      </c>
      <c r="D353" t="s">
        <v>155</v>
      </c>
      <c r="E353" t="s">
        <v>156</v>
      </c>
      <c r="F353" t="s">
        <v>160</v>
      </c>
      <c r="G353" t="s">
        <v>224</v>
      </c>
      <c r="H353">
        <v>449.61109830704839</v>
      </c>
      <c r="I353">
        <v>32</v>
      </c>
      <c r="J353">
        <v>1655642.6726203253</v>
      </c>
      <c r="K353">
        <v>59941.280508333322</v>
      </c>
      <c r="L353">
        <v>298015681.07165855</v>
      </c>
      <c r="M353">
        <v>6757410.1191666657</v>
      </c>
      <c r="N353">
        <v>2483464008.9304881</v>
      </c>
      <c r="O353">
        <v>119878400</v>
      </c>
      <c r="P353">
        <v>25.861642316666661</v>
      </c>
      <c r="Q353">
        <v>24751.857955673862</v>
      </c>
      <c r="R353">
        <v>298075622.35216689</v>
      </c>
      <c r="S353">
        <v>2610.0998190496548</v>
      </c>
      <c r="T353">
        <v>24777.71959799053</v>
      </c>
      <c r="U353">
        <f>Sustainable_Friendly_Table[[#This Row],[Total Energy(MJ)]]*AHP!$P$13/TOPSIS!$B$12</f>
        <v>2.3837775312129557E-2</v>
      </c>
      <c r="V353">
        <f>Sustainable_Friendly_Table[[#This Row],[Total Cost(LKR Million)]]*AHP!$P$14/TOPSIS!$C$12</f>
        <v>7.20707867228972E-3</v>
      </c>
      <c r="W353">
        <f>Sustainable_Friendly_Table[[#This Row],[Total Carbon (Metric T)]]*AHP!$P$15/TOPSIS!$D$12</f>
        <v>1.3119713676922638E-2</v>
      </c>
      <c r="X353">
        <f>((Sustainable_Friendly_Table[[#This Row],[Weighted Energy]]-TOPSIS!$B$13)^2+(Sustainable_Friendly_Table[[#This Row],[Weighted Cost]]-TOPSIS!$C$13)^2+(Sustainable_Friendly_Table[[#This Row],[Weighted Co2]]-TOPSIS!$D$13)^2)^0.5</f>
        <v>4.3861960229143971E-3</v>
      </c>
      <c r="Y353">
        <f>((Sustainable_Friendly_Table[[#This Row],[Weighted Energy]]-TOPSIS!$B$14)^2+(Sustainable_Friendly_Table[[#This Row],[Weighted Cost]]-TOPSIS!$C$14)^2+(Sustainable_Friendly_Table[[#This Row],[Weighted Co2]]-TOPSIS!$D$14)^2)^0.5</f>
        <v>2.6393613910711154E-3</v>
      </c>
      <c r="Z353">
        <f>Sustainable_Friendly_Table[[#This Row],[S- Worst-Euclidean Distance]]/(Sustainable_Friendly_Table[[#This Row],[S+ Best-Euclidean Distance]]+Sustainable_Friendly_Table[[#This Row],[S- Worst-Euclidean Distance]])</f>
        <v>0.37567999740732855</v>
      </c>
      <c r="AA353">
        <v>352</v>
      </c>
    </row>
    <row r="354" spans="1:27" x14ac:dyDescent="0.3">
      <c r="A354">
        <v>149</v>
      </c>
      <c r="B354" t="s">
        <v>140</v>
      </c>
      <c r="C354" t="s">
        <v>150</v>
      </c>
      <c r="D354" t="s">
        <v>154</v>
      </c>
      <c r="E354" t="s">
        <v>156</v>
      </c>
      <c r="F354" t="s">
        <v>160</v>
      </c>
      <c r="G354" t="s">
        <v>226</v>
      </c>
      <c r="H354">
        <v>449.58100443204836</v>
      </c>
      <c r="I354">
        <v>32</v>
      </c>
      <c r="J354">
        <v>1655613.5417493253</v>
      </c>
      <c r="K354">
        <v>60027.263008333321</v>
      </c>
      <c r="L354">
        <v>298010437.51487857</v>
      </c>
      <c r="M354">
        <v>6761709.2441666657</v>
      </c>
      <c r="N354">
        <v>2483420312.6239882</v>
      </c>
      <c r="O354">
        <v>124800000</v>
      </c>
      <c r="P354">
        <v>25.926129191666664</v>
      </c>
      <c r="Q354">
        <v>24751.422449152415</v>
      </c>
      <c r="R354">
        <v>298070464.77788693</v>
      </c>
      <c r="S354">
        <v>2614.9820218681548</v>
      </c>
      <c r="T354">
        <v>24777.348578344081</v>
      </c>
      <c r="U354">
        <f>Sustainable_Friendly_Table[[#This Row],[Total Energy(MJ)]]*AHP!$P$13/TOPSIS!$B$12</f>
        <v>2.3837362849359636E-2</v>
      </c>
      <c r="V354">
        <f>Sustainable_Friendly_Table[[#This Row],[Total Cost(LKR Million)]]*AHP!$P$14/TOPSIS!$C$12</f>
        <v>7.2205595436150996E-3</v>
      </c>
      <c r="W354">
        <f>Sustainable_Friendly_Table[[#This Row],[Total Carbon (Metric T)]]*AHP!$P$15/TOPSIS!$D$12</f>
        <v>1.3119517223350278E-2</v>
      </c>
      <c r="X354">
        <f>((Sustainable_Friendly_Table[[#This Row],[Weighted Energy]]-TOPSIS!$B$13)^2+(Sustainable_Friendly_Table[[#This Row],[Weighted Cost]]-TOPSIS!$C$13)^2+(Sustainable_Friendly_Table[[#This Row],[Weighted Co2]]-TOPSIS!$D$13)^2)^0.5</f>
        <v>4.3892429801277123E-3</v>
      </c>
      <c r="Y354">
        <f>((Sustainable_Friendly_Table[[#This Row],[Weighted Energy]]-TOPSIS!$B$14)^2+(Sustainable_Friendly_Table[[#This Row],[Weighted Cost]]-TOPSIS!$C$14)^2+(Sustainable_Friendly_Table[[#This Row],[Weighted Co2]]-TOPSIS!$D$14)^2)^0.5</f>
        <v>2.6362273344613025E-3</v>
      </c>
      <c r="Z354">
        <f>Sustainable_Friendly_Table[[#This Row],[S- Worst-Euclidean Distance]]/(Sustainable_Friendly_Table[[#This Row],[S+ Best-Euclidean Distance]]+Sustainable_Friendly_Table[[#This Row],[S- Worst-Euclidean Distance]])</f>
        <v>0.37523855577141096</v>
      </c>
      <c r="AA354">
        <v>353</v>
      </c>
    </row>
    <row r="355" spans="1:27" x14ac:dyDescent="0.3">
      <c r="A355">
        <v>167</v>
      </c>
      <c r="B355" t="s">
        <v>140</v>
      </c>
      <c r="C355" t="s">
        <v>150</v>
      </c>
      <c r="D355" t="s">
        <v>155</v>
      </c>
      <c r="E355" t="s">
        <v>156</v>
      </c>
      <c r="F355" t="s">
        <v>160</v>
      </c>
      <c r="G355" t="s">
        <v>226</v>
      </c>
      <c r="H355">
        <v>449.61109830704839</v>
      </c>
      <c r="I355">
        <v>32</v>
      </c>
      <c r="J355">
        <v>1655642.6726203253</v>
      </c>
      <c r="K355">
        <v>59941.280508333322</v>
      </c>
      <c r="L355">
        <v>298015681.07165855</v>
      </c>
      <c r="M355">
        <v>6757410.1191666657</v>
      </c>
      <c r="N355">
        <v>2483464008.9304881</v>
      </c>
      <c r="O355">
        <v>124800000</v>
      </c>
      <c r="P355">
        <v>25.861642316666661</v>
      </c>
      <c r="Q355">
        <v>24751.857955673862</v>
      </c>
      <c r="R355">
        <v>298075622.35216689</v>
      </c>
      <c r="S355">
        <v>2615.0214190496549</v>
      </c>
      <c r="T355">
        <v>24777.71959799053</v>
      </c>
      <c r="U355">
        <f>Sustainable_Friendly_Table[[#This Row],[Total Energy(MJ)]]*AHP!$P$13/TOPSIS!$B$12</f>
        <v>2.3837775312129557E-2</v>
      </c>
      <c r="V355">
        <f>Sustainable_Friendly_Table[[#This Row],[Total Cost(LKR Million)]]*AHP!$P$14/TOPSIS!$C$12</f>
        <v>7.2206683281851244E-3</v>
      </c>
      <c r="W355">
        <f>Sustainable_Friendly_Table[[#This Row],[Total Carbon (Metric T)]]*AHP!$P$15/TOPSIS!$D$12</f>
        <v>1.3119713676922638E-2</v>
      </c>
      <c r="X355">
        <f>((Sustainable_Friendly_Table[[#This Row],[Weighted Energy]]-TOPSIS!$B$13)^2+(Sustainable_Friendly_Table[[#This Row],[Weighted Cost]]-TOPSIS!$C$13)^2+(Sustainable_Friendly_Table[[#This Row],[Weighted Co2]]-TOPSIS!$D$13)^2)^0.5</f>
        <v>4.3897116578690389E-3</v>
      </c>
      <c r="Y355">
        <f>((Sustainable_Friendly_Table[[#This Row],[Weighted Energy]]-TOPSIS!$B$14)^2+(Sustainable_Friendly_Table[[#This Row],[Weighted Cost]]-TOPSIS!$C$14)^2+(Sustainable_Friendly_Table[[#This Row],[Weighted Co2]]-TOPSIS!$D$14)^2)^0.5</f>
        <v>2.6357587059603624E-3</v>
      </c>
      <c r="Z355">
        <f>Sustainable_Friendly_Table[[#This Row],[S- Worst-Euclidean Distance]]/(Sustainable_Friendly_Table[[#This Row],[S+ Best-Euclidean Distance]]+Sustainable_Friendly_Table[[#This Row],[S- Worst-Euclidean Distance]])</f>
        <v>0.37517184892424466</v>
      </c>
      <c r="AA355">
        <v>354</v>
      </c>
    </row>
    <row r="356" spans="1:27" x14ac:dyDescent="0.3">
      <c r="A356">
        <v>157</v>
      </c>
      <c r="B356" t="s">
        <v>140</v>
      </c>
      <c r="C356" t="s">
        <v>150</v>
      </c>
      <c r="D356" t="s">
        <v>154</v>
      </c>
      <c r="E356" t="s">
        <v>157</v>
      </c>
      <c r="F356" t="s">
        <v>160</v>
      </c>
      <c r="G356" t="s">
        <v>225</v>
      </c>
      <c r="H356">
        <v>452.63251676538175</v>
      </c>
      <c r="I356">
        <v>65</v>
      </c>
      <c r="J356">
        <v>1658567.405687992</v>
      </c>
      <c r="K356">
        <v>63024.284049999987</v>
      </c>
      <c r="L356">
        <v>298542133.02383858</v>
      </c>
      <c r="M356">
        <v>6162305.0358333318</v>
      </c>
      <c r="N356">
        <v>2487851108.5319881</v>
      </c>
      <c r="O356">
        <v>121160000</v>
      </c>
      <c r="P356">
        <v>28.923150233333331</v>
      </c>
      <c r="Q356">
        <v>24795.582715035478</v>
      </c>
      <c r="R356">
        <v>298605157.30788857</v>
      </c>
      <c r="S356">
        <v>2615.1734135678216</v>
      </c>
      <c r="T356">
        <v>24824.505865268813</v>
      </c>
      <c r="U356">
        <f>Sustainable_Friendly_Table[[#This Row],[Total Energy(MJ)]]*AHP!$P$13/TOPSIS!$B$12</f>
        <v>2.3880123408880311E-2</v>
      </c>
      <c r="V356">
        <f>Sustainable_Friendly_Table[[#This Row],[Total Cost(LKR Million)]]*AHP!$P$14/TOPSIS!$C$12</f>
        <v>7.2210880195862689E-3</v>
      </c>
      <c r="W356">
        <f>Sustainable_Friendly_Table[[#This Row],[Total Carbon (Metric T)]]*AHP!$P$15/TOPSIS!$D$12</f>
        <v>1.3144486837676012E-2</v>
      </c>
      <c r="X356">
        <f>((Sustainable_Friendly_Table[[#This Row],[Weighted Energy]]-TOPSIS!$B$13)^2+(Sustainable_Friendly_Table[[#This Row],[Weighted Cost]]-TOPSIS!$C$13)^2+(Sustainable_Friendly_Table[[#This Row],[Weighted Co2]]-TOPSIS!$D$13)^2)^0.5</f>
        <v>4.4371943359163965E-3</v>
      </c>
      <c r="Y356">
        <f>((Sustainable_Friendly_Table[[#This Row],[Weighted Energy]]-TOPSIS!$B$14)^2+(Sustainable_Friendly_Table[[#This Row],[Weighted Cost]]-TOPSIS!$C$14)^2+(Sustainable_Friendly_Table[[#This Row],[Weighted Co2]]-TOPSIS!$D$14)^2)^0.5</f>
        <v>2.5883562403006557E-3</v>
      </c>
      <c r="Z356">
        <f>Sustainable_Friendly_Table[[#This Row],[S- Worst-Euclidean Distance]]/(Sustainable_Friendly_Table[[#This Row],[S+ Best-Euclidean Distance]]+Sustainable_Friendly_Table[[#This Row],[S- Worst-Euclidean Distance]])</f>
        <v>0.36842041235355694</v>
      </c>
      <c r="AA356">
        <v>355</v>
      </c>
    </row>
    <row r="357" spans="1:27" x14ac:dyDescent="0.3">
      <c r="A357">
        <v>175</v>
      </c>
      <c r="B357" t="s">
        <v>140</v>
      </c>
      <c r="C357" t="s">
        <v>150</v>
      </c>
      <c r="D357" t="s">
        <v>155</v>
      </c>
      <c r="E357" t="s">
        <v>157</v>
      </c>
      <c r="F357" t="s">
        <v>160</v>
      </c>
      <c r="G357" t="s">
        <v>225</v>
      </c>
      <c r="H357">
        <v>452.66261064038167</v>
      </c>
      <c r="I357">
        <v>65</v>
      </c>
      <c r="J357">
        <v>1658596.5365589915</v>
      </c>
      <c r="K357">
        <v>62938.301549999989</v>
      </c>
      <c r="L357">
        <v>298547376.5806185</v>
      </c>
      <c r="M357">
        <v>6158005.9108333318</v>
      </c>
      <c r="N357">
        <v>2487894804.8384876</v>
      </c>
      <c r="O357">
        <v>121160000</v>
      </c>
      <c r="P357">
        <v>28.858663358333327</v>
      </c>
      <c r="Q357">
        <v>24796.018221556926</v>
      </c>
      <c r="R357">
        <v>298610314.88216847</v>
      </c>
      <c r="S357">
        <v>2615.2128107493209</v>
      </c>
      <c r="T357">
        <v>24824.876884915258</v>
      </c>
      <c r="U357">
        <f>Sustainable_Friendly_Table[[#This Row],[Total Energy(MJ)]]*AHP!$P$13/TOPSIS!$B$12</f>
        <v>2.3880535871650229E-2</v>
      </c>
      <c r="V357">
        <f>Sustainable_Friendly_Table[[#This Row],[Total Cost(LKR Million)]]*AHP!$P$14/TOPSIS!$C$12</f>
        <v>7.2211968041562919E-3</v>
      </c>
      <c r="W357">
        <f>Sustainable_Friendly_Table[[#This Row],[Total Carbon (Metric T)]]*AHP!$P$15/TOPSIS!$D$12</f>
        <v>1.3144683291248368E-2</v>
      </c>
      <c r="X357">
        <f>((Sustainable_Friendly_Table[[#This Row],[Weighted Energy]]-TOPSIS!$B$13)^2+(Sustainable_Friendly_Table[[#This Row],[Weighted Cost]]-TOPSIS!$C$13)^2+(Sustainable_Friendly_Table[[#This Row],[Weighted Co2]]-TOPSIS!$D$13)^2)^0.5</f>
        <v>4.4376630421109073E-3</v>
      </c>
      <c r="Y357">
        <f>((Sustainable_Friendly_Table[[#This Row],[Weighted Energy]]-TOPSIS!$B$14)^2+(Sustainable_Friendly_Table[[#This Row],[Weighted Cost]]-TOPSIS!$C$14)^2+(Sustainable_Friendly_Table[[#This Row],[Weighted Co2]]-TOPSIS!$D$14)^2)^0.5</f>
        <v>2.5878876760373217E-3</v>
      </c>
      <c r="Z357">
        <f>Sustainable_Friendly_Table[[#This Row],[S- Worst-Euclidean Distance]]/(Sustainable_Friendly_Table[[#This Row],[S+ Best-Euclidean Distance]]+Sustainable_Friendly_Table[[#This Row],[S- Worst-Euclidean Distance]])</f>
        <v>0.36835371059984728</v>
      </c>
      <c r="AA357">
        <v>356</v>
      </c>
    </row>
    <row r="358" spans="1:27" x14ac:dyDescent="0.3">
      <c r="A358">
        <v>159</v>
      </c>
      <c r="B358" t="s">
        <v>140</v>
      </c>
      <c r="C358" t="s">
        <v>150</v>
      </c>
      <c r="D358" t="s">
        <v>154</v>
      </c>
      <c r="E358" t="s">
        <v>157</v>
      </c>
      <c r="F358" t="s">
        <v>160</v>
      </c>
      <c r="G358" t="s">
        <v>224</v>
      </c>
      <c r="H358">
        <v>452.63251676538175</v>
      </c>
      <c r="I358">
        <v>33</v>
      </c>
      <c r="J358">
        <v>1658567.405687992</v>
      </c>
      <c r="K358">
        <v>63024.284049999987</v>
      </c>
      <c r="L358">
        <v>298542133.02383858</v>
      </c>
      <c r="M358">
        <v>6162305.0358333318</v>
      </c>
      <c r="N358">
        <v>2487851108.5319881</v>
      </c>
      <c r="O358">
        <v>123624600</v>
      </c>
      <c r="P358">
        <v>28.923150233333331</v>
      </c>
      <c r="Q358">
        <v>24795.582715035478</v>
      </c>
      <c r="R358">
        <v>298605157.30788857</v>
      </c>
      <c r="S358">
        <v>2617.6380135678214</v>
      </c>
      <c r="T358">
        <v>24824.505865268813</v>
      </c>
      <c r="U358">
        <f>Sustainable_Friendly_Table[[#This Row],[Total Energy(MJ)]]*AHP!$P$13/TOPSIS!$B$12</f>
        <v>2.3880123408880311E-2</v>
      </c>
      <c r="V358">
        <f>Sustainable_Friendly_Table[[#This Row],[Total Cost(LKR Million)]]*AHP!$P$14/TOPSIS!$C$12</f>
        <v>7.2278933401974136E-3</v>
      </c>
      <c r="W358">
        <f>Sustainable_Friendly_Table[[#This Row],[Total Carbon (Metric T)]]*AHP!$P$15/TOPSIS!$D$12</f>
        <v>1.3144486837676012E-2</v>
      </c>
      <c r="X358">
        <f>((Sustainable_Friendly_Table[[#This Row],[Weighted Energy]]-TOPSIS!$B$13)^2+(Sustainable_Friendly_Table[[#This Row],[Weighted Cost]]-TOPSIS!$C$13)^2+(Sustainable_Friendly_Table[[#This Row],[Weighted Co2]]-TOPSIS!$D$13)^2)^0.5</f>
        <v>4.4389512665641579E-3</v>
      </c>
      <c r="Y358">
        <f>((Sustainable_Friendly_Table[[#This Row],[Weighted Energy]]-TOPSIS!$B$14)^2+(Sustainable_Friendly_Table[[#This Row],[Weighted Cost]]-TOPSIS!$C$14)^2+(Sustainable_Friendly_Table[[#This Row],[Weighted Co2]]-TOPSIS!$D$14)^2)^0.5</f>
        <v>2.5865451013728359E-3</v>
      </c>
      <c r="Z358">
        <f>Sustainable_Friendly_Table[[#This Row],[S- Worst-Euclidean Distance]]/(Sustainable_Friendly_Table[[#This Row],[S+ Best-Euclidean Distance]]+Sustainable_Friendly_Table[[#This Row],[S- Worst-Euclidean Distance]])</f>
        <v>0.36816545990648109</v>
      </c>
      <c r="AA358">
        <v>357</v>
      </c>
    </row>
    <row r="359" spans="1:27" x14ac:dyDescent="0.3">
      <c r="A359">
        <v>177</v>
      </c>
      <c r="B359" t="s">
        <v>140</v>
      </c>
      <c r="C359" t="s">
        <v>150</v>
      </c>
      <c r="D359" t="s">
        <v>155</v>
      </c>
      <c r="E359" t="s">
        <v>157</v>
      </c>
      <c r="F359" t="s">
        <v>160</v>
      </c>
      <c r="G359" t="s">
        <v>224</v>
      </c>
      <c r="H359">
        <v>452.66261064038167</v>
      </c>
      <c r="I359">
        <v>33</v>
      </c>
      <c r="J359">
        <v>1658596.5365589915</v>
      </c>
      <c r="K359">
        <v>62938.301549999989</v>
      </c>
      <c r="L359">
        <v>298547376.5806185</v>
      </c>
      <c r="M359">
        <v>6158005.9108333318</v>
      </c>
      <c r="N359">
        <v>2487894804.8384876</v>
      </c>
      <c r="O359">
        <v>123624600</v>
      </c>
      <c r="P359">
        <v>28.858663358333327</v>
      </c>
      <c r="Q359">
        <v>24796.018221556926</v>
      </c>
      <c r="R359">
        <v>298610314.88216847</v>
      </c>
      <c r="S359">
        <v>2617.6774107493211</v>
      </c>
      <c r="T359">
        <v>24824.876884915258</v>
      </c>
      <c r="U359">
        <f>Sustainable_Friendly_Table[[#This Row],[Total Energy(MJ)]]*AHP!$P$13/TOPSIS!$B$12</f>
        <v>2.3880535871650229E-2</v>
      </c>
      <c r="V359">
        <f>Sustainable_Friendly_Table[[#This Row],[Total Cost(LKR Million)]]*AHP!$P$14/TOPSIS!$C$12</f>
        <v>7.2280021247674376E-3</v>
      </c>
      <c r="W359">
        <f>Sustainable_Friendly_Table[[#This Row],[Total Carbon (Metric T)]]*AHP!$P$15/TOPSIS!$D$12</f>
        <v>1.3144683291248368E-2</v>
      </c>
      <c r="X359">
        <f>((Sustainable_Friendly_Table[[#This Row],[Weighted Energy]]-TOPSIS!$B$13)^2+(Sustainable_Friendly_Table[[#This Row],[Weighted Cost]]-TOPSIS!$C$13)^2+(Sustainable_Friendly_Table[[#This Row],[Weighted Co2]]-TOPSIS!$D$13)^2)^0.5</f>
        <v>4.4394199540241487E-3</v>
      </c>
      <c r="Y359">
        <f>((Sustainable_Friendly_Table[[#This Row],[Weighted Energy]]-TOPSIS!$B$14)^2+(Sustainable_Friendly_Table[[#This Row],[Weighted Cost]]-TOPSIS!$C$14)^2+(Sustainable_Friendly_Table[[#This Row],[Weighted Co2]]-TOPSIS!$D$14)^2)^0.5</f>
        <v>2.586076495223231E-3</v>
      </c>
      <c r="Z359">
        <f>Sustainable_Friendly_Table[[#This Row],[S- Worst-Euclidean Distance]]/(Sustainable_Friendly_Table[[#This Row],[S+ Best-Euclidean Distance]]+Sustainable_Friendly_Table[[#This Row],[S- Worst-Euclidean Distance]])</f>
        <v>0.36809875485742644</v>
      </c>
      <c r="AA359">
        <v>358</v>
      </c>
    </row>
    <row r="360" spans="1:27" x14ac:dyDescent="0.3">
      <c r="A360">
        <v>158</v>
      </c>
      <c r="B360" t="s">
        <v>140</v>
      </c>
      <c r="C360" t="s">
        <v>150</v>
      </c>
      <c r="D360" t="s">
        <v>154</v>
      </c>
      <c r="E360" t="s">
        <v>157</v>
      </c>
      <c r="F360" t="s">
        <v>160</v>
      </c>
      <c r="G360" t="s">
        <v>226</v>
      </c>
      <c r="H360">
        <v>452.63251676538175</v>
      </c>
      <c r="I360">
        <v>33</v>
      </c>
      <c r="J360">
        <v>1658567.405687992</v>
      </c>
      <c r="K360">
        <v>63024.284049999987</v>
      </c>
      <c r="L360">
        <v>298542133.02383858</v>
      </c>
      <c r="M360">
        <v>6162305.0358333318</v>
      </c>
      <c r="N360">
        <v>2487851108.5319881</v>
      </c>
      <c r="O360">
        <v>128700000</v>
      </c>
      <c r="P360">
        <v>28.923150233333331</v>
      </c>
      <c r="Q360">
        <v>24795.582715035478</v>
      </c>
      <c r="R360">
        <v>298605157.30788857</v>
      </c>
      <c r="S360">
        <v>2622.7134135678216</v>
      </c>
      <c r="T360">
        <v>24824.505865268813</v>
      </c>
      <c r="U360">
        <f>Sustainable_Friendly_Table[[#This Row],[Total Energy(MJ)]]*AHP!$P$13/TOPSIS!$B$12</f>
        <v>2.3880123408880311E-2</v>
      </c>
      <c r="V360">
        <f>Sustainable_Friendly_Table[[#This Row],[Total Cost(LKR Million)]]*AHP!$P$14/TOPSIS!$C$12</f>
        <v>7.2419076728395494E-3</v>
      </c>
      <c r="W360">
        <f>Sustainable_Friendly_Table[[#This Row],[Total Carbon (Metric T)]]*AHP!$P$15/TOPSIS!$D$12</f>
        <v>1.3144486837676012E-2</v>
      </c>
      <c r="X360">
        <f>((Sustainable_Friendly_Table[[#This Row],[Weighted Energy]]-TOPSIS!$B$13)^2+(Sustainable_Friendly_Table[[#This Row],[Weighted Cost]]-TOPSIS!$C$13)^2+(Sustainable_Friendly_Table[[#This Row],[Weighted Co2]]-TOPSIS!$D$13)^2)^0.5</f>
        <v>4.4425999984690932E-3</v>
      </c>
      <c r="Y360">
        <f>((Sustainable_Friendly_Table[[#This Row],[Weighted Energy]]-TOPSIS!$B$14)^2+(Sustainable_Friendly_Table[[#This Row],[Weighted Cost]]-TOPSIS!$C$14)^2+(Sustainable_Friendly_Table[[#This Row],[Weighted Co2]]-TOPSIS!$D$14)^2)^0.5</f>
        <v>2.5828678692649122E-3</v>
      </c>
      <c r="Z360">
        <f>Sustainable_Friendly_Table[[#This Row],[S- Worst-Euclidean Distance]]/(Sustainable_Friendly_Table[[#This Row],[S+ Best-Euclidean Distance]]+Sustainable_Friendly_Table[[#This Row],[S- Worst-Euclidean Distance]])</f>
        <v>0.3676435388918789</v>
      </c>
      <c r="AA360">
        <v>359</v>
      </c>
    </row>
    <row r="361" spans="1:27" x14ac:dyDescent="0.3">
      <c r="A361">
        <v>176</v>
      </c>
      <c r="B361" t="s">
        <v>140</v>
      </c>
      <c r="C361" t="s">
        <v>150</v>
      </c>
      <c r="D361" t="s">
        <v>155</v>
      </c>
      <c r="E361" t="s">
        <v>157</v>
      </c>
      <c r="F361" t="s">
        <v>160</v>
      </c>
      <c r="G361" t="s">
        <v>226</v>
      </c>
      <c r="H361">
        <v>452.66261064038167</v>
      </c>
      <c r="I361">
        <v>33</v>
      </c>
      <c r="J361">
        <v>1658596.5365589915</v>
      </c>
      <c r="K361">
        <v>62938.301549999989</v>
      </c>
      <c r="L361">
        <v>298547376.5806185</v>
      </c>
      <c r="M361">
        <v>6158005.9108333318</v>
      </c>
      <c r="N361">
        <v>2487894804.8384876</v>
      </c>
      <c r="O361">
        <v>128700000</v>
      </c>
      <c r="P361">
        <v>28.858663358333327</v>
      </c>
      <c r="Q361">
        <v>24796.018221556926</v>
      </c>
      <c r="R361">
        <v>298610314.88216847</v>
      </c>
      <c r="S361">
        <v>2622.7528107493208</v>
      </c>
      <c r="T361">
        <v>24824.876884915258</v>
      </c>
      <c r="U361">
        <f>Sustainable_Friendly_Table[[#This Row],[Total Energy(MJ)]]*AHP!$P$13/TOPSIS!$B$12</f>
        <v>2.3880535871650229E-2</v>
      </c>
      <c r="V361">
        <f>Sustainable_Friendly_Table[[#This Row],[Total Cost(LKR Million)]]*AHP!$P$14/TOPSIS!$C$12</f>
        <v>7.2420164574095724E-3</v>
      </c>
      <c r="W361">
        <f>Sustainable_Friendly_Table[[#This Row],[Total Carbon (Metric T)]]*AHP!$P$15/TOPSIS!$D$12</f>
        <v>1.3144683291248368E-2</v>
      </c>
      <c r="X361">
        <f>((Sustainable_Friendly_Table[[#This Row],[Weighted Energy]]-TOPSIS!$B$13)^2+(Sustainable_Friendly_Table[[#This Row],[Weighted Cost]]-TOPSIS!$C$13)^2+(Sustainable_Friendly_Table[[#This Row],[Weighted Co2]]-TOPSIS!$D$13)^2)^0.5</f>
        <v>4.4430686441625138E-3</v>
      </c>
      <c r="Y361">
        <f>((Sustainable_Friendly_Table[[#This Row],[Weighted Energy]]-TOPSIS!$B$14)^2+(Sustainable_Friendly_Table[[#This Row],[Weighted Cost]]-TOPSIS!$C$14)^2+(Sustainable_Friendly_Table[[#This Row],[Weighted Co2]]-TOPSIS!$D$14)^2)^0.5</f>
        <v>2.5823991861982968E-3</v>
      </c>
      <c r="Z361">
        <f>Sustainable_Friendly_Table[[#This Row],[S- Worst-Euclidean Distance]]/(Sustainable_Friendly_Table[[#This Row],[S+ Best-Euclidean Distance]]+Sustainable_Friendly_Table[[#This Row],[S- Worst-Euclidean Distance]])</f>
        <v>0.36757682883954951</v>
      </c>
      <c r="AA361">
        <v>360</v>
      </c>
    </row>
    <row r="362" spans="1:27" x14ac:dyDescent="0.3">
      <c r="A362">
        <v>259</v>
      </c>
      <c r="B362" t="s">
        <v>141</v>
      </c>
      <c r="C362" t="s">
        <v>150</v>
      </c>
      <c r="D362" t="s">
        <v>154</v>
      </c>
      <c r="E362" t="s">
        <v>156</v>
      </c>
      <c r="F362" t="s">
        <v>161</v>
      </c>
      <c r="G362" t="s">
        <v>225</v>
      </c>
      <c r="H362">
        <v>445.65447097297402</v>
      </c>
      <c r="I362">
        <v>64</v>
      </c>
      <c r="J362">
        <v>1659205.1980551435</v>
      </c>
      <c r="K362">
        <v>53639.284633333322</v>
      </c>
      <c r="L362">
        <v>298656935.64992583</v>
      </c>
      <c r="M362">
        <v>6196787.0816666661</v>
      </c>
      <c r="N362">
        <v>2488807797.082715</v>
      </c>
      <c r="O362">
        <v>119296000</v>
      </c>
      <c r="P362">
        <v>22.684347566666659</v>
      </c>
      <c r="Q362">
        <v>24805.117710924391</v>
      </c>
      <c r="R362">
        <v>298710574.93455917</v>
      </c>
      <c r="S362">
        <v>2614.3005841643817</v>
      </c>
      <c r="T362">
        <v>24827.802058491059</v>
      </c>
      <c r="U362">
        <f>Sustainable_Friendly_Table[[#This Row],[Total Energy(MJ)]]*AHP!$P$13/TOPSIS!$B$12</f>
        <v>2.3888553892657149E-2</v>
      </c>
      <c r="V362">
        <f>Sustainable_Friendly_Table[[#This Row],[Total Cost(LKR Million)]]*AHP!$P$14/TOPSIS!$C$12</f>
        <v>7.2186779392773978E-3</v>
      </c>
      <c r="W362">
        <f>Sustainable_Friendly_Table[[#This Row],[Total Carbon (Metric T)]]*AHP!$P$15/TOPSIS!$D$12</f>
        <v>1.3146232160167401E-2</v>
      </c>
      <c r="X362">
        <f>((Sustainable_Friendly_Table[[#This Row],[Weighted Energy]]-TOPSIS!$B$13)^2+(Sustainable_Friendly_Table[[#This Row],[Weighted Cost]]-TOPSIS!$C$13)^2+(Sustainable_Friendly_Table[[#This Row],[Weighted Co2]]-TOPSIS!$D$13)^2)^0.5</f>
        <v>4.4445267243234951E-3</v>
      </c>
      <c r="Y362">
        <f>((Sustainable_Friendly_Table[[#This Row],[Weighted Energy]]-TOPSIS!$B$14)^2+(Sustainable_Friendly_Table[[#This Row],[Weighted Cost]]-TOPSIS!$C$14)^2+(Sustainable_Friendly_Table[[#This Row],[Weighted Co2]]-TOPSIS!$D$14)^2)^0.5</f>
        <v>2.5810771464057532E-3</v>
      </c>
      <c r="Z362">
        <f>Sustainable_Friendly_Table[[#This Row],[S- Worst-Euclidean Distance]]/(Sustainable_Friendly_Table[[#This Row],[S+ Best-Euclidean Distance]]+Sustainable_Friendly_Table[[#This Row],[S- Worst-Euclidean Distance]])</f>
        <v>0.36738153671875623</v>
      </c>
      <c r="AA362">
        <v>361</v>
      </c>
    </row>
    <row r="363" spans="1:27" x14ac:dyDescent="0.3">
      <c r="A363">
        <v>261</v>
      </c>
      <c r="B363" t="s">
        <v>141</v>
      </c>
      <c r="C363" t="s">
        <v>150</v>
      </c>
      <c r="D363" t="s">
        <v>154</v>
      </c>
      <c r="E363" t="s">
        <v>156</v>
      </c>
      <c r="F363" t="s">
        <v>161</v>
      </c>
      <c r="G363" t="s">
        <v>224</v>
      </c>
      <c r="H363">
        <v>445.65447097297402</v>
      </c>
      <c r="I363">
        <v>32</v>
      </c>
      <c r="J363">
        <v>1659205.1980551435</v>
      </c>
      <c r="K363">
        <v>53639.284633333322</v>
      </c>
      <c r="L363">
        <v>298656935.64992583</v>
      </c>
      <c r="M363">
        <v>6196787.0816666661</v>
      </c>
      <c r="N363">
        <v>2488807797.082715</v>
      </c>
      <c r="O363">
        <v>119878400</v>
      </c>
      <c r="P363">
        <v>22.684347566666659</v>
      </c>
      <c r="Q363">
        <v>24805.117710924391</v>
      </c>
      <c r="R363">
        <v>298710574.93455917</v>
      </c>
      <c r="S363">
        <v>2614.8829841643815</v>
      </c>
      <c r="T363">
        <v>24827.802058491059</v>
      </c>
      <c r="U363">
        <f>Sustainable_Friendly_Table[[#This Row],[Total Energy(MJ)]]*AHP!$P$13/TOPSIS!$B$12</f>
        <v>2.3888553892657149E-2</v>
      </c>
      <c r="V363">
        <f>Sustainable_Friendly_Table[[#This Row],[Total Cost(LKR Million)]]*AHP!$P$14/TOPSIS!$C$12</f>
        <v>7.2202860780114439E-3</v>
      </c>
      <c r="W363">
        <f>Sustainable_Friendly_Table[[#This Row],[Total Carbon (Metric T)]]*AHP!$P$15/TOPSIS!$D$12</f>
        <v>1.3146232160167401E-2</v>
      </c>
      <c r="X363">
        <f>((Sustainable_Friendly_Table[[#This Row],[Weighted Energy]]-TOPSIS!$B$13)^2+(Sustainable_Friendly_Table[[#This Row],[Weighted Cost]]-TOPSIS!$C$13)^2+(Sustainable_Friendly_Table[[#This Row],[Weighted Co2]]-TOPSIS!$D$13)^2)^0.5</f>
        <v>4.4449394634426039E-3</v>
      </c>
      <c r="Y363">
        <f>((Sustainable_Friendly_Table[[#This Row],[Weighted Energy]]-TOPSIS!$B$14)^2+(Sustainable_Friendly_Table[[#This Row],[Weighted Cost]]-TOPSIS!$C$14)^2+(Sustainable_Friendly_Table[[#This Row],[Weighted Co2]]-TOPSIS!$D$14)^2)^0.5</f>
        <v>2.5806449495737109E-3</v>
      </c>
      <c r="Z363">
        <f>Sustainable_Friendly_Table[[#This Row],[S- Worst-Euclidean Distance]]/(Sustainable_Friendly_Table[[#This Row],[S+ Best-Euclidean Distance]]+Sustainable_Friendly_Table[[#This Row],[S- Worst-Euclidean Distance]])</f>
        <v>0.36732103663754212</v>
      </c>
      <c r="AA363">
        <v>362</v>
      </c>
    </row>
    <row r="364" spans="1:27" x14ac:dyDescent="0.3">
      <c r="A364">
        <v>277</v>
      </c>
      <c r="B364" t="s">
        <v>141</v>
      </c>
      <c r="C364" t="s">
        <v>150</v>
      </c>
      <c r="D364" t="s">
        <v>155</v>
      </c>
      <c r="E364" t="s">
        <v>156</v>
      </c>
      <c r="F364" t="s">
        <v>161</v>
      </c>
      <c r="G364" t="s">
        <v>225</v>
      </c>
      <c r="H364">
        <v>445.684564847974</v>
      </c>
      <c r="I364">
        <v>64</v>
      </c>
      <c r="J364">
        <v>1659234.3289261437</v>
      </c>
      <c r="K364">
        <v>53553.302133333324</v>
      </c>
      <c r="L364">
        <v>298662179.20670587</v>
      </c>
      <c r="M364">
        <v>6192487.9566666661</v>
      </c>
      <c r="N364">
        <v>2488851493.3892155</v>
      </c>
      <c r="O364">
        <v>119296000</v>
      </c>
      <c r="P364">
        <v>22.619860691666659</v>
      </c>
      <c r="Q364">
        <v>24805.553217445846</v>
      </c>
      <c r="R364">
        <v>298715732.50883919</v>
      </c>
      <c r="S364">
        <v>2614.3399813458818</v>
      </c>
      <c r="T364">
        <v>24828.173078137512</v>
      </c>
      <c r="U364">
        <f>Sustainable_Friendly_Table[[#This Row],[Total Energy(MJ)]]*AHP!$P$13/TOPSIS!$B$12</f>
        <v>2.3888966355427081E-2</v>
      </c>
      <c r="V364">
        <f>Sustainable_Friendly_Table[[#This Row],[Total Cost(LKR Million)]]*AHP!$P$14/TOPSIS!$C$12</f>
        <v>7.2187867238474234E-3</v>
      </c>
      <c r="W364">
        <f>Sustainable_Friendly_Table[[#This Row],[Total Carbon (Metric T)]]*AHP!$P$15/TOPSIS!$D$12</f>
        <v>1.314642861373976E-2</v>
      </c>
      <c r="X364">
        <f>((Sustainable_Friendly_Table[[#This Row],[Weighted Energy]]-TOPSIS!$B$13)^2+(Sustainable_Friendly_Table[[#This Row],[Weighted Cost]]-TOPSIS!$C$13)^2+(Sustainable_Friendly_Table[[#This Row],[Weighted Co2]]-TOPSIS!$D$13)^2)^0.5</f>
        <v>4.4449954577891644E-3</v>
      </c>
      <c r="Y364">
        <f>((Sustainable_Friendly_Table[[#This Row],[Weighted Energy]]-TOPSIS!$B$14)^2+(Sustainable_Friendly_Table[[#This Row],[Weighted Cost]]-TOPSIS!$C$14)^2+(Sustainable_Friendly_Table[[#This Row],[Weighted Co2]]-TOPSIS!$D$14)^2)^0.5</f>
        <v>2.5806086391958884E-3</v>
      </c>
      <c r="Z364">
        <f>Sustainable_Friendly_Table[[#This Row],[S- Worst-Euclidean Distance]]/(Sustainable_Friendly_Table[[#This Row],[S+ Best-Euclidean Distance]]+Sustainable_Friendly_Table[[#This Row],[S- Worst-Euclidean Distance]])</f>
        <v>0.36731483920412239</v>
      </c>
      <c r="AA364">
        <v>363</v>
      </c>
    </row>
    <row r="365" spans="1:27" x14ac:dyDescent="0.3">
      <c r="A365">
        <v>279</v>
      </c>
      <c r="B365" t="s">
        <v>141</v>
      </c>
      <c r="C365" t="s">
        <v>150</v>
      </c>
      <c r="D365" t="s">
        <v>155</v>
      </c>
      <c r="E365" t="s">
        <v>156</v>
      </c>
      <c r="F365" t="s">
        <v>161</v>
      </c>
      <c r="G365" t="s">
        <v>224</v>
      </c>
      <c r="H365">
        <v>445.684564847974</v>
      </c>
      <c r="I365">
        <v>32</v>
      </c>
      <c r="J365">
        <v>1659234.3289261437</v>
      </c>
      <c r="K365">
        <v>53553.302133333324</v>
      </c>
      <c r="L365">
        <v>298662179.20670587</v>
      </c>
      <c r="M365">
        <v>6192487.9566666661</v>
      </c>
      <c r="N365">
        <v>2488851493.3892155</v>
      </c>
      <c r="O365">
        <v>119878400</v>
      </c>
      <c r="P365">
        <v>22.619860691666659</v>
      </c>
      <c r="Q365">
        <v>24805.553217445846</v>
      </c>
      <c r="R365">
        <v>298715732.50883919</v>
      </c>
      <c r="S365">
        <v>2614.9223813458821</v>
      </c>
      <c r="T365">
        <v>24828.173078137512</v>
      </c>
      <c r="U365">
        <f>Sustainable_Friendly_Table[[#This Row],[Total Energy(MJ)]]*AHP!$P$13/TOPSIS!$B$12</f>
        <v>2.3888966355427081E-2</v>
      </c>
      <c r="V365">
        <f>Sustainable_Friendly_Table[[#This Row],[Total Cost(LKR Million)]]*AHP!$P$14/TOPSIS!$C$12</f>
        <v>7.2203948625814704E-3</v>
      </c>
      <c r="W365">
        <f>Sustainable_Friendly_Table[[#This Row],[Total Carbon (Metric T)]]*AHP!$P$15/TOPSIS!$D$12</f>
        <v>1.314642861373976E-2</v>
      </c>
      <c r="X365">
        <f>((Sustainable_Friendly_Table[[#This Row],[Weighted Energy]]-TOPSIS!$B$13)^2+(Sustainable_Friendly_Table[[#This Row],[Weighted Cost]]-TOPSIS!$C$13)^2+(Sustainable_Friendly_Table[[#This Row],[Weighted Co2]]-TOPSIS!$D$13)^2)^0.5</f>
        <v>4.445408192741287E-3</v>
      </c>
      <c r="Y365">
        <f>((Sustainable_Friendly_Table[[#This Row],[Weighted Energy]]-TOPSIS!$B$14)^2+(Sustainable_Friendly_Table[[#This Row],[Weighted Cost]]-TOPSIS!$C$14)^2+(Sustainable_Friendly_Table[[#This Row],[Weighted Co2]]-TOPSIS!$D$14)^2)^0.5</f>
        <v>2.5801764316875793E-3</v>
      </c>
      <c r="Z365">
        <f>Sustainable_Friendly_Table[[#This Row],[S- Worst-Euclidean Distance]]/(Sustainable_Friendly_Table[[#This Row],[S+ Best-Euclidean Distance]]+Sustainable_Friendly_Table[[#This Row],[S- Worst-Euclidean Distance]])</f>
        <v>0.36725433819642173</v>
      </c>
      <c r="AA365">
        <v>364</v>
      </c>
    </row>
    <row r="366" spans="1:27" x14ac:dyDescent="0.3">
      <c r="A366">
        <v>260</v>
      </c>
      <c r="B366" t="s">
        <v>141</v>
      </c>
      <c r="C366" t="s">
        <v>150</v>
      </c>
      <c r="D366" t="s">
        <v>154</v>
      </c>
      <c r="E366" t="s">
        <v>156</v>
      </c>
      <c r="F366" t="s">
        <v>161</v>
      </c>
      <c r="G366" t="s">
        <v>226</v>
      </c>
      <c r="H366">
        <v>445.65447097297402</v>
      </c>
      <c r="I366">
        <v>32</v>
      </c>
      <c r="J366">
        <v>1659205.1980551435</v>
      </c>
      <c r="K366">
        <v>53639.284633333322</v>
      </c>
      <c r="L366">
        <v>298656935.64992583</v>
      </c>
      <c r="M366">
        <v>6196787.0816666661</v>
      </c>
      <c r="N366">
        <v>2488807797.082715</v>
      </c>
      <c r="O366">
        <v>124800000</v>
      </c>
      <c r="P366">
        <v>22.684347566666659</v>
      </c>
      <c r="Q366">
        <v>24805.117710924391</v>
      </c>
      <c r="R366">
        <v>298710574.93455917</v>
      </c>
      <c r="S366">
        <v>2619.8045841643816</v>
      </c>
      <c r="T366">
        <v>24827.802058491059</v>
      </c>
      <c r="U366">
        <f>Sustainable_Friendly_Table[[#This Row],[Total Energy(MJ)]]*AHP!$P$13/TOPSIS!$B$12</f>
        <v>2.3888553892657149E-2</v>
      </c>
      <c r="V366">
        <f>Sustainable_Friendly_Table[[#This Row],[Total Cost(LKR Million)]]*AHP!$P$14/TOPSIS!$C$12</f>
        <v>7.2338757339068475E-3</v>
      </c>
      <c r="W366">
        <f>Sustainable_Friendly_Table[[#This Row],[Total Carbon (Metric T)]]*AHP!$P$15/TOPSIS!$D$12</f>
        <v>1.3146232160167401E-2</v>
      </c>
      <c r="X366">
        <f>((Sustainable_Friendly_Table[[#This Row],[Weighted Energy]]-TOPSIS!$B$13)^2+(Sustainable_Friendly_Table[[#This Row],[Weighted Cost]]-TOPSIS!$C$13)^2+(Sustainable_Friendly_Table[[#This Row],[Weighted Co2]]-TOPSIS!$D$13)^2)^0.5</f>
        <v>4.4484490206889811E-3</v>
      </c>
      <c r="Y366">
        <f>((Sustainable_Friendly_Table[[#This Row],[Weighted Energy]]-TOPSIS!$B$14)^2+(Sustainable_Friendly_Table[[#This Row],[Weighted Cost]]-TOPSIS!$C$14)^2+(Sustainable_Friendly_Table[[#This Row],[Weighted Co2]]-TOPSIS!$D$14)^2)^0.5</f>
        <v>2.5770298266274199E-3</v>
      </c>
      <c r="Z366">
        <f>Sustainable_Friendly_Table[[#This Row],[S- Worst-Euclidean Distance]]/(Sustainable_Friendly_Table[[#This Row],[S+ Best-Euclidean Distance]]+Sustainable_Friendly_Table[[#This Row],[S- Worst-Euclidean Distance]])</f>
        <v>0.36681198287456179</v>
      </c>
      <c r="AA366">
        <v>365</v>
      </c>
    </row>
    <row r="367" spans="1:27" x14ac:dyDescent="0.3">
      <c r="A367">
        <v>278</v>
      </c>
      <c r="B367" t="s">
        <v>141</v>
      </c>
      <c r="C367" t="s">
        <v>150</v>
      </c>
      <c r="D367" t="s">
        <v>155</v>
      </c>
      <c r="E367" t="s">
        <v>156</v>
      </c>
      <c r="F367" t="s">
        <v>161</v>
      </c>
      <c r="G367" t="s">
        <v>226</v>
      </c>
      <c r="H367">
        <v>445.684564847974</v>
      </c>
      <c r="I367">
        <v>32</v>
      </c>
      <c r="J367">
        <v>1659234.3289261437</v>
      </c>
      <c r="K367">
        <v>53553.302133333324</v>
      </c>
      <c r="L367">
        <v>298662179.20670587</v>
      </c>
      <c r="M367">
        <v>6192487.9566666661</v>
      </c>
      <c r="N367">
        <v>2488851493.3892155</v>
      </c>
      <c r="O367">
        <v>124800000</v>
      </c>
      <c r="P367">
        <v>22.619860691666659</v>
      </c>
      <c r="Q367">
        <v>24805.553217445846</v>
      </c>
      <c r="R367">
        <v>298715732.50883919</v>
      </c>
      <c r="S367">
        <v>2619.8439813458817</v>
      </c>
      <c r="T367">
        <v>24828.173078137512</v>
      </c>
      <c r="U367">
        <f>Sustainable_Friendly_Table[[#This Row],[Total Energy(MJ)]]*AHP!$P$13/TOPSIS!$B$12</f>
        <v>2.3888966355427081E-2</v>
      </c>
      <c r="V367">
        <f>Sustainable_Friendly_Table[[#This Row],[Total Cost(LKR Million)]]*AHP!$P$14/TOPSIS!$C$12</f>
        <v>7.2339845184768731E-3</v>
      </c>
      <c r="W367">
        <f>Sustainable_Friendly_Table[[#This Row],[Total Carbon (Metric T)]]*AHP!$P$15/TOPSIS!$D$12</f>
        <v>1.314642861373976E-2</v>
      </c>
      <c r="X367">
        <f>((Sustainable_Friendly_Table[[#This Row],[Weighted Energy]]-TOPSIS!$B$13)^2+(Sustainable_Friendly_Table[[#This Row],[Weighted Cost]]-TOPSIS!$C$13)^2+(Sustainable_Friendly_Table[[#This Row],[Weighted Co2]]-TOPSIS!$D$13)^2)^0.5</f>
        <v>4.4489177125207006E-3</v>
      </c>
      <c r="Y367">
        <f>((Sustainable_Friendly_Table[[#This Row],[Weighted Energy]]-TOPSIS!$B$14)^2+(Sustainable_Friendly_Table[[#This Row],[Weighted Cost]]-TOPSIS!$C$14)^2+(Sustainable_Friendly_Table[[#This Row],[Weighted Co2]]-TOPSIS!$D$14)^2)^0.5</f>
        <v>2.5765612251395938E-3</v>
      </c>
      <c r="Z367">
        <f>Sustainable_Friendly_Table[[#This Row],[S- Worst-Euclidean Distance]]/(Sustainable_Friendly_Table[[#This Row],[S+ Best-Euclidean Distance]]+Sustainable_Friendly_Table[[#This Row],[S- Worst-Euclidean Distance]])</f>
        <v>0.36674527786680255</v>
      </c>
      <c r="AA367">
        <v>366</v>
      </c>
    </row>
    <row r="368" spans="1:27" x14ac:dyDescent="0.3">
      <c r="A368">
        <v>268</v>
      </c>
      <c r="B368" t="s">
        <v>141</v>
      </c>
      <c r="C368" t="s">
        <v>150</v>
      </c>
      <c r="D368" t="s">
        <v>154</v>
      </c>
      <c r="E368" t="s">
        <v>157</v>
      </c>
      <c r="F368" t="s">
        <v>161</v>
      </c>
      <c r="G368" t="s">
        <v>225</v>
      </c>
      <c r="H368">
        <v>448.7059833063073</v>
      </c>
      <c r="I368">
        <v>64</v>
      </c>
      <c r="J368">
        <v>1662159.0619938099</v>
      </c>
      <c r="K368">
        <v>56636.305674999989</v>
      </c>
      <c r="L368">
        <v>299188631.15888578</v>
      </c>
      <c r="M368">
        <v>5597382.8733333321</v>
      </c>
      <c r="N368">
        <v>2493238592.990715</v>
      </c>
      <c r="O368">
        <v>119296000</v>
      </c>
      <c r="P368">
        <v>25.681368608333326</v>
      </c>
      <c r="Q368">
        <v>24849.277976807458</v>
      </c>
      <c r="R368">
        <v>299245267.46456081</v>
      </c>
      <c r="S368">
        <v>2618.1319758640484</v>
      </c>
      <c r="T368">
        <v>24874.959345415791</v>
      </c>
      <c r="U368">
        <f>Sustainable_Friendly_Table[[#This Row],[Total Energy(MJ)]]*AHP!$P$13/TOPSIS!$B$12</f>
        <v>2.3931314452177832E-2</v>
      </c>
      <c r="V368">
        <f>Sustainable_Friendly_Table[[#This Row],[Total Cost(LKR Million)]]*AHP!$P$14/TOPSIS!$C$12</f>
        <v>7.2292572823363585E-3</v>
      </c>
      <c r="W368">
        <f>Sustainable_Friendly_Table[[#This Row],[Total Carbon (Metric T)]]*AHP!$P$15/TOPSIS!$D$12</f>
        <v>1.3171201774493133E-2</v>
      </c>
      <c r="X368">
        <f>((Sustainable_Friendly_Table[[#This Row],[Weighted Energy]]-TOPSIS!$B$13)^2+(Sustainable_Friendly_Table[[#This Row],[Weighted Cost]]-TOPSIS!$C$13)^2+(Sustainable_Friendly_Table[[#This Row],[Weighted Co2]]-TOPSIS!$D$13)^2)^0.5</f>
        <v>4.4950855842232264E-3</v>
      </c>
      <c r="Y368">
        <f>((Sustainable_Friendly_Table[[#This Row],[Weighted Energy]]-TOPSIS!$B$14)^2+(Sustainable_Friendly_Table[[#This Row],[Weighted Cost]]-TOPSIS!$C$14)^2+(Sustainable_Friendly_Table[[#This Row],[Weighted Co2]]-TOPSIS!$D$14)^2)^0.5</f>
        <v>2.5305563091411127E-3</v>
      </c>
      <c r="Z368">
        <f>Sustainable_Friendly_Table[[#This Row],[S- Worst-Euclidean Distance]]/(Sustainable_Friendly_Table[[#This Row],[S+ Best-Euclidean Distance]]+Sustainable_Friendly_Table[[#This Row],[S- Worst-Euclidean Distance]])</f>
        <v>0.36018862725286388</v>
      </c>
      <c r="AA368">
        <v>367</v>
      </c>
    </row>
    <row r="369" spans="1:27" x14ac:dyDescent="0.3">
      <c r="A369">
        <v>270</v>
      </c>
      <c r="B369" t="s">
        <v>141</v>
      </c>
      <c r="C369" t="s">
        <v>150</v>
      </c>
      <c r="D369" t="s">
        <v>154</v>
      </c>
      <c r="E369" t="s">
        <v>157</v>
      </c>
      <c r="F369" t="s">
        <v>161</v>
      </c>
      <c r="G369" t="s">
        <v>224</v>
      </c>
      <c r="H369">
        <v>448.7059833063073</v>
      </c>
      <c r="I369">
        <v>32</v>
      </c>
      <c r="J369">
        <v>1662159.0619938099</v>
      </c>
      <c r="K369">
        <v>56636.305674999989</v>
      </c>
      <c r="L369">
        <v>299188631.15888578</v>
      </c>
      <c r="M369">
        <v>5597382.8733333321</v>
      </c>
      <c r="N369">
        <v>2493238592.990715</v>
      </c>
      <c r="O369">
        <v>119878400</v>
      </c>
      <c r="P369">
        <v>25.681368608333326</v>
      </c>
      <c r="Q369">
        <v>24849.277976807458</v>
      </c>
      <c r="R369">
        <v>299245267.46456081</v>
      </c>
      <c r="S369">
        <v>2618.7143758640486</v>
      </c>
      <c r="T369">
        <v>24874.959345415791</v>
      </c>
      <c r="U369">
        <f>Sustainable_Friendly_Table[[#This Row],[Total Energy(MJ)]]*AHP!$P$13/TOPSIS!$B$12</f>
        <v>2.3931314452177832E-2</v>
      </c>
      <c r="V369">
        <f>Sustainable_Friendly_Table[[#This Row],[Total Cost(LKR Million)]]*AHP!$P$14/TOPSIS!$C$12</f>
        <v>7.2308654210704046E-3</v>
      </c>
      <c r="W369">
        <f>Sustainable_Friendly_Table[[#This Row],[Total Carbon (Metric T)]]*AHP!$P$15/TOPSIS!$D$12</f>
        <v>1.3171201774493133E-2</v>
      </c>
      <c r="X369">
        <f>((Sustainable_Friendly_Table[[#This Row],[Weighted Energy]]-TOPSIS!$B$13)^2+(Sustainable_Friendly_Table[[#This Row],[Weighted Cost]]-TOPSIS!$C$13)^2+(Sustainable_Friendly_Table[[#This Row],[Weighted Co2]]-TOPSIS!$D$13)^2)^0.5</f>
        <v>4.495497465913852E-3</v>
      </c>
      <c r="Y369">
        <f>((Sustainable_Friendly_Table[[#This Row],[Weighted Energy]]-TOPSIS!$B$14)^2+(Sustainable_Friendly_Table[[#This Row],[Weighted Cost]]-TOPSIS!$C$14)^2+(Sustainable_Friendly_Table[[#This Row],[Weighted Co2]]-TOPSIS!$D$14)^2)^0.5</f>
        <v>2.5301222065147034E-3</v>
      </c>
      <c r="Z369">
        <f>Sustainable_Friendly_Table[[#This Row],[S- Worst-Euclidean Distance]]/(Sustainable_Friendly_Table[[#This Row],[S+ Best-Euclidean Distance]]+Sustainable_Friendly_Table[[#This Row],[S- Worst-Euclidean Distance]])</f>
        <v>0.36012797795530432</v>
      </c>
      <c r="AA369">
        <v>368</v>
      </c>
    </row>
    <row r="370" spans="1:27" x14ac:dyDescent="0.3">
      <c r="A370">
        <v>286</v>
      </c>
      <c r="B370" t="s">
        <v>141</v>
      </c>
      <c r="C370" t="s">
        <v>150</v>
      </c>
      <c r="D370" t="s">
        <v>155</v>
      </c>
      <c r="E370" t="s">
        <v>157</v>
      </c>
      <c r="F370" t="s">
        <v>161</v>
      </c>
      <c r="G370" t="s">
        <v>225</v>
      </c>
      <c r="H370">
        <v>448.73607718130728</v>
      </c>
      <c r="I370">
        <v>64</v>
      </c>
      <c r="J370">
        <v>1662188.1928648099</v>
      </c>
      <c r="K370">
        <v>56550.32317499999</v>
      </c>
      <c r="L370">
        <v>299193874.71566582</v>
      </c>
      <c r="M370">
        <v>5593083.7483333321</v>
      </c>
      <c r="N370">
        <v>2493282289.297215</v>
      </c>
      <c r="O370">
        <v>119296000</v>
      </c>
      <c r="P370">
        <v>25.616881733333326</v>
      </c>
      <c r="Q370">
        <v>24849.713483328909</v>
      </c>
      <c r="R370">
        <v>299250425.03884083</v>
      </c>
      <c r="S370">
        <v>2618.1713730455485</v>
      </c>
      <c r="T370">
        <v>24875.330365062244</v>
      </c>
      <c r="U370">
        <f>Sustainable_Friendly_Table[[#This Row],[Total Energy(MJ)]]*AHP!$P$13/TOPSIS!$B$12</f>
        <v>2.3931726914947757E-2</v>
      </c>
      <c r="V370">
        <f>Sustainable_Friendly_Table[[#This Row],[Total Cost(LKR Million)]]*AHP!$P$14/TOPSIS!$C$12</f>
        <v>7.2293660669063824E-3</v>
      </c>
      <c r="W370">
        <f>Sustainable_Friendly_Table[[#This Row],[Total Carbon (Metric T)]]*AHP!$P$15/TOPSIS!$D$12</f>
        <v>1.3171398228065493E-2</v>
      </c>
      <c r="X370">
        <f>((Sustainable_Friendly_Table[[#This Row],[Weighted Energy]]-TOPSIS!$B$13)^2+(Sustainable_Friendly_Table[[#This Row],[Weighted Cost]]-TOPSIS!$C$13)^2+(Sustainable_Friendly_Table[[#This Row],[Weighted Co2]]-TOPSIS!$D$13)^2)^0.5</f>
        <v>4.4955543165207182E-3</v>
      </c>
      <c r="Y370">
        <f>((Sustainable_Friendly_Table[[#This Row],[Weighted Energy]]-TOPSIS!$B$14)^2+(Sustainable_Friendly_Table[[#This Row],[Weighted Cost]]-TOPSIS!$C$14)^2+(Sustainable_Friendly_Table[[#This Row],[Weighted Co2]]-TOPSIS!$D$14)^2)^0.5</f>
        <v>2.5300878114176985E-3</v>
      </c>
      <c r="Z370">
        <f>Sustainable_Friendly_Table[[#This Row],[S- Worst-Euclidean Distance]]/(Sustainable_Friendly_Table[[#This Row],[S+ Best-Euclidean Distance]]+Sustainable_Friendly_Table[[#This Row],[S- Worst-Euclidean Distance]])</f>
        <v>0.36012193125471931</v>
      </c>
      <c r="AA370">
        <v>369</v>
      </c>
    </row>
    <row r="371" spans="1:27" x14ac:dyDescent="0.3">
      <c r="A371">
        <v>288</v>
      </c>
      <c r="B371" t="s">
        <v>141</v>
      </c>
      <c r="C371" t="s">
        <v>150</v>
      </c>
      <c r="D371" t="s">
        <v>155</v>
      </c>
      <c r="E371" t="s">
        <v>157</v>
      </c>
      <c r="F371" t="s">
        <v>161</v>
      </c>
      <c r="G371" t="s">
        <v>224</v>
      </c>
      <c r="H371">
        <v>448.73607718130728</v>
      </c>
      <c r="I371">
        <v>32</v>
      </c>
      <c r="J371">
        <v>1662188.1928648099</v>
      </c>
      <c r="K371">
        <v>56550.32317499999</v>
      </c>
      <c r="L371">
        <v>299193874.71566582</v>
      </c>
      <c r="M371">
        <v>5593083.7483333321</v>
      </c>
      <c r="N371">
        <v>2493282289.297215</v>
      </c>
      <c r="O371">
        <v>119878400</v>
      </c>
      <c r="P371">
        <v>25.616881733333326</v>
      </c>
      <c r="Q371">
        <v>24849.713483328909</v>
      </c>
      <c r="R371">
        <v>299250425.03884083</v>
      </c>
      <c r="S371">
        <v>2618.7537730455483</v>
      </c>
      <c r="T371">
        <v>24875.330365062244</v>
      </c>
      <c r="U371">
        <f>Sustainable_Friendly_Table[[#This Row],[Total Energy(MJ)]]*AHP!$P$13/TOPSIS!$B$12</f>
        <v>2.3931726914947757E-2</v>
      </c>
      <c r="V371">
        <f>Sustainable_Friendly_Table[[#This Row],[Total Cost(LKR Million)]]*AHP!$P$14/TOPSIS!$C$12</f>
        <v>7.2309742056404286E-3</v>
      </c>
      <c r="W371">
        <f>Sustainable_Friendly_Table[[#This Row],[Total Carbon (Metric T)]]*AHP!$P$15/TOPSIS!$D$12</f>
        <v>1.3171398228065493E-2</v>
      </c>
      <c r="X371">
        <f>((Sustainable_Friendly_Table[[#This Row],[Weighted Energy]]-TOPSIS!$B$13)^2+(Sustainable_Friendly_Table[[#This Row],[Weighted Cost]]-TOPSIS!$C$13)^2+(Sustainable_Friendly_Table[[#This Row],[Weighted Co2]]-TOPSIS!$D$13)^2)^0.5</f>
        <v>4.4959661941807146E-3</v>
      </c>
      <c r="Y371">
        <f>((Sustainable_Friendly_Table[[#This Row],[Weighted Energy]]-TOPSIS!$B$14)^2+(Sustainable_Friendly_Table[[#This Row],[Weighted Cost]]-TOPSIS!$C$14)^2+(Sustainable_Friendly_Table[[#This Row],[Weighted Co2]]-TOPSIS!$D$14)^2)^0.5</f>
        <v>2.5296536975504577E-3</v>
      </c>
      <c r="Z371">
        <f>Sustainable_Friendly_Table[[#This Row],[S- Worst-Euclidean Distance]]/(Sustainable_Friendly_Table[[#This Row],[S+ Best-Euclidean Distance]]+Sustainable_Friendly_Table[[#This Row],[S- Worst-Euclidean Distance]])</f>
        <v>0.36006128093091722</v>
      </c>
      <c r="AA371">
        <v>370</v>
      </c>
    </row>
    <row r="372" spans="1:27" x14ac:dyDescent="0.3">
      <c r="A372">
        <v>269</v>
      </c>
      <c r="B372" t="s">
        <v>141</v>
      </c>
      <c r="C372" t="s">
        <v>150</v>
      </c>
      <c r="D372" t="s">
        <v>154</v>
      </c>
      <c r="E372" t="s">
        <v>157</v>
      </c>
      <c r="F372" t="s">
        <v>161</v>
      </c>
      <c r="G372" t="s">
        <v>226</v>
      </c>
      <c r="H372">
        <v>448.7059833063073</v>
      </c>
      <c r="I372">
        <v>32</v>
      </c>
      <c r="J372">
        <v>1662159.0619938099</v>
      </c>
      <c r="K372">
        <v>56636.305674999989</v>
      </c>
      <c r="L372">
        <v>299188631.15888578</v>
      </c>
      <c r="M372">
        <v>5597382.8733333321</v>
      </c>
      <c r="N372">
        <v>2493238592.990715</v>
      </c>
      <c r="O372">
        <v>124800000</v>
      </c>
      <c r="P372">
        <v>25.681368608333326</v>
      </c>
      <c r="Q372">
        <v>24849.277976807458</v>
      </c>
      <c r="R372">
        <v>299245267.46456081</v>
      </c>
      <c r="S372">
        <v>2623.6359758640483</v>
      </c>
      <c r="T372">
        <v>24874.959345415791</v>
      </c>
      <c r="U372">
        <f>Sustainable_Friendly_Table[[#This Row],[Total Energy(MJ)]]*AHP!$P$13/TOPSIS!$B$12</f>
        <v>2.3931314452177832E-2</v>
      </c>
      <c r="V372">
        <f>Sustainable_Friendly_Table[[#This Row],[Total Cost(LKR Million)]]*AHP!$P$14/TOPSIS!$C$12</f>
        <v>7.2444550769658082E-3</v>
      </c>
      <c r="W372">
        <f>Sustainable_Friendly_Table[[#This Row],[Total Carbon (Metric T)]]*AHP!$P$15/TOPSIS!$D$12</f>
        <v>1.3171201774493133E-2</v>
      </c>
      <c r="X372">
        <f>((Sustainable_Friendly_Table[[#This Row],[Weighted Energy]]-TOPSIS!$B$13)^2+(Sustainable_Friendly_Table[[#This Row],[Weighted Cost]]-TOPSIS!$C$13)^2+(Sustainable_Friendly_Table[[#This Row],[Weighted Co2]]-TOPSIS!$D$13)^2)^0.5</f>
        <v>4.4989995400422896E-3</v>
      </c>
      <c r="Y372">
        <f>((Sustainable_Friendly_Table[[#This Row],[Weighted Energy]]-TOPSIS!$B$14)^2+(Sustainable_Friendly_Table[[#This Row],[Weighted Cost]]-TOPSIS!$C$14)^2+(Sustainable_Friendly_Table[[#This Row],[Weighted Co2]]-TOPSIS!$D$14)^2)^0.5</f>
        <v>2.5264916961528733E-3</v>
      </c>
      <c r="Z372">
        <f>Sustainable_Friendly_Table[[#This Row],[S- Worst-Euclidean Distance]]/(Sustainable_Friendly_Table[[#This Row],[S+ Best-Euclidean Distance]]+Sustainable_Friendly_Table[[#This Row],[S- Worst-Euclidean Distance]])</f>
        <v>0.35961779912790276</v>
      </c>
      <c r="AA372">
        <v>371</v>
      </c>
    </row>
    <row r="373" spans="1:27" x14ac:dyDescent="0.3">
      <c r="A373">
        <v>287</v>
      </c>
      <c r="B373" t="s">
        <v>141</v>
      </c>
      <c r="C373" t="s">
        <v>150</v>
      </c>
      <c r="D373" t="s">
        <v>155</v>
      </c>
      <c r="E373" t="s">
        <v>157</v>
      </c>
      <c r="F373" t="s">
        <v>161</v>
      </c>
      <c r="G373" t="s">
        <v>226</v>
      </c>
      <c r="H373">
        <v>448.73607718130728</v>
      </c>
      <c r="I373">
        <v>32</v>
      </c>
      <c r="J373">
        <v>1662188.1928648099</v>
      </c>
      <c r="K373">
        <v>56550.32317499999</v>
      </c>
      <c r="L373">
        <v>299193874.71566582</v>
      </c>
      <c r="M373">
        <v>5593083.7483333321</v>
      </c>
      <c r="N373">
        <v>2493282289.297215</v>
      </c>
      <c r="O373">
        <v>124800000</v>
      </c>
      <c r="P373">
        <v>25.616881733333326</v>
      </c>
      <c r="Q373">
        <v>24849.713483328909</v>
      </c>
      <c r="R373">
        <v>299250425.03884083</v>
      </c>
      <c r="S373">
        <v>2623.6753730455484</v>
      </c>
      <c r="T373">
        <v>24875.330365062244</v>
      </c>
      <c r="U373">
        <f>Sustainable_Friendly_Table[[#This Row],[Total Energy(MJ)]]*AHP!$P$13/TOPSIS!$B$12</f>
        <v>2.3931726914947757E-2</v>
      </c>
      <c r="V373">
        <f>Sustainable_Friendly_Table[[#This Row],[Total Cost(LKR Million)]]*AHP!$P$14/TOPSIS!$C$12</f>
        <v>7.244563861535833E-3</v>
      </c>
      <c r="W373">
        <f>Sustainable_Friendly_Table[[#This Row],[Total Carbon (Metric T)]]*AHP!$P$15/TOPSIS!$D$12</f>
        <v>1.3171398228065493E-2</v>
      </c>
      <c r="X373">
        <f>((Sustainable_Friendly_Table[[#This Row],[Weighted Energy]]-TOPSIS!$B$13)^2+(Sustainable_Friendly_Table[[#This Row],[Weighted Cost]]-TOPSIS!$C$13)^2+(Sustainable_Friendly_Table[[#This Row],[Weighted Co2]]-TOPSIS!$D$13)^2)^0.5</f>
        <v>4.4994682320434751E-3</v>
      </c>
      <c r="Y373">
        <f>((Sustainable_Friendly_Table[[#This Row],[Weighted Energy]]-TOPSIS!$B$14)^2+(Sustainable_Friendly_Table[[#This Row],[Weighted Cost]]-TOPSIS!$C$14)^2+(Sustainable_Friendly_Table[[#This Row],[Weighted Co2]]-TOPSIS!$D$14)^2)^0.5</f>
        <v>2.5260230990731339E-3</v>
      </c>
      <c r="Z373">
        <f>Sustainable_Friendly_Table[[#This Row],[S- Worst-Euclidean Distance]]/(Sustainable_Friendly_Table[[#This Row],[S+ Best-Euclidean Distance]]+Sustainable_Friendly_Table[[#This Row],[S- Worst-Euclidean Distance]])</f>
        <v>0.35955109472345698</v>
      </c>
      <c r="AA373">
        <v>372</v>
      </c>
    </row>
    <row r="374" spans="1:27" x14ac:dyDescent="0.3">
      <c r="A374">
        <v>403</v>
      </c>
      <c r="B374" t="s">
        <v>142</v>
      </c>
      <c r="C374" t="s">
        <v>151</v>
      </c>
      <c r="D374" t="s">
        <v>154</v>
      </c>
      <c r="E374" t="s">
        <v>156</v>
      </c>
      <c r="F374" t="s">
        <v>161</v>
      </c>
      <c r="G374" t="s">
        <v>225</v>
      </c>
      <c r="H374">
        <v>460.26943821898698</v>
      </c>
      <c r="I374">
        <v>66</v>
      </c>
      <c r="J374">
        <v>1666355.1284181534</v>
      </c>
      <c r="K374">
        <v>46149.644233333325</v>
      </c>
      <c r="L374">
        <v>299943923.11526763</v>
      </c>
      <c r="M374">
        <v>6124250.9216666659</v>
      </c>
      <c r="N374">
        <v>2499532692.6272302</v>
      </c>
      <c r="O374">
        <v>123024000</v>
      </c>
      <c r="P374">
        <v>22.837546766666659</v>
      </c>
      <c r="Q374">
        <v>24912.009169851393</v>
      </c>
      <c r="R374">
        <v>299990072.75950098</v>
      </c>
      <c r="S374">
        <v>2628.6809435488967</v>
      </c>
      <c r="T374">
        <v>24934.84671661806</v>
      </c>
      <c r="U374">
        <f>Sustainable_Friendly_Table[[#This Row],[Total Energy(MJ)]]*AHP!$P$13/TOPSIS!$B$12</f>
        <v>2.3990878200236005E-2</v>
      </c>
      <c r="V374">
        <f>Sustainable_Friendly_Table[[#This Row],[Total Cost(LKR Million)]]*AHP!$P$14/TOPSIS!$C$12</f>
        <v>7.2583853790709214E-3</v>
      </c>
      <c r="W374">
        <f>Sustainable_Friendly_Table[[#This Row],[Total Carbon (Metric T)]]*AHP!$P$15/TOPSIS!$D$12</f>
        <v>1.3202911922795121E-2</v>
      </c>
      <c r="X374">
        <f>((Sustainable_Friendly_Table[[#This Row],[Weighted Energy]]-TOPSIS!$B$13)^2+(Sustainable_Friendly_Table[[#This Row],[Weighted Cost]]-TOPSIS!$C$13)^2+(Sustainable_Friendly_Table[[#This Row],[Weighted Co2]]-TOPSIS!$D$13)^2)^0.5</f>
        <v>4.5677789656010164E-3</v>
      </c>
      <c r="Y374">
        <f>((Sustainable_Friendly_Table[[#This Row],[Weighted Energy]]-TOPSIS!$B$14)^2+(Sustainable_Friendly_Table[[#This Row],[Weighted Cost]]-TOPSIS!$C$14)^2+(Sustainable_Friendly_Table[[#This Row],[Weighted Co2]]-TOPSIS!$D$14)^2)^0.5</f>
        <v>2.4577429834554639E-3</v>
      </c>
      <c r="Z374">
        <f>Sustainable_Friendly_Table[[#This Row],[S- Worst-Euclidean Distance]]/(Sustainable_Friendly_Table[[#This Row],[S+ Best-Euclidean Distance]]+Sustainable_Friendly_Table[[#This Row],[S- Worst-Euclidean Distance]])</f>
        <v>0.34983066045157485</v>
      </c>
      <c r="AA374">
        <v>373</v>
      </c>
    </row>
    <row r="375" spans="1:27" x14ac:dyDescent="0.3">
      <c r="A375">
        <v>405</v>
      </c>
      <c r="B375" t="s">
        <v>142</v>
      </c>
      <c r="C375" t="s">
        <v>151</v>
      </c>
      <c r="D375" t="s">
        <v>154</v>
      </c>
      <c r="E375" t="s">
        <v>156</v>
      </c>
      <c r="F375" t="s">
        <v>161</v>
      </c>
      <c r="G375" t="s">
        <v>224</v>
      </c>
      <c r="H375">
        <v>460.26943821898698</v>
      </c>
      <c r="I375">
        <v>33</v>
      </c>
      <c r="J375">
        <v>1666355.1284181534</v>
      </c>
      <c r="K375">
        <v>46149.644233333325</v>
      </c>
      <c r="L375">
        <v>299943923.11526763</v>
      </c>
      <c r="M375">
        <v>6124250.9216666659</v>
      </c>
      <c r="N375">
        <v>2499532692.6272302</v>
      </c>
      <c r="O375">
        <v>123624600</v>
      </c>
      <c r="P375">
        <v>22.837546766666659</v>
      </c>
      <c r="Q375">
        <v>24912.009169851393</v>
      </c>
      <c r="R375">
        <v>299990072.75950098</v>
      </c>
      <c r="S375">
        <v>2629.2815435488969</v>
      </c>
      <c r="T375">
        <v>24934.84671661806</v>
      </c>
      <c r="U375">
        <f>Sustainable_Friendly_Table[[#This Row],[Total Energy(MJ)]]*AHP!$P$13/TOPSIS!$B$12</f>
        <v>2.3990878200236005E-2</v>
      </c>
      <c r="V375">
        <f>Sustainable_Friendly_Table[[#This Row],[Total Cost(LKR Million)]]*AHP!$P$14/TOPSIS!$C$12</f>
        <v>7.260043772140407E-3</v>
      </c>
      <c r="W375">
        <f>Sustainable_Friendly_Table[[#This Row],[Total Carbon (Metric T)]]*AHP!$P$15/TOPSIS!$D$12</f>
        <v>1.3202911922795121E-2</v>
      </c>
      <c r="X375">
        <f>((Sustainable_Friendly_Table[[#This Row],[Weighted Energy]]-TOPSIS!$B$13)^2+(Sustainable_Friendly_Table[[#This Row],[Weighted Cost]]-TOPSIS!$C$13)^2+(Sustainable_Friendly_Table[[#This Row],[Weighted Co2]]-TOPSIS!$D$13)^2)^0.5</f>
        <v>4.5682075424239984E-3</v>
      </c>
      <c r="Y375">
        <f>((Sustainable_Friendly_Table[[#This Row],[Weighted Energy]]-TOPSIS!$B$14)^2+(Sustainable_Friendly_Table[[#This Row],[Weighted Cost]]-TOPSIS!$C$14)^2+(Sustainable_Friendly_Table[[#This Row],[Weighted Co2]]-TOPSIS!$D$14)^2)^0.5</f>
        <v>2.4573017238866102E-3</v>
      </c>
      <c r="Z375">
        <f>Sustainable_Friendly_Table[[#This Row],[S- Worst-Euclidean Distance]]/(Sustainable_Friendly_Table[[#This Row],[S+ Best-Euclidean Distance]]+Sustainable_Friendly_Table[[#This Row],[S- Worst-Euclidean Distance]])</f>
        <v>0.34976848378381586</v>
      </c>
      <c r="AA375">
        <v>374</v>
      </c>
    </row>
    <row r="376" spans="1:27" x14ac:dyDescent="0.3">
      <c r="A376">
        <v>421</v>
      </c>
      <c r="B376" t="s">
        <v>142</v>
      </c>
      <c r="C376" t="s">
        <v>151</v>
      </c>
      <c r="D376" t="s">
        <v>155</v>
      </c>
      <c r="E376" t="s">
        <v>156</v>
      </c>
      <c r="F376" t="s">
        <v>161</v>
      </c>
      <c r="G376" t="s">
        <v>225</v>
      </c>
      <c r="H376">
        <v>460.29953209398701</v>
      </c>
      <c r="I376">
        <v>66</v>
      </c>
      <c r="J376">
        <v>1666384.2592891534</v>
      </c>
      <c r="K376">
        <v>46063.66173333332</v>
      </c>
      <c r="L376">
        <v>299949166.67204762</v>
      </c>
      <c r="M376">
        <v>6119951.7966666659</v>
      </c>
      <c r="N376">
        <v>2499576388.9337301</v>
      </c>
      <c r="O376">
        <v>123024000</v>
      </c>
      <c r="P376">
        <v>22.773059891666659</v>
      </c>
      <c r="Q376">
        <v>24912.444676372845</v>
      </c>
      <c r="R376">
        <v>299995230.33378094</v>
      </c>
      <c r="S376">
        <v>2628.7203407303969</v>
      </c>
      <c r="T376">
        <v>24935.217736264512</v>
      </c>
      <c r="U376">
        <f>Sustainable_Friendly_Table[[#This Row],[Total Energy(MJ)]]*AHP!$P$13/TOPSIS!$B$12</f>
        <v>2.399129066300593E-2</v>
      </c>
      <c r="V376">
        <f>Sustainable_Friendly_Table[[#This Row],[Total Cost(LKR Million)]]*AHP!$P$14/TOPSIS!$C$12</f>
        <v>7.2584941636409462E-3</v>
      </c>
      <c r="W376">
        <f>Sustainable_Friendly_Table[[#This Row],[Total Carbon (Metric T)]]*AHP!$P$15/TOPSIS!$D$12</f>
        <v>1.320310837636748E-2</v>
      </c>
      <c r="X376">
        <f>((Sustainable_Friendly_Table[[#This Row],[Weighted Energy]]-TOPSIS!$B$13)^2+(Sustainable_Friendly_Table[[#This Row],[Weighted Cost]]-TOPSIS!$C$13)^2+(Sustainable_Friendly_Table[[#This Row],[Weighted Co2]]-TOPSIS!$D$13)^2)^0.5</f>
        <v>4.5682476743341641E-3</v>
      </c>
      <c r="Y376">
        <f>((Sustainable_Friendly_Table[[#This Row],[Weighted Energy]]-TOPSIS!$B$14)^2+(Sustainable_Friendly_Table[[#This Row],[Weighted Cost]]-TOPSIS!$C$14)^2+(Sustainable_Friendly_Table[[#This Row],[Weighted Co2]]-TOPSIS!$D$14)^2)^0.5</f>
        <v>2.4572744259953715E-3</v>
      </c>
      <c r="Z376">
        <f>Sustainable_Friendly_Table[[#This Row],[S- Worst-Euclidean Distance]]/(Sustainable_Friendly_Table[[#This Row],[S+ Best-Euclidean Distance]]+Sustainable_Friendly_Table[[#This Row],[S- Worst-Euclidean Distance]])</f>
        <v>0.34976395930490517</v>
      </c>
      <c r="AA376">
        <v>375</v>
      </c>
    </row>
    <row r="377" spans="1:27" x14ac:dyDescent="0.3">
      <c r="A377">
        <v>423</v>
      </c>
      <c r="B377" t="s">
        <v>142</v>
      </c>
      <c r="C377" t="s">
        <v>151</v>
      </c>
      <c r="D377" t="s">
        <v>155</v>
      </c>
      <c r="E377" t="s">
        <v>156</v>
      </c>
      <c r="F377" t="s">
        <v>161</v>
      </c>
      <c r="G377" t="s">
        <v>224</v>
      </c>
      <c r="H377">
        <v>460.29953209398701</v>
      </c>
      <c r="I377">
        <v>33</v>
      </c>
      <c r="J377">
        <v>1666384.2592891534</v>
      </c>
      <c r="K377">
        <v>46063.66173333332</v>
      </c>
      <c r="L377">
        <v>299949166.67204762</v>
      </c>
      <c r="M377">
        <v>6119951.7966666659</v>
      </c>
      <c r="N377">
        <v>2499576388.9337301</v>
      </c>
      <c r="O377">
        <v>123624600</v>
      </c>
      <c r="P377">
        <v>22.773059891666659</v>
      </c>
      <c r="Q377">
        <v>24912.444676372845</v>
      </c>
      <c r="R377">
        <v>299995230.33378094</v>
      </c>
      <c r="S377">
        <v>2629.3209407303966</v>
      </c>
      <c r="T377">
        <v>24935.217736264512</v>
      </c>
      <c r="U377">
        <f>Sustainable_Friendly_Table[[#This Row],[Total Energy(MJ)]]*AHP!$P$13/TOPSIS!$B$12</f>
        <v>2.399129066300593E-2</v>
      </c>
      <c r="V377">
        <f>Sustainable_Friendly_Table[[#This Row],[Total Cost(LKR Million)]]*AHP!$P$14/TOPSIS!$C$12</f>
        <v>7.260152556710431E-3</v>
      </c>
      <c r="W377">
        <f>Sustainable_Friendly_Table[[#This Row],[Total Carbon (Metric T)]]*AHP!$P$15/TOPSIS!$D$12</f>
        <v>1.320310837636748E-2</v>
      </c>
      <c r="X377">
        <f>((Sustainable_Friendly_Table[[#This Row],[Weighted Energy]]-TOPSIS!$B$13)^2+(Sustainable_Friendly_Table[[#This Row],[Weighted Cost]]-TOPSIS!$C$13)^2+(Sustainable_Friendly_Table[[#This Row],[Weighted Co2]]-TOPSIS!$D$13)^2)^0.5</f>
        <v>4.5686762466766086E-3</v>
      </c>
      <c r="Y377">
        <f>((Sustainable_Friendly_Table[[#This Row],[Weighted Energy]]-TOPSIS!$B$14)^2+(Sustainable_Friendly_Table[[#This Row],[Weighted Cost]]-TOPSIS!$C$14)^2+(Sustainable_Friendly_Table[[#This Row],[Weighted Co2]]-TOPSIS!$D$14)^2)^0.5</f>
        <v>2.4568331557021893E-3</v>
      </c>
      <c r="Z377">
        <f>Sustainable_Friendly_Table[[#This Row],[S- Worst-Euclidean Distance]]/(Sustainable_Friendly_Table[[#This Row],[S+ Best-Euclidean Distance]]+Sustainable_Friendly_Table[[#This Row],[S- Worst-Euclidean Distance]])</f>
        <v>0.34970178174842659</v>
      </c>
      <c r="AA377">
        <v>376</v>
      </c>
    </row>
    <row r="378" spans="1:27" x14ac:dyDescent="0.3">
      <c r="A378">
        <v>404</v>
      </c>
      <c r="B378" t="s">
        <v>142</v>
      </c>
      <c r="C378" t="s">
        <v>151</v>
      </c>
      <c r="D378" t="s">
        <v>154</v>
      </c>
      <c r="E378" t="s">
        <v>156</v>
      </c>
      <c r="F378" t="s">
        <v>161</v>
      </c>
      <c r="G378" t="s">
        <v>226</v>
      </c>
      <c r="H378">
        <v>460.26943821898698</v>
      </c>
      <c r="I378">
        <v>33</v>
      </c>
      <c r="J378">
        <v>1666355.1284181534</v>
      </c>
      <c r="K378">
        <v>46149.644233333325</v>
      </c>
      <c r="L378">
        <v>299943923.11526763</v>
      </c>
      <c r="M378">
        <v>6124250.9216666659</v>
      </c>
      <c r="N378">
        <v>2499532692.6272302</v>
      </c>
      <c r="O378">
        <v>128700000</v>
      </c>
      <c r="P378">
        <v>22.837546766666659</v>
      </c>
      <c r="Q378">
        <v>24912.009169851393</v>
      </c>
      <c r="R378">
        <v>299990072.75950098</v>
      </c>
      <c r="S378">
        <v>2634.3569435488967</v>
      </c>
      <c r="T378">
        <v>24934.84671661806</v>
      </c>
      <c r="U378">
        <f>Sustainable_Friendly_Table[[#This Row],[Total Energy(MJ)]]*AHP!$P$13/TOPSIS!$B$12</f>
        <v>2.3990878200236005E-2</v>
      </c>
      <c r="V378">
        <f>Sustainable_Friendly_Table[[#This Row],[Total Cost(LKR Million)]]*AHP!$P$14/TOPSIS!$C$12</f>
        <v>7.2740581047825419E-3</v>
      </c>
      <c r="W378">
        <f>Sustainable_Friendly_Table[[#This Row],[Total Carbon (Metric T)]]*AHP!$P$15/TOPSIS!$D$12</f>
        <v>1.3202911922795121E-2</v>
      </c>
      <c r="X378">
        <f>((Sustainable_Friendly_Table[[#This Row],[Weighted Energy]]-TOPSIS!$B$13)^2+(Sustainable_Friendly_Table[[#This Row],[Weighted Cost]]-TOPSIS!$C$13)^2+(Sustainable_Friendly_Table[[#This Row],[Weighted Co2]]-TOPSIS!$D$13)^2)^0.5</f>
        <v>4.5718516690528383E-3</v>
      </c>
      <c r="Y378">
        <f>((Sustainable_Friendly_Table[[#This Row],[Weighted Energy]]-TOPSIS!$B$14)^2+(Sustainable_Friendly_Table[[#This Row],[Weighted Cost]]-TOPSIS!$C$14)^2+(Sustainable_Friendly_Table[[#This Row],[Weighted Co2]]-TOPSIS!$D$14)^2)^0.5</f>
        <v>2.4536144286658071E-3</v>
      </c>
      <c r="Z378">
        <f>Sustainable_Friendly_Table[[#This Row],[S- Worst-Euclidean Distance]]/(Sustainable_Friendly_Table[[#This Row],[S+ Best-Euclidean Distance]]+Sustainable_Friendly_Table[[#This Row],[S- Worst-Euclidean Distance]])</f>
        <v>0.34924578590772232</v>
      </c>
      <c r="AA378">
        <v>377</v>
      </c>
    </row>
    <row r="379" spans="1:27" x14ac:dyDescent="0.3">
      <c r="A379">
        <v>145</v>
      </c>
      <c r="B379" t="s">
        <v>140</v>
      </c>
      <c r="C379" t="s">
        <v>150</v>
      </c>
      <c r="D379" t="s">
        <v>154</v>
      </c>
      <c r="E379" t="s">
        <v>156</v>
      </c>
      <c r="F379" t="s">
        <v>159</v>
      </c>
      <c r="G379" t="s">
        <v>225</v>
      </c>
      <c r="H379">
        <v>454.70084763890338</v>
      </c>
      <c r="I379">
        <v>65</v>
      </c>
      <c r="J379">
        <v>1666575.6706315945</v>
      </c>
      <c r="K379">
        <v>59209.893633333326</v>
      </c>
      <c r="L379">
        <v>299983620.713687</v>
      </c>
      <c r="M379">
        <v>6734463.5983333327</v>
      </c>
      <c r="N379">
        <v>2499863505.9473915</v>
      </c>
      <c r="O379">
        <v>121160000</v>
      </c>
      <c r="P379">
        <v>26.198585649999995</v>
      </c>
      <c r="Q379">
        <v>24915.306275942334</v>
      </c>
      <c r="R379">
        <v>300042830.60732031</v>
      </c>
      <c r="S379">
        <v>2627.7579695457248</v>
      </c>
      <c r="T379">
        <v>24941.504861592333</v>
      </c>
      <c r="U379">
        <f>Sustainable_Friendly_Table[[#This Row],[Total Energy(MJ)]]*AHP!$P$13/TOPSIS!$B$12</f>
        <v>2.3995097363521969E-2</v>
      </c>
      <c r="V379">
        <f>Sustainable_Friendly_Table[[#This Row],[Total Cost(LKR Million)]]*AHP!$P$14/TOPSIS!$C$12</f>
        <v>7.2558368381282377E-3</v>
      </c>
      <c r="W379">
        <f>Sustainable_Friendly_Table[[#This Row],[Total Carbon (Metric T)]]*AHP!$P$15/TOPSIS!$D$12</f>
        <v>1.3206437386683614E-2</v>
      </c>
      <c r="X379">
        <f>((Sustainable_Friendly_Table[[#This Row],[Weighted Energy]]-TOPSIS!$B$13)^2+(Sustainable_Friendly_Table[[#This Row],[Weighted Cost]]-TOPSIS!$C$13)^2+(Sustainable_Friendly_Table[[#This Row],[Weighted Co2]]-TOPSIS!$D$13)^2)^0.5</f>
        <v>4.5723351554285106E-3</v>
      </c>
      <c r="Y379">
        <f>((Sustainable_Friendly_Table[[#This Row],[Weighted Energy]]-TOPSIS!$B$14)^2+(Sustainable_Friendly_Table[[#This Row],[Weighted Cost]]-TOPSIS!$C$14)^2+(Sustainable_Friendly_Table[[#This Row],[Weighted Co2]]-TOPSIS!$D$14)^2)^0.5</f>
        <v>2.4532234267432406E-3</v>
      </c>
      <c r="Z379">
        <f>Sustainable_Friendly_Table[[#This Row],[S- Worst-Euclidean Distance]]/(Sustainable_Friendly_Table[[#This Row],[S+ Best-Euclidean Distance]]+Sustainable_Friendly_Table[[#This Row],[S- Worst-Euclidean Distance]])</f>
        <v>0.34918553422479559</v>
      </c>
      <c r="AA379">
        <v>378</v>
      </c>
    </row>
    <row r="380" spans="1:27" x14ac:dyDescent="0.3">
      <c r="A380">
        <v>422</v>
      </c>
      <c r="B380" t="s">
        <v>142</v>
      </c>
      <c r="C380" t="s">
        <v>151</v>
      </c>
      <c r="D380" t="s">
        <v>155</v>
      </c>
      <c r="E380" t="s">
        <v>156</v>
      </c>
      <c r="F380" t="s">
        <v>161</v>
      </c>
      <c r="G380" t="s">
        <v>226</v>
      </c>
      <c r="H380">
        <v>460.29953209398701</v>
      </c>
      <c r="I380">
        <v>33</v>
      </c>
      <c r="J380">
        <v>1666384.2592891534</v>
      </c>
      <c r="K380">
        <v>46063.66173333332</v>
      </c>
      <c r="L380">
        <v>299949166.67204762</v>
      </c>
      <c r="M380">
        <v>6119951.7966666659</v>
      </c>
      <c r="N380">
        <v>2499576388.9337301</v>
      </c>
      <c r="O380">
        <v>128700000</v>
      </c>
      <c r="P380">
        <v>22.773059891666659</v>
      </c>
      <c r="Q380">
        <v>24912.444676372845</v>
      </c>
      <c r="R380">
        <v>299995230.33378094</v>
      </c>
      <c r="S380">
        <v>2634.3963407303968</v>
      </c>
      <c r="T380">
        <v>24935.217736264512</v>
      </c>
      <c r="U380">
        <f>Sustainable_Friendly_Table[[#This Row],[Total Energy(MJ)]]*AHP!$P$13/TOPSIS!$B$12</f>
        <v>2.399129066300593E-2</v>
      </c>
      <c r="V380">
        <f>Sustainable_Friendly_Table[[#This Row],[Total Cost(LKR Million)]]*AHP!$P$14/TOPSIS!$C$12</f>
        <v>7.2741668893525667E-3</v>
      </c>
      <c r="W380">
        <f>Sustainable_Friendly_Table[[#This Row],[Total Carbon (Metric T)]]*AHP!$P$15/TOPSIS!$D$12</f>
        <v>1.320310837636748E-2</v>
      </c>
      <c r="X380">
        <f>((Sustainable_Friendly_Table[[#This Row],[Weighted Energy]]-TOPSIS!$B$13)^2+(Sustainable_Friendly_Table[[#This Row],[Weighted Cost]]-TOPSIS!$C$13)^2+(Sustainable_Friendly_Table[[#This Row],[Weighted Co2]]-TOPSIS!$D$13)^2)^0.5</f>
        <v>4.572320333178231E-3</v>
      </c>
      <c r="Y380">
        <f>((Sustainable_Friendly_Table[[#This Row],[Weighted Energy]]-TOPSIS!$B$14)^2+(Sustainable_Friendly_Table[[#This Row],[Weighted Cost]]-TOPSIS!$C$14)^2+(Sustainable_Friendly_Table[[#This Row],[Weighted Co2]]-TOPSIS!$D$14)^2)^0.5</f>
        <v>2.4531457776464909E-3</v>
      </c>
      <c r="Z380">
        <f>Sustainable_Friendly_Table[[#This Row],[S- Worst-Euclidean Distance]]/(Sustainable_Friendly_Table[[#This Row],[S+ Best-Euclidean Distance]]+Sustainable_Friendly_Table[[#This Row],[S- Worst-Euclidean Distance]])</f>
        <v>0.34917907779339002</v>
      </c>
      <c r="AA380">
        <v>379</v>
      </c>
    </row>
    <row r="381" spans="1:27" x14ac:dyDescent="0.3">
      <c r="A381">
        <v>163</v>
      </c>
      <c r="B381" t="s">
        <v>140</v>
      </c>
      <c r="C381" t="s">
        <v>150</v>
      </c>
      <c r="D381" t="s">
        <v>155</v>
      </c>
      <c r="E381" t="s">
        <v>156</v>
      </c>
      <c r="F381" t="s">
        <v>159</v>
      </c>
      <c r="G381" t="s">
        <v>225</v>
      </c>
      <c r="H381">
        <v>454.73094151390336</v>
      </c>
      <c r="I381">
        <v>65</v>
      </c>
      <c r="J381">
        <v>1666604.801502595</v>
      </c>
      <c r="K381">
        <v>59123.91113333332</v>
      </c>
      <c r="L381">
        <v>299988864.2704671</v>
      </c>
      <c r="M381">
        <v>6730164.4733333327</v>
      </c>
      <c r="N381">
        <v>2499907202.2538924</v>
      </c>
      <c r="O381">
        <v>121160000</v>
      </c>
      <c r="P381">
        <v>26.134098774999991</v>
      </c>
      <c r="Q381">
        <v>24915.741782463792</v>
      </c>
      <c r="R381">
        <v>300047988.18160045</v>
      </c>
      <c r="S381">
        <v>2627.7973667272258</v>
      </c>
      <c r="T381">
        <v>24941.875881238793</v>
      </c>
      <c r="U381">
        <f>Sustainable_Friendly_Table[[#This Row],[Total Energy(MJ)]]*AHP!$P$13/TOPSIS!$B$12</f>
        <v>2.3995509826291905E-2</v>
      </c>
      <c r="V381">
        <f>Sustainable_Friendly_Table[[#This Row],[Total Cost(LKR Million)]]*AHP!$P$14/TOPSIS!$C$12</f>
        <v>7.2559456226982651E-3</v>
      </c>
      <c r="W381">
        <f>Sustainable_Friendly_Table[[#This Row],[Total Carbon (Metric T)]]*AHP!$P$15/TOPSIS!$D$12</f>
        <v>1.3206633840255977E-2</v>
      </c>
      <c r="X381">
        <f>((Sustainable_Friendly_Table[[#This Row],[Weighted Energy]]-TOPSIS!$B$13)^2+(Sustainable_Friendly_Table[[#This Row],[Weighted Cost]]-TOPSIS!$C$13)^2+(Sustainable_Friendly_Table[[#This Row],[Weighted Co2]]-TOPSIS!$D$13)^2)^0.5</f>
        <v>4.5728038685506301E-3</v>
      </c>
      <c r="Y381">
        <f>((Sustainable_Friendly_Table[[#This Row],[Weighted Energy]]-TOPSIS!$B$14)^2+(Sustainable_Friendly_Table[[#This Row],[Weighted Cost]]-TOPSIS!$C$14)^2+(Sustainable_Friendly_Table[[#This Row],[Weighted Co2]]-TOPSIS!$D$14)^2)^0.5</f>
        <v>2.4527548847448561E-3</v>
      </c>
      <c r="Z381">
        <f>Sustainable_Friendly_Table[[#This Row],[S- Worst-Euclidean Distance]]/(Sustainable_Friendly_Table[[#This Row],[S+ Best-Euclidean Distance]]+Sustainable_Friendly_Table[[#This Row],[S- Worst-Euclidean Distance]])</f>
        <v>0.34911883465416038</v>
      </c>
      <c r="AA381">
        <v>380</v>
      </c>
    </row>
    <row r="382" spans="1:27" x14ac:dyDescent="0.3">
      <c r="A382">
        <v>147</v>
      </c>
      <c r="B382" t="s">
        <v>140</v>
      </c>
      <c r="C382" t="s">
        <v>150</v>
      </c>
      <c r="D382" t="s">
        <v>154</v>
      </c>
      <c r="E382" t="s">
        <v>156</v>
      </c>
      <c r="F382" t="s">
        <v>159</v>
      </c>
      <c r="G382" t="s">
        <v>224</v>
      </c>
      <c r="H382">
        <v>454.70084763890338</v>
      </c>
      <c r="I382">
        <v>33</v>
      </c>
      <c r="J382">
        <v>1666575.6706315945</v>
      </c>
      <c r="K382">
        <v>59209.893633333326</v>
      </c>
      <c r="L382">
        <v>299983620.713687</v>
      </c>
      <c r="M382">
        <v>6734463.5983333327</v>
      </c>
      <c r="N382">
        <v>2499863505.9473915</v>
      </c>
      <c r="O382">
        <v>123624600</v>
      </c>
      <c r="P382">
        <v>26.198585649999995</v>
      </c>
      <c r="Q382">
        <v>24915.306275942334</v>
      </c>
      <c r="R382">
        <v>300042830.60732031</v>
      </c>
      <c r="S382">
        <v>2630.222569545725</v>
      </c>
      <c r="T382">
        <v>24941.504861592333</v>
      </c>
      <c r="U382">
        <f>Sustainable_Friendly_Table[[#This Row],[Total Energy(MJ)]]*AHP!$P$13/TOPSIS!$B$12</f>
        <v>2.3995097363521969E-2</v>
      </c>
      <c r="V382">
        <f>Sustainable_Friendly_Table[[#This Row],[Total Cost(LKR Million)]]*AHP!$P$14/TOPSIS!$C$12</f>
        <v>7.2626421587393842E-3</v>
      </c>
      <c r="W382">
        <f>Sustainable_Friendly_Table[[#This Row],[Total Carbon (Metric T)]]*AHP!$P$15/TOPSIS!$D$12</f>
        <v>1.3206437386683614E-2</v>
      </c>
      <c r="X382">
        <f>((Sustainable_Friendly_Table[[#This Row],[Weighted Energy]]-TOPSIS!$B$13)^2+(Sustainable_Friendly_Table[[#This Row],[Weighted Cost]]-TOPSIS!$C$13)^2+(Sustainable_Friendly_Table[[#This Row],[Weighted Co2]]-TOPSIS!$D$13)^2)^0.5</f>
        <v>4.5740918770300759E-3</v>
      </c>
      <c r="Y382">
        <f>((Sustainable_Friendly_Table[[#This Row],[Weighted Energy]]-TOPSIS!$B$14)^2+(Sustainable_Friendly_Table[[#This Row],[Weighted Cost]]-TOPSIS!$C$14)^2+(Sustainable_Friendly_Table[[#This Row],[Weighted Co2]]-TOPSIS!$D$14)^2)^0.5</f>
        <v>2.4514089152885914E-3</v>
      </c>
      <c r="Z382">
        <f>Sustainable_Friendly_Table[[#This Row],[S- Worst-Euclidean Distance]]/(Sustainable_Friendly_Table[[#This Row],[S+ Best-Euclidean Distance]]+Sustainable_Friendly_Table[[#This Row],[S- Worst-Euclidean Distance]])</f>
        <v>0.34893013149594115</v>
      </c>
      <c r="AA382">
        <v>381</v>
      </c>
    </row>
    <row r="383" spans="1:27" x14ac:dyDescent="0.3">
      <c r="A383">
        <v>165</v>
      </c>
      <c r="B383" t="s">
        <v>140</v>
      </c>
      <c r="C383" t="s">
        <v>150</v>
      </c>
      <c r="D383" t="s">
        <v>155</v>
      </c>
      <c r="E383" t="s">
        <v>156</v>
      </c>
      <c r="F383" t="s">
        <v>159</v>
      </c>
      <c r="G383" t="s">
        <v>224</v>
      </c>
      <c r="H383">
        <v>454.73094151390336</v>
      </c>
      <c r="I383">
        <v>33</v>
      </c>
      <c r="J383">
        <v>1666604.801502595</v>
      </c>
      <c r="K383">
        <v>59123.91113333332</v>
      </c>
      <c r="L383">
        <v>299988864.2704671</v>
      </c>
      <c r="M383">
        <v>6730164.4733333327</v>
      </c>
      <c r="N383">
        <v>2499907202.2538924</v>
      </c>
      <c r="O383">
        <v>123624600</v>
      </c>
      <c r="P383">
        <v>26.134098774999991</v>
      </c>
      <c r="Q383">
        <v>24915.741782463792</v>
      </c>
      <c r="R383">
        <v>300047988.18160045</v>
      </c>
      <c r="S383">
        <v>2630.2619667272256</v>
      </c>
      <c r="T383">
        <v>24941.875881238793</v>
      </c>
      <c r="U383">
        <f>Sustainable_Friendly_Table[[#This Row],[Total Energy(MJ)]]*AHP!$P$13/TOPSIS!$B$12</f>
        <v>2.3995509826291905E-2</v>
      </c>
      <c r="V383">
        <f>Sustainable_Friendly_Table[[#This Row],[Total Cost(LKR Million)]]*AHP!$P$14/TOPSIS!$C$12</f>
        <v>7.2627509433094107E-3</v>
      </c>
      <c r="W383">
        <f>Sustainable_Friendly_Table[[#This Row],[Total Carbon (Metric T)]]*AHP!$P$15/TOPSIS!$D$12</f>
        <v>1.3206633840255977E-2</v>
      </c>
      <c r="X383">
        <f>((Sustainable_Friendly_Table[[#This Row],[Weighted Energy]]-TOPSIS!$B$13)^2+(Sustainable_Friendly_Table[[#This Row],[Weighted Cost]]-TOPSIS!$C$13)^2+(Sustainable_Friendly_Table[[#This Row],[Weighted Co2]]-TOPSIS!$D$13)^2)^0.5</f>
        <v>4.5745605719898852E-3</v>
      </c>
      <c r="Y383">
        <f>((Sustainable_Friendly_Table[[#This Row],[Weighted Energy]]-TOPSIS!$B$14)^2+(Sustainable_Friendly_Table[[#This Row],[Weighted Cost]]-TOPSIS!$C$14)^2+(Sustainable_Friendly_Table[[#This Row],[Weighted Co2]]-TOPSIS!$D$14)^2)^0.5</f>
        <v>2.4509403284662082E-3</v>
      </c>
      <c r="Z383">
        <f>Sustainable_Friendly_Table[[#This Row],[S- Worst-Euclidean Distance]]/(Sustainable_Friendly_Table[[#This Row],[S+ Best-Euclidean Distance]]+Sustainable_Friendly_Table[[#This Row],[S- Worst-Euclidean Distance]])</f>
        <v>0.3488634281303834</v>
      </c>
      <c r="AA383">
        <v>382</v>
      </c>
    </row>
    <row r="384" spans="1:27" x14ac:dyDescent="0.3">
      <c r="A384">
        <v>146</v>
      </c>
      <c r="B384" t="s">
        <v>140</v>
      </c>
      <c r="C384" t="s">
        <v>150</v>
      </c>
      <c r="D384" t="s">
        <v>154</v>
      </c>
      <c r="E384" t="s">
        <v>156</v>
      </c>
      <c r="F384" t="s">
        <v>159</v>
      </c>
      <c r="G384" t="s">
        <v>226</v>
      </c>
      <c r="H384">
        <v>454.70084763890338</v>
      </c>
      <c r="I384">
        <v>33</v>
      </c>
      <c r="J384">
        <v>1666575.6706315945</v>
      </c>
      <c r="K384">
        <v>59209.893633333326</v>
      </c>
      <c r="L384">
        <v>299983620.713687</v>
      </c>
      <c r="M384">
        <v>6734463.5983333327</v>
      </c>
      <c r="N384">
        <v>2499863505.9473915</v>
      </c>
      <c r="O384">
        <v>128700000</v>
      </c>
      <c r="P384">
        <v>26.198585649999995</v>
      </c>
      <c r="Q384">
        <v>24915.306275942334</v>
      </c>
      <c r="R384">
        <v>300042830.60732031</v>
      </c>
      <c r="S384">
        <v>2635.2979695457248</v>
      </c>
      <c r="T384">
        <v>24941.504861592333</v>
      </c>
      <c r="U384">
        <f>Sustainable_Friendly_Table[[#This Row],[Total Energy(MJ)]]*AHP!$P$13/TOPSIS!$B$12</f>
        <v>2.3995097363521969E-2</v>
      </c>
      <c r="V384">
        <f>Sustainable_Friendly_Table[[#This Row],[Total Cost(LKR Million)]]*AHP!$P$14/TOPSIS!$C$12</f>
        <v>7.2766564913815182E-3</v>
      </c>
      <c r="W384">
        <f>Sustainable_Friendly_Table[[#This Row],[Total Carbon (Metric T)]]*AHP!$P$15/TOPSIS!$D$12</f>
        <v>1.3206437386683614E-2</v>
      </c>
      <c r="X384">
        <f>((Sustainable_Friendly_Table[[#This Row],[Weighted Energy]]-TOPSIS!$B$13)^2+(Sustainable_Friendly_Table[[#This Row],[Weighted Cost]]-TOPSIS!$C$13)^2+(Sustainable_Friendly_Table[[#This Row],[Weighted Co2]]-TOPSIS!$D$13)^2)^0.5</f>
        <v>4.5777392741376726E-3</v>
      </c>
      <c r="Y384">
        <f>((Sustainable_Friendly_Table[[#This Row],[Weighted Energy]]-TOPSIS!$B$14)^2+(Sustainable_Friendly_Table[[#This Row],[Weighted Cost]]-TOPSIS!$C$14)^2+(Sustainable_Friendly_Table[[#This Row],[Weighted Co2]]-TOPSIS!$D$14)^2)^0.5</f>
        <v>2.4477276199784933E-3</v>
      </c>
      <c r="Z384">
        <f>Sustainable_Friendly_Table[[#This Row],[S- Worst-Euclidean Distance]]/(Sustainable_Friendly_Table[[#This Row],[S+ Best-Euclidean Distance]]+Sustainable_Friendly_Table[[#This Row],[S- Worst-Euclidean Distance]])</f>
        <v>0.34840782212331928</v>
      </c>
      <c r="AA384">
        <v>383</v>
      </c>
    </row>
    <row r="385" spans="1:27" x14ac:dyDescent="0.3">
      <c r="A385">
        <v>164</v>
      </c>
      <c r="B385" t="s">
        <v>140</v>
      </c>
      <c r="C385" t="s">
        <v>150</v>
      </c>
      <c r="D385" t="s">
        <v>155</v>
      </c>
      <c r="E385" t="s">
        <v>156</v>
      </c>
      <c r="F385" t="s">
        <v>159</v>
      </c>
      <c r="G385" t="s">
        <v>226</v>
      </c>
      <c r="H385">
        <v>454.73094151390336</v>
      </c>
      <c r="I385">
        <v>33</v>
      </c>
      <c r="J385">
        <v>1666604.801502595</v>
      </c>
      <c r="K385">
        <v>59123.91113333332</v>
      </c>
      <c r="L385">
        <v>299988864.2704671</v>
      </c>
      <c r="M385">
        <v>6730164.4733333327</v>
      </c>
      <c r="N385">
        <v>2499907202.2538924</v>
      </c>
      <c r="O385">
        <v>128700000</v>
      </c>
      <c r="P385">
        <v>26.134098774999991</v>
      </c>
      <c r="Q385">
        <v>24915.741782463792</v>
      </c>
      <c r="R385">
        <v>300047988.18160045</v>
      </c>
      <c r="S385">
        <v>2635.3373667272258</v>
      </c>
      <c r="T385">
        <v>24941.875881238793</v>
      </c>
      <c r="U385">
        <f>Sustainable_Friendly_Table[[#This Row],[Total Energy(MJ)]]*AHP!$P$13/TOPSIS!$B$12</f>
        <v>2.3995509826291905E-2</v>
      </c>
      <c r="V385">
        <f>Sustainable_Friendly_Table[[#This Row],[Total Cost(LKR Million)]]*AHP!$P$14/TOPSIS!$C$12</f>
        <v>7.2767652759515456E-3</v>
      </c>
      <c r="W385">
        <f>Sustainable_Friendly_Table[[#This Row],[Total Carbon (Metric T)]]*AHP!$P$15/TOPSIS!$D$12</f>
        <v>1.3206633840255977E-2</v>
      </c>
      <c r="X385">
        <f>((Sustainable_Friendly_Table[[#This Row],[Weighted Energy]]-TOPSIS!$B$13)^2+(Sustainable_Friendly_Table[[#This Row],[Weighted Cost]]-TOPSIS!$C$13)^2+(Sustainable_Friendly_Table[[#This Row],[Weighted Co2]]-TOPSIS!$D$13)^2)^0.5</f>
        <v>4.5782079286944485E-3</v>
      </c>
      <c r="Y385">
        <f>((Sustainable_Friendly_Table[[#This Row],[Weighted Energy]]-TOPSIS!$B$14)^2+(Sustainable_Friendly_Table[[#This Row],[Weighted Cost]]-TOPSIS!$C$14)^2+(Sustainable_Friendly_Table[[#This Row],[Weighted Co2]]-TOPSIS!$D$14)^2)^0.5</f>
        <v>2.4472589512427034E-3</v>
      </c>
      <c r="Z385">
        <f>Sustainable_Friendly_Table[[#This Row],[S- Worst-Euclidean Distance]]/(Sustainable_Friendly_Table[[#This Row],[S+ Best-Euclidean Distance]]+Sustainable_Friendly_Table[[#This Row],[S- Worst-Euclidean Distance]])</f>
        <v>0.34834111284922831</v>
      </c>
      <c r="AA385">
        <v>384</v>
      </c>
    </row>
    <row r="386" spans="1:27" x14ac:dyDescent="0.3">
      <c r="A386">
        <v>412</v>
      </c>
      <c r="B386" t="s">
        <v>142</v>
      </c>
      <c r="C386" t="s">
        <v>151</v>
      </c>
      <c r="D386" t="s">
        <v>154</v>
      </c>
      <c r="E386" t="s">
        <v>157</v>
      </c>
      <c r="F386" t="s">
        <v>161</v>
      </c>
      <c r="G386" t="s">
        <v>225</v>
      </c>
      <c r="H386">
        <v>463.32095055232037</v>
      </c>
      <c r="I386">
        <v>66</v>
      </c>
      <c r="J386">
        <v>1669308.9923568198</v>
      </c>
      <c r="K386">
        <v>49146.665274999992</v>
      </c>
      <c r="L386">
        <v>300475618.62422758</v>
      </c>
      <c r="M386">
        <v>5524846.713333332</v>
      </c>
      <c r="N386">
        <v>2503963488.5352297</v>
      </c>
      <c r="O386">
        <v>123024000</v>
      </c>
      <c r="P386">
        <v>25.834567808333325</v>
      </c>
      <c r="Q386">
        <v>24956.169435734453</v>
      </c>
      <c r="R386">
        <v>300524765.28950256</v>
      </c>
      <c r="S386">
        <v>2632.512335248563</v>
      </c>
      <c r="T386">
        <v>24982.004003542788</v>
      </c>
      <c r="U386">
        <f>Sustainable_Friendly_Table[[#This Row],[Total Energy(MJ)]]*AHP!$P$13/TOPSIS!$B$12</f>
        <v>2.4033638759756684E-2</v>
      </c>
      <c r="V386">
        <f>Sustainable_Friendly_Table[[#This Row],[Total Cost(LKR Million)]]*AHP!$P$14/TOPSIS!$C$12</f>
        <v>7.2689647221298795E-3</v>
      </c>
      <c r="W386">
        <f>Sustainable_Friendly_Table[[#This Row],[Total Carbon (Metric T)]]*AHP!$P$15/TOPSIS!$D$12</f>
        <v>1.3227881537120852E-2</v>
      </c>
      <c r="X386">
        <f>((Sustainable_Friendly_Table[[#This Row],[Weighted Energy]]-TOPSIS!$B$13)^2+(Sustainable_Friendly_Table[[#This Row],[Weighted Cost]]-TOPSIS!$C$13)^2+(Sustainable_Friendly_Table[[#This Row],[Weighted Co2]]-TOPSIS!$D$13)^2)^0.5</f>
        <v>4.6183333438615023E-3</v>
      </c>
      <c r="Y386">
        <f>((Sustainable_Friendly_Table[[#This Row],[Weighted Energy]]-TOPSIS!$B$14)^2+(Sustainable_Friendly_Table[[#This Row],[Weighted Cost]]-TOPSIS!$C$14)^2+(Sustainable_Friendly_Table[[#This Row],[Weighted Co2]]-TOPSIS!$D$14)^2)^0.5</f>
        <v>2.4072137754945241E-3</v>
      </c>
      <c r="Z386">
        <f>Sustainable_Friendly_Table[[#This Row],[S- Worst-Euclidean Distance]]/(Sustainable_Friendly_Table[[#This Row],[S+ Best-Euclidean Distance]]+Sustainable_Friendly_Table[[#This Row],[S- Worst-Euclidean Distance]])</f>
        <v>0.34263719744508286</v>
      </c>
      <c r="AA386">
        <v>385</v>
      </c>
    </row>
    <row r="387" spans="1:27" x14ac:dyDescent="0.3">
      <c r="A387">
        <v>414</v>
      </c>
      <c r="B387" t="s">
        <v>142</v>
      </c>
      <c r="C387" t="s">
        <v>151</v>
      </c>
      <c r="D387" t="s">
        <v>154</v>
      </c>
      <c r="E387" t="s">
        <v>157</v>
      </c>
      <c r="F387" t="s">
        <v>161</v>
      </c>
      <c r="G387" t="s">
        <v>224</v>
      </c>
      <c r="H387">
        <v>463.32095055232037</v>
      </c>
      <c r="I387">
        <v>33</v>
      </c>
      <c r="J387">
        <v>1669308.9923568198</v>
      </c>
      <c r="K387">
        <v>49146.665274999992</v>
      </c>
      <c r="L387">
        <v>300475618.62422758</v>
      </c>
      <c r="M387">
        <v>5524846.713333332</v>
      </c>
      <c r="N387">
        <v>2503963488.5352297</v>
      </c>
      <c r="O387">
        <v>123624600</v>
      </c>
      <c r="P387">
        <v>25.834567808333325</v>
      </c>
      <c r="Q387">
        <v>24956.169435734453</v>
      </c>
      <c r="R387">
        <v>300524765.28950256</v>
      </c>
      <c r="S387">
        <v>2633.1129352485627</v>
      </c>
      <c r="T387">
        <v>24982.004003542788</v>
      </c>
      <c r="U387">
        <f>Sustainable_Friendly_Table[[#This Row],[Total Energy(MJ)]]*AHP!$P$13/TOPSIS!$B$12</f>
        <v>2.4033638759756684E-2</v>
      </c>
      <c r="V387">
        <f>Sustainable_Friendly_Table[[#This Row],[Total Cost(LKR Million)]]*AHP!$P$14/TOPSIS!$C$12</f>
        <v>7.2706231151993652E-3</v>
      </c>
      <c r="W387">
        <f>Sustainable_Friendly_Table[[#This Row],[Total Carbon (Metric T)]]*AHP!$P$15/TOPSIS!$D$12</f>
        <v>1.3227881537120852E-2</v>
      </c>
      <c r="X387">
        <f>((Sustainable_Friendly_Table[[#This Row],[Weighted Energy]]-TOPSIS!$B$13)^2+(Sustainable_Friendly_Table[[#This Row],[Weighted Cost]]-TOPSIS!$C$13)^2+(Sustainable_Friendly_Table[[#This Row],[Weighted Co2]]-TOPSIS!$D$13)^2)^0.5</f>
        <v>4.6187610282968526E-3</v>
      </c>
      <c r="Y387">
        <f>((Sustainable_Friendly_Table[[#This Row],[Weighted Energy]]-TOPSIS!$B$14)^2+(Sustainable_Friendly_Table[[#This Row],[Weighted Cost]]-TOPSIS!$C$14)^2+(Sustainable_Friendly_Table[[#This Row],[Weighted Co2]]-TOPSIS!$D$14)^2)^0.5</f>
        <v>2.4067705415848355E-3</v>
      </c>
      <c r="Z387">
        <f>Sustainable_Friendly_Table[[#This Row],[S- Worst-Euclidean Distance]]/(Sustainable_Friendly_Table[[#This Row],[S+ Best-Euclidean Distance]]+Sustainable_Friendly_Table[[#This Row],[S- Worst-Euclidean Distance]])</f>
        <v>0.34257486677628951</v>
      </c>
      <c r="AA387">
        <v>386</v>
      </c>
    </row>
    <row r="388" spans="1:27" x14ac:dyDescent="0.3">
      <c r="A388">
        <v>430</v>
      </c>
      <c r="B388" t="s">
        <v>142</v>
      </c>
      <c r="C388" t="s">
        <v>151</v>
      </c>
      <c r="D388" t="s">
        <v>155</v>
      </c>
      <c r="E388" t="s">
        <v>157</v>
      </c>
      <c r="F388" t="s">
        <v>161</v>
      </c>
      <c r="G388" t="s">
        <v>225</v>
      </c>
      <c r="H388">
        <v>463.35104442732035</v>
      </c>
      <c r="I388">
        <v>66</v>
      </c>
      <c r="J388">
        <v>1669338.12322782</v>
      </c>
      <c r="K388">
        <v>49060.682774999987</v>
      </c>
      <c r="L388">
        <v>300480862.18100762</v>
      </c>
      <c r="M388">
        <v>5520547.588333332</v>
      </c>
      <c r="N388">
        <v>2504007184.8417301</v>
      </c>
      <c r="O388">
        <v>123024000</v>
      </c>
      <c r="P388">
        <v>25.770080933333329</v>
      </c>
      <c r="Q388">
        <v>24956.604942255912</v>
      </c>
      <c r="R388">
        <v>300529922.86378264</v>
      </c>
      <c r="S388">
        <v>2632.5517324300631</v>
      </c>
      <c r="T388">
        <v>24982.375023189245</v>
      </c>
      <c r="U388">
        <f>Sustainable_Friendly_Table[[#This Row],[Total Energy(MJ)]]*AHP!$P$13/TOPSIS!$B$12</f>
        <v>2.4034051222526612E-2</v>
      </c>
      <c r="V388">
        <f>Sustainable_Friendly_Table[[#This Row],[Total Cost(LKR Million)]]*AHP!$P$14/TOPSIS!$C$12</f>
        <v>7.2690735066999043E-3</v>
      </c>
      <c r="W388">
        <f>Sustainable_Friendly_Table[[#This Row],[Total Carbon (Metric T)]]*AHP!$P$15/TOPSIS!$D$12</f>
        <v>1.3228077990693213E-2</v>
      </c>
      <c r="X388">
        <f>((Sustainable_Friendly_Table[[#This Row],[Weighted Energy]]-TOPSIS!$B$13)^2+(Sustainable_Friendly_Table[[#This Row],[Weighted Cost]]-TOPSIS!$C$13)^2+(Sustainable_Friendly_Table[[#This Row],[Weighted Co2]]-TOPSIS!$D$13)^2)^0.5</f>
        <v>4.6188020521831736E-3</v>
      </c>
      <c r="Y388">
        <f>((Sustainable_Friendly_Table[[#This Row],[Weighted Energy]]-TOPSIS!$B$14)^2+(Sustainable_Friendly_Table[[#This Row],[Weighted Cost]]-TOPSIS!$C$14)^2+(Sustainable_Friendly_Table[[#This Row],[Weighted Co2]]-TOPSIS!$D$14)^2)^0.5</f>
        <v>2.4067452253225701E-3</v>
      </c>
      <c r="Z388">
        <f>Sustainable_Friendly_Table[[#This Row],[S- Worst-Euclidean Distance]]/(Sustainable_Friendly_Table[[#This Row],[S+ Best-Euclidean Distance]]+Sustainable_Friendly_Table[[#This Row],[S- Worst-Euclidean Distance]])</f>
        <v>0.34257049739433659</v>
      </c>
      <c r="AA388">
        <v>387</v>
      </c>
    </row>
    <row r="389" spans="1:27" x14ac:dyDescent="0.3">
      <c r="A389">
        <v>432</v>
      </c>
      <c r="B389" t="s">
        <v>142</v>
      </c>
      <c r="C389" t="s">
        <v>151</v>
      </c>
      <c r="D389" t="s">
        <v>155</v>
      </c>
      <c r="E389" t="s">
        <v>157</v>
      </c>
      <c r="F389" t="s">
        <v>161</v>
      </c>
      <c r="G389" t="s">
        <v>224</v>
      </c>
      <c r="H389">
        <v>463.35104442732035</v>
      </c>
      <c r="I389">
        <v>33</v>
      </c>
      <c r="J389">
        <v>1669338.12322782</v>
      </c>
      <c r="K389">
        <v>49060.682774999987</v>
      </c>
      <c r="L389">
        <v>300480862.18100762</v>
      </c>
      <c r="M389">
        <v>5520547.588333332</v>
      </c>
      <c r="N389">
        <v>2504007184.8417301</v>
      </c>
      <c r="O389">
        <v>123624600</v>
      </c>
      <c r="P389">
        <v>25.770080933333329</v>
      </c>
      <c r="Q389">
        <v>24956.604942255912</v>
      </c>
      <c r="R389">
        <v>300529922.86378264</v>
      </c>
      <c r="S389">
        <v>2633.1523324300633</v>
      </c>
      <c r="T389">
        <v>24982.375023189245</v>
      </c>
      <c r="U389">
        <f>Sustainable_Friendly_Table[[#This Row],[Total Energy(MJ)]]*AHP!$P$13/TOPSIS!$B$12</f>
        <v>2.4034051222526612E-2</v>
      </c>
      <c r="V389">
        <f>Sustainable_Friendly_Table[[#This Row],[Total Cost(LKR Million)]]*AHP!$P$14/TOPSIS!$C$12</f>
        <v>7.2707318997693908E-3</v>
      </c>
      <c r="W389">
        <f>Sustainable_Friendly_Table[[#This Row],[Total Carbon (Metric T)]]*AHP!$P$15/TOPSIS!$D$12</f>
        <v>1.3228077990693213E-2</v>
      </c>
      <c r="X389">
        <f>((Sustainable_Friendly_Table[[#This Row],[Weighted Energy]]-TOPSIS!$B$13)^2+(Sustainable_Friendly_Table[[#This Row],[Weighted Cost]]-TOPSIS!$C$13)^2+(Sustainable_Friendly_Table[[#This Row],[Weighted Co2]]-TOPSIS!$D$13)^2)^0.5</f>
        <v>4.6192297322776108E-3</v>
      </c>
      <c r="Y389">
        <f>((Sustainable_Friendly_Table[[#This Row],[Weighted Energy]]-TOPSIS!$B$14)^2+(Sustainable_Friendly_Table[[#This Row],[Weighted Cost]]-TOPSIS!$C$14)^2+(Sustainable_Friendly_Table[[#This Row],[Weighted Co2]]-TOPSIS!$D$14)^2)^0.5</f>
        <v>2.4063019800802435E-3</v>
      </c>
      <c r="Z389">
        <f>Sustainable_Friendly_Table[[#This Row],[S- Worst-Euclidean Distance]]/(Sustainable_Friendly_Table[[#This Row],[S+ Best-Euclidean Distance]]+Sustainable_Friendly_Table[[#This Row],[S- Worst-Euclidean Distance]])</f>
        <v>0.34250816573037129</v>
      </c>
      <c r="AA389">
        <v>388</v>
      </c>
    </row>
    <row r="390" spans="1:27" x14ac:dyDescent="0.3">
      <c r="A390">
        <v>413</v>
      </c>
      <c r="B390" t="s">
        <v>142</v>
      </c>
      <c r="C390" t="s">
        <v>151</v>
      </c>
      <c r="D390" t="s">
        <v>154</v>
      </c>
      <c r="E390" t="s">
        <v>157</v>
      </c>
      <c r="F390" t="s">
        <v>161</v>
      </c>
      <c r="G390" t="s">
        <v>226</v>
      </c>
      <c r="H390">
        <v>463.32095055232037</v>
      </c>
      <c r="I390">
        <v>33</v>
      </c>
      <c r="J390">
        <v>1669308.9923568198</v>
      </c>
      <c r="K390">
        <v>49146.665274999992</v>
      </c>
      <c r="L390">
        <v>300475618.62422758</v>
      </c>
      <c r="M390">
        <v>5524846.713333332</v>
      </c>
      <c r="N390">
        <v>2503963488.5352297</v>
      </c>
      <c r="O390">
        <v>128700000</v>
      </c>
      <c r="P390">
        <v>25.834567808333325</v>
      </c>
      <c r="Q390">
        <v>24956.169435734453</v>
      </c>
      <c r="R390">
        <v>300524765.28950256</v>
      </c>
      <c r="S390">
        <v>2638.1883352485629</v>
      </c>
      <c r="T390">
        <v>24982.004003542788</v>
      </c>
      <c r="U390">
        <f>Sustainable_Friendly_Table[[#This Row],[Total Energy(MJ)]]*AHP!$P$13/TOPSIS!$B$12</f>
        <v>2.4033638759756684E-2</v>
      </c>
      <c r="V390">
        <f>Sustainable_Friendly_Table[[#This Row],[Total Cost(LKR Million)]]*AHP!$P$14/TOPSIS!$C$12</f>
        <v>7.2846374478415001E-3</v>
      </c>
      <c r="W390">
        <f>Sustainable_Friendly_Table[[#This Row],[Total Carbon (Metric T)]]*AHP!$P$15/TOPSIS!$D$12</f>
        <v>1.3227881537120852E-2</v>
      </c>
      <c r="X390">
        <f>((Sustainable_Friendly_Table[[#This Row],[Weighted Energy]]-TOPSIS!$B$13)^2+(Sustainable_Friendly_Table[[#This Row],[Weighted Cost]]-TOPSIS!$C$13)^2+(Sustainable_Friendly_Table[[#This Row],[Weighted Co2]]-TOPSIS!$D$13)^2)^0.5</f>
        <v>4.6223973752308493E-3</v>
      </c>
      <c r="Y390">
        <f>((Sustainable_Friendly_Table[[#This Row],[Weighted Energy]]-TOPSIS!$B$14)^2+(Sustainable_Friendly_Table[[#This Row],[Weighted Cost]]-TOPSIS!$C$14)^2+(Sustainable_Friendly_Table[[#This Row],[Weighted Co2]]-TOPSIS!$D$14)^2)^0.5</f>
        <v>2.4030674079282537E-3</v>
      </c>
      <c r="Z390">
        <f>Sustainable_Friendly_Table[[#This Row],[S- Worst-Euclidean Distance]]/(Sustainable_Friendly_Table[[#This Row],[S+ Best-Euclidean Distance]]+Sustainable_Friendly_Table[[#This Row],[S- Worst-Euclidean Distance]])</f>
        <v>0.34205102183256259</v>
      </c>
      <c r="AA390">
        <v>389</v>
      </c>
    </row>
    <row r="391" spans="1:27" x14ac:dyDescent="0.3">
      <c r="A391">
        <v>431</v>
      </c>
      <c r="B391" t="s">
        <v>142</v>
      </c>
      <c r="C391" t="s">
        <v>151</v>
      </c>
      <c r="D391" t="s">
        <v>155</v>
      </c>
      <c r="E391" t="s">
        <v>157</v>
      </c>
      <c r="F391" t="s">
        <v>161</v>
      </c>
      <c r="G391" t="s">
        <v>226</v>
      </c>
      <c r="H391">
        <v>463.35104442732035</v>
      </c>
      <c r="I391">
        <v>33</v>
      </c>
      <c r="J391">
        <v>1669338.12322782</v>
      </c>
      <c r="K391">
        <v>49060.682774999987</v>
      </c>
      <c r="L391">
        <v>300480862.18100762</v>
      </c>
      <c r="M391">
        <v>5520547.588333332</v>
      </c>
      <c r="N391">
        <v>2504007184.8417301</v>
      </c>
      <c r="O391">
        <v>128700000</v>
      </c>
      <c r="P391">
        <v>25.770080933333329</v>
      </c>
      <c r="Q391">
        <v>24956.604942255912</v>
      </c>
      <c r="R391">
        <v>300529922.86378264</v>
      </c>
      <c r="S391">
        <v>2638.227732430063</v>
      </c>
      <c r="T391">
        <v>24982.375023189245</v>
      </c>
      <c r="U391">
        <f>Sustainable_Friendly_Table[[#This Row],[Total Energy(MJ)]]*AHP!$P$13/TOPSIS!$B$12</f>
        <v>2.4034051222526612E-2</v>
      </c>
      <c r="V391">
        <f>Sustainable_Friendly_Table[[#This Row],[Total Cost(LKR Million)]]*AHP!$P$14/TOPSIS!$C$12</f>
        <v>7.2847462324115257E-3</v>
      </c>
      <c r="W391">
        <f>Sustainable_Friendly_Table[[#This Row],[Total Carbon (Metric T)]]*AHP!$P$15/TOPSIS!$D$12</f>
        <v>1.3228077990693213E-2</v>
      </c>
      <c r="X391">
        <f>((Sustainable_Friendly_Table[[#This Row],[Weighted Energy]]-TOPSIS!$B$13)^2+(Sustainable_Friendly_Table[[#This Row],[Weighted Cost]]-TOPSIS!$C$13)^2+(Sustainable_Friendly_Table[[#This Row],[Weighted Co2]]-TOPSIS!$D$13)^2)^0.5</f>
        <v>4.6228660403121171E-3</v>
      </c>
      <c r="Y391">
        <f>((Sustainable_Friendly_Table[[#This Row],[Weighted Energy]]-TOPSIS!$B$14)^2+(Sustainable_Friendly_Table[[#This Row],[Weighted Cost]]-TOPSIS!$C$14)^2+(Sustainable_Friendly_Table[[#This Row],[Weighted Co2]]-TOPSIS!$D$14)^2)^0.5</f>
        <v>2.4025987587674431E-3</v>
      </c>
      <c r="Z391">
        <f>Sustainable_Friendly_Table[[#This Row],[S- Worst-Euclidean Distance]]/(Sustainable_Friendly_Table[[#This Row],[S+ Best-Euclidean Distance]]+Sustainable_Friendly_Table[[#This Row],[S- Worst-Euclidean Distance]])</f>
        <v>0.3419843138467108</v>
      </c>
      <c r="AA391">
        <v>390</v>
      </c>
    </row>
    <row r="392" spans="1:27" x14ac:dyDescent="0.3">
      <c r="A392">
        <v>154</v>
      </c>
      <c r="B392" t="s">
        <v>140</v>
      </c>
      <c r="C392" t="s">
        <v>150</v>
      </c>
      <c r="D392" t="s">
        <v>154</v>
      </c>
      <c r="E392" t="s">
        <v>157</v>
      </c>
      <c r="F392" t="s">
        <v>159</v>
      </c>
      <c r="G392" t="s">
        <v>225</v>
      </c>
      <c r="H392">
        <v>457.75235997223672</v>
      </c>
      <c r="I392">
        <v>66</v>
      </c>
      <c r="J392">
        <v>1669529.5345702616</v>
      </c>
      <c r="K392">
        <v>62206.914674999993</v>
      </c>
      <c r="L392">
        <v>300515316.22264707</v>
      </c>
      <c r="M392">
        <v>6135059.3899999987</v>
      </c>
      <c r="N392">
        <v>2504294301.8553925</v>
      </c>
      <c r="O392">
        <v>123024000</v>
      </c>
      <c r="P392">
        <v>29.195606691666661</v>
      </c>
      <c r="Q392">
        <v>24959.466541825412</v>
      </c>
      <c r="R392">
        <v>300577523.13732207</v>
      </c>
      <c r="S392">
        <v>2633.4533612453924</v>
      </c>
      <c r="T392">
        <v>24988.66214851708</v>
      </c>
      <c r="U392">
        <f>Sustainable_Friendly_Table[[#This Row],[Total Energy(MJ)]]*AHP!$P$13/TOPSIS!$B$12</f>
        <v>2.4037857923042659E-2</v>
      </c>
      <c r="V392">
        <f>Sustainable_Friendly_Table[[#This Row],[Total Cost(LKR Million)]]*AHP!$P$14/TOPSIS!$C$12</f>
        <v>7.2715631087288601E-3</v>
      </c>
      <c r="W392">
        <f>Sustainable_Friendly_Table[[#This Row],[Total Carbon (Metric T)]]*AHP!$P$15/TOPSIS!$D$12</f>
        <v>1.3231407001009355E-2</v>
      </c>
      <c r="X392">
        <f>((Sustainable_Friendly_Table[[#This Row],[Weighted Energy]]-TOPSIS!$B$13)^2+(Sustainable_Friendly_Table[[#This Row],[Weighted Cost]]-TOPSIS!$C$13)^2+(Sustainable_Friendly_Table[[#This Row],[Weighted Co2]]-TOPSIS!$D$13)^2)^0.5</f>
        <v>4.6242169575553861E-3</v>
      </c>
      <c r="Y392">
        <f>((Sustainable_Friendly_Table[[#This Row],[Weighted Energy]]-TOPSIS!$B$14)^2+(Sustainable_Friendly_Table[[#This Row],[Weighted Cost]]-TOPSIS!$C$14)^2+(Sustainable_Friendly_Table[[#This Row],[Weighted Co2]]-TOPSIS!$D$14)^2)^0.5</f>
        <v>2.4013194946398706E-3</v>
      </c>
      <c r="Z392">
        <f>Sustainable_Friendly_Table[[#This Row],[S- Worst-Euclidean Distance]]/(Sustainable_Friendly_Table[[#This Row],[S+ Best-Euclidean Distance]]+Sustainable_Friendly_Table[[#This Row],[S- Worst-Euclidean Distance]])</f>
        <v>0.34179873821443696</v>
      </c>
      <c r="AA392">
        <v>391</v>
      </c>
    </row>
    <row r="393" spans="1:27" x14ac:dyDescent="0.3">
      <c r="A393">
        <v>156</v>
      </c>
      <c r="B393" t="s">
        <v>140</v>
      </c>
      <c r="C393" t="s">
        <v>150</v>
      </c>
      <c r="D393" t="s">
        <v>154</v>
      </c>
      <c r="E393" t="s">
        <v>157</v>
      </c>
      <c r="F393" t="s">
        <v>159</v>
      </c>
      <c r="G393" t="s">
        <v>224</v>
      </c>
      <c r="H393">
        <v>457.75235997223672</v>
      </c>
      <c r="I393">
        <v>33</v>
      </c>
      <c r="J393">
        <v>1669529.5345702616</v>
      </c>
      <c r="K393">
        <v>62206.914674999993</v>
      </c>
      <c r="L393">
        <v>300515316.22264707</v>
      </c>
      <c r="M393">
        <v>6135059.3899999987</v>
      </c>
      <c r="N393">
        <v>2504294301.8553925</v>
      </c>
      <c r="O393">
        <v>123624600</v>
      </c>
      <c r="P393">
        <v>29.195606691666661</v>
      </c>
      <c r="Q393">
        <v>24959.466541825412</v>
      </c>
      <c r="R393">
        <v>300577523.13732207</v>
      </c>
      <c r="S393">
        <v>2634.0539612453922</v>
      </c>
      <c r="T393">
        <v>24988.66214851708</v>
      </c>
      <c r="U393">
        <f>Sustainable_Friendly_Table[[#This Row],[Total Energy(MJ)]]*AHP!$P$13/TOPSIS!$B$12</f>
        <v>2.4037857923042659E-2</v>
      </c>
      <c r="V393">
        <f>Sustainable_Friendly_Table[[#This Row],[Total Cost(LKR Million)]]*AHP!$P$14/TOPSIS!$C$12</f>
        <v>7.2732215017983458E-3</v>
      </c>
      <c r="W393">
        <f>Sustainable_Friendly_Table[[#This Row],[Total Carbon (Metric T)]]*AHP!$P$15/TOPSIS!$D$12</f>
        <v>1.3231407001009355E-2</v>
      </c>
      <c r="X393">
        <f>((Sustainable_Friendly_Table[[#This Row],[Weighted Energy]]-TOPSIS!$B$13)^2+(Sustainable_Friendly_Table[[#This Row],[Weighted Cost]]-TOPSIS!$C$13)^2+(Sustainable_Friendly_Table[[#This Row],[Weighted Co2]]-TOPSIS!$D$13)^2)^0.5</f>
        <v>4.6246450296564693E-3</v>
      </c>
      <c r="Y393">
        <f>((Sustainable_Friendly_Table[[#This Row],[Weighted Energy]]-TOPSIS!$B$14)^2+(Sustainable_Friendly_Table[[#This Row],[Weighted Cost]]-TOPSIS!$C$14)^2+(Sustainable_Friendly_Table[[#This Row],[Weighted Co2]]-TOPSIS!$D$14)^2)^0.5</f>
        <v>2.4008769673892283E-3</v>
      </c>
      <c r="Z393">
        <f>Sustainable_Friendly_Table[[#This Row],[S- Worst-Euclidean Distance]]/(Sustainable_Friendly_Table[[#This Row],[S+ Best-Euclidean Distance]]+Sustainable_Friendly_Table[[#This Row],[S- Worst-Euclidean Distance]])</f>
        <v>0.34173645294952049</v>
      </c>
      <c r="AA393">
        <v>392</v>
      </c>
    </row>
    <row r="394" spans="1:27" x14ac:dyDescent="0.3">
      <c r="A394">
        <v>172</v>
      </c>
      <c r="B394" t="s">
        <v>140</v>
      </c>
      <c r="C394" t="s">
        <v>150</v>
      </c>
      <c r="D394" t="s">
        <v>155</v>
      </c>
      <c r="E394" t="s">
        <v>157</v>
      </c>
      <c r="F394" t="s">
        <v>159</v>
      </c>
      <c r="G394" t="s">
        <v>225</v>
      </c>
      <c r="H394">
        <v>457.78245384723675</v>
      </c>
      <c r="I394">
        <v>66</v>
      </c>
      <c r="J394">
        <v>1669558.6654412614</v>
      </c>
      <c r="K394">
        <v>62120.932174999987</v>
      </c>
      <c r="L394">
        <v>300520559.77942705</v>
      </c>
      <c r="M394">
        <v>6130760.2649999987</v>
      </c>
      <c r="N394">
        <v>2504337998.1618919</v>
      </c>
      <c r="O394">
        <v>123024000</v>
      </c>
      <c r="P394">
        <v>29.131119816666658</v>
      </c>
      <c r="Q394">
        <v>24959.902048346856</v>
      </c>
      <c r="R394">
        <v>300582680.71160203</v>
      </c>
      <c r="S394">
        <v>2633.4927584268917</v>
      </c>
      <c r="T394">
        <v>24989.033168163522</v>
      </c>
      <c r="U394">
        <f>Sustainable_Friendly_Table[[#This Row],[Total Energy(MJ)]]*AHP!$P$13/TOPSIS!$B$12</f>
        <v>2.403827038581258E-2</v>
      </c>
      <c r="V394">
        <f>Sustainable_Friendly_Table[[#This Row],[Total Cost(LKR Million)]]*AHP!$P$14/TOPSIS!$C$12</f>
        <v>7.2716718932988832E-3</v>
      </c>
      <c r="W394">
        <f>Sustainable_Friendly_Table[[#This Row],[Total Carbon (Metric T)]]*AHP!$P$15/TOPSIS!$D$12</f>
        <v>1.3231603454581707E-2</v>
      </c>
      <c r="X394">
        <f>((Sustainable_Friendly_Table[[#This Row],[Weighted Energy]]-TOPSIS!$B$13)^2+(Sustainable_Friendly_Table[[#This Row],[Weighted Cost]]-TOPSIS!$C$13)^2+(Sustainable_Friendly_Table[[#This Row],[Weighted Co2]]-TOPSIS!$D$13)^2)^0.5</f>
        <v>4.6246856567528421E-3</v>
      </c>
      <c r="Y394">
        <f>((Sustainable_Friendly_Table[[#This Row],[Weighted Energy]]-TOPSIS!$B$14)^2+(Sustainable_Friendly_Table[[#This Row],[Weighted Cost]]-TOPSIS!$C$14)^2+(Sustainable_Friendly_Table[[#This Row],[Weighted Co2]]-TOPSIS!$D$14)^2)^0.5</f>
        <v>2.4008509251980136E-3</v>
      </c>
      <c r="Z394">
        <f>Sustainable_Friendly_Table[[#This Row],[S- Worst-Euclidean Distance]]/(Sustainable_Friendly_Table[[#This Row],[S+ Best-Euclidean Distance]]+Sustainable_Friendly_Table[[#This Row],[S- Worst-Euclidean Distance]])</f>
        <v>0.34173203671958441</v>
      </c>
      <c r="AA394">
        <v>393</v>
      </c>
    </row>
    <row r="395" spans="1:27" x14ac:dyDescent="0.3">
      <c r="A395">
        <v>174</v>
      </c>
      <c r="B395" t="s">
        <v>140</v>
      </c>
      <c r="C395" t="s">
        <v>150</v>
      </c>
      <c r="D395" t="s">
        <v>155</v>
      </c>
      <c r="E395" t="s">
        <v>157</v>
      </c>
      <c r="F395" t="s">
        <v>159</v>
      </c>
      <c r="G395" t="s">
        <v>224</v>
      </c>
      <c r="H395">
        <v>457.78245384723675</v>
      </c>
      <c r="I395">
        <v>33</v>
      </c>
      <c r="J395">
        <v>1669558.6654412614</v>
      </c>
      <c r="K395">
        <v>62120.932174999987</v>
      </c>
      <c r="L395">
        <v>300520559.77942705</v>
      </c>
      <c r="M395">
        <v>6130760.2649999987</v>
      </c>
      <c r="N395">
        <v>2504337998.1618919</v>
      </c>
      <c r="O395">
        <v>123624600</v>
      </c>
      <c r="P395">
        <v>29.131119816666658</v>
      </c>
      <c r="Q395">
        <v>24959.902048346856</v>
      </c>
      <c r="R395">
        <v>300582680.71160203</v>
      </c>
      <c r="S395">
        <v>2634.0933584268919</v>
      </c>
      <c r="T395">
        <v>24989.033168163522</v>
      </c>
      <c r="U395">
        <f>Sustainable_Friendly_Table[[#This Row],[Total Energy(MJ)]]*AHP!$P$13/TOPSIS!$B$12</f>
        <v>2.403827038581258E-2</v>
      </c>
      <c r="V395">
        <f>Sustainable_Friendly_Table[[#This Row],[Total Cost(LKR Million)]]*AHP!$P$14/TOPSIS!$C$12</f>
        <v>7.2733302863683688E-3</v>
      </c>
      <c r="W395">
        <f>Sustainable_Friendly_Table[[#This Row],[Total Carbon (Metric T)]]*AHP!$P$15/TOPSIS!$D$12</f>
        <v>1.3231603454581707E-2</v>
      </c>
      <c r="X395">
        <f>((Sustainable_Friendly_Table[[#This Row],[Weighted Energy]]-TOPSIS!$B$13)^2+(Sustainable_Friendly_Table[[#This Row],[Weighted Cost]]-TOPSIS!$C$13)^2+(Sustainable_Friendly_Table[[#This Row],[Weighted Co2]]-TOPSIS!$D$13)^2)^0.5</f>
        <v>4.6251137244800924E-3</v>
      </c>
      <c r="Y395">
        <f>((Sustainable_Friendly_Table[[#This Row],[Weighted Energy]]-TOPSIS!$B$14)^2+(Sustainable_Friendly_Table[[#This Row],[Weighted Cost]]-TOPSIS!$C$14)^2+(Sustainable_Friendly_Table[[#This Row],[Weighted Co2]]-TOPSIS!$D$14)^2)^0.5</f>
        <v>2.400408386721294E-3</v>
      </c>
      <c r="Z395">
        <f>Sustainable_Friendly_Table[[#This Row],[S- Worst-Euclidean Distance]]/(Sustainable_Friendly_Table[[#This Row],[S+ Best-Euclidean Distance]]+Sustainable_Friendly_Table[[#This Row],[S- Worst-Euclidean Distance]])</f>
        <v>0.34166975047934434</v>
      </c>
      <c r="AA395">
        <v>394</v>
      </c>
    </row>
    <row r="396" spans="1:27" x14ac:dyDescent="0.3">
      <c r="A396">
        <v>155</v>
      </c>
      <c r="B396" t="s">
        <v>140</v>
      </c>
      <c r="C396" t="s">
        <v>150</v>
      </c>
      <c r="D396" t="s">
        <v>154</v>
      </c>
      <c r="E396" t="s">
        <v>157</v>
      </c>
      <c r="F396" t="s">
        <v>159</v>
      </c>
      <c r="G396" t="s">
        <v>226</v>
      </c>
      <c r="H396">
        <v>457.75235997223672</v>
      </c>
      <c r="I396">
        <v>33</v>
      </c>
      <c r="J396">
        <v>1669529.5345702616</v>
      </c>
      <c r="K396">
        <v>62206.914674999993</v>
      </c>
      <c r="L396">
        <v>300515316.22264707</v>
      </c>
      <c r="M396">
        <v>6135059.3899999987</v>
      </c>
      <c r="N396">
        <v>2504294301.8553925</v>
      </c>
      <c r="O396">
        <v>128700000</v>
      </c>
      <c r="P396">
        <v>29.195606691666661</v>
      </c>
      <c r="Q396">
        <v>24959.466541825412</v>
      </c>
      <c r="R396">
        <v>300577523.13732207</v>
      </c>
      <c r="S396">
        <v>2639.1293612453924</v>
      </c>
      <c r="T396">
        <v>24988.66214851708</v>
      </c>
      <c r="U396">
        <f>Sustainable_Friendly_Table[[#This Row],[Total Energy(MJ)]]*AHP!$P$13/TOPSIS!$B$12</f>
        <v>2.4037857923042659E-2</v>
      </c>
      <c r="V396">
        <f>Sustainable_Friendly_Table[[#This Row],[Total Cost(LKR Million)]]*AHP!$P$14/TOPSIS!$C$12</f>
        <v>7.2872358344404807E-3</v>
      </c>
      <c r="W396">
        <f>Sustainable_Friendly_Table[[#This Row],[Total Carbon (Metric T)]]*AHP!$P$15/TOPSIS!$D$12</f>
        <v>1.3231407001009355E-2</v>
      </c>
      <c r="X396">
        <f>((Sustainable_Friendly_Table[[#This Row],[Weighted Energy]]-TOPSIS!$B$13)^2+(Sustainable_Friendly_Table[[#This Row],[Weighted Cost]]-TOPSIS!$C$13)^2+(Sustainable_Friendly_Table[[#This Row],[Weighted Co2]]-TOPSIS!$D$13)^2)^0.5</f>
        <v>4.6282846215052274E-3</v>
      </c>
      <c r="Y396">
        <f>((Sustainable_Friendly_Table[[#This Row],[Weighted Energy]]-TOPSIS!$B$14)^2+(Sustainable_Friendly_Table[[#This Row],[Weighted Cost]]-TOPSIS!$C$14)^2+(Sustainable_Friendly_Table[[#This Row],[Weighted Co2]]-TOPSIS!$D$14)^2)^0.5</f>
        <v>2.3971799200424681E-3</v>
      </c>
      <c r="Z396">
        <f>Sustainable_Friendly_Table[[#This Row],[S- Worst-Euclidean Distance]]/(Sustainable_Friendly_Table[[#This Row],[S+ Best-Euclidean Distance]]+Sustainable_Friendly_Table[[#This Row],[S- Worst-Euclidean Distance]])</f>
        <v>0.34121301244435204</v>
      </c>
      <c r="AA396">
        <v>395</v>
      </c>
    </row>
    <row r="397" spans="1:27" x14ac:dyDescent="0.3">
      <c r="A397">
        <v>173</v>
      </c>
      <c r="B397" t="s">
        <v>140</v>
      </c>
      <c r="C397" t="s">
        <v>150</v>
      </c>
      <c r="D397" t="s">
        <v>155</v>
      </c>
      <c r="E397" t="s">
        <v>157</v>
      </c>
      <c r="F397" t="s">
        <v>159</v>
      </c>
      <c r="G397" t="s">
        <v>226</v>
      </c>
      <c r="H397">
        <v>457.78245384723675</v>
      </c>
      <c r="I397">
        <v>33</v>
      </c>
      <c r="J397">
        <v>1669558.6654412614</v>
      </c>
      <c r="K397">
        <v>62120.932174999987</v>
      </c>
      <c r="L397">
        <v>300520559.77942705</v>
      </c>
      <c r="M397">
        <v>6130760.2649999987</v>
      </c>
      <c r="N397">
        <v>2504337998.1618919</v>
      </c>
      <c r="O397">
        <v>128700000</v>
      </c>
      <c r="P397">
        <v>29.131119816666658</v>
      </c>
      <c r="Q397">
        <v>24959.902048346856</v>
      </c>
      <c r="R397">
        <v>300582680.71160203</v>
      </c>
      <c r="S397">
        <v>2639.1687584268916</v>
      </c>
      <c r="T397">
        <v>24989.033168163522</v>
      </c>
      <c r="U397">
        <f>Sustainable_Friendly_Table[[#This Row],[Total Energy(MJ)]]*AHP!$P$13/TOPSIS!$B$12</f>
        <v>2.403827038581258E-2</v>
      </c>
      <c r="V397">
        <f>Sustainable_Friendly_Table[[#This Row],[Total Cost(LKR Million)]]*AHP!$P$14/TOPSIS!$C$12</f>
        <v>7.2873446190105037E-3</v>
      </c>
      <c r="W397">
        <f>Sustainable_Friendly_Table[[#This Row],[Total Carbon (Metric T)]]*AHP!$P$15/TOPSIS!$D$12</f>
        <v>1.3231603454581707E-2</v>
      </c>
      <c r="X397">
        <f>((Sustainable_Friendly_Table[[#This Row],[Weighted Energy]]-TOPSIS!$B$13)^2+(Sustainable_Friendly_Table[[#This Row],[Weighted Cost]]-TOPSIS!$C$13)^2+(Sustainable_Friendly_Table[[#This Row],[Weighted Co2]]-TOPSIS!$D$13)^2)^0.5</f>
        <v>4.6287532771574586E-3</v>
      </c>
      <c r="Y397">
        <f>((Sustainable_Friendly_Table[[#This Row],[Weighted Energy]]-TOPSIS!$B$14)^2+(Sustainable_Friendly_Table[[#This Row],[Weighted Cost]]-TOPSIS!$C$14)^2+(Sustainable_Friendly_Table[[#This Row],[Weighted Co2]]-TOPSIS!$D$14)^2)^0.5</f>
        <v>2.3967112526633123E-3</v>
      </c>
      <c r="Z397">
        <f>Sustainable_Friendly_Table[[#This Row],[S- Worst-Euclidean Distance]]/(Sustainable_Friendly_Table[[#This Row],[S+ Best-Euclidean Distance]]+Sustainable_Friendly_Table[[#This Row],[S- Worst-Euclidean Distance]])</f>
        <v>0.34114630320743439</v>
      </c>
      <c r="AA397">
        <v>396</v>
      </c>
    </row>
    <row r="398" spans="1:27" x14ac:dyDescent="0.3">
      <c r="A398">
        <v>508</v>
      </c>
      <c r="B398" t="s">
        <v>143</v>
      </c>
      <c r="C398" t="s">
        <v>151</v>
      </c>
      <c r="D398" t="s">
        <v>154</v>
      </c>
      <c r="E398" t="s">
        <v>156</v>
      </c>
      <c r="F398" t="s">
        <v>160</v>
      </c>
      <c r="G398" t="s">
        <v>225</v>
      </c>
      <c r="H398">
        <v>472.3743199689406</v>
      </c>
      <c r="I398">
        <v>68</v>
      </c>
      <c r="J398">
        <v>1676262.5382351126</v>
      </c>
      <c r="K398">
        <v>38780.822608333328</v>
      </c>
      <c r="L398">
        <v>301727256.88232023</v>
      </c>
      <c r="M398">
        <v>5898157.0841666656</v>
      </c>
      <c r="N398">
        <v>2514393807.3526688</v>
      </c>
      <c r="O398">
        <v>126752000</v>
      </c>
      <c r="P398">
        <v>24.703648391666661</v>
      </c>
      <c r="Q398">
        <v>25060.124946614927</v>
      </c>
      <c r="R398">
        <v>301766037.70492858</v>
      </c>
      <c r="S398">
        <v>2647.0439644368353</v>
      </c>
      <c r="T398">
        <v>25084.828595006595</v>
      </c>
      <c r="U398">
        <f>Sustainable_Friendly_Table[[#This Row],[Total Energy(MJ)]]*AHP!$P$13/TOPSIS!$B$12</f>
        <v>2.41329060956984E-2</v>
      </c>
      <c r="V398">
        <f>Sustainable_Friendly_Table[[#This Row],[Total Cost(LKR Million)]]*AHP!$P$14/TOPSIS!$C$12</f>
        <v>7.3090898522233921E-3</v>
      </c>
      <c r="W398">
        <f>Sustainable_Friendly_Table[[#This Row],[Total Carbon (Metric T)]]*AHP!$P$15/TOPSIS!$D$12</f>
        <v>1.3282326789583111E-2</v>
      </c>
      <c r="X398">
        <f>((Sustainable_Friendly_Table[[#This Row],[Weighted Energy]]-TOPSIS!$B$13)^2+(Sustainable_Friendly_Table[[#This Row],[Weighted Cost]]-TOPSIS!$C$13)^2+(Sustainable_Friendly_Table[[#This Row],[Weighted Co2]]-TOPSIS!$D$13)^2)^0.5</f>
        <v>4.7380773915995326E-3</v>
      </c>
      <c r="Y398">
        <f>((Sustainable_Friendly_Table[[#This Row],[Weighted Energy]]-TOPSIS!$B$14)^2+(Sustainable_Friendly_Table[[#This Row],[Weighted Cost]]-TOPSIS!$C$14)^2+(Sustainable_Friendly_Table[[#This Row],[Weighted Co2]]-TOPSIS!$D$14)^2)^0.5</f>
        <v>2.2874029944482833E-3</v>
      </c>
      <c r="Z398">
        <f>Sustainable_Friendly_Table[[#This Row],[S- Worst-Euclidean Distance]]/(Sustainable_Friendly_Table[[#This Row],[S+ Best-Euclidean Distance]]+Sustainable_Friendly_Table[[#This Row],[S- Worst-Euclidean Distance]])</f>
        <v>0.32558670279557378</v>
      </c>
      <c r="AA398">
        <v>397</v>
      </c>
    </row>
    <row r="399" spans="1:27" x14ac:dyDescent="0.3">
      <c r="A399">
        <v>510</v>
      </c>
      <c r="B399" t="s">
        <v>143</v>
      </c>
      <c r="C399" t="s">
        <v>151</v>
      </c>
      <c r="D399" t="s">
        <v>154</v>
      </c>
      <c r="E399" t="s">
        <v>156</v>
      </c>
      <c r="F399" t="s">
        <v>160</v>
      </c>
      <c r="G399" t="s">
        <v>224</v>
      </c>
      <c r="H399">
        <v>472.3743199689406</v>
      </c>
      <c r="I399">
        <v>34</v>
      </c>
      <c r="J399">
        <v>1676262.5382351126</v>
      </c>
      <c r="K399">
        <v>38780.822608333328</v>
      </c>
      <c r="L399">
        <v>301727256.88232023</v>
      </c>
      <c r="M399">
        <v>5898157.0841666656</v>
      </c>
      <c r="N399">
        <v>2514393807.3526688</v>
      </c>
      <c r="O399">
        <v>127370800</v>
      </c>
      <c r="P399">
        <v>24.703648391666661</v>
      </c>
      <c r="Q399">
        <v>25060.124946614927</v>
      </c>
      <c r="R399">
        <v>301766037.70492858</v>
      </c>
      <c r="S399">
        <v>2647.6627644368355</v>
      </c>
      <c r="T399">
        <v>25084.828595006595</v>
      </c>
      <c r="U399">
        <f>Sustainable_Friendly_Table[[#This Row],[Total Energy(MJ)]]*AHP!$P$13/TOPSIS!$B$12</f>
        <v>2.41329060956984E-2</v>
      </c>
      <c r="V399">
        <f>Sustainable_Friendly_Table[[#This Row],[Total Cost(LKR Million)]]*AHP!$P$14/TOPSIS!$C$12</f>
        <v>7.3107984996283173E-3</v>
      </c>
      <c r="W399">
        <f>Sustainable_Friendly_Table[[#This Row],[Total Carbon (Metric T)]]*AHP!$P$15/TOPSIS!$D$12</f>
        <v>1.3282326789583111E-2</v>
      </c>
      <c r="X399">
        <f>((Sustainable_Friendly_Table[[#This Row],[Weighted Energy]]-TOPSIS!$B$13)^2+(Sustainable_Friendly_Table[[#This Row],[Weighted Cost]]-TOPSIS!$C$13)^2+(Sustainable_Friendly_Table[[#This Row],[Weighted Co2]]-TOPSIS!$D$13)^2)^0.5</f>
        <v>4.7385213779751788E-3</v>
      </c>
      <c r="Y399">
        <f>((Sustainable_Friendly_Table[[#This Row],[Weighted Energy]]-TOPSIS!$B$14)^2+(Sustainable_Friendly_Table[[#This Row],[Weighted Cost]]-TOPSIS!$C$14)^2+(Sustainable_Friendly_Table[[#This Row],[Weighted Co2]]-TOPSIS!$D$14)^2)^0.5</f>
        <v>2.286952401116349E-3</v>
      </c>
      <c r="Z399">
        <f>Sustainable_Friendly_Table[[#This Row],[S- Worst-Euclidean Distance]]/(Sustainable_Friendly_Table[[#This Row],[S+ Best-Euclidean Distance]]+Sustainable_Friendly_Table[[#This Row],[S- Worst-Euclidean Distance]])</f>
        <v>0.32552287191257262</v>
      </c>
      <c r="AA399">
        <v>398</v>
      </c>
    </row>
    <row r="400" spans="1:27" x14ac:dyDescent="0.3">
      <c r="A400">
        <v>526</v>
      </c>
      <c r="B400" t="s">
        <v>143</v>
      </c>
      <c r="C400" t="s">
        <v>151</v>
      </c>
      <c r="D400" t="s">
        <v>155</v>
      </c>
      <c r="E400" t="s">
        <v>156</v>
      </c>
      <c r="F400" t="s">
        <v>160</v>
      </c>
      <c r="G400" t="s">
        <v>225</v>
      </c>
      <c r="H400">
        <v>472.40441384394057</v>
      </c>
      <c r="I400">
        <v>68</v>
      </c>
      <c r="J400">
        <v>1676291.6691061123</v>
      </c>
      <c r="K400">
        <v>38694.84010833333</v>
      </c>
      <c r="L400">
        <v>301732500.43910027</v>
      </c>
      <c r="M400">
        <v>5893857.9591666656</v>
      </c>
      <c r="N400">
        <v>2514437503.6591687</v>
      </c>
      <c r="O400">
        <v>126752000</v>
      </c>
      <c r="P400">
        <v>24.639161516666665</v>
      </c>
      <c r="Q400">
        <v>25060.560453136382</v>
      </c>
      <c r="R400">
        <v>301771195.2792086</v>
      </c>
      <c r="S400">
        <v>2647.0833616183354</v>
      </c>
      <c r="T400">
        <v>25085.199614653047</v>
      </c>
      <c r="U400">
        <f>Sustainable_Friendly_Table[[#This Row],[Total Energy(MJ)]]*AHP!$P$13/TOPSIS!$B$12</f>
        <v>2.4133318558468328E-2</v>
      </c>
      <c r="V400">
        <f>Sustainable_Friendly_Table[[#This Row],[Total Cost(LKR Million)]]*AHP!$P$14/TOPSIS!$C$12</f>
        <v>7.3091986367934169E-3</v>
      </c>
      <c r="W400">
        <f>Sustainable_Friendly_Table[[#This Row],[Total Carbon (Metric T)]]*AHP!$P$15/TOPSIS!$D$12</f>
        <v>1.3282523243155471E-2</v>
      </c>
      <c r="X400">
        <f>((Sustainable_Friendly_Table[[#This Row],[Weighted Energy]]-TOPSIS!$B$13)^2+(Sustainable_Friendly_Table[[#This Row],[Weighted Cost]]-TOPSIS!$C$13)^2+(Sustainable_Friendly_Table[[#This Row],[Weighted Co2]]-TOPSIS!$D$13)^2)^0.5</f>
        <v>4.7385460745986829E-3</v>
      </c>
      <c r="Y400">
        <f>((Sustainable_Friendly_Table[[#This Row],[Weighted Energy]]-TOPSIS!$B$14)^2+(Sustainable_Friendly_Table[[#This Row],[Weighted Cost]]-TOPSIS!$C$14)^2+(Sustainable_Friendly_Table[[#This Row],[Weighted Co2]]-TOPSIS!$D$14)^2)^0.5</f>
        <v>2.286934386416189E-3</v>
      </c>
      <c r="Z400">
        <f>Sustainable_Friendly_Table[[#This Row],[S- Worst-Euclidean Distance]]/(Sustainable_Friendly_Table[[#This Row],[S+ Best-Euclidean Distance]]+Sustainable_Friendly_Table[[#This Row],[S- Worst-Euclidean Distance]])</f>
        <v>0.325519998113528</v>
      </c>
      <c r="AA400">
        <v>399</v>
      </c>
    </row>
    <row r="401" spans="1:27" x14ac:dyDescent="0.3">
      <c r="A401">
        <v>528</v>
      </c>
      <c r="B401" t="s">
        <v>143</v>
      </c>
      <c r="C401" t="s">
        <v>151</v>
      </c>
      <c r="D401" t="s">
        <v>155</v>
      </c>
      <c r="E401" t="s">
        <v>156</v>
      </c>
      <c r="F401" t="s">
        <v>160</v>
      </c>
      <c r="G401" t="s">
        <v>224</v>
      </c>
      <c r="H401">
        <v>472.40441384394057</v>
      </c>
      <c r="I401">
        <v>34</v>
      </c>
      <c r="J401">
        <v>1676291.6691061123</v>
      </c>
      <c r="K401">
        <v>38694.84010833333</v>
      </c>
      <c r="L401">
        <v>301732500.43910027</v>
      </c>
      <c r="M401">
        <v>5893857.9591666656</v>
      </c>
      <c r="N401">
        <v>2514437503.6591687</v>
      </c>
      <c r="O401">
        <v>127370800</v>
      </c>
      <c r="P401">
        <v>24.639161516666665</v>
      </c>
      <c r="Q401">
        <v>25060.560453136382</v>
      </c>
      <c r="R401">
        <v>301771195.2792086</v>
      </c>
      <c r="S401">
        <v>2647.7021616183351</v>
      </c>
      <c r="T401">
        <v>25085.199614653047</v>
      </c>
      <c r="U401">
        <f>Sustainable_Friendly_Table[[#This Row],[Total Energy(MJ)]]*AHP!$P$13/TOPSIS!$B$12</f>
        <v>2.4133318558468328E-2</v>
      </c>
      <c r="V401">
        <f>Sustainable_Friendly_Table[[#This Row],[Total Cost(LKR Million)]]*AHP!$P$14/TOPSIS!$C$12</f>
        <v>7.3109072841983404E-3</v>
      </c>
      <c r="W401">
        <f>Sustainable_Friendly_Table[[#This Row],[Total Carbon (Metric T)]]*AHP!$P$15/TOPSIS!$D$12</f>
        <v>1.3282523243155471E-2</v>
      </c>
      <c r="X401">
        <f>((Sustainable_Friendly_Table[[#This Row],[Weighted Energy]]-TOPSIS!$B$13)^2+(Sustainable_Friendly_Table[[#This Row],[Weighted Cost]]-TOPSIS!$C$13)^2+(Sustainable_Friendly_Table[[#This Row],[Weighted Co2]]-TOPSIS!$D$13)^2)^0.5</f>
        <v>4.7389900562867489E-3</v>
      </c>
      <c r="Y401">
        <f>((Sustainable_Friendly_Table[[#This Row],[Weighted Energy]]-TOPSIS!$B$14)^2+(Sustainable_Friendly_Table[[#This Row],[Weighted Cost]]-TOPSIS!$C$14)^2+(Sustainable_Friendly_Table[[#This Row],[Weighted Co2]]-TOPSIS!$D$14)^2)^0.5</f>
        <v>2.2864837820292102E-3</v>
      </c>
      <c r="Z401">
        <f>Sustainable_Friendly_Table[[#This Row],[S- Worst-Euclidean Distance]]/(Sustainable_Friendly_Table[[#This Row],[S+ Best-Euclidean Distance]]+Sustainable_Friendly_Table[[#This Row],[S- Worst-Euclidean Distance]])</f>
        <v>0.32545616632419083</v>
      </c>
      <c r="AA401">
        <v>400</v>
      </c>
    </row>
    <row r="402" spans="1:27" x14ac:dyDescent="0.3">
      <c r="A402">
        <v>509</v>
      </c>
      <c r="B402" t="s">
        <v>143</v>
      </c>
      <c r="C402" t="s">
        <v>151</v>
      </c>
      <c r="D402" t="s">
        <v>154</v>
      </c>
      <c r="E402" t="s">
        <v>156</v>
      </c>
      <c r="F402" t="s">
        <v>160</v>
      </c>
      <c r="G402" t="s">
        <v>226</v>
      </c>
      <c r="H402">
        <v>472.3743199689406</v>
      </c>
      <c r="I402">
        <v>34</v>
      </c>
      <c r="J402">
        <v>1676262.5382351126</v>
      </c>
      <c r="K402">
        <v>38780.822608333328</v>
      </c>
      <c r="L402">
        <v>301727256.88232023</v>
      </c>
      <c r="M402">
        <v>5898157.0841666656</v>
      </c>
      <c r="N402">
        <v>2514393807.3526688</v>
      </c>
      <c r="O402">
        <v>132600000</v>
      </c>
      <c r="P402">
        <v>24.703648391666661</v>
      </c>
      <c r="Q402">
        <v>25060.124946614927</v>
      </c>
      <c r="R402">
        <v>301766037.70492858</v>
      </c>
      <c r="S402">
        <v>2652.8919644368352</v>
      </c>
      <c r="T402">
        <v>25084.828595006595</v>
      </c>
      <c r="U402">
        <f>Sustainable_Friendly_Table[[#This Row],[Total Energy(MJ)]]*AHP!$P$13/TOPSIS!$B$12</f>
        <v>2.41329060956984E-2</v>
      </c>
      <c r="V402">
        <f>Sustainable_Friendly_Table[[#This Row],[Total Cost(LKR Million)]]*AHP!$P$14/TOPSIS!$C$12</f>
        <v>7.3252375090171835E-3</v>
      </c>
      <c r="W402">
        <f>Sustainable_Friendly_Table[[#This Row],[Total Carbon (Metric T)]]*AHP!$P$15/TOPSIS!$D$12</f>
        <v>1.3282326789583111E-2</v>
      </c>
      <c r="X402">
        <f>((Sustainable_Friendly_Table[[#This Row],[Weighted Energy]]-TOPSIS!$B$13)^2+(Sustainable_Friendly_Table[[#This Row],[Weighted Cost]]-TOPSIS!$C$13)^2+(Sustainable_Friendly_Table[[#This Row],[Weighted Co2]]-TOPSIS!$D$13)^2)^0.5</f>
        <v>4.7422962296509068E-3</v>
      </c>
      <c r="Y402">
        <f>((Sustainable_Friendly_Table[[#This Row],[Weighted Energy]]-TOPSIS!$B$14)^2+(Sustainable_Friendly_Table[[#This Row],[Weighted Cost]]-TOPSIS!$C$14)^2+(Sustainable_Friendly_Table[[#This Row],[Weighted Co2]]-TOPSIS!$D$14)^2)^0.5</f>
        <v>2.2831921487242285E-3</v>
      </c>
      <c r="Z402">
        <f>Sustainable_Friendly_Table[[#This Row],[S- Worst-Euclidean Distance]]/(Sustainable_Friendly_Table[[#This Row],[S+ Best-Euclidean Distance]]+Sustainable_Friendly_Table[[#This Row],[S- Worst-Euclidean Distance]])</f>
        <v>0.32498696542606603</v>
      </c>
      <c r="AA402">
        <v>401</v>
      </c>
    </row>
    <row r="403" spans="1:27" x14ac:dyDescent="0.3">
      <c r="A403">
        <v>527</v>
      </c>
      <c r="B403" t="s">
        <v>143</v>
      </c>
      <c r="C403" t="s">
        <v>151</v>
      </c>
      <c r="D403" t="s">
        <v>155</v>
      </c>
      <c r="E403" t="s">
        <v>156</v>
      </c>
      <c r="F403" t="s">
        <v>160</v>
      </c>
      <c r="G403" t="s">
        <v>226</v>
      </c>
      <c r="H403">
        <v>472.40441384394057</v>
      </c>
      <c r="I403">
        <v>34</v>
      </c>
      <c r="J403">
        <v>1676291.6691061123</v>
      </c>
      <c r="K403">
        <v>38694.84010833333</v>
      </c>
      <c r="L403">
        <v>301732500.43910027</v>
      </c>
      <c r="M403">
        <v>5893857.9591666656</v>
      </c>
      <c r="N403">
        <v>2514437503.6591687</v>
      </c>
      <c r="O403">
        <v>132600000</v>
      </c>
      <c r="P403">
        <v>24.639161516666665</v>
      </c>
      <c r="Q403">
        <v>25060.560453136382</v>
      </c>
      <c r="R403">
        <v>301771195.2792086</v>
      </c>
      <c r="S403">
        <v>2652.9313616183354</v>
      </c>
      <c r="T403">
        <v>25085.199614653047</v>
      </c>
      <c r="U403">
        <f>Sustainable_Friendly_Table[[#This Row],[Total Energy(MJ)]]*AHP!$P$13/TOPSIS!$B$12</f>
        <v>2.4133318558468328E-2</v>
      </c>
      <c r="V403">
        <f>Sustainable_Friendly_Table[[#This Row],[Total Cost(LKR Million)]]*AHP!$P$14/TOPSIS!$C$12</f>
        <v>7.3253462935872083E-3</v>
      </c>
      <c r="W403">
        <f>Sustainable_Friendly_Table[[#This Row],[Total Carbon (Metric T)]]*AHP!$P$15/TOPSIS!$D$12</f>
        <v>1.3282523243155471E-2</v>
      </c>
      <c r="X403">
        <f>((Sustainable_Friendly_Table[[#This Row],[Weighted Energy]]-TOPSIS!$B$13)^2+(Sustainable_Friendly_Table[[#This Row],[Weighted Cost]]-TOPSIS!$C$13)^2+(Sustainable_Friendly_Table[[#This Row],[Weighted Co2]]-TOPSIS!$D$13)^2)^0.5</f>
        <v>4.7427648661198633E-3</v>
      </c>
      <c r="Y403">
        <f>((Sustainable_Friendly_Table[[#This Row],[Weighted Energy]]-TOPSIS!$B$14)^2+(Sustainable_Friendly_Table[[#This Row],[Weighted Cost]]-TOPSIS!$C$14)^2+(Sustainable_Friendly_Table[[#This Row],[Weighted Co2]]-TOPSIS!$D$14)^2)^0.5</f>
        <v>2.282723445796617E-3</v>
      </c>
      <c r="Z403">
        <f>Sustainable_Friendly_Table[[#This Row],[S- Worst-Euclidean Distance]]/(Sustainable_Friendly_Table[[#This Row],[S+ Best-Euclidean Distance]]+Sustainable_Friendly_Table[[#This Row],[S- Worst-Euclidean Distance]])</f>
        <v>0.3249202538597511</v>
      </c>
      <c r="AA403">
        <v>402</v>
      </c>
    </row>
    <row r="404" spans="1:27" x14ac:dyDescent="0.3">
      <c r="A404">
        <v>517</v>
      </c>
      <c r="B404" t="s">
        <v>143</v>
      </c>
      <c r="C404" t="s">
        <v>151</v>
      </c>
      <c r="D404" t="s">
        <v>154</v>
      </c>
      <c r="E404" t="s">
        <v>157</v>
      </c>
      <c r="F404" t="s">
        <v>160</v>
      </c>
      <c r="G404" t="s">
        <v>225</v>
      </c>
      <c r="H404">
        <v>475.42583230227393</v>
      </c>
      <c r="I404">
        <v>68</v>
      </c>
      <c r="J404">
        <v>1679216.4021737787</v>
      </c>
      <c r="K404">
        <v>41777.843649999995</v>
      </c>
      <c r="L404">
        <v>302258952.39128017</v>
      </c>
      <c r="M404">
        <v>5298752.8758333316</v>
      </c>
      <c r="N404">
        <v>2518824603.2606683</v>
      </c>
      <c r="O404">
        <v>126752000</v>
      </c>
      <c r="P404">
        <v>27.700669433333328</v>
      </c>
      <c r="Q404">
        <v>25104.285212497991</v>
      </c>
      <c r="R404">
        <v>302300730.23493016</v>
      </c>
      <c r="S404">
        <v>2650.875356136502</v>
      </c>
      <c r="T404">
        <v>25131.985881931323</v>
      </c>
      <c r="U404">
        <f>Sustainable_Friendly_Table[[#This Row],[Total Energy(MJ)]]*AHP!$P$13/TOPSIS!$B$12</f>
        <v>2.4175666655219075E-2</v>
      </c>
      <c r="V404">
        <f>Sustainable_Friendly_Table[[#This Row],[Total Cost(LKR Million)]]*AHP!$P$14/TOPSIS!$C$12</f>
        <v>7.3196691952823519E-3</v>
      </c>
      <c r="W404">
        <f>Sustainable_Friendly_Table[[#This Row],[Total Carbon (Metric T)]]*AHP!$P$15/TOPSIS!$D$12</f>
        <v>1.3307296403908842E-2</v>
      </c>
      <c r="X404">
        <f>((Sustainable_Friendly_Table[[#This Row],[Weighted Energy]]-TOPSIS!$B$13)^2+(Sustainable_Friendly_Table[[#This Row],[Weighted Cost]]-TOPSIS!$C$13)^2+(Sustainable_Friendly_Table[[#This Row],[Weighted Co2]]-TOPSIS!$D$13)^2)^0.5</f>
        <v>4.7886282698702534E-3</v>
      </c>
      <c r="Y404">
        <f>((Sustainable_Friendly_Table[[#This Row],[Weighted Energy]]-TOPSIS!$B$14)^2+(Sustainable_Friendly_Table[[#This Row],[Weighted Cost]]-TOPSIS!$C$14)^2+(Sustainable_Friendly_Table[[#This Row],[Weighted Co2]]-TOPSIS!$D$14)^2)^0.5</f>
        <v>2.2368672712065663E-3</v>
      </c>
      <c r="Z404">
        <f>Sustainable_Friendly_Table[[#This Row],[S- Worst-Euclidean Distance]]/(Sustainable_Friendly_Table[[#This Row],[S+ Best-Euclidean Distance]]+Sustainable_Friendly_Table[[#This Row],[S- Worst-Euclidean Distance]])</f>
        <v>0.31839281060360825</v>
      </c>
      <c r="AA404">
        <v>403</v>
      </c>
    </row>
    <row r="405" spans="1:27" x14ac:dyDescent="0.3">
      <c r="A405">
        <v>519</v>
      </c>
      <c r="B405" t="s">
        <v>143</v>
      </c>
      <c r="C405" t="s">
        <v>151</v>
      </c>
      <c r="D405" t="s">
        <v>154</v>
      </c>
      <c r="E405" t="s">
        <v>157</v>
      </c>
      <c r="F405" t="s">
        <v>160</v>
      </c>
      <c r="G405" t="s">
        <v>224</v>
      </c>
      <c r="H405">
        <v>475.42583230227393</v>
      </c>
      <c r="I405">
        <v>34</v>
      </c>
      <c r="J405">
        <v>1679216.4021737787</v>
      </c>
      <c r="K405">
        <v>41777.843649999995</v>
      </c>
      <c r="L405">
        <v>302258952.39128017</v>
      </c>
      <c r="M405">
        <v>5298752.8758333316</v>
      </c>
      <c r="N405">
        <v>2518824603.2606683</v>
      </c>
      <c r="O405">
        <v>127370800</v>
      </c>
      <c r="P405">
        <v>27.700669433333328</v>
      </c>
      <c r="Q405">
        <v>25104.285212497991</v>
      </c>
      <c r="R405">
        <v>302300730.23493016</v>
      </c>
      <c r="S405">
        <v>2651.4941561365017</v>
      </c>
      <c r="T405">
        <v>25131.985881931323</v>
      </c>
      <c r="U405">
        <f>Sustainable_Friendly_Table[[#This Row],[Total Energy(MJ)]]*AHP!$P$13/TOPSIS!$B$12</f>
        <v>2.4175666655219075E-2</v>
      </c>
      <c r="V405">
        <f>Sustainable_Friendly_Table[[#This Row],[Total Cost(LKR Million)]]*AHP!$P$14/TOPSIS!$C$12</f>
        <v>7.3213778426872754E-3</v>
      </c>
      <c r="W405">
        <f>Sustainable_Friendly_Table[[#This Row],[Total Carbon (Metric T)]]*AHP!$P$15/TOPSIS!$D$12</f>
        <v>1.3307296403908842E-2</v>
      </c>
      <c r="X405">
        <f>((Sustainable_Friendly_Table[[#This Row],[Weighted Energy]]-TOPSIS!$B$13)^2+(Sustainable_Friendly_Table[[#This Row],[Weighted Cost]]-TOPSIS!$C$13)^2+(Sustainable_Friendly_Table[[#This Row],[Weighted Co2]]-TOPSIS!$D$13)^2)^0.5</f>
        <v>4.7890713442666375E-3</v>
      </c>
      <c r="Y405">
        <f>((Sustainable_Friendly_Table[[#This Row],[Weighted Energy]]-TOPSIS!$B$14)^2+(Sustainable_Friendly_Table[[#This Row],[Weighted Cost]]-TOPSIS!$C$14)^2+(Sustainable_Friendly_Table[[#This Row],[Weighted Co2]]-TOPSIS!$D$14)^2)^0.5</f>
        <v>2.2364145786705337E-3</v>
      </c>
      <c r="Z405">
        <f>Sustainable_Friendly_Table[[#This Row],[S- Worst-Euclidean Distance]]/(Sustainable_Friendly_Table[[#This Row],[S+ Best-Euclidean Distance]]+Sustainable_Friendly_Table[[#This Row],[S- Worst-Euclidean Distance]])</f>
        <v>0.31832881073307279</v>
      </c>
      <c r="AA405">
        <v>404</v>
      </c>
    </row>
    <row r="406" spans="1:27" x14ac:dyDescent="0.3">
      <c r="A406">
        <v>535</v>
      </c>
      <c r="B406" t="s">
        <v>143</v>
      </c>
      <c r="C406" t="s">
        <v>151</v>
      </c>
      <c r="D406" t="s">
        <v>155</v>
      </c>
      <c r="E406" t="s">
        <v>157</v>
      </c>
      <c r="F406" t="s">
        <v>160</v>
      </c>
      <c r="G406" t="s">
        <v>225</v>
      </c>
      <c r="H406">
        <v>475.45592617727391</v>
      </c>
      <c r="I406">
        <v>68</v>
      </c>
      <c r="J406">
        <v>1679245.5330447792</v>
      </c>
      <c r="K406">
        <v>41691.861149999997</v>
      </c>
      <c r="L406">
        <v>302264195.94806027</v>
      </c>
      <c r="M406">
        <v>5294453.7508333316</v>
      </c>
      <c r="N406">
        <v>2518868299.5671692</v>
      </c>
      <c r="O406">
        <v>126752000</v>
      </c>
      <c r="P406">
        <v>27.636182558333331</v>
      </c>
      <c r="Q406">
        <v>25104.720719019449</v>
      </c>
      <c r="R406">
        <v>302305887.8092103</v>
      </c>
      <c r="S406">
        <v>2650.9147533180026</v>
      </c>
      <c r="T406">
        <v>25132.356901577783</v>
      </c>
      <c r="U406">
        <f>Sustainable_Friendly_Table[[#This Row],[Total Energy(MJ)]]*AHP!$P$13/TOPSIS!$B$12</f>
        <v>2.4176079117989011E-2</v>
      </c>
      <c r="V406">
        <f>Sustainable_Friendly_Table[[#This Row],[Total Cost(LKR Million)]]*AHP!$P$14/TOPSIS!$C$12</f>
        <v>7.3197779798523785E-3</v>
      </c>
      <c r="W406">
        <f>Sustainable_Friendly_Table[[#This Row],[Total Carbon (Metric T)]]*AHP!$P$15/TOPSIS!$D$12</f>
        <v>1.3307492857481206E-2</v>
      </c>
      <c r="X406">
        <f>((Sustainable_Friendly_Table[[#This Row],[Weighted Energy]]-TOPSIS!$B$13)^2+(Sustainable_Friendly_Table[[#This Row],[Weighted Cost]]-TOPSIS!$C$13)^2+(Sustainable_Friendly_Table[[#This Row],[Weighted Co2]]-TOPSIS!$D$13)^2)^0.5</f>
        <v>4.7890969530867402E-3</v>
      </c>
      <c r="Y406">
        <f>((Sustainable_Friendly_Table[[#This Row],[Weighted Energy]]-TOPSIS!$B$14)^2+(Sustainable_Friendly_Table[[#This Row],[Weighted Cost]]-TOPSIS!$C$14)^2+(Sustainable_Friendly_Table[[#This Row],[Weighted Co2]]-TOPSIS!$D$14)^2)^0.5</f>
        <v>2.2363986685099281E-3</v>
      </c>
      <c r="Z406">
        <f>Sustainable_Friendly_Table[[#This Row],[S- Worst-Euclidean Distance]]/(Sustainable_Friendly_Table[[#This Row],[S+ Best-Euclidean Distance]]+Sustainable_Friendly_Table[[#This Row],[S- Worst-Euclidean Distance]])</f>
        <v>0.3183261066500625</v>
      </c>
      <c r="AA406">
        <v>405</v>
      </c>
    </row>
    <row r="407" spans="1:27" x14ac:dyDescent="0.3">
      <c r="A407">
        <v>537</v>
      </c>
      <c r="B407" t="s">
        <v>143</v>
      </c>
      <c r="C407" t="s">
        <v>151</v>
      </c>
      <c r="D407" t="s">
        <v>155</v>
      </c>
      <c r="E407" t="s">
        <v>157</v>
      </c>
      <c r="F407" t="s">
        <v>160</v>
      </c>
      <c r="G407" t="s">
        <v>224</v>
      </c>
      <c r="H407">
        <v>475.45592617727391</v>
      </c>
      <c r="I407">
        <v>34</v>
      </c>
      <c r="J407">
        <v>1679245.5330447792</v>
      </c>
      <c r="K407">
        <v>41691.861149999997</v>
      </c>
      <c r="L407">
        <v>302264195.94806027</v>
      </c>
      <c r="M407">
        <v>5294453.7508333316</v>
      </c>
      <c r="N407">
        <v>2518868299.5671692</v>
      </c>
      <c r="O407">
        <v>127370800</v>
      </c>
      <c r="P407">
        <v>27.636182558333331</v>
      </c>
      <c r="Q407">
        <v>25104.720719019449</v>
      </c>
      <c r="R407">
        <v>302305887.8092103</v>
      </c>
      <c r="S407">
        <v>2651.5335533180028</v>
      </c>
      <c r="T407">
        <v>25132.356901577783</v>
      </c>
      <c r="U407">
        <f>Sustainable_Friendly_Table[[#This Row],[Total Energy(MJ)]]*AHP!$P$13/TOPSIS!$B$12</f>
        <v>2.4176079117989011E-2</v>
      </c>
      <c r="V407">
        <f>Sustainable_Friendly_Table[[#This Row],[Total Cost(LKR Million)]]*AHP!$P$14/TOPSIS!$C$12</f>
        <v>7.3214866272573028E-3</v>
      </c>
      <c r="W407">
        <f>Sustainable_Friendly_Table[[#This Row],[Total Carbon (Metric T)]]*AHP!$P$15/TOPSIS!$D$12</f>
        <v>1.3307492857481206E-2</v>
      </c>
      <c r="X407">
        <f>((Sustainable_Friendly_Table[[#This Row],[Weighted Energy]]-TOPSIS!$B$13)^2+(Sustainable_Friendly_Table[[#This Row],[Weighted Cost]]-TOPSIS!$C$13)^2+(Sustainable_Friendly_Table[[#This Row],[Weighted Co2]]-TOPSIS!$D$13)^2)^0.5</f>
        <v>4.7895400229342406E-3</v>
      </c>
      <c r="Y407">
        <f>((Sustainable_Friendly_Table[[#This Row],[Weighted Energy]]-TOPSIS!$B$14)^2+(Sustainable_Friendly_Table[[#This Row],[Weighted Cost]]-TOPSIS!$C$14)^2+(Sustainable_Friendly_Table[[#This Row],[Weighted Co2]]-TOPSIS!$D$14)^2)^0.5</f>
        <v>2.2359459642301099E-3</v>
      </c>
      <c r="Z407">
        <f>Sustainable_Friendly_Table[[#This Row],[S- Worst-Euclidean Distance]]/(Sustainable_Friendly_Table[[#This Row],[S+ Best-Euclidean Distance]]+Sustainable_Friendly_Table[[#This Row],[S- Worst-Euclidean Distance]])</f>
        <v>0.3182621057554183</v>
      </c>
      <c r="AA407">
        <v>406</v>
      </c>
    </row>
    <row r="408" spans="1:27" x14ac:dyDescent="0.3">
      <c r="A408">
        <v>518</v>
      </c>
      <c r="B408" t="s">
        <v>143</v>
      </c>
      <c r="C408" t="s">
        <v>151</v>
      </c>
      <c r="D408" t="s">
        <v>154</v>
      </c>
      <c r="E408" t="s">
        <v>157</v>
      </c>
      <c r="F408" t="s">
        <v>160</v>
      </c>
      <c r="G408" t="s">
        <v>226</v>
      </c>
      <c r="H408">
        <v>475.42583230227393</v>
      </c>
      <c r="I408">
        <v>34</v>
      </c>
      <c r="J408">
        <v>1679216.4021737787</v>
      </c>
      <c r="K408">
        <v>41777.843649999995</v>
      </c>
      <c r="L408">
        <v>302258952.39128017</v>
      </c>
      <c r="M408">
        <v>5298752.8758333316</v>
      </c>
      <c r="N408">
        <v>2518824603.2606683</v>
      </c>
      <c r="O408">
        <v>132600000</v>
      </c>
      <c r="P408">
        <v>27.700669433333328</v>
      </c>
      <c r="Q408">
        <v>25104.285212497991</v>
      </c>
      <c r="R408">
        <v>302300730.23493016</v>
      </c>
      <c r="S408">
        <v>2656.7233561365019</v>
      </c>
      <c r="T408">
        <v>25131.985881931323</v>
      </c>
      <c r="U408">
        <f>Sustainable_Friendly_Table[[#This Row],[Total Energy(MJ)]]*AHP!$P$13/TOPSIS!$B$12</f>
        <v>2.4175666655219075E-2</v>
      </c>
      <c r="V408">
        <f>Sustainable_Friendly_Table[[#This Row],[Total Cost(LKR Million)]]*AHP!$P$14/TOPSIS!$C$12</f>
        <v>7.3358168520761434E-3</v>
      </c>
      <c r="W408">
        <f>Sustainable_Friendly_Table[[#This Row],[Total Carbon (Metric T)]]*AHP!$P$15/TOPSIS!$D$12</f>
        <v>1.3307296403908842E-2</v>
      </c>
      <c r="X408">
        <f>((Sustainable_Friendly_Table[[#This Row],[Weighted Energy]]-TOPSIS!$B$13)^2+(Sustainable_Friendly_Table[[#This Row],[Weighted Cost]]-TOPSIS!$C$13)^2+(Sustainable_Friendly_Table[[#This Row],[Weighted Co2]]-TOPSIS!$D$13)^2)^0.5</f>
        <v>4.7928382542264869E-3</v>
      </c>
      <c r="Y408">
        <f>((Sustainable_Friendly_Table[[#This Row],[Weighted Energy]]-TOPSIS!$B$14)^2+(Sustainable_Friendly_Table[[#This Row],[Weighted Cost]]-TOPSIS!$C$14)^2+(Sustainable_Friendly_Table[[#This Row],[Weighted Co2]]-TOPSIS!$D$14)^2)^0.5</f>
        <v>2.232637628721181E-3</v>
      </c>
      <c r="Z408">
        <f>Sustainable_Friendly_Table[[#This Row],[S- Worst-Euclidean Distance]]/(Sustainable_Friendly_Table[[#This Row],[S+ Best-Euclidean Distance]]+Sustainable_Friendly_Table[[#This Row],[S- Worst-Euclidean Distance]])</f>
        <v>0.31779165794879033</v>
      </c>
      <c r="AA408">
        <v>407</v>
      </c>
    </row>
    <row r="409" spans="1:27" x14ac:dyDescent="0.3">
      <c r="A409">
        <v>536</v>
      </c>
      <c r="B409" t="s">
        <v>143</v>
      </c>
      <c r="C409" t="s">
        <v>151</v>
      </c>
      <c r="D409" t="s">
        <v>155</v>
      </c>
      <c r="E409" t="s">
        <v>157</v>
      </c>
      <c r="F409" t="s">
        <v>160</v>
      </c>
      <c r="G409" t="s">
        <v>226</v>
      </c>
      <c r="H409">
        <v>475.45592617727391</v>
      </c>
      <c r="I409">
        <v>34</v>
      </c>
      <c r="J409">
        <v>1679245.5330447792</v>
      </c>
      <c r="K409">
        <v>41691.861149999997</v>
      </c>
      <c r="L409">
        <v>302264195.94806027</v>
      </c>
      <c r="M409">
        <v>5294453.7508333316</v>
      </c>
      <c r="N409">
        <v>2518868299.5671692</v>
      </c>
      <c r="O409">
        <v>132600000</v>
      </c>
      <c r="P409">
        <v>27.636182558333331</v>
      </c>
      <c r="Q409">
        <v>25104.720719019449</v>
      </c>
      <c r="R409">
        <v>302305887.8092103</v>
      </c>
      <c r="S409">
        <v>2656.7627533180025</v>
      </c>
      <c r="T409">
        <v>25132.356901577783</v>
      </c>
      <c r="U409">
        <f>Sustainable_Friendly_Table[[#This Row],[Total Energy(MJ)]]*AHP!$P$13/TOPSIS!$B$12</f>
        <v>2.4176079117989011E-2</v>
      </c>
      <c r="V409">
        <f>Sustainable_Friendly_Table[[#This Row],[Total Cost(LKR Million)]]*AHP!$P$14/TOPSIS!$C$12</f>
        <v>7.3359256366461699E-3</v>
      </c>
      <c r="W409">
        <f>Sustainable_Friendly_Table[[#This Row],[Total Carbon (Metric T)]]*AHP!$P$15/TOPSIS!$D$12</f>
        <v>1.3307492857481206E-2</v>
      </c>
      <c r="X409">
        <f>((Sustainable_Friendly_Table[[#This Row],[Weighted Energy]]-TOPSIS!$B$13)^2+(Sustainable_Friendly_Table[[#This Row],[Weighted Cost]]-TOPSIS!$C$13)^2+(Sustainable_Friendly_Table[[#This Row],[Weighted Co2]]-TOPSIS!$D$13)^2)^0.5</f>
        <v>4.7933068922689191E-3</v>
      </c>
      <c r="Y409">
        <f>((Sustainable_Friendly_Table[[#This Row],[Weighted Energy]]-TOPSIS!$B$14)^2+(Sustainable_Friendly_Table[[#This Row],[Weighted Cost]]-TOPSIS!$C$14)^2+(Sustainable_Friendly_Table[[#This Row],[Weighted Co2]]-TOPSIS!$D$14)^2)^0.5</f>
        <v>2.2321689250438485E-3</v>
      </c>
      <c r="Z409">
        <f>Sustainable_Friendly_Table[[#This Row],[S- Worst-Euclidean Distance]]/(Sustainable_Friendly_Table[[#This Row],[S+ Best-Euclidean Distance]]+Sustainable_Friendly_Table[[#This Row],[S- Worst-Euclidean Distance]])</f>
        <v>0.31772494605178914</v>
      </c>
      <c r="AA409">
        <v>408</v>
      </c>
    </row>
    <row r="410" spans="1:27" x14ac:dyDescent="0.3">
      <c r="A410">
        <v>505</v>
      </c>
      <c r="B410" t="s">
        <v>143</v>
      </c>
      <c r="C410" t="s">
        <v>151</v>
      </c>
      <c r="D410" t="s">
        <v>154</v>
      </c>
      <c r="E410" t="s">
        <v>156</v>
      </c>
      <c r="F410" t="s">
        <v>159</v>
      </c>
      <c r="G410" t="s">
        <v>225</v>
      </c>
      <c r="H410">
        <v>477.49416317579556</v>
      </c>
      <c r="I410">
        <v>68</v>
      </c>
      <c r="J410">
        <v>1687224.6671173815</v>
      </c>
      <c r="K410">
        <v>37963.453233333326</v>
      </c>
      <c r="L410">
        <v>303700440.08112866</v>
      </c>
      <c r="M410">
        <v>5870911.4383333325</v>
      </c>
      <c r="N410">
        <v>2530837000.6760721</v>
      </c>
      <c r="O410">
        <v>126752000</v>
      </c>
      <c r="P410">
        <v>24.976104849999992</v>
      </c>
      <c r="Q410">
        <v>25224.00877340485</v>
      </c>
      <c r="R410">
        <v>303738403.53436202</v>
      </c>
      <c r="S410">
        <v>2663.4599121144056</v>
      </c>
      <c r="T410">
        <v>25248.984878254851</v>
      </c>
      <c r="U410">
        <f>Sustainable_Friendly_Table[[#This Row],[Total Energy(MJ)]]*AHP!$P$13/TOPSIS!$B$12</f>
        <v>2.4290640609860741E-2</v>
      </c>
      <c r="V410">
        <f>Sustainable_Friendly_Table[[#This Row],[Total Cost(LKR Million)]]*AHP!$P$14/TOPSIS!$C$12</f>
        <v>7.3544180138243216E-3</v>
      </c>
      <c r="W410">
        <f>Sustainable_Friendly_Table[[#This Row],[Total Carbon (Metric T)]]*AHP!$P$15/TOPSIS!$D$12</f>
        <v>1.3369246952916447E-2</v>
      </c>
      <c r="X410">
        <f>((Sustainable_Friendly_Table[[#This Row],[Weighted Energy]]-TOPSIS!$B$13)^2+(Sustainable_Friendly_Table[[#This Row],[Weighted Cost]]-TOPSIS!$C$13)^2+(Sustainable_Friendly_Table[[#This Row],[Weighted Co2]]-TOPSIS!$D$13)^2)^0.5</f>
        <v>4.9237687699843725E-3</v>
      </c>
      <c r="Y410">
        <f>((Sustainable_Friendly_Table[[#This Row],[Weighted Energy]]-TOPSIS!$B$14)^2+(Sustainable_Friendly_Table[[#This Row],[Weighted Cost]]-TOPSIS!$C$14)^2+(Sustainable_Friendly_Table[[#This Row],[Weighted Co2]]-TOPSIS!$D$14)^2)^0.5</f>
        <v>2.1017315095433683E-3</v>
      </c>
      <c r="Z410">
        <f>Sustainable_Friendly_Table[[#This Row],[S- Worst-Euclidean Distance]]/(Sustainable_Friendly_Table[[#This Row],[S+ Best-Euclidean Distance]]+Sustainable_Friendly_Table[[#This Row],[S- Worst-Euclidean Distance]])</f>
        <v>0.29915755831193963</v>
      </c>
      <c r="AA410">
        <v>409</v>
      </c>
    </row>
    <row r="411" spans="1:27" x14ac:dyDescent="0.3">
      <c r="A411">
        <v>507</v>
      </c>
      <c r="B411" t="s">
        <v>143</v>
      </c>
      <c r="C411" t="s">
        <v>151</v>
      </c>
      <c r="D411" t="s">
        <v>154</v>
      </c>
      <c r="E411" t="s">
        <v>156</v>
      </c>
      <c r="F411" t="s">
        <v>159</v>
      </c>
      <c r="G411" t="s">
        <v>224</v>
      </c>
      <c r="H411">
        <v>477.49416317579556</v>
      </c>
      <c r="I411">
        <v>34</v>
      </c>
      <c r="J411">
        <v>1687224.6671173815</v>
      </c>
      <c r="K411">
        <v>37963.453233333326</v>
      </c>
      <c r="L411">
        <v>303700440.08112866</v>
      </c>
      <c r="M411">
        <v>5870911.4383333325</v>
      </c>
      <c r="N411">
        <v>2530837000.6760721</v>
      </c>
      <c r="O411">
        <v>127370800</v>
      </c>
      <c r="P411">
        <v>24.976104849999992</v>
      </c>
      <c r="Q411">
        <v>25224.00877340485</v>
      </c>
      <c r="R411">
        <v>303738403.53436202</v>
      </c>
      <c r="S411">
        <v>2664.0787121144058</v>
      </c>
      <c r="T411">
        <v>25248.984878254851</v>
      </c>
      <c r="U411">
        <f>Sustainable_Friendly_Table[[#This Row],[Total Energy(MJ)]]*AHP!$P$13/TOPSIS!$B$12</f>
        <v>2.4290640609860741E-2</v>
      </c>
      <c r="V411">
        <f>Sustainable_Friendly_Table[[#This Row],[Total Cost(LKR Million)]]*AHP!$P$14/TOPSIS!$C$12</f>
        <v>7.3561266612292469E-3</v>
      </c>
      <c r="W411">
        <f>Sustainable_Friendly_Table[[#This Row],[Total Carbon (Metric T)]]*AHP!$P$15/TOPSIS!$D$12</f>
        <v>1.3369246952916447E-2</v>
      </c>
      <c r="X411">
        <f>((Sustainable_Friendly_Table[[#This Row],[Weighted Energy]]-TOPSIS!$B$13)^2+(Sustainable_Friendly_Table[[#This Row],[Weighted Cost]]-TOPSIS!$C$13)^2+(Sustainable_Friendly_Table[[#This Row],[Weighted Co2]]-TOPSIS!$D$13)^2)^0.5</f>
        <v>4.9242117420665371E-3</v>
      </c>
      <c r="Y411">
        <f>((Sustainable_Friendly_Table[[#This Row],[Weighted Energy]]-TOPSIS!$B$14)^2+(Sustainable_Friendly_Table[[#This Row],[Weighted Cost]]-TOPSIS!$C$14)^2+(Sustainable_Friendly_Table[[#This Row],[Weighted Co2]]-TOPSIS!$D$14)^2)^0.5</f>
        <v>2.1012779596854118E-3</v>
      </c>
      <c r="Z411">
        <f>Sustainable_Friendly_Table[[#This Row],[S- Worst-Euclidean Distance]]/(Sustainable_Friendly_Table[[#This Row],[S+ Best-Euclidean Distance]]+Sustainable_Friendly_Table[[#This Row],[S- Worst-Euclidean Distance]])</f>
        <v>0.29909345097487156</v>
      </c>
      <c r="AA411">
        <v>410</v>
      </c>
    </row>
    <row r="412" spans="1:27" x14ac:dyDescent="0.3">
      <c r="A412">
        <v>523</v>
      </c>
      <c r="B412" t="s">
        <v>143</v>
      </c>
      <c r="C412" t="s">
        <v>151</v>
      </c>
      <c r="D412" t="s">
        <v>155</v>
      </c>
      <c r="E412" t="s">
        <v>156</v>
      </c>
      <c r="F412" t="s">
        <v>159</v>
      </c>
      <c r="G412" t="s">
        <v>225</v>
      </c>
      <c r="H412">
        <v>477.5242570507956</v>
      </c>
      <c r="I412">
        <v>68</v>
      </c>
      <c r="J412">
        <v>1687253.7979883817</v>
      </c>
      <c r="K412">
        <v>37877.470733333328</v>
      </c>
      <c r="L412">
        <v>303705683.6379087</v>
      </c>
      <c r="M412">
        <v>5866612.3133333325</v>
      </c>
      <c r="N412">
        <v>2530880696.9825726</v>
      </c>
      <c r="O412">
        <v>126752000</v>
      </c>
      <c r="P412">
        <v>24.911617974999995</v>
      </c>
      <c r="Q412">
        <v>25224.444279926305</v>
      </c>
      <c r="R412">
        <v>303743561.10864204</v>
      </c>
      <c r="S412">
        <v>2663.4993092959062</v>
      </c>
      <c r="T412">
        <v>25249.355897901307</v>
      </c>
      <c r="U412">
        <f>Sustainable_Friendly_Table[[#This Row],[Total Energy(MJ)]]*AHP!$P$13/TOPSIS!$B$12</f>
        <v>2.4291053072630669E-2</v>
      </c>
      <c r="V412">
        <f>Sustainable_Friendly_Table[[#This Row],[Total Cost(LKR Million)]]*AHP!$P$14/TOPSIS!$C$12</f>
        <v>7.3545267983943481E-3</v>
      </c>
      <c r="W412">
        <f>Sustainable_Friendly_Table[[#This Row],[Total Carbon (Metric T)]]*AHP!$P$15/TOPSIS!$D$12</f>
        <v>1.336944340648881E-2</v>
      </c>
      <c r="X412">
        <f>((Sustainable_Friendly_Table[[#This Row],[Weighted Energy]]-TOPSIS!$B$13)^2+(Sustainable_Friendly_Table[[#This Row],[Weighted Cost]]-TOPSIS!$C$13)^2+(Sustainable_Friendly_Table[[#This Row],[Weighted Co2]]-TOPSIS!$D$13)^2)^0.5</f>
        <v>4.9242374602950431E-3</v>
      </c>
      <c r="Y412">
        <f>((Sustainable_Friendly_Table[[#This Row],[Weighted Energy]]-TOPSIS!$B$14)^2+(Sustainable_Friendly_Table[[#This Row],[Weighted Cost]]-TOPSIS!$C$14)^2+(Sustainable_Friendly_Table[[#This Row],[Weighted Co2]]-TOPSIS!$D$14)^2)^0.5</f>
        <v>2.1012629297069989E-3</v>
      </c>
      <c r="Z412">
        <f>Sustainable_Friendly_Table[[#This Row],[S- Worst-Euclidean Distance]]/(Sustainable_Friendly_Table[[#This Row],[S+ Best-Euclidean Distance]]+Sustainable_Friendly_Table[[#This Row],[S- Worst-Euclidean Distance]])</f>
        <v>0.29909085660251289</v>
      </c>
      <c r="AA412">
        <v>411</v>
      </c>
    </row>
    <row r="413" spans="1:27" x14ac:dyDescent="0.3">
      <c r="A413">
        <v>525</v>
      </c>
      <c r="B413" t="s">
        <v>143</v>
      </c>
      <c r="C413" t="s">
        <v>151</v>
      </c>
      <c r="D413" t="s">
        <v>155</v>
      </c>
      <c r="E413" t="s">
        <v>156</v>
      </c>
      <c r="F413" t="s">
        <v>159</v>
      </c>
      <c r="G413" t="s">
        <v>224</v>
      </c>
      <c r="H413">
        <v>477.5242570507956</v>
      </c>
      <c r="I413">
        <v>34</v>
      </c>
      <c r="J413">
        <v>1687253.7979883817</v>
      </c>
      <c r="K413">
        <v>37877.470733333328</v>
      </c>
      <c r="L413">
        <v>303705683.6379087</v>
      </c>
      <c r="M413">
        <v>5866612.3133333325</v>
      </c>
      <c r="N413">
        <v>2530880696.9825726</v>
      </c>
      <c r="O413">
        <v>127370800</v>
      </c>
      <c r="P413">
        <v>24.911617974999995</v>
      </c>
      <c r="Q413">
        <v>25224.444279926305</v>
      </c>
      <c r="R413">
        <v>303743561.10864204</v>
      </c>
      <c r="S413">
        <v>2664.1181092959059</v>
      </c>
      <c r="T413">
        <v>25249.355897901307</v>
      </c>
      <c r="U413">
        <f>Sustainable_Friendly_Table[[#This Row],[Total Energy(MJ)]]*AHP!$P$13/TOPSIS!$B$12</f>
        <v>2.4291053072630669E-2</v>
      </c>
      <c r="V413">
        <f>Sustainable_Friendly_Table[[#This Row],[Total Cost(LKR Million)]]*AHP!$P$14/TOPSIS!$C$12</f>
        <v>7.3562354457992717E-3</v>
      </c>
      <c r="W413">
        <f>Sustainable_Friendly_Table[[#This Row],[Total Carbon (Metric T)]]*AHP!$P$15/TOPSIS!$D$12</f>
        <v>1.336944340648881E-2</v>
      </c>
      <c r="X413">
        <f>((Sustainable_Friendly_Table[[#This Row],[Weighted Energy]]-TOPSIS!$B$13)^2+(Sustainable_Friendly_Table[[#This Row],[Weighted Cost]]-TOPSIS!$C$13)^2+(Sustainable_Friendly_Table[[#This Row],[Weighted Co2]]-TOPSIS!$D$13)^2)^0.5</f>
        <v>4.9246804279622514E-3</v>
      </c>
      <c r="Y413">
        <f>((Sustainable_Friendly_Table[[#This Row],[Weighted Energy]]-TOPSIS!$B$14)^2+(Sustainable_Friendly_Table[[#This Row],[Weighted Cost]]-TOPSIS!$C$14)^2+(Sustainable_Friendly_Table[[#This Row],[Weighted Co2]]-TOPSIS!$D$14)^2)^0.5</f>
        <v>2.1008093671635295E-3</v>
      </c>
      <c r="Z413">
        <f>Sustainable_Friendly_Table[[#This Row],[S- Worst-Euclidean Distance]]/(Sustainable_Friendly_Table[[#This Row],[S+ Best-Euclidean Distance]]+Sustainable_Friendly_Table[[#This Row],[S- Worst-Euclidean Distance]])</f>
        <v>0.29902674808823315</v>
      </c>
      <c r="AA413">
        <v>412</v>
      </c>
    </row>
    <row r="414" spans="1:27" x14ac:dyDescent="0.3">
      <c r="A414">
        <v>506</v>
      </c>
      <c r="B414" t="s">
        <v>143</v>
      </c>
      <c r="C414" t="s">
        <v>151</v>
      </c>
      <c r="D414" t="s">
        <v>154</v>
      </c>
      <c r="E414" t="s">
        <v>156</v>
      </c>
      <c r="F414" t="s">
        <v>159</v>
      </c>
      <c r="G414" t="s">
        <v>226</v>
      </c>
      <c r="H414">
        <v>477.49416317579556</v>
      </c>
      <c r="I414">
        <v>34</v>
      </c>
      <c r="J414">
        <v>1687224.6671173815</v>
      </c>
      <c r="K414">
        <v>37963.453233333326</v>
      </c>
      <c r="L414">
        <v>303700440.08112866</v>
      </c>
      <c r="M414">
        <v>5870911.4383333325</v>
      </c>
      <c r="N414">
        <v>2530837000.6760721</v>
      </c>
      <c r="O414">
        <v>132600000</v>
      </c>
      <c r="P414">
        <v>24.976104849999992</v>
      </c>
      <c r="Q414">
        <v>25224.00877340485</v>
      </c>
      <c r="R414">
        <v>303738403.53436202</v>
      </c>
      <c r="S414">
        <v>2669.3079121144056</v>
      </c>
      <c r="T414">
        <v>25248.984878254851</v>
      </c>
      <c r="U414">
        <f>Sustainable_Friendly_Table[[#This Row],[Total Energy(MJ)]]*AHP!$P$13/TOPSIS!$B$12</f>
        <v>2.4290640609860741E-2</v>
      </c>
      <c r="V414">
        <f>Sustainable_Friendly_Table[[#This Row],[Total Cost(LKR Million)]]*AHP!$P$14/TOPSIS!$C$12</f>
        <v>7.3705656706181139E-3</v>
      </c>
      <c r="W414">
        <f>Sustainable_Friendly_Table[[#This Row],[Total Carbon (Metric T)]]*AHP!$P$15/TOPSIS!$D$12</f>
        <v>1.3369246952916447E-2</v>
      </c>
      <c r="X414">
        <f>((Sustainable_Friendly_Table[[#This Row],[Weighted Energy]]-TOPSIS!$B$13)^2+(Sustainable_Friendly_Table[[#This Row],[Weighted Cost]]-TOPSIS!$C$13)^2+(Sustainable_Friendly_Table[[#This Row],[Weighted Co2]]-TOPSIS!$D$13)^2)^0.5</f>
        <v>4.9279771659821291E-3</v>
      </c>
      <c r="Y414">
        <f>((Sustainable_Friendly_Table[[#This Row],[Weighted Energy]]-TOPSIS!$B$14)^2+(Sustainable_Friendly_Table[[#This Row],[Weighted Cost]]-TOPSIS!$C$14)^2+(Sustainable_Friendly_Table[[#This Row],[Weighted Co2]]-TOPSIS!$D$14)^2)^0.5</f>
        <v>2.0974968782779351E-3</v>
      </c>
      <c r="Z414">
        <f>Sustainable_Friendly_Table[[#This Row],[S- Worst-Euclidean Distance]]/(Sustainable_Friendly_Table[[#This Row],[S+ Best-Euclidean Distance]]+Sustainable_Friendly_Table[[#This Row],[S- Worst-Euclidean Distance]])</f>
        <v>0.2985559216451204</v>
      </c>
      <c r="AA414">
        <v>413</v>
      </c>
    </row>
    <row r="415" spans="1:27" x14ac:dyDescent="0.3">
      <c r="A415">
        <v>524</v>
      </c>
      <c r="B415" t="s">
        <v>143</v>
      </c>
      <c r="C415" t="s">
        <v>151</v>
      </c>
      <c r="D415" t="s">
        <v>155</v>
      </c>
      <c r="E415" t="s">
        <v>156</v>
      </c>
      <c r="F415" t="s">
        <v>159</v>
      </c>
      <c r="G415" t="s">
        <v>226</v>
      </c>
      <c r="H415">
        <v>477.5242570507956</v>
      </c>
      <c r="I415">
        <v>34</v>
      </c>
      <c r="J415">
        <v>1687253.7979883817</v>
      </c>
      <c r="K415">
        <v>37877.470733333328</v>
      </c>
      <c r="L415">
        <v>303705683.6379087</v>
      </c>
      <c r="M415">
        <v>5866612.3133333325</v>
      </c>
      <c r="N415">
        <v>2530880696.9825726</v>
      </c>
      <c r="O415">
        <v>132600000</v>
      </c>
      <c r="P415">
        <v>24.911617974999995</v>
      </c>
      <c r="Q415">
        <v>25224.444279926305</v>
      </c>
      <c r="R415">
        <v>303743561.10864204</v>
      </c>
      <c r="S415">
        <v>2669.3473092959061</v>
      </c>
      <c r="T415">
        <v>25249.355897901307</v>
      </c>
      <c r="U415">
        <f>Sustainable_Friendly_Table[[#This Row],[Total Energy(MJ)]]*AHP!$P$13/TOPSIS!$B$12</f>
        <v>2.4291053072630669E-2</v>
      </c>
      <c r="V415">
        <f>Sustainable_Friendly_Table[[#This Row],[Total Cost(LKR Million)]]*AHP!$P$14/TOPSIS!$C$12</f>
        <v>7.3706744551881387E-3</v>
      </c>
      <c r="W415">
        <f>Sustainable_Friendly_Table[[#This Row],[Total Carbon (Metric T)]]*AHP!$P$15/TOPSIS!$D$12</f>
        <v>1.336944340648881E-2</v>
      </c>
      <c r="X415">
        <f>((Sustainable_Friendly_Table[[#This Row],[Weighted Energy]]-TOPSIS!$B$13)^2+(Sustainable_Friendly_Table[[#This Row],[Weighted Cost]]-TOPSIS!$C$13)^2+(Sustainable_Friendly_Table[[#This Row],[Weighted Co2]]-TOPSIS!$D$13)^2)^0.5</f>
        <v>4.928445812502417E-3</v>
      </c>
      <c r="Y415">
        <f>((Sustainable_Friendly_Table[[#This Row],[Weighted Energy]]-TOPSIS!$B$14)^2+(Sustainable_Friendly_Table[[#This Row],[Weighted Cost]]-TOPSIS!$C$14)^2+(Sustainable_Friendly_Table[[#This Row],[Weighted Co2]]-TOPSIS!$D$14)^2)^0.5</f>
        <v>2.0970281898846474E-3</v>
      </c>
      <c r="Z415">
        <f>Sustainable_Friendly_Table[[#This Row],[S- Worst-Euclidean Distance]]/(Sustainable_Friendly_Table[[#This Row],[S+ Best-Euclidean Distance]]+Sustainable_Friendly_Table[[#This Row],[S- Worst-Euclidean Distance]])</f>
        <v>0.29848921071690454</v>
      </c>
      <c r="AA415">
        <v>414</v>
      </c>
    </row>
    <row r="416" spans="1:27" x14ac:dyDescent="0.3">
      <c r="A416">
        <v>514</v>
      </c>
      <c r="B416" t="s">
        <v>143</v>
      </c>
      <c r="C416" t="s">
        <v>151</v>
      </c>
      <c r="D416" t="s">
        <v>154</v>
      </c>
      <c r="E416" t="s">
        <v>157</v>
      </c>
      <c r="F416" t="s">
        <v>159</v>
      </c>
      <c r="G416" t="s">
        <v>225</v>
      </c>
      <c r="H416">
        <v>480.54567550912896</v>
      </c>
      <c r="I416">
        <v>69</v>
      </c>
      <c r="J416">
        <v>1690178.5310560481</v>
      </c>
      <c r="K416">
        <v>40960.474274999993</v>
      </c>
      <c r="L416">
        <v>304232135.59008867</v>
      </c>
      <c r="M416">
        <v>5271507.2299999986</v>
      </c>
      <c r="N416">
        <v>2535267796.5840721</v>
      </c>
      <c r="O416">
        <v>128616000</v>
      </c>
      <c r="P416">
        <v>27.973125891666658</v>
      </c>
      <c r="Q416">
        <v>25268.169039287917</v>
      </c>
      <c r="R416">
        <v>304273096.06436366</v>
      </c>
      <c r="S416">
        <v>2669.1553038140723</v>
      </c>
      <c r="T416">
        <v>25296.142165179583</v>
      </c>
      <c r="U416">
        <f>Sustainable_Friendly_Table[[#This Row],[Total Energy(MJ)]]*AHP!$P$13/TOPSIS!$B$12</f>
        <v>2.4333401169381423E-2</v>
      </c>
      <c r="V416">
        <f>Sustainable_Friendly_Table[[#This Row],[Total Cost(LKR Million)]]*AHP!$P$14/TOPSIS!$C$12</f>
        <v>7.3701442844249414E-3</v>
      </c>
      <c r="W416">
        <f>Sustainable_Friendly_Table[[#This Row],[Total Carbon (Metric T)]]*AHP!$P$15/TOPSIS!$D$12</f>
        <v>1.3394216567242179E-2</v>
      </c>
      <c r="X416">
        <f>((Sustainable_Friendly_Table[[#This Row],[Weighted Energy]]-TOPSIS!$B$13)^2+(Sustainable_Friendly_Table[[#This Row],[Weighted Cost]]-TOPSIS!$C$13)^2+(Sustainable_Friendly_Table[[#This Row],[Weighted Co2]]-TOPSIS!$D$13)^2)^0.5</f>
        <v>4.9756546302015042E-3</v>
      </c>
      <c r="Y416">
        <f>((Sustainable_Friendly_Table[[#This Row],[Weighted Energy]]-TOPSIS!$B$14)^2+(Sustainable_Friendly_Table[[#This Row],[Weighted Cost]]-TOPSIS!$C$14)^2+(Sustainable_Friendly_Table[[#This Row],[Weighted Co2]]-TOPSIS!$D$14)^2)^0.5</f>
        <v>2.0498321574753714E-3</v>
      </c>
      <c r="Z416">
        <f>Sustainable_Friendly_Table[[#This Row],[S- Worst-Euclidean Distance]]/(Sustainable_Friendly_Table[[#This Row],[S+ Best-Euclidean Distance]]+Sustainable_Friendly_Table[[#This Row],[S- Worst-Euclidean Distance]])</f>
        <v>0.29177083658756564</v>
      </c>
      <c r="AA416">
        <v>415</v>
      </c>
    </row>
    <row r="417" spans="1:27" x14ac:dyDescent="0.3">
      <c r="A417">
        <v>532</v>
      </c>
      <c r="B417" t="s">
        <v>143</v>
      </c>
      <c r="C417" t="s">
        <v>151</v>
      </c>
      <c r="D417" t="s">
        <v>155</v>
      </c>
      <c r="E417" t="s">
        <v>157</v>
      </c>
      <c r="F417" t="s">
        <v>159</v>
      </c>
      <c r="G417" t="s">
        <v>225</v>
      </c>
      <c r="H417">
        <v>480.57576938412899</v>
      </c>
      <c r="I417">
        <v>69</v>
      </c>
      <c r="J417">
        <v>1690207.6619270481</v>
      </c>
      <c r="K417">
        <v>40874.491774999995</v>
      </c>
      <c r="L417">
        <v>304237379.14686865</v>
      </c>
      <c r="M417">
        <v>5267208.1049999986</v>
      </c>
      <c r="N417">
        <v>2535311492.8905721</v>
      </c>
      <c r="O417">
        <v>128616000</v>
      </c>
      <c r="P417">
        <v>27.908639016666662</v>
      </c>
      <c r="Q417">
        <v>25268.604545809365</v>
      </c>
      <c r="R417">
        <v>304278253.63864362</v>
      </c>
      <c r="S417">
        <v>2669.194700995572</v>
      </c>
      <c r="T417">
        <v>25296.513184826032</v>
      </c>
      <c r="U417">
        <f>Sustainable_Friendly_Table[[#This Row],[Total Energy(MJ)]]*AHP!$P$13/TOPSIS!$B$12</f>
        <v>2.4333813632151341E-2</v>
      </c>
      <c r="V417">
        <f>Sustainable_Friendly_Table[[#This Row],[Total Cost(LKR Million)]]*AHP!$P$14/TOPSIS!$C$12</f>
        <v>7.3702530689949662E-3</v>
      </c>
      <c r="W417">
        <f>Sustainable_Friendly_Table[[#This Row],[Total Carbon (Metric T)]]*AHP!$P$15/TOPSIS!$D$12</f>
        <v>1.3394413020814538E-2</v>
      </c>
      <c r="X417">
        <f>((Sustainable_Friendly_Table[[#This Row],[Weighted Energy]]-TOPSIS!$B$13)^2+(Sustainable_Friendly_Table[[#This Row],[Weighted Cost]]-TOPSIS!$C$13)^2+(Sustainable_Friendly_Table[[#This Row],[Weighted Co2]]-TOPSIS!$D$13)^2)^0.5</f>
        <v>4.9761233074265554E-3</v>
      </c>
      <c r="Y417">
        <f>((Sustainable_Friendly_Table[[#This Row],[Weighted Energy]]-TOPSIS!$B$14)^2+(Sustainable_Friendly_Table[[#This Row],[Weighted Cost]]-TOPSIS!$C$14)^2+(Sustainable_Friendly_Table[[#This Row],[Weighted Co2]]-TOPSIS!$D$14)^2)^0.5</f>
        <v>2.0493635455775682E-3</v>
      </c>
      <c r="Z417">
        <f>Sustainable_Friendly_Table[[#This Row],[S- Worst-Euclidean Distance]]/(Sustainable_Friendly_Table[[#This Row],[S+ Best-Euclidean Distance]]+Sustainable_Friendly_Table[[#This Row],[S- Worst-Euclidean Distance]])</f>
        <v>0.29170413217715341</v>
      </c>
      <c r="AA417">
        <v>416</v>
      </c>
    </row>
    <row r="418" spans="1:27" x14ac:dyDescent="0.3">
      <c r="A418">
        <v>516</v>
      </c>
      <c r="B418" t="s">
        <v>143</v>
      </c>
      <c r="C418" t="s">
        <v>151</v>
      </c>
      <c r="D418" t="s">
        <v>154</v>
      </c>
      <c r="E418" t="s">
        <v>157</v>
      </c>
      <c r="F418" t="s">
        <v>159</v>
      </c>
      <c r="G418" t="s">
        <v>224</v>
      </c>
      <c r="H418">
        <v>480.54567550912896</v>
      </c>
      <c r="I418">
        <v>35</v>
      </c>
      <c r="J418">
        <v>1690178.5310560481</v>
      </c>
      <c r="K418">
        <v>40960.474274999993</v>
      </c>
      <c r="L418">
        <v>304232135.59008867</v>
      </c>
      <c r="M418">
        <v>5271507.2299999986</v>
      </c>
      <c r="N418">
        <v>2535267796.5840721</v>
      </c>
      <c r="O418">
        <v>131117000</v>
      </c>
      <c r="P418">
        <v>27.973125891666658</v>
      </c>
      <c r="Q418">
        <v>25268.169039287917</v>
      </c>
      <c r="R418">
        <v>304273096.06436366</v>
      </c>
      <c r="S418">
        <v>2671.6563038140721</v>
      </c>
      <c r="T418">
        <v>25296.142165179583</v>
      </c>
      <c r="U418">
        <f>Sustainable_Friendly_Table[[#This Row],[Total Energy(MJ)]]*AHP!$P$13/TOPSIS!$B$12</f>
        <v>2.4333401169381423E-2</v>
      </c>
      <c r="V418">
        <f>Sustainable_Friendly_Table[[#This Row],[Total Cost(LKR Million)]]*AHP!$P$14/TOPSIS!$C$12</f>
        <v>7.3770501137069644E-3</v>
      </c>
      <c r="W418">
        <f>Sustainable_Friendly_Table[[#This Row],[Total Carbon (Metric T)]]*AHP!$P$15/TOPSIS!$D$12</f>
        <v>1.3394216567242179E-2</v>
      </c>
      <c r="X418">
        <f>((Sustainable_Friendly_Table[[#This Row],[Weighted Energy]]-TOPSIS!$B$13)^2+(Sustainable_Friendly_Table[[#This Row],[Weighted Cost]]-TOPSIS!$C$13)^2+(Sustainable_Friendly_Table[[#This Row],[Weighted Co2]]-TOPSIS!$D$13)^2)^0.5</f>
        <v>4.9774515066300417E-3</v>
      </c>
      <c r="Y418">
        <f>((Sustainable_Friendly_Table[[#This Row],[Weighted Energy]]-TOPSIS!$B$14)^2+(Sustainable_Friendly_Table[[#This Row],[Weighted Cost]]-TOPSIS!$C$14)^2+(Sustainable_Friendly_Table[[#This Row],[Weighted Co2]]-TOPSIS!$D$14)^2)^0.5</f>
        <v>2.0480137679514702E-3</v>
      </c>
      <c r="Z418">
        <f>Sustainable_Friendly_Table[[#This Row],[S- Worst-Euclidean Distance]]/(Sustainable_Friendly_Table[[#This Row],[S+ Best-Euclidean Distance]]+Sustainable_Friendly_Table[[#This Row],[S- Worst-Euclidean Distance]])</f>
        <v>0.2915129016951073</v>
      </c>
      <c r="AA418">
        <v>417</v>
      </c>
    </row>
    <row r="419" spans="1:27" x14ac:dyDescent="0.3">
      <c r="A419">
        <v>534</v>
      </c>
      <c r="B419" t="s">
        <v>143</v>
      </c>
      <c r="C419" t="s">
        <v>151</v>
      </c>
      <c r="D419" t="s">
        <v>155</v>
      </c>
      <c r="E419" t="s">
        <v>157</v>
      </c>
      <c r="F419" t="s">
        <v>159</v>
      </c>
      <c r="G419" t="s">
        <v>224</v>
      </c>
      <c r="H419">
        <v>480.57576938412899</v>
      </c>
      <c r="I419">
        <v>35</v>
      </c>
      <c r="J419">
        <v>1690207.6619270481</v>
      </c>
      <c r="K419">
        <v>40874.491774999995</v>
      </c>
      <c r="L419">
        <v>304237379.14686865</v>
      </c>
      <c r="M419">
        <v>5267208.1049999986</v>
      </c>
      <c r="N419">
        <v>2535311492.8905721</v>
      </c>
      <c r="O419">
        <v>131117000</v>
      </c>
      <c r="P419">
        <v>27.908639016666662</v>
      </c>
      <c r="Q419">
        <v>25268.604545809365</v>
      </c>
      <c r="R419">
        <v>304278253.63864362</v>
      </c>
      <c r="S419">
        <v>2671.6957009955722</v>
      </c>
      <c r="T419">
        <v>25296.513184826032</v>
      </c>
      <c r="U419">
        <f>Sustainable_Friendly_Table[[#This Row],[Total Energy(MJ)]]*AHP!$P$13/TOPSIS!$B$12</f>
        <v>2.4333813632151341E-2</v>
      </c>
      <c r="V419">
        <f>Sustainable_Friendly_Table[[#This Row],[Total Cost(LKR Million)]]*AHP!$P$14/TOPSIS!$C$12</f>
        <v>7.3771588982769901E-3</v>
      </c>
      <c r="W419">
        <f>Sustainable_Friendly_Table[[#This Row],[Total Carbon (Metric T)]]*AHP!$P$15/TOPSIS!$D$12</f>
        <v>1.3394413020814538E-2</v>
      </c>
      <c r="X419">
        <f>((Sustainable_Friendly_Table[[#This Row],[Weighted Energy]]-TOPSIS!$B$13)^2+(Sustainable_Friendly_Table[[#This Row],[Weighted Cost]]-TOPSIS!$C$13)^2+(Sustainable_Friendly_Table[[#This Row],[Weighted Co2]]-TOPSIS!$D$13)^2)^0.5</f>
        <v>4.9779201655929702E-3</v>
      </c>
      <c r="Y419">
        <f>((Sustainable_Friendly_Table[[#This Row],[Weighted Energy]]-TOPSIS!$B$14)^2+(Sustainable_Friendly_Table[[#This Row],[Weighted Cost]]-TOPSIS!$C$14)^2+(Sustainable_Friendly_Table[[#This Row],[Weighted Co2]]-TOPSIS!$D$14)^2)^0.5</f>
        <v>2.0475451067891622E-3</v>
      </c>
      <c r="Z419">
        <f>Sustainable_Friendly_Table[[#This Row],[S- Worst-Euclidean Distance]]/(Sustainable_Friendly_Table[[#This Row],[S+ Best-Euclidean Distance]]+Sustainable_Friendly_Table[[#This Row],[S- Worst-Euclidean Distance]])</f>
        <v>0.29144619287184931</v>
      </c>
      <c r="AA419">
        <v>418</v>
      </c>
    </row>
    <row r="420" spans="1:27" x14ac:dyDescent="0.3">
      <c r="A420">
        <v>515</v>
      </c>
      <c r="B420" t="s">
        <v>143</v>
      </c>
      <c r="C420" t="s">
        <v>151</v>
      </c>
      <c r="D420" t="s">
        <v>154</v>
      </c>
      <c r="E420" t="s">
        <v>157</v>
      </c>
      <c r="F420" t="s">
        <v>159</v>
      </c>
      <c r="G420" t="s">
        <v>226</v>
      </c>
      <c r="H420">
        <v>480.54567550912896</v>
      </c>
      <c r="I420">
        <v>35</v>
      </c>
      <c r="J420">
        <v>1690178.5310560481</v>
      </c>
      <c r="K420">
        <v>40960.474274999993</v>
      </c>
      <c r="L420">
        <v>304232135.59008867</v>
      </c>
      <c r="M420">
        <v>5271507.2299999986</v>
      </c>
      <c r="N420">
        <v>2535267796.5840721</v>
      </c>
      <c r="O420">
        <v>136500000</v>
      </c>
      <c r="P420">
        <v>27.973125891666658</v>
      </c>
      <c r="Q420">
        <v>25268.169039287917</v>
      </c>
      <c r="R420">
        <v>304273096.06436366</v>
      </c>
      <c r="S420">
        <v>2677.0393038140724</v>
      </c>
      <c r="T420">
        <v>25296.142165179583</v>
      </c>
      <c r="U420">
        <f>Sustainable_Friendly_Table[[#This Row],[Total Energy(MJ)]]*AHP!$P$13/TOPSIS!$B$12</f>
        <v>2.4333401169381423E-2</v>
      </c>
      <c r="V420">
        <f>Sustainable_Friendly_Table[[#This Row],[Total Cost(LKR Million)]]*AHP!$P$14/TOPSIS!$C$12</f>
        <v>7.3919137998425637E-3</v>
      </c>
      <c r="W420">
        <f>Sustainable_Friendly_Table[[#This Row],[Total Carbon (Metric T)]]*AHP!$P$15/TOPSIS!$D$12</f>
        <v>1.3394216567242179E-2</v>
      </c>
      <c r="X420">
        <f>((Sustainable_Friendly_Table[[#This Row],[Weighted Energy]]-TOPSIS!$B$13)^2+(Sustainable_Friendly_Table[[#This Row],[Weighted Cost]]-TOPSIS!$C$13)^2+(Sustainable_Friendly_Table[[#This Row],[Weighted Co2]]-TOPSIS!$D$13)^2)^0.5</f>
        <v>4.9813492738400127E-3</v>
      </c>
      <c r="Y420">
        <f>((Sustainable_Friendly_Table[[#This Row],[Weighted Energy]]-TOPSIS!$B$14)^2+(Sustainable_Friendly_Table[[#This Row],[Weighted Cost]]-TOPSIS!$C$14)^2+(Sustainable_Friendly_Table[[#This Row],[Weighted Co2]]-TOPSIS!$D$14)^2)^0.5</f>
        <v>2.0441736367671193E-3</v>
      </c>
      <c r="Z420">
        <f>Sustainable_Friendly_Table[[#This Row],[S- Worst-Euclidean Distance]]/(Sustainable_Friendly_Table[[#This Row],[S+ Best-Euclidean Distance]]+Sustainable_Friendly_Table[[#This Row],[S- Worst-Euclidean Distance]])</f>
        <v>0.29096391297519314</v>
      </c>
      <c r="AA420">
        <v>419</v>
      </c>
    </row>
    <row r="421" spans="1:27" x14ac:dyDescent="0.3">
      <c r="A421">
        <v>533</v>
      </c>
      <c r="B421" t="s">
        <v>143</v>
      </c>
      <c r="C421" t="s">
        <v>151</v>
      </c>
      <c r="D421" t="s">
        <v>155</v>
      </c>
      <c r="E421" t="s">
        <v>157</v>
      </c>
      <c r="F421" t="s">
        <v>159</v>
      </c>
      <c r="G421" t="s">
        <v>226</v>
      </c>
      <c r="H421">
        <v>480.57576938412899</v>
      </c>
      <c r="I421">
        <v>35</v>
      </c>
      <c r="J421">
        <v>1690207.6619270481</v>
      </c>
      <c r="K421">
        <v>40874.491774999995</v>
      </c>
      <c r="L421">
        <v>304237379.14686865</v>
      </c>
      <c r="M421">
        <v>5267208.1049999986</v>
      </c>
      <c r="N421">
        <v>2535311492.8905721</v>
      </c>
      <c r="O421">
        <v>136500000</v>
      </c>
      <c r="P421">
        <v>27.908639016666662</v>
      </c>
      <c r="Q421">
        <v>25268.604545809365</v>
      </c>
      <c r="R421">
        <v>304278253.63864362</v>
      </c>
      <c r="S421">
        <v>2677.078700995572</v>
      </c>
      <c r="T421">
        <v>25296.513184826032</v>
      </c>
      <c r="U421">
        <f>Sustainable_Friendly_Table[[#This Row],[Total Energy(MJ)]]*AHP!$P$13/TOPSIS!$B$12</f>
        <v>2.4333813632151341E-2</v>
      </c>
      <c r="V421">
        <f>Sustainable_Friendly_Table[[#This Row],[Total Cost(LKR Million)]]*AHP!$P$14/TOPSIS!$C$12</f>
        <v>7.3920225844125876E-3</v>
      </c>
      <c r="W421">
        <f>Sustainable_Friendly_Table[[#This Row],[Total Carbon (Metric T)]]*AHP!$P$15/TOPSIS!$D$12</f>
        <v>1.3394413020814538E-2</v>
      </c>
      <c r="X421">
        <f>((Sustainable_Friendly_Table[[#This Row],[Weighted Energy]]-TOPSIS!$B$13)^2+(Sustainable_Friendly_Table[[#This Row],[Weighted Cost]]-TOPSIS!$C$13)^2+(Sustainable_Friendly_Table[[#This Row],[Weighted Co2]]-TOPSIS!$D$13)^2)^0.5</f>
        <v>4.9818178906930449E-3</v>
      </c>
      <c r="Y421">
        <f>((Sustainable_Friendly_Table[[#This Row],[Weighted Energy]]-TOPSIS!$B$14)^2+(Sustainable_Friendly_Table[[#This Row],[Weighted Cost]]-TOPSIS!$C$14)^2+(Sustainable_Friendly_Table[[#This Row],[Weighted Co2]]-TOPSIS!$D$14)^2)^0.5</f>
        <v>2.0437048861688878E-3</v>
      </c>
      <c r="Z421">
        <f>Sustainable_Friendly_Table[[#This Row],[S- Worst-Euclidean Distance]]/(Sustainable_Friendly_Table[[#This Row],[S+ Best-Euclidean Distance]]+Sustainable_Friendly_Table[[#This Row],[S- Worst-Euclidean Distance]])</f>
        <v>0.29089719741564096</v>
      </c>
      <c r="AA421">
        <v>420</v>
      </c>
    </row>
    <row r="422" spans="1:27" x14ac:dyDescent="0.3">
      <c r="A422">
        <v>256</v>
      </c>
      <c r="B422" t="s">
        <v>141</v>
      </c>
      <c r="C422" t="s">
        <v>150</v>
      </c>
      <c r="D422" t="s">
        <v>154</v>
      </c>
      <c r="E422" t="s">
        <v>156</v>
      </c>
      <c r="F422" t="s">
        <v>160</v>
      </c>
      <c r="G422" t="s">
        <v>225</v>
      </c>
      <c r="H422">
        <v>464.34609301637283</v>
      </c>
      <c r="I422">
        <v>67</v>
      </c>
      <c r="J422">
        <v>1702480.8288454809</v>
      </c>
      <c r="K422">
        <v>53148.863008333326</v>
      </c>
      <c r="L422">
        <v>306446549.19218659</v>
      </c>
      <c r="M422">
        <v>6245829.2441666657</v>
      </c>
      <c r="N422">
        <v>2553721243.2682214</v>
      </c>
      <c r="O422">
        <v>124888000</v>
      </c>
      <c r="P422">
        <v>23.174769191666662</v>
      </c>
      <c r="Q422">
        <v>25452.08839123994</v>
      </c>
      <c r="R422">
        <v>306499698.05519491</v>
      </c>
      <c r="S422">
        <v>2684.8550725123882</v>
      </c>
      <c r="T422">
        <v>25475.263160431608</v>
      </c>
      <c r="U422">
        <f>Sustainable_Friendly_Table[[#This Row],[Total Energy(MJ)]]*AHP!$P$13/TOPSIS!$B$12</f>
        <v>2.4511467518947797E-2</v>
      </c>
      <c r="V422">
        <f>Sustainable_Friendly_Table[[#This Row],[Total Cost(LKR Million)]]*AHP!$P$14/TOPSIS!$C$12</f>
        <v>7.4134949131325874E-3</v>
      </c>
      <c r="W422">
        <f>Sustainable_Friendly_Table[[#This Row],[Total Carbon (Metric T)]]*AHP!$P$15/TOPSIS!$D$12</f>
        <v>1.3489060491919678E-2</v>
      </c>
      <c r="X422">
        <f>((Sustainable_Friendly_Table[[#This Row],[Weighted Energy]]-TOPSIS!$B$13)^2+(Sustainable_Friendly_Table[[#This Row],[Weighted Cost]]-TOPSIS!$C$13)^2+(Sustainable_Friendly_Table[[#This Row],[Weighted Co2]]-TOPSIS!$D$13)^2)^0.5</f>
        <v>5.181734962235421E-3</v>
      </c>
      <c r="Y422">
        <f>((Sustainable_Friendly_Table[[#This Row],[Weighted Energy]]-TOPSIS!$B$14)^2+(Sustainable_Friendly_Table[[#This Row],[Weighted Cost]]-TOPSIS!$C$14)^2+(Sustainable_Friendly_Table[[#This Row],[Weighted Co2]]-TOPSIS!$D$14)^2)^0.5</f>
        <v>1.8438613096057657E-3</v>
      </c>
      <c r="Z422">
        <f>Sustainable_Friendly_Table[[#This Row],[S- Worst-Euclidean Distance]]/(Sustainable_Friendly_Table[[#This Row],[S+ Best-Euclidean Distance]]+Sustainable_Friendly_Table[[#This Row],[S- Worst-Euclidean Distance]])</f>
        <v>0.26244908449920762</v>
      </c>
      <c r="AA422">
        <v>421</v>
      </c>
    </row>
    <row r="423" spans="1:27" x14ac:dyDescent="0.3">
      <c r="A423">
        <v>274</v>
      </c>
      <c r="B423" t="s">
        <v>141</v>
      </c>
      <c r="C423" t="s">
        <v>150</v>
      </c>
      <c r="D423" t="s">
        <v>155</v>
      </c>
      <c r="E423" t="s">
        <v>156</v>
      </c>
      <c r="F423" t="s">
        <v>160</v>
      </c>
      <c r="G423" t="s">
        <v>225</v>
      </c>
      <c r="H423">
        <v>464.37618689137287</v>
      </c>
      <c r="I423">
        <v>67</v>
      </c>
      <c r="J423">
        <v>1702509.9597164812</v>
      </c>
      <c r="K423">
        <v>53062.880508333328</v>
      </c>
      <c r="L423">
        <v>306451792.74896663</v>
      </c>
      <c r="M423">
        <v>6241530.1191666657</v>
      </c>
      <c r="N423">
        <v>2553764939.5747218</v>
      </c>
      <c r="O423">
        <v>124888000</v>
      </c>
      <c r="P423">
        <v>23.110282316666659</v>
      </c>
      <c r="Q423">
        <v>25452.523897761392</v>
      </c>
      <c r="R423">
        <v>306504855.62947494</v>
      </c>
      <c r="S423">
        <v>2684.8944696938888</v>
      </c>
      <c r="T423">
        <v>25475.634180078057</v>
      </c>
      <c r="U423">
        <f>Sustainable_Friendly_Table[[#This Row],[Total Energy(MJ)]]*AHP!$P$13/TOPSIS!$B$12</f>
        <v>2.4511879981717721E-2</v>
      </c>
      <c r="V423">
        <f>Sustainable_Friendly_Table[[#This Row],[Total Cost(LKR Million)]]*AHP!$P$14/TOPSIS!$C$12</f>
        <v>7.4136036977026139E-3</v>
      </c>
      <c r="W423">
        <f>Sustainable_Friendly_Table[[#This Row],[Total Carbon (Metric T)]]*AHP!$P$15/TOPSIS!$D$12</f>
        <v>1.3489256945492037E-2</v>
      </c>
      <c r="X423">
        <f>((Sustainable_Friendly_Table[[#This Row],[Weighted Energy]]-TOPSIS!$B$13)^2+(Sustainable_Friendly_Table[[#This Row],[Weighted Cost]]-TOPSIS!$C$13)^2+(Sustainable_Friendly_Table[[#This Row],[Weighted Co2]]-TOPSIS!$D$13)^2)^0.5</f>
        <v>5.1822036797693812E-3</v>
      </c>
      <c r="Y423">
        <f>((Sustainable_Friendly_Table[[#This Row],[Weighted Energy]]-TOPSIS!$B$14)^2+(Sustainable_Friendly_Table[[#This Row],[Weighted Cost]]-TOPSIS!$C$14)^2+(Sustainable_Friendly_Table[[#This Row],[Weighted Co2]]-TOPSIS!$D$14)^2)^0.5</f>
        <v>1.8433928461609539E-3</v>
      </c>
      <c r="Z423">
        <f>Sustainable_Friendly_Table[[#This Row],[S- Worst-Euclidean Distance]]/(Sustainable_Friendly_Table[[#This Row],[S+ Best-Euclidean Distance]]+Sustainable_Friendly_Table[[#This Row],[S- Worst-Euclidean Distance]])</f>
        <v>0.26238239548162073</v>
      </c>
      <c r="AA423">
        <v>422</v>
      </c>
    </row>
    <row r="424" spans="1:27" x14ac:dyDescent="0.3">
      <c r="A424">
        <v>258</v>
      </c>
      <c r="B424" t="s">
        <v>141</v>
      </c>
      <c r="C424" t="s">
        <v>150</v>
      </c>
      <c r="D424" t="s">
        <v>154</v>
      </c>
      <c r="E424" t="s">
        <v>156</v>
      </c>
      <c r="F424" t="s">
        <v>160</v>
      </c>
      <c r="G424" t="s">
        <v>224</v>
      </c>
      <c r="H424">
        <v>464.34609301637283</v>
      </c>
      <c r="I424">
        <v>34</v>
      </c>
      <c r="J424">
        <v>1702480.8288454809</v>
      </c>
      <c r="K424">
        <v>53148.863008333326</v>
      </c>
      <c r="L424">
        <v>306446549.19218659</v>
      </c>
      <c r="M424">
        <v>6245829.2441666657</v>
      </c>
      <c r="N424">
        <v>2553721243.2682214</v>
      </c>
      <c r="O424">
        <v>127370800</v>
      </c>
      <c r="P424">
        <v>23.174769191666662</v>
      </c>
      <c r="Q424">
        <v>25452.08839123994</v>
      </c>
      <c r="R424">
        <v>306499698.05519491</v>
      </c>
      <c r="S424">
        <v>2687.337872512388</v>
      </c>
      <c r="T424">
        <v>25475.263160431608</v>
      </c>
      <c r="U424">
        <f>Sustainable_Friendly_Table[[#This Row],[Total Energy(MJ)]]*AHP!$P$13/TOPSIS!$B$12</f>
        <v>2.4511467518947797E-2</v>
      </c>
      <c r="V424">
        <f>Sustainable_Friendly_Table[[#This Row],[Total Cost(LKR Million)]]*AHP!$P$14/TOPSIS!$C$12</f>
        <v>7.4203504880791709E-3</v>
      </c>
      <c r="W424">
        <f>Sustainable_Friendly_Table[[#This Row],[Total Carbon (Metric T)]]*AHP!$P$15/TOPSIS!$D$12</f>
        <v>1.3489060491919678E-2</v>
      </c>
      <c r="X424">
        <f>((Sustainable_Friendly_Table[[#This Row],[Weighted Energy]]-TOPSIS!$B$13)^2+(Sustainable_Friendly_Table[[#This Row],[Weighted Cost]]-TOPSIS!$C$13)^2+(Sustainable_Friendly_Table[[#This Row],[Weighted Co2]]-TOPSIS!$D$13)^2)^0.5</f>
        <v>5.1835051476768514E-3</v>
      </c>
      <c r="Y424">
        <f>((Sustainable_Friendly_Table[[#This Row],[Weighted Energy]]-TOPSIS!$B$14)^2+(Sustainable_Friendly_Table[[#This Row],[Weighted Cost]]-TOPSIS!$C$14)^2+(Sustainable_Friendly_Table[[#This Row],[Weighted Co2]]-TOPSIS!$D$14)^2)^0.5</f>
        <v>1.8420155581565123E-3</v>
      </c>
      <c r="Z424">
        <f>Sustainable_Friendly_Table[[#This Row],[S- Worst-Euclidean Distance]]/(Sustainable_Friendly_Table[[#This Row],[S+ Best-Euclidean Distance]]+Sustainable_Friendly_Table[[#This Row],[S- Worst-Euclidean Distance]])</f>
        <v>0.26218918643668182</v>
      </c>
      <c r="AA424">
        <v>423</v>
      </c>
    </row>
    <row r="425" spans="1:27" x14ac:dyDescent="0.3">
      <c r="A425">
        <v>276</v>
      </c>
      <c r="B425" t="s">
        <v>141</v>
      </c>
      <c r="C425" t="s">
        <v>150</v>
      </c>
      <c r="D425" t="s">
        <v>155</v>
      </c>
      <c r="E425" t="s">
        <v>156</v>
      </c>
      <c r="F425" t="s">
        <v>160</v>
      </c>
      <c r="G425" t="s">
        <v>224</v>
      </c>
      <c r="H425">
        <v>464.37618689137287</v>
      </c>
      <c r="I425">
        <v>34</v>
      </c>
      <c r="J425">
        <v>1702509.9597164812</v>
      </c>
      <c r="K425">
        <v>53062.880508333328</v>
      </c>
      <c r="L425">
        <v>306451792.74896663</v>
      </c>
      <c r="M425">
        <v>6241530.1191666657</v>
      </c>
      <c r="N425">
        <v>2553764939.5747218</v>
      </c>
      <c r="O425">
        <v>127370800</v>
      </c>
      <c r="P425">
        <v>23.110282316666659</v>
      </c>
      <c r="Q425">
        <v>25452.523897761392</v>
      </c>
      <c r="R425">
        <v>306504855.62947494</v>
      </c>
      <c r="S425">
        <v>2687.3772696938886</v>
      </c>
      <c r="T425">
        <v>25475.634180078057</v>
      </c>
      <c r="U425">
        <f>Sustainable_Friendly_Table[[#This Row],[Total Energy(MJ)]]*AHP!$P$13/TOPSIS!$B$12</f>
        <v>2.4511879981717721E-2</v>
      </c>
      <c r="V425">
        <f>Sustainable_Friendly_Table[[#This Row],[Total Cost(LKR Million)]]*AHP!$P$14/TOPSIS!$C$12</f>
        <v>7.4204592726491974E-3</v>
      </c>
      <c r="W425">
        <f>Sustainable_Friendly_Table[[#This Row],[Total Carbon (Metric T)]]*AHP!$P$15/TOPSIS!$D$12</f>
        <v>1.3489256945492037E-2</v>
      </c>
      <c r="X425">
        <f>((Sustainable_Friendly_Table[[#This Row],[Weighted Energy]]-TOPSIS!$B$13)^2+(Sustainable_Friendly_Table[[#This Row],[Weighted Cost]]-TOPSIS!$C$13)^2+(Sustainable_Friendly_Table[[#This Row],[Weighted Co2]]-TOPSIS!$D$13)^2)^0.5</f>
        <v>5.1839738490193372E-3</v>
      </c>
      <c r="Y425">
        <f>((Sustainable_Friendly_Table[[#This Row],[Weighted Energy]]-TOPSIS!$B$14)^2+(Sustainable_Friendly_Table[[#This Row],[Weighted Cost]]-TOPSIS!$C$14)^2+(Sustainable_Friendly_Table[[#This Row],[Weighted Co2]]-TOPSIS!$D$14)^2)^0.5</f>
        <v>1.8415470301538556E-3</v>
      </c>
      <c r="Z425">
        <f>Sustainable_Friendly_Table[[#This Row],[S- Worst-Euclidean Distance]]/(Sustainable_Friendly_Table[[#This Row],[S+ Best-Euclidean Distance]]+Sustainable_Friendly_Table[[#This Row],[S- Worst-Euclidean Distance]])</f>
        <v>0.26212249053490538</v>
      </c>
      <c r="AA425">
        <v>424</v>
      </c>
    </row>
    <row r="426" spans="1:27" x14ac:dyDescent="0.3">
      <c r="A426">
        <v>257</v>
      </c>
      <c r="B426" t="s">
        <v>141</v>
      </c>
      <c r="C426" t="s">
        <v>150</v>
      </c>
      <c r="D426" t="s">
        <v>154</v>
      </c>
      <c r="E426" t="s">
        <v>156</v>
      </c>
      <c r="F426" t="s">
        <v>160</v>
      </c>
      <c r="G426" t="s">
        <v>226</v>
      </c>
      <c r="H426">
        <v>464.34609301637283</v>
      </c>
      <c r="I426">
        <v>34</v>
      </c>
      <c r="J426">
        <v>1702480.8288454809</v>
      </c>
      <c r="K426">
        <v>53148.863008333326</v>
      </c>
      <c r="L426">
        <v>306446549.19218659</v>
      </c>
      <c r="M426">
        <v>6245829.2441666657</v>
      </c>
      <c r="N426">
        <v>2553721243.2682214</v>
      </c>
      <c r="O426">
        <v>132600000</v>
      </c>
      <c r="P426">
        <v>23.174769191666662</v>
      </c>
      <c r="Q426">
        <v>25452.08839123994</v>
      </c>
      <c r="R426">
        <v>306499698.05519491</v>
      </c>
      <c r="S426">
        <v>2692.5670725123882</v>
      </c>
      <c r="T426">
        <v>25475.263160431608</v>
      </c>
      <c r="U426">
        <f>Sustainable_Friendly_Table[[#This Row],[Total Energy(MJ)]]*AHP!$P$13/TOPSIS!$B$12</f>
        <v>2.4511467518947797E-2</v>
      </c>
      <c r="V426">
        <f>Sustainable_Friendly_Table[[#This Row],[Total Cost(LKR Million)]]*AHP!$P$14/TOPSIS!$C$12</f>
        <v>7.4347894974680379E-3</v>
      </c>
      <c r="W426">
        <f>Sustainable_Friendly_Table[[#This Row],[Total Carbon (Metric T)]]*AHP!$P$15/TOPSIS!$D$12</f>
        <v>1.3489060491919678E-2</v>
      </c>
      <c r="X426">
        <f>((Sustainable_Friendly_Table[[#This Row],[Weighted Energy]]-TOPSIS!$B$13)^2+(Sustainable_Friendly_Table[[#This Row],[Weighted Cost]]-TOPSIS!$C$13)^2+(Sustainable_Friendly_Table[[#This Row],[Weighted Co2]]-TOPSIS!$D$13)^2)^0.5</f>
        <v>5.1872611213052951E-3</v>
      </c>
      <c r="Y426">
        <f>((Sustainable_Friendly_Table[[#This Row],[Weighted Energy]]-TOPSIS!$B$14)^2+(Sustainable_Friendly_Table[[#This Row],[Weighted Cost]]-TOPSIS!$C$14)^2+(Sustainable_Friendly_Table[[#This Row],[Weighted Co2]]-TOPSIS!$D$14)^2)^0.5</f>
        <v>1.8382056641993013E-3</v>
      </c>
      <c r="Z426">
        <f>Sustainable_Friendly_Table[[#This Row],[S- Worst-Euclidean Distance]]/(Sustainable_Friendly_Table[[#This Row],[S+ Best-Euclidean Distance]]+Sustainable_Friendly_Table[[#This Row],[S- Worst-Euclidean Distance]])</f>
        <v>0.26164890110818084</v>
      </c>
      <c r="AA426">
        <v>425</v>
      </c>
    </row>
    <row r="427" spans="1:27" x14ac:dyDescent="0.3">
      <c r="A427">
        <v>275</v>
      </c>
      <c r="B427" t="s">
        <v>141</v>
      </c>
      <c r="C427" t="s">
        <v>150</v>
      </c>
      <c r="D427" t="s">
        <v>155</v>
      </c>
      <c r="E427" t="s">
        <v>156</v>
      </c>
      <c r="F427" t="s">
        <v>160</v>
      </c>
      <c r="G427" t="s">
        <v>226</v>
      </c>
      <c r="H427">
        <v>464.37618689137287</v>
      </c>
      <c r="I427">
        <v>34</v>
      </c>
      <c r="J427">
        <v>1702509.9597164812</v>
      </c>
      <c r="K427">
        <v>53062.880508333328</v>
      </c>
      <c r="L427">
        <v>306451792.74896663</v>
      </c>
      <c r="M427">
        <v>6241530.1191666657</v>
      </c>
      <c r="N427">
        <v>2553764939.5747218</v>
      </c>
      <c r="O427">
        <v>132600000</v>
      </c>
      <c r="P427">
        <v>23.110282316666659</v>
      </c>
      <c r="Q427">
        <v>25452.523897761392</v>
      </c>
      <c r="R427">
        <v>306504855.62947494</v>
      </c>
      <c r="S427">
        <v>2692.6064696938888</v>
      </c>
      <c r="T427">
        <v>25475.634180078057</v>
      </c>
      <c r="U427">
        <f>Sustainable_Friendly_Table[[#This Row],[Total Energy(MJ)]]*AHP!$P$13/TOPSIS!$B$12</f>
        <v>2.4511879981717721E-2</v>
      </c>
      <c r="V427">
        <f>Sustainable_Friendly_Table[[#This Row],[Total Cost(LKR Million)]]*AHP!$P$14/TOPSIS!$C$12</f>
        <v>7.4348982820380645E-3</v>
      </c>
      <c r="W427">
        <f>Sustainable_Friendly_Table[[#This Row],[Total Carbon (Metric T)]]*AHP!$P$15/TOPSIS!$D$12</f>
        <v>1.3489256945492037E-2</v>
      </c>
      <c r="X427">
        <f>((Sustainable_Friendly_Table[[#This Row],[Weighted Energy]]-TOPSIS!$B$13)^2+(Sustainable_Friendly_Table[[#This Row],[Weighted Cost]]-TOPSIS!$C$13)^2+(Sustainable_Friendly_Table[[#This Row],[Weighted Co2]]-TOPSIS!$D$13)^2)^0.5</f>
        <v>5.1877297860829516E-3</v>
      </c>
      <c r="Y427">
        <f>((Sustainable_Friendly_Table[[#This Row],[Weighted Energy]]-TOPSIS!$B$14)^2+(Sustainable_Friendly_Table[[#This Row],[Weighted Cost]]-TOPSIS!$C$14)^2+(Sustainable_Friendly_Table[[#This Row],[Weighted Co2]]-TOPSIS!$D$14)^2)^0.5</f>
        <v>1.8377370195855254E-3</v>
      </c>
      <c r="Z427">
        <f>Sustainable_Friendly_Table[[#This Row],[S- Worst-Euclidean Distance]]/(Sustainable_Friendly_Table[[#This Row],[S+ Best-Euclidean Distance]]+Sustainable_Friendly_Table[[#This Row],[S- Worst-Euclidean Distance]])</f>
        <v>0.26158219381276593</v>
      </c>
      <c r="AA427">
        <v>426</v>
      </c>
    </row>
    <row r="428" spans="1:27" x14ac:dyDescent="0.3">
      <c r="A428">
        <v>265</v>
      </c>
      <c r="B428" t="s">
        <v>141</v>
      </c>
      <c r="C428" t="s">
        <v>150</v>
      </c>
      <c r="D428" t="s">
        <v>154</v>
      </c>
      <c r="E428" t="s">
        <v>157</v>
      </c>
      <c r="F428" t="s">
        <v>160</v>
      </c>
      <c r="G428" t="s">
        <v>225</v>
      </c>
      <c r="H428">
        <v>467.39760534970605</v>
      </c>
      <c r="I428">
        <v>67</v>
      </c>
      <c r="J428">
        <v>1705434.6927841476</v>
      </c>
      <c r="K428">
        <v>56145.884049999993</v>
      </c>
      <c r="L428">
        <v>306978244.70114654</v>
      </c>
      <c r="M428">
        <v>5646425.0358333318</v>
      </c>
      <c r="N428">
        <v>2558152039.1762214</v>
      </c>
      <c r="O428">
        <v>124888000</v>
      </c>
      <c r="P428">
        <v>26.171790233333329</v>
      </c>
      <c r="Q428">
        <v>25496.248657123004</v>
      </c>
      <c r="R428">
        <v>307034390.58519655</v>
      </c>
      <c r="S428">
        <v>2688.6864642120549</v>
      </c>
      <c r="T428">
        <v>25522.420447356337</v>
      </c>
      <c r="U428">
        <f>Sustainable_Friendly_Table[[#This Row],[Total Energy(MJ)]]*AHP!$P$13/TOPSIS!$B$12</f>
        <v>2.4554228078468472E-2</v>
      </c>
      <c r="V428">
        <f>Sustainable_Friendly_Table[[#This Row],[Total Cost(LKR Million)]]*AHP!$P$14/TOPSIS!$C$12</f>
        <v>7.4240742561915481E-3</v>
      </c>
      <c r="W428">
        <f>Sustainable_Friendly_Table[[#This Row],[Total Carbon (Metric T)]]*AHP!$P$15/TOPSIS!$D$12</f>
        <v>1.351403010624541E-2</v>
      </c>
      <c r="X428">
        <f>((Sustainable_Friendly_Table[[#This Row],[Weighted Energy]]-TOPSIS!$B$13)^2+(Sustainable_Friendly_Table[[#This Row],[Weighted Cost]]-TOPSIS!$C$13)^2+(Sustainable_Friendly_Table[[#This Row],[Weighted Co2]]-TOPSIS!$D$13)^2)^0.5</f>
        <v>5.2322909656433393E-3</v>
      </c>
      <c r="Y428">
        <f>((Sustainable_Friendly_Table[[#This Row],[Weighted Energy]]-TOPSIS!$B$14)^2+(Sustainable_Friendly_Table[[#This Row],[Weighted Cost]]-TOPSIS!$C$14)^2+(Sustainable_Friendly_Table[[#This Row],[Weighted Co2]]-TOPSIS!$D$14)^2)^0.5</f>
        <v>1.7933475544721523E-3</v>
      </c>
      <c r="Z428">
        <f>Sustainable_Friendly_Table[[#This Row],[S- Worst-Euclidean Distance]]/(Sustainable_Friendly_Table[[#This Row],[S+ Best-Euclidean Distance]]+Sustainable_Friendly_Table[[#This Row],[S- Worst-Euclidean Distance]])</f>
        <v>0.25525758966071488</v>
      </c>
      <c r="AA428">
        <v>427</v>
      </c>
    </row>
    <row r="429" spans="1:27" x14ac:dyDescent="0.3">
      <c r="A429">
        <v>283</v>
      </c>
      <c r="B429" t="s">
        <v>141</v>
      </c>
      <c r="C429" t="s">
        <v>150</v>
      </c>
      <c r="D429" t="s">
        <v>155</v>
      </c>
      <c r="E429" t="s">
        <v>157</v>
      </c>
      <c r="F429" t="s">
        <v>160</v>
      </c>
      <c r="G429" t="s">
        <v>225</v>
      </c>
      <c r="H429">
        <v>467.42769922470609</v>
      </c>
      <c r="I429">
        <v>67</v>
      </c>
      <c r="J429">
        <v>1705463.8236551478</v>
      </c>
      <c r="K429">
        <v>56059.901549999995</v>
      </c>
      <c r="L429">
        <v>306983488.25792664</v>
      </c>
      <c r="M429">
        <v>5642125.9108333318</v>
      </c>
      <c r="N429">
        <v>2558195735.4827218</v>
      </c>
      <c r="O429">
        <v>124888000</v>
      </c>
      <c r="P429">
        <v>26.107303358333326</v>
      </c>
      <c r="Q429">
        <v>25496.684163644459</v>
      </c>
      <c r="R429">
        <v>307039548.15947664</v>
      </c>
      <c r="S429">
        <v>2688.7258613935551</v>
      </c>
      <c r="T429">
        <v>25522.791467002793</v>
      </c>
      <c r="U429">
        <f>Sustainable_Friendly_Table[[#This Row],[Total Energy(MJ)]]*AHP!$P$13/TOPSIS!$B$12</f>
        <v>2.4554640541238404E-2</v>
      </c>
      <c r="V429">
        <f>Sustainable_Friendly_Table[[#This Row],[Total Cost(LKR Million)]]*AHP!$P$14/TOPSIS!$C$12</f>
        <v>7.4241830407615729E-3</v>
      </c>
      <c r="W429">
        <f>Sustainable_Friendly_Table[[#This Row],[Total Carbon (Metric T)]]*AHP!$P$15/TOPSIS!$D$12</f>
        <v>1.3514226559817773E-2</v>
      </c>
      <c r="X429">
        <f>((Sustainable_Friendly_Table[[#This Row],[Weighted Energy]]-TOPSIS!$B$13)^2+(Sustainable_Friendly_Table[[#This Row],[Weighted Cost]]-TOPSIS!$C$13)^2+(Sustainable_Friendly_Table[[#This Row],[Weighted Co2]]-TOPSIS!$D$13)^2)^0.5</f>
        <v>5.232759682583508E-3</v>
      </c>
      <c r="Y429">
        <f>((Sustainable_Friendly_Table[[#This Row],[Weighted Energy]]-TOPSIS!$B$14)^2+(Sustainable_Friendly_Table[[#This Row],[Weighted Cost]]-TOPSIS!$C$14)^2+(Sustainable_Friendly_Table[[#This Row],[Weighted Co2]]-TOPSIS!$D$14)^2)^0.5</f>
        <v>1.7928791074982172E-3</v>
      </c>
      <c r="Z429">
        <f>Sustainable_Friendly_Table[[#This Row],[S- Worst-Euclidean Distance]]/(Sustainable_Friendly_Table[[#This Row],[S+ Best-Euclidean Distance]]+Sustainable_Friendly_Table[[#This Row],[S- Worst-Euclidean Distance]])</f>
        <v>0.25519090307194142</v>
      </c>
      <c r="AA429">
        <v>428</v>
      </c>
    </row>
    <row r="430" spans="1:27" x14ac:dyDescent="0.3">
      <c r="A430">
        <v>267</v>
      </c>
      <c r="B430" t="s">
        <v>141</v>
      </c>
      <c r="C430" t="s">
        <v>150</v>
      </c>
      <c r="D430" t="s">
        <v>154</v>
      </c>
      <c r="E430" t="s">
        <v>157</v>
      </c>
      <c r="F430" t="s">
        <v>160</v>
      </c>
      <c r="G430" t="s">
        <v>224</v>
      </c>
      <c r="H430">
        <v>467.39760534970605</v>
      </c>
      <c r="I430">
        <v>34</v>
      </c>
      <c r="J430">
        <v>1705434.6927841476</v>
      </c>
      <c r="K430">
        <v>56145.884049999993</v>
      </c>
      <c r="L430">
        <v>306978244.70114654</v>
      </c>
      <c r="M430">
        <v>5646425.0358333318</v>
      </c>
      <c r="N430">
        <v>2558152039.1762214</v>
      </c>
      <c r="O430">
        <v>127370800</v>
      </c>
      <c r="P430">
        <v>26.171790233333329</v>
      </c>
      <c r="Q430">
        <v>25496.248657123004</v>
      </c>
      <c r="R430">
        <v>307034390.58519655</v>
      </c>
      <c r="S430">
        <v>2691.1692642120547</v>
      </c>
      <c r="T430">
        <v>25522.420447356337</v>
      </c>
      <c r="U430">
        <f>Sustainable_Friendly_Table[[#This Row],[Total Energy(MJ)]]*AHP!$P$13/TOPSIS!$B$12</f>
        <v>2.4554228078468472E-2</v>
      </c>
      <c r="V430">
        <f>Sustainable_Friendly_Table[[#This Row],[Total Cost(LKR Million)]]*AHP!$P$14/TOPSIS!$C$12</f>
        <v>7.4309298311381316E-3</v>
      </c>
      <c r="W430">
        <f>Sustainable_Friendly_Table[[#This Row],[Total Carbon (Metric T)]]*AHP!$P$15/TOPSIS!$D$12</f>
        <v>1.351403010624541E-2</v>
      </c>
      <c r="X430">
        <f>((Sustainable_Friendly_Table[[#This Row],[Weighted Energy]]-TOPSIS!$B$13)^2+(Sustainable_Friendly_Table[[#This Row],[Weighted Cost]]-TOPSIS!$C$13)^2+(Sustainable_Friendly_Table[[#This Row],[Weighted Co2]]-TOPSIS!$D$13)^2)^0.5</f>
        <v>5.2340579096195388E-3</v>
      </c>
      <c r="Y430">
        <f>((Sustainable_Friendly_Table[[#This Row],[Weighted Energy]]-TOPSIS!$B$14)^2+(Sustainable_Friendly_Table[[#This Row],[Weighted Cost]]-TOPSIS!$C$14)^2+(Sustainable_Friendly_Table[[#This Row],[Weighted Co2]]-TOPSIS!$D$14)^2)^0.5</f>
        <v>1.7914902437689297E-3</v>
      </c>
      <c r="Z430">
        <f>Sustainable_Friendly_Table[[#This Row],[S- Worst-Euclidean Distance]]/(Sustainable_Friendly_Table[[#This Row],[S+ Best-Euclidean Distance]]+Sustainable_Friendly_Table[[#This Row],[S- Worst-Euclidean Distance]])</f>
        <v>0.25499650769668158</v>
      </c>
      <c r="AA430">
        <v>429</v>
      </c>
    </row>
    <row r="431" spans="1:27" x14ac:dyDescent="0.3">
      <c r="A431">
        <v>285</v>
      </c>
      <c r="B431" t="s">
        <v>141</v>
      </c>
      <c r="C431" t="s">
        <v>150</v>
      </c>
      <c r="D431" t="s">
        <v>155</v>
      </c>
      <c r="E431" t="s">
        <v>157</v>
      </c>
      <c r="F431" t="s">
        <v>160</v>
      </c>
      <c r="G431" t="s">
        <v>224</v>
      </c>
      <c r="H431">
        <v>467.42769922470609</v>
      </c>
      <c r="I431">
        <v>34</v>
      </c>
      <c r="J431">
        <v>1705463.8236551478</v>
      </c>
      <c r="K431">
        <v>56059.901549999995</v>
      </c>
      <c r="L431">
        <v>306983488.25792664</v>
      </c>
      <c r="M431">
        <v>5642125.9108333318</v>
      </c>
      <c r="N431">
        <v>2558195735.4827218</v>
      </c>
      <c r="O431">
        <v>127370800</v>
      </c>
      <c r="P431">
        <v>26.107303358333326</v>
      </c>
      <c r="Q431">
        <v>25496.684163644459</v>
      </c>
      <c r="R431">
        <v>307039548.15947664</v>
      </c>
      <c r="S431">
        <v>2691.2086613935553</v>
      </c>
      <c r="T431">
        <v>25522.791467002793</v>
      </c>
      <c r="U431">
        <f>Sustainable_Friendly_Table[[#This Row],[Total Energy(MJ)]]*AHP!$P$13/TOPSIS!$B$12</f>
        <v>2.4554640541238404E-2</v>
      </c>
      <c r="V431">
        <f>Sustainable_Friendly_Table[[#This Row],[Total Cost(LKR Million)]]*AHP!$P$14/TOPSIS!$C$12</f>
        <v>7.4310386157081581E-3</v>
      </c>
      <c r="W431">
        <f>Sustainable_Friendly_Table[[#This Row],[Total Carbon (Metric T)]]*AHP!$P$15/TOPSIS!$D$12</f>
        <v>1.3514226559817773E-2</v>
      </c>
      <c r="X431">
        <f>((Sustainable_Friendly_Table[[#This Row],[Weighted Energy]]-TOPSIS!$B$13)^2+(Sustainable_Friendly_Table[[#This Row],[Weighted Cost]]-TOPSIS!$C$13)^2+(Sustainable_Friendly_Table[[#This Row],[Weighted Co2]]-TOPSIS!$D$13)^2)^0.5</f>
        <v>5.2345266108150563E-3</v>
      </c>
      <c r="Y431">
        <f>((Sustainable_Friendly_Table[[#This Row],[Weighted Energy]]-TOPSIS!$B$14)^2+(Sustainable_Friendly_Table[[#This Row],[Weighted Cost]]-TOPSIS!$C$14)^2+(Sustainable_Friendly_Table[[#This Row],[Weighted Co2]]-TOPSIS!$D$14)^2)^0.5</f>
        <v>1.7910217274095697E-3</v>
      </c>
      <c r="Z431">
        <f>Sustainable_Friendly_Table[[#This Row],[S- Worst-Euclidean Distance]]/(Sustainable_Friendly_Table[[#This Row],[S+ Best-Euclidean Distance]]+Sustainable_Friendly_Table[[#This Row],[S- Worst-Euclidean Distance]])</f>
        <v>0.25492981347305987</v>
      </c>
      <c r="AA431">
        <v>430</v>
      </c>
    </row>
    <row r="432" spans="1:27" x14ac:dyDescent="0.3">
      <c r="A432">
        <v>266</v>
      </c>
      <c r="B432" t="s">
        <v>141</v>
      </c>
      <c r="C432" t="s">
        <v>150</v>
      </c>
      <c r="D432" t="s">
        <v>154</v>
      </c>
      <c r="E432" t="s">
        <v>157</v>
      </c>
      <c r="F432" t="s">
        <v>160</v>
      </c>
      <c r="G432" t="s">
        <v>226</v>
      </c>
      <c r="H432">
        <v>467.39760534970605</v>
      </c>
      <c r="I432">
        <v>34</v>
      </c>
      <c r="J432">
        <v>1705434.6927841476</v>
      </c>
      <c r="K432">
        <v>56145.884049999993</v>
      </c>
      <c r="L432">
        <v>306978244.70114654</v>
      </c>
      <c r="M432">
        <v>5646425.0358333318</v>
      </c>
      <c r="N432">
        <v>2558152039.1762214</v>
      </c>
      <c r="O432">
        <v>132600000</v>
      </c>
      <c r="P432">
        <v>26.171790233333329</v>
      </c>
      <c r="Q432">
        <v>25496.248657123004</v>
      </c>
      <c r="R432">
        <v>307034390.58519655</v>
      </c>
      <c r="S432">
        <v>2696.3984642120549</v>
      </c>
      <c r="T432">
        <v>25522.420447356337</v>
      </c>
      <c r="U432">
        <f>Sustainable_Friendly_Table[[#This Row],[Total Energy(MJ)]]*AHP!$P$13/TOPSIS!$B$12</f>
        <v>2.4554228078468472E-2</v>
      </c>
      <c r="V432">
        <f>Sustainable_Friendly_Table[[#This Row],[Total Cost(LKR Million)]]*AHP!$P$14/TOPSIS!$C$12</f>
        <v>7.4453688405269986E-3</v>
      </c>
      <c r="W432">
        <f>Sustainable_Friendly_Table[[#This Row],[Total Carbon (Metric T)]]*AHP!$P$15/TOPSIS!$D$12</f>
        <v>1.351403010624541E-2</v>
      </c>
      <c r="X432">
        <f>((Sustainable_Friendly_Table[[#This Row],[Weighted Energy]]-TOPSIS!$B$13)^2+(Sustainable_Friendly_Table[[#This Row],[Weighted Cost]]-TOPSIS!$C$13)^2+(Sustainable_Friendly_Table[[#This Row],[Weighted Co2]]-TOPSIS!$D$13)^2)^0.5</f>
        <v>5.2378067963921139E-3</v>
      </c>
      <c r="Y432">
        <f>((Sustainable_Friendly_Table[[#This Row],[Weighted Energy]]-TOPSIS!$B$14)^2+(Sustainable_Friendly_Table[[#This Row],[Weighted Cost]]-TOPSIS!$C$14)^2+(Sustainable_Friendly_Table[[#This Row],[Weighted Co2]]-TOPSIS!$D$14)^2)^0.5</f>
        <v>1.7876581192695989E-3</v>
      </c>
      <c r="Z432">
        <f>Sustainable_Friendly_Table[[#This Row],[S- Worst-Euclidean Distance]]/(Sustainable_Friendly_Table[[#This Row],[S+ Best-Euclidean Distance]]+Sustainable_Friendly_Table[[#This Row],[S- Worst-Euclidean Distance]])</f>
        <v>0.2544540668453717</v>
      </c>
      <c r="AA432">
        <v>431</v>
      </c>
    </row>
    <row r="433" spans="1:27" x14ac:dyDescent="0.3">
      <c r="A433">
        <v>284</v>
      </c>
      <c r="B433" t="s">
        <v>141</v>
      </c>
      <c r="C433" t="s">
        <v>150</v>
      </c>
      <c r="D433" t="s">
        <v>155</v>
      </c>
      <c r="E433" t="s">
        <v>157</v>
      </c>
      <c r="F433" t="s">
        <v>160</v>
      </c>
      <c r="G433" t="s">
        <v>226</v>
      </c>
      <c r="H433">
        <v>467.42769922470609</v>
      </c>
      <c r="I433">
        <v>34</v>
      </c>
      <c r="J433">
        <v>1705463.8236551478</v>
      </c>
      <c r="K433">
        <v>56059.901549999995</v>
      </c>
      <c r="L433">
        <v>306983488.25792664</v>
      </c>
      <c r="M433">
        <v>5642125.9108333318</v>
      </c>
      <c r="N433">
        <v>2558195735.4827218</v>
      </c>
      <c r="O433">
        <v>132600000</v>
      </c>
      <c r="P433">
        <v>26.107303358333326</v>
      </c>
      <c r="Q433">
        <v>25496.684163644459</v>
      </c>
      <c r="R433">
        <v>307039548.15947664</v>
      </c>
      <c r="S433">
        <v>2696.4378613935551</v>
      </c>
      <c r="T433">
        <v>25522.791467002793</v>
      </c>
      <c r="U433">
        <f>Sustainable_Friendly_Table[[#This Row],[Total Energy(MJ)]]*AHP!$P$13/TOPSIS!$B$12</f>
        <v>2.4554640541238404E-2</v>
      </c>
      <c r="V433">
        <f>Sustainable_Friendly_Table[[#This Row],[Total Cost(LKR Million)]]*AHP!$P$14/TOPSIS!$C$12</f>
        <v>7.4454776250970234E-3</v>
      </c>
      <c r="W433">
        <f>Sustainable_Friendly_Table[[#This Row],[Total Carbon (Metric T)]]*AHP!$P$15/TOPSIS!$D$12</f>
        <v>1.3514226559817773E-2</v>
      </c>
      <c r="X433">
        <f>((Sustainable_Friendly_Table[[#This Row],[Weighted Energy]]-TOPSIS!$B$13)^2+(Sustainable_Friendly_Table[[#This Row],[Weighted Cost]]-TOPSIS!$C$13)^2+(Sustainable_Friendly_Table[[#This Row],[Weighted Co2]]-TOPSIS!$D$13)^2)^0.5</f>
        <v>5.2382754620098372E-3</v>
      </c>
      <c r="Y433">
        <f>((Sustainable_Friendly_Table[[#This Row],[Weighted Energy]]-TOPSIS!$B$14)^2+(Sustainable_Friendly_Table[[#This Row],[Weighted Cost]]-TOPSIS!$C$14)^2+(Sustainable_Friendly_Table[[#This Row],[Weighted Co2]]-TOPSIS!$D$14)^2)^0.5</f>
        <v>1.7871894771980044E-3</v>
      </c>
      <c r="Z433">
        <f>Sustainable_Friendly_Table[[#This Row],[S- Worst-Euclidean Distance]]/(Sustainable_Friendly_Table[[#This Row],[S+ Best-Euclidean Distance]]+Sustainable_Friendly_Table[[#This Row],[S- Worst-Euclidean Distance]])</f>
        <v>0.25438735979223598</v>
      </c>
      <c r="AA433">
        <v>432</v>
      </c>
    </row>
    <row r="434" spans="1:27" x14ac:dyDescent="0.3">
      <c r="A434">
        <v>400</v>
      </c>
      <c r="B434" t="s">
        <v>142</v>
      </c>
      <c r="C434" t="s">
        <v>151</v>
      </c>
      <c r="D434" t="s">
        <v>154</v>
      </c>
      <c r="E434" t="s">
        <v>156</v>
      </c>
      <c r="F434" t="s">
        <v>160</v>
      </c>
      <c r="G434" t="s">
        <v>225</v>
      </c>
      <c r="H434">
        <v>478.96106026238573</v>
      </c>
      <c r="I434">
        <v>69</v>
      </c>
      <c r="J434">
        <v>1709630.7592084911</v>
      </c>
      <c r="K434">
        <v>45659.222608333323</v>
      </c>
      <c r="L434">
        <v>307733536.6575284</v>
      </c>
      <c r="M434">
        <v>6173293.0841666656</v>
      </c>
      <c r="N434">
        <v>2564446138.8127365</v>
      </c>
      <c r="O434">
        <v>128616000</v>
      </c>
      <c r="P434">
        <v>23.327968391666662</v>
      </c>
      <c r="Q434">
        <v>25558.979850166943</v>
      </c>
      <c r="R434">
        <v>307779195.88013673</v>
      </c>
      <c r="S434">
        <v>2699.2354318969033</v>
      </c>
      <c r="T434">
        <v>25582.307818558609</v>
      </c>
      <c r="U434">
        <f>Sustainable_Friendly_Table[[#This Row],[Total Energy(MJ)]]*AHP!$P$13/TOPSIS!$B$12</f>
        <v>2.4613791826526649E-2</v>
      </c>
      <c r="V434">
        <f>Sustainable_Friendly_Table[[#This Row],[Total Cost(LKR Million)]]*AHP!$P$14/TOPSIS!$C$12</f>
        <v>7.453202352926111E-3</v>
      </c>
      <c r="W434">
        <f>Sustainable_Friendly_Table[[#This Row],[Total Carbon (Metric T)]]*AHP!$P$15/TOPSIS!$D$12</f>
        <v>1.3545740254547399E-2</v>
      </c>
      <c r="X434">
        <f>((Sustainable_Friendly_Table[[#This Row],[Weighted Energy]]-TOPSIS!$B$13)^2+(Sustainable_Friendly_Table[[#This Row],[Weighted Cost]]-TOPSIS!$C$13)^2+(Sustainable_Friendly_Table[[#This Row],[Weighted Co2]]-TOPSIS!$D$13)^2)^0.5</f>
        <v>5.3049954503891217E-3</v>
      </c>
      <c r="Y434">
        <f>((Sustainable_Friendly_Table[[#This Row],[Weighted Energy]]-TOPSIS!$B$14)^2+(Sustainable_Friendly_Table[[#This Row],[Weighted Cost]]-TOPSIS!$C$14)^2+(Sustainable_Friendly_Table[[#This Row],[Weighted Co2]]-TOPSIS!$D$14)^2)^0.5</f>
        <v>1.7205169282871417E-3</v>
      </c>
      <c r="Z434">
        <f>Sustainable_Friendly_Table[[#This Row],[S- Worst-Euclidean Distance]]/(Sustainable_Friendly_Table[[#This Row],[S+ Best-Euclidean Distance]]+Sustainable_Friendly_Table[[#This Row],[S- Worst-Euclidean Distance]])</f>
        <v>0.24489557993082903</v>
      </c>
      <c r="AA434">
        <v>433</v>
      </c>
    </row>
    <row r="435" spans="1:27" x14ac:dyDescent="0.3">
      <c r="A435">
        <v>418</v>
      </c>
      <c r="B435" t="s">
        <v>142</v>
      </c>
      <c r="C435" t="s">
        <v>151</v>
      </c>
      <c r="D435" t="s">
        <v>155</v>
      </c>
      <c r="E435" t="s">
        <v>156</v>
      </c>
      <c r="F435" t="s">
        <v>160</v>
      </c>
      <c r="G435" t="s">
        <v>225</v>
      </c>
      <c r="H435">
        <v>478.99115413738576</v>
      </c>
      <c r="I435">
        <v>69</v>
      </c>
      <c r="J435">
        <v>1709659.8900794908</v>
      </c>
      <c r="K435">
        <v>45573.240108333324</v>
      </c>
      <c r="L435">
        <v>307738780.21430838</v>
      </c>
      <c r="M435">
        <v>6168993.9591666656</v>
      </c>
      <c r="N435">
        <v>2564489835.1192365</v>
      </c>
      <c r="O435">
        <v>128616000</v>
      </c>
      <c r="P435">
        <v>23.263481516666662</v>
      </c>
      <c r="Q435">
        <v>25559.415356688387</v>
      </c>
      <c r="R435">
        <v>307784353.45441669</v>
      </c>
      <c r="S435">
        <v>2699.2748290784029</v>
      </c>
      <c r="T435">
        <v>25582.678838205054</v>
      </c>
      <c r="U435">
        <f>Sustainable_Friendly_Table[[#This Row],[Total Energy(MJ)]]*AHP!$P$13/TOPSIS!$B$12</f>
        <v>2.461420428929657E-2</v>
      </c>
      <c r="V435">
        <f>Sustainable_Friendly_Table[[#This Row],[Total Cost(LKR Million)]]*AHP!$P$14/TOPSIS!$C$12</f>
        <v>7.4533111374961349E-3</v>
      </c>
      <c r="W435">
        <f>Sustainable_Friendly_Table[[#This Row],[Total Carbon (Metric T)]]*AHP!$P$15/TOPSIS!$D$12</f>
        <v>1.3545936708119757E-2</v>
      </c>
      <c r="X435">
        <f>((Sustainable_Friendly_Table[[#This Row],[Weighted Energy]]-TOPSIS!$B$13)^2+(Sustainable_Friendly_Table[[#This Row],[Weighted Cost]]-TOPSIS!$C$13)^2+(Sustainable_Friendly_Table[[#This Row],[Weighted Co2]]-TOPSIS!$D$13)^2)^0.5</f>
        <v>5.3054641462687803E-3</v>
      </c>
      <c r="Y435">
        <f>((Sustainable_Friendly_Table[[#This Row],[Weighted Energy]]-TOPSIS!$B$14)^2+(Sustainable_Friendly_Table[[#This Row],[Weighted Cost]]-TOPSIS!$C$14)^2+(Sustainable_Friendly_Table[[#This Row],[Weighted Co2]]-TOPSIS!$D$14)^2)^0.5</f>
        <v>1.7200483934095648E-3</v>
      </c>
      <c r="Z435">
        <f>Sustainable_Friendly_Table[[#This Row],[S- Worst-Euclidean Distance]]/(Sustainable_Friendly_Table[[#This Row],[S+ Best-Euclidean Distance]]+Sustainable_Friendly_Table[[#This Row],[S- Worst-Euclidean Distance]])</f>
        <v>0.24482888382807089</v>
      </c>
      <c r="AA435">
        <v>434</v>
      </c>
    </row>
    <row r="436" spans="1:27" x14ac:dyDescent="0.3">
      <c r="A436">
        <v>402</v>
      </c>
      <c r="B436" t="s">
        <v>142</v>
      </c>
      <c r="C436" t="s">
        <v>151</v>
      </c>
      <c r="D436" t="s">
        <v>154</v>
      </c>
      <c r="E436" t="s">
        <v>156</v>
      </c>
      <c r="F436" t="s">
        <v>160</v>
      </c>
      <c r="G436" t="s">
        <v>224</v>
      </c>
      <c r="H436">
        <v>478.96106026238573</v>
      </c>
      <c r="I436">
        <v>35</v>
      </c>
      <c r="J436">
        <v>1709630.7592084911</v>
      </c>
      <c r="K436">
        <v>45659.222608333323</v>
      </c>
      <c r="L436">
        <v>307733536.6575284</v>
      </c>
      <c r="M436">
        <v>6173293.0841666656</v>
      </c>
      <c r="N436">
        <v>2564446138.8127365</v>
      </c>
      <c r="O436">
        <v>131117000</v>
      </c>
      <c r="P436">
        <v>23.327968391666662</v>
      </c>
      <c r="Q436">
        <v>25558.979850166943</v>
      </c>
      <c r="R436">
        <v>307779195.88013673</v>
      </c>
      <c r="S436">
        <v>2701.736431896903</v>
      </c>
      <c r="T436">
        <v>25582.307818558609</v>
      </c>
      <c r="U436">
        <f>Sustainable_Friendly_Table[[#This Row],[Total Energy(MJ)]]*AHP!$P$13/TOPSIS!$B$12</f>
        <v>2.4613791826526649E-2</v>
      </c>
      <c r="V436">
        <f>Sustainable_Friendly_Table[[#This Row],[Total Cost(LKR Million)]]*AHP!$P$14/TOPSIS!$C$12</f>
        <v>7.4601081822081323E-3</v>
      </c>
      <c r="W436">
        <f>Sustainable_Friendly_Table[[#This Row],[Total Carbon (Metric T)]]*AHP!$P$15/TOPSIS!$D$12</f>
        <v>1.3545740254547399E-2</v>
      </c>
      <c r="X436">
        <f>((Sustainable_Friendly_Table[[#This Row],[Weighted Energy]]-TOPSIS!$B$13)^2+(Sustainable_Friendly_Table[[#This Row],[Weighted Cost]]-TOPSIS!$C$13)^2+(Sustainable_Friendly_Table[[#This Row],[Weighted Co2]]-TOPSIS!$D$13)^2)^0.5</f>
        <v>5.3067888972655021E-3</v>
      </c>
      <c r="Y436">
        <f>((Sustainable_Friendly_Table[[#This Row],[Weighted Energy]]-TOPSIS!$B$14)^2+(Sustainable_Friendly_Table[[#This Row],[Weighted Cost]]-TOPSIS!$C$14)^2+(Sustainable_Friendly_Table[[#This Row],[Weighted Co2]]-TOPSIS!$D$14)^2)^0.5</f>
        <v>1.7186838540302848E-3</v>
      </c>
      <c r="Z436">
        <f>Sustainable_Friendly_Table[[#This Row],[S- Worst-Euclidean Distance]]/(Sustainable_Friendly_Table[[#This Row],[S+ Best-Euclidean Distance]]+Sustainable_Friendly_Table[[#This Row],[S- Worst-Euclidean Distance]])</f>
        <v>0.24463604299273503</v>
      </c>
      <c r="AA436">
        <v>435</v>
      </c>
    </row>
    <row r="437" spans="1:27" x14ac:dyDescent="0.3">
      <c r="A437">
        <v>420</v>
      </c>
      <c r="B437" t="s">
        <v>142</v>
      </c>
      <c r="C437" t="s">
        <v>151</v>
      </c>
      <c r="D437" t="s">
        <v>155</v>
      </c>
      <c r="E437" t="s">
        <v>156</v>
      </c>
      <c r="F437" t="s">
        <v>160</v>
      </c>
      <c r="G437" t="s">
        <v>224</v>
      </c>
      <c r="H437">
        <v>478.99115413738576</v>
      </c>
      <c r="I437">
        <v>35</v>
      </c>
      <c r="J437">
        <v>1709659.8900794908</v>
      </c>
      <c r="K437">
        <v>45573.240108333324</v>
      </c>
      <c r="L437">
        <v>307738780.21430838</v>
      </c>
      <c r="M437">
        <v>6168993.9591666656</v>
      </c>
      <c r="N437">
        <v>2564489835.1192365</v>
      </c>
      <c r="O437">
        <v>131117000</v>
      </c>
      <c r="P437">
        <v>23.263481516666662</v>
      </c>
      <c r="Q437">
        <v>25559.415356688387</v>
      </c>
      <c r="R437">
        <v>307784353.45441669</v>
      </c>
      <c r="S437">
        <v>2701.7758290784031</v>
      </c>
      <c r="T437">
        <v>25582.678838205054</v>
      </c>
      <c r="U437">
        <f>Sustainable_Friendly_Table[[#This Row],[Total Energy(MJ)]]*AHP!$P$13/TOPSIS!$B$12</f>
        <v>2.461420428929657E-2</v>
      </c>
      <c r="V437">
        <f>Sustainable_Friendly_Table[[#This Row],[Total Cost(LKR Million)]]*AHP!$P$14/TOPSIS!$C$12</f>
        <v>7.4602169667781579E-3</v>
      </c>
      <c r="W437">
        <f>Sustainable_Friendly_Table[[#This Row],[Total Carbon (Metric T)]]*AHP!$P$15/TOPSIS!$D$12</f>
        <v>1.3545936708119757E-2</v>
      </c>
      <c r="X437">
        <f>((Sustainable_Friendly_Table[[#This Row],[Weighted Energy]]-TOPSIS!$B$13)^2+(Sustainable_Friendly_Table[[#This Row],[Weighted Cost]]-TOPSIS!$C$13)^2+(Sustainable_Friendly_Table[[#This Row],[Weighted Co2]]-TOPSIS!$D$13)^2)^0.5</f>
        <v>5.3072575763128352E-3</v>
      </c>
      <c r="Y437">
        <f>((Sustainable_Friendly_Table[[#This Row],[Weighted Energy]]-TOPSIS!$B$14)^2+(Sustainable_Friendly_Table[[#This Row],[Weighted Cost]]-TOPSIS!$C$14)^2+(Sustainable_Friendly_Table[[#This Row],[Weighted Co2]]-TOPSIS!$D$14)^2)^0.5</f>
        <v>1.7182152565228647E-3</v>
      </c>
      <c r="Z437">
        <f>Sustainable_Friendly_Table[[#This Row],[S- Worst-Euclidean Distance]]/(Sustainable_Friendly_Table[[#This Row],[S+ Best-Euclidean Distance]]+Sustainable_Friendly_Table[[#This Row],[S- Worst-Euclidean Distance]])</f>
        <v>0.24456934037126429</v>
      </c>
      <c r="AA437">
        <v>436</v>
      </c>
    </row>
    <row r="438" spans="1:27" x14ac:dyDescent="0.3">
      <c r="A438">
        <v>401</v>
      </c>
      <c r="B438" t="s">
        <v>142</v>
      </c>
      <c r="C438" t="s">
        <v>151</v>
      </c>
      <c r="D438" t="s">
        <v>154</v>
      </c>
      <c r="E438" t="s">
        <v>156</v>
      </c>
      <c r="F438" t="s">
        <v>160</v>
      </c>
      <c r="G438" t="s">
        <v>226</v>
      </c>
      <c r="H438">
        <v>478.96106026238573</v>
      </c>
      <c r="I438">
        <v>35</v>
      </c>
      <c r="J438">
        <v>1709630.7592084911</v>
      </c>
      <c r="K438">
        <v>45659.222608333323</v>
      </c>
      <c r="L438">
        <v>307733536.6575284</v>
      </c>
      <c r="M438">
        <v>6173293.0841666656</v>
      </c>
      <c r="N438">
        <v>2564446138.8127365</v>
      </c>
      <c r="O438">
        <v>136500000</v>
      </c>
      <c r="P438">
        <v>23.327968391666662</v>
      </c>
      <c r="Q438">
        <v>25558.979850166943</v>
      </c>
      <c r="R438">
        <v>307779195.88013673</v>
      </c>
      <c r="S438">
        <v>2707.1194318969028</v>
      </c>
      <c r="T438">
        <v>25582.307818558609</v>
      </c>
      <c r="U438">
        <f>Sustainable_Friendly_Table[[#This Row],[Total Energy(MJ)]]*AHP!$P$13/TOPSIS!$B$12</f>
        <v>2.4613791826526649E-2</v>
      </c>
      <c r="V438">
        <f>Sustainable_Friendly_Table[[#This Row],[Total Cost(LKR Million)]]*AHP!$P$14/TOPSIS!$C$12</f>
        <v>7.4749718683437315E-3</v>
      </c>
      <c r="W438">
        <f>Sustainable_Friendly_Table[[#This Row],[Total Carbon (Metric T)]]*AHP!$P$15/TOPSIS!$D$12</f>
        <v>1.3545740254547399E-2</v>
      </c>
      <c r="X438">
        <f>((Sustainable_Friendly_Table[[#This Row],[Weighted Energy]]-TOPSIS!$B$13)^2+(Sustainable_Friendly_Table[[#This Row],[Weighted Cost]]-TOPSIS!$C$13)^2+(Sustainable_Friendly_Table[[#This Row],[Weighted Co2]]-TOPSIS!$D$13)^2)^0.5</f>
        <v>5.3106774130421072E-3</v>
      </c>
      <c r="Y438">
        <f>((Sustainable_Friendly_Table[[#This Row],[Weighted Energy]]-TOPSIS!$B$14)^2+(Sustainable_Friendly_Table[[#This Row],[Weighted Cost]]-TOPSIS!$C$14)^2+(Sustainable_Friendly_Table[[#This Row],[Weighted Co2]]-TOPSIS!$D$14)^2)^0.5</f>
        <v>1.7148261578835871E-3</v>
      </c>
      <c r="Z438">
        <f>Sustainable_Friendly_Table[[#This Row],[S- Worst-Euclidean Distance]]/(Sustainable_Friendly_Table[[#This Row],[S+ Best-Euclidean Distance]]+Sustainable_Friendly_Table[[#This Row],[S- Worst-Euclidean Distance]])</f>
        <v>0.2440858709374534</v>
      </c>
      <c r="AA438">
        <v>437</v>
      </c>
    </row>
    <row r="439" spans="1:27" x14ac:dyDescent="0.3">
      <c r="A439">
        <v>419</v>
      </c>
      <c r="B439" t="s">
        <v>142</v>
      </c>
      <c r="C439" t="s">
        <v>151</v>
      </c>
      <c r="D439" t="s">
        <v>155</v>
      </c>
      <c r="E439" t="s">
        <v>156</v>
      </c>
      <c r="F439" t="s">
        <v>160</v>
      </c>
      <c r="G439" t="s">
        <v>226</v>
      </c>
      <c r="H439">
        <v>478.99115413738576</v>
      </c>
      <c r="I439">
        <v>35</v>
      </c>
      <c r="J439">
        <v>1709659.8900794908</v>
      </c>
      <c r="K439">
        <v>45573.240108333324</v>
      </c>
      <c r="L439">
        <v>307738780.21430838</v>
      </c>
      <c r="M439">
        <v>6168993.9591666656</v>
      </c>
      <c r="N439">
        <v>2564489835.1192365</v>
      </c>
      <c r="O439">
        <v>136500000</v>
      </c>
      <c r="P439">
        <v>23.263481516666662</v>
      </c>
      <c r="Q439">
        <v>25559.415356688387</v>
      </c>
      <c r="R439">
        <v>307784353.45441669</v>
      </c>
      <c r="S439">
        <v>2707.158829078403</v>
      </c>
      <c r="T439">
        <v>25582.678838205054</v>
      </c>
      <c r="U439">
        <f>Sustainable_Friendly_Table[[#This Row],[Total Energy(MJ)]]*AHP!$P$13/TOPSIS!$B$12</f>
        <v>2.461420428929657E-2</v>
      </c>
      <c r="V439">
        <f>Sustainable_Friendly_Table[[#This Row],[Total Cost(LKR Million)]]*AHP!$P$14/TOPSIS!$C$12</f>
        <v>7.4750806529137554E-3</v>
      </c>
      <c r="W439">
        <f>Sustainable_Friendly_Table[[#This Row],[Total Carbon (Metric T)]]*AHP!$P$15/TOPSIS!$D$12</f>
        <v>1.3545936708119757E-2</v>
      </c>
      <c r="X439">
        <f>((Sustainable_Friendly_Table[[#This Row],[Weighted Energy]]-TOPSIS!$B$13)^2+(Sustainable_Friendly_Table[[#This Row],[Weighted Cost]]-TOPSIS!$C$13)^2+(Sustainable_Friendly_Table[[#This Row],[Weighted Co2]]-TOPSIS!$D$13)^2)^0.5</f>
        <v>5.3111460533922994E-3</v>
      </c>
      <c r="Y439">
        <f>((Sustainable_Friendly_Table[[#This Row],[Weighted Energy]]-TOPSIS!$B$14)^2+(Sustainable_Friendly_Table[[#This Row],[Weighted Cost]]-TOPSIS!$C$14)^2+(Sustainable_Friendly_Table[[#This Row],[Weighted Co2]]-TOPSIS!$D$14)^2)^0.5</f>
        <v>1.7143574491000229E-3</v>
      </c>
      <c r="Z439">
        <f>Sustainable_Friendly_Table[[#This Row],[S- Worst-Euclidean Distance]]/(Sustainable_Friendly_Table[[#This Row],[S+ Best-Euclidean Distance]]+Sustainable_Friendly_Table[[#This Row],[S- Worst-Euclidean Distance]])</f>
        <v>0.24401915798516768</v>
      </c>
      <c r="AA439">
        <v>438</v>
      </c>
    </row>
    <row r="440" spans="1:27" x14ac:dyDescent="0.3">
      <c r="A440">
        <v>409</v>
      </c>
      <c r="B440" t="s">
        <v>142</v>
      </c>
      <c r="C440" t="s">
        <v>151</v>
      </c>
      <c r="D440" t="s">
        <v>154</v>
      </c>
      <c r="E440" t="s">
        <v>157</v>
      </c>
      <c r="F440" t="s">
        <v>160</v>
      </c>
      <c r="G440" t="s">
        <v>225</v>
      </c>
      <c r="H440">
        <v>482.01257259571912</v>
      </c>
      <c r="I440">
        <v>69</v>
      </c>
      <c r="J440">
        <v>1712584.6231471575</v>
      </c>
      <c r="K440">
        <v>48656.243649999989</v>
      </c>
      <c r="L440">
        <v>308265232.16648835</v>
      </c>
      <c r="M440">
        <v>5573888.8758333316</v>
      </c>
      <c r="N440">
        <v>2568876934.720736</v>
      </c>
      <c r="O440">
        <v>128616000</v>
      </c>
      <c r="P440">
        <v>26.324989433333329</v>
      </c>
      <c r="Q440">
        <v>25603.140116050003</v>
      </c>
      <c r="R440">
        <v>308313888.41013837</v>
      </c>
      <c r="S440">
        <v>2703.0668235965695</v>
      </c>
      <c r="T440">
        <v>25629.465105483338</v>
      </c>
      <c r="U440">
        <f>Sustainable_Friendly_Table[[#This Row],[Total Energy(MJ)]]*AHP!$P$13/TOPSIS!$B$12</f>
        <v>2.4656552386047328E-2</v>
      </c>
      <c r="V440">
        <f>Sustainable_Friendly_Table[[#This Row],[Total Cost(LKR Million)]]*AHP!$P$14/TOPSIS!$C$12</f>
        <v>7.46378169598507E-3</v>
      </c>
      <c r="W440">
        <f>Sustainable_Friendly_Table[[#This Row],[Total Carbon (Metric T)]]*AHP!$P$15/TOPSIS!$D$12</f>
        <v>1.357070986887313E-2</v>
      </c>
      <c r="X440">
        <f>((Sustainable_Friendly_Table[[#This Row],[Weighted Energy]]-TOPSIS!$B$13)^2+(Sustainable_Friendly_Table[[#This Row],[Weighted Cost]]-TOPSIS!$C$13)^2+(Sustainable_Friendly_Table[[#This Row],[Weighted Co2]]-TOPSIS!$D$13)^2)^0.5</f>
        <v>5.3555475769634852E-3</v>
      </c>
      <c r="Y440">
        <f>((Sustainable_Friendly_Table[[#This Row],[Weighted Energy]]-TOPSIS!$B$14)^2+(Sustainable_Friendly_Table[[#This Row],[Weighted Cost]]-TOPSIS!$C$14)^2+(Sustainable_Friendly_Table[[#This Row],[Weighted Co2]]-TOPSIS!$D$14)^2)^0.5</f>
        <v>1.6699913211639646E-3</v>
      </c>
      <c r="Z440">
        <f>Sustainable_Friendly_Table[[#This Row],[S- Worst-Euclidean Distance]]/(Sustainable_Friendly_Table[[#This Row],[S+ Best-Euclidean Distance]]+Sustainable_Friendly_Table[[#This Row],[S- Worst-Euclidean Distance]])</f>
        <v>0.23770294996289543</v>
      </c>
      <c r="AA440">
        <v>439</v>
      </c>
    </row>
    <row r="441" spans="1:27" x14ac:dyDescent="0.3">
      <c r="A441">
        <v>427</v>
      </c>
      <c r="B441" t="s">
        <v>142</v>
      </c>
      <c r="C441" t="s">
        <v>151</v>
      </c>
      <c r="D441" t="s">
        <v>155</v>
      </c>
      <c r="E441" t="s">
        <v>157</v>
      </c>
      <c r="F441" t="s">
        <v>160</v>
      </c>
      <c r="G441" t="s">
        <v>225</v>
      </c>
      <c r="H441">
        <v>482.04266647071915</v>
      </c>
      <c r="I441">
        <v>69</v>
      </c>
      <c r="J441">
        <v>1712613.7540181575</v>
      </c>
      <c r="K441">
        <v>48570.261149999991</v>
      </c>
      <c r="L441">
        <v>308270475.72326833</v>
      </c>
      <c r="M441">
        <v>5569589.7508333316</v>
      </c>
      <c r="N441">
        <v>2568920631.027236</v>
      </c>
      <c r="O441">
        <v>128616000</v>
      </c>
      <c r="P441">
        <v>26.260502558333329</v>
      </c>
      <c r="Q441">
        <v>25603.575622571454</v>
      </c>
      <c r="R441">
        <v>308319045.98441833</v>
      </c>
      <c r="S441">
        <v>2703.1062207780697</v>
      </c>
      <c r="T441">
        <v>25629.836125129787</v>
      </c>
      <c r="U441">
        <f>Sustainable_Friendly_Table[[#This Row],[Total Energy(MJ)]]*AHP!$P$13/TOPSIS!$B$12</f>
        <v>2.4656964848817253E-2</v>
      </c>
      <c r="V441">
        <f>Sustainable_Friendly_Table[[#This Row],[Total Cost(LKR Million)]]*AHP!$P$14/TOPSIS!$C$12</f>
        <v>7.4638904805550939E-3</v>
      </c>
      <c r="W441">
        <f>Sustainable_Friendly_Table[[#This Row],[Total Carbon (Metric T)]]*AHP!$P$15/TOPSIS!$D$12</f>
        <v>1.3570906322445488E-2</v>
      </c>
      <c r="X441">
        <f>((Sustainable_Friendly_Table[[#This Row],[Weighted Energy]]-TOPSIS!$B$13)^2+(Sustainable_Friendly_Table[[#This Row],[Weighted Cost]]-TOPSIS!$C$13)^2+(Sustainable_Friendly_Table[[#This Row],[Weighted Co2]]-TOPSIS!$D$13)^2)^0.5</f>
        <v>5.3560162728066669E-3</v>
      </c>
      <c r="Y441">
        <f>((Sustainable_Friendly_Table[[#This Row],[Weighted Energy]]-TOPSIS!$B$14)^2+(Sustainable_Friendly_Table[[#This Row],[Weighted Cost]]-TOPSIS!$C$14)^2+(Sustainable_Friendly_Table[[#This Row],[Weighted Co2]]-TOPSIS!$D$14)^2)^0.5</f>
        <v>1.6695227984868148E-3</v>
      </c>
      <c r="Z441">
        <f>Sustainable_Friendly_Table[[#This Row],[S- Worst-Euclidean Distance]]/(Sustainable_Friendly_Table[[#This Row],[S+ Best-Euclidean Distance]]+Sustainable_Friendly_Table[[#This Row],[S- Worst-Euclidean Distance]])</f>
        <v>0.23763625560186896</v>
      </c>
      <c r="AA441">
        <v>440</v>
      </c>
    </row>
    <row r="442" spans="1:27" x14ac:dyDescent="0.3">
      <c r="A442">
        <v>411</v>
      </c>
      <c r="B442" t="s">
        <v>142</v>
      </c>
      <c r="C442" t="s">
        <v>151</v>
      </c>
      <c r="D442" t="s">
        <v>154</v>
      </c>
      <c r="E442" t="s">
        <v>157</v>
      </c>
      <c r="F442" t="s">
        <v>160</v>
      </c>
      <c r="G442" t="s">
        <v>224</v>
      </c>
      <c r="H442">
        <v>482.01257259571912</v>
      </c>
      <c r="I442">
        <v>35</v>
      </c>
      <c r="J442">
        <v>1712584.6231471575</v>
      </c>
      <c r="K442">
        <v>48656.243649999989</v>
      </c>
      <c r="L442">
        <v>308265232.16648835</v>
      </c>
      <c r="M442">
        <v>5573888.8758333316</v>
      </c>
      <c r="N442">
        <v>2568876934.720736</v>
      </c>
      <c r="O442">
        <v>131117000</v>
      </c>
      <c r="P442">
        <v>26.324989433333329</v>
      </c>
      <c r="Q442">
        <v>25603.140116050003</v>
      </c>
      <c r="R442">
        <v>308313888.41013837</v>
      </c>
      <c r="S442">
        <v>2705.5678235965697</v>
      </c>
      <c r="T442">
        <v>25629.465105483338</v>
      </c>
      <c r="U442">
        <f>Sustainable_Friendly_Table[[#This Row],[Total Energy(MJ)]]*AHP!$P$13/TOPSIS!$B$12</f>
        <v>2.4656552386047328E-2</v>
      </c>
      <c r="V442">
        <f>Sustainable_Friendly_Table[[#This Row],[Total Cost(LKR Million)]]*AHP!$P$14/TOPSIS!$C$12</f>
        <v>7.470687525267093E-3</v>
      </c>
      <c r="W442">
        <f>Sustainable_Friendly_Table[[#This Row],[Total Carbon (Metric T)]]*AHP!$P$15/TOPSIS!$D$12</f>
        <v>1.357070986887313E-2</v>
      </c>
      <c r="X442">
        <f>((Sustainable_Friendly_Table[[#This Row],[Weighted Energy]]-TOPSIS!$B$13)^2+(Sustainable_Friendly_Table[[#This Row],[Weighted Cost]]-TOPSIS!$C$13)^2+(Sustainable_Friendly_Table[[#This Row],[Weighted Co2]]-TOPSIS!$D$13)^2)^0.5</f>
        <v>5.3573377379893417E-3</v>
      </c>
      <c r="Y442">
        <f>((Sustainable_Friendly_Table[[#This Row],[Weighted Energy]]-TOPSIS!$B$14)^2+(Sustainable_Friendly_Table[[#This Row],[Weighted Cost]]-TOPSIS!$C$14)^2+(Sustainable_Friendly_Table[[#This Row],[Weighted Co2]]-TOPSIS!$D$14)^2)^0.5</f>
        <v>1.6681465225269921E-3</v>
      </c>
      <c r="Z442">
        <f>Sustainable_Friendly_Table[[#This Row],[S- Worst-Euclidean Distance]]/(Sustainable_Friendly_Table[[#This Row],[S+ Best-Euclidean Distance]]+Sustainable_Friendly_Table[[#This Row],[S- Worst-Euclidean Distance]])</f>
        <v>0.23744221190588685</v>
      </c>
      <c r="AA442">
        <v>441</v>
      </c>
    </row>
    <row r="443" spans="1:27" x14ac:dyDescent="0.3">
      <c r="A443">
        <v>429</v>
      </c>
      <c r="B443" t="s">
        <v>142</v>
      </c>
      <c r="C443" t="s">
        <v>151</v>
      </c>
      <c r="D443" t="s">
        <v>155</v>
      </c>
      <c r="E443" t="s">
        <v>157</v>
      </c>
      <c r="F443" t="s">
        <v>160</v>
      </c>
      <c r="G443" t="s">
        <v>224</v>
      </c>
      <c r="H443">
        <v>482.04266647071915</v>
      </c>
      <c r="I443">
        <v>35</v>
      </c>
      <c r="J443">
        <v>1712613.7540181575</v>
      </c>
      <c r="K443">
        <v>48570.261149999991</v>
      </c>
      <c r="L443">
        <v>308270475.72326833</v>
      </c>
      <c r="M443">
        <v>5569589.7508333316</v>
      </c>
      <c r="N443">
        <v>2568920631.027236</v>
      </c>
      <c r="O443">
        <v>131117000</v>
      </c>
      <c r="P443">
        <v>26.260502558333329</v>
      </c>
      <c r="Q443">
        <v>25603.575622571454</v>
      </c>
      <c r="R443">
        <v>308319045.98441833</v>
      </c>
      <c r="S443">
        <v>2705.6072207780694</v>
      </c>
      <c r="T443">
        <v>25629.836125129787</v>
      </c>
      <c r="U443">
        <f>Sustainable_Friendly_Table[[#This Row],[Total Energy(MJ)]]*AHP!$P$13/TOPSIS!$B$12</f>
        <v>2.4656964848817253E-2</v>
      </c>
      <c r="V443">
        <f>Sustainable_Friendly_Table[[#This Row],[Total Cost(LKR Million)]]*AHP!$P$14/TOPSIS!$C$12</f>
        <v>7.4707963098371169E-3</v>
      </c>
      <c r="W443">
        <f>Sustainable_Friendly_Table[[#This Row],[Total Carbon (Metric T)]]*AHP!$P$15/TOPSIS!$D$12</f>
        <v>1.3570906322445488E-2</v>
      </c>
      <c r="X443">
        <f>((Sustainable_Friendly_Table[[#This Row],[Weighted Energy]]-TOPSIS!$B$13)^2+(Sustainable_Friendly_Table[[#This Row],[Weighted Cost]]-TOPSIS!$C$13)^2+(Sustainable_Friendly_Table[[#This Row],[Weighted Co2]]-TOPSIS!$D$13)^2)^0.5</f>
        <v>5.357806417446459E-3</v>
      </c>
      <c r="Y443">
        <f>((Sustainable_Friendly_Table[[#This Row],[Weighted Energy]]-TOPSIS!$B$14)^2+(Sustainable_Friendly_Table[[#This Row],[Weighted Cost]]-TOPSIS!$C$14)^2+(Sustainable_Friendly_Table[[#This Row],[Weighted Co2]]-TOPSIS!$D$14)^2)^0.5</f>
        <v>1.6676779320415906E-3</v>
      </c>
      <c r="Z443">
        <f>Sustainable_Friendly_Table[[#This Row],[S- Worst-Euclidean Distance]]/(Sustainable_Friendly_Table[[#This Row],[S+ Best-Euclidean Distance]]+Sustainable_Friendly_Table[[#This Row],[S- Worst-Euclidean Distance]])</f>
        <v>0.23737551022558537</v>
      </c>
      <c r="AA443">
        <v>442</v>
      </c>
    </row>
    <row r="444" spans="1:27" x14ac:dyDescent="0.3">
      <c r="A444">
        <v>410</v>
      </c>
      <c r="B444" t="s">
        <v>142</v>
      </c>
      <c r="C444" t="s">
        <v>151</v>
      </c>
      <c r="D444" t="s">
        <v>154</v>
      </c>
      <c r="E444" t="s">
        <v>157</v>
      </c>
      <c r="F444" t="s">
        <v>160</v>
      </c>
      <c r="G444" t="s">
        <v>226</v>
      </c>
      <c r="H444">
        <v>482.01257259571912</v>
      </c>
      <c r="I444">
        <v>35</v>
      </c>
      <c r="J444">
        <v>1712584.6231471575</v>
      </c>
      <c r="K444">
        <v>48656.243649999989</v>
      </c>
      <c r="L444">
        <v>308265232.16648835</v>
      </c>
      <c r="M444">
        <v>5573888.8758333316</v>
      </c>
      <c r="N444">
        <v>2568876934.720736</v>
      </c>
      <c r="O444">
        <v>136500000</v>
      </c>
      <c r="P444">
        <v>26.324989433333329</v>
      </c>
      <c r="Q444">
        <v>25603.140116050003</v>
      </c>
      <c r="R444">
        <v>308313888.41013837</v>
      </c>
      <c r="S444">
        <v>2710.9508235965695</v>
      </c>
      <c r="T444">
        <v>25629.465105483338</v>
      </c>
      <c r="U444">
        <f>Sustainable_Friendly_Table[[#This Row],[Total Energy(MJ)]]*AHP!$P$13/TOPSIS!$B$12</f>
        <v>2.4656552386047328E-2</v>
      </c>
      <c r="V444">
        <f>Sustainable_Friendly_Table[[#This Row],[Total Cost(LKR Million)]]*AHP!$P$14/TOPSIS!$C$12</f>
        <v>7.4855512114026905E-3</v>
      </c>
      <c r="W444">
        <f>Sustainable_Friendly_Table[[#This Row],[Total Carbon (Metric T)]]*AHP!$P$15/TOPSIS!$D$12</f>
        <v>1.357070986887313E-2</v>
      </c>
      <c r="X444">
        <f>((Sustainable_Friendly_Table[[#This Row],[Weighted Energy]]-TOPSIS!$B$13)^2+(Sustainable_Friendly_Table[[#This Row],[Weighted Cost]]-TOPSIS!$C$13)^2+(Sustainable_Friendly_Table[[#This Row],[Weighted Co2]]-TOPSIS!$D$13)^2)^0.5</f>
        <v>5.3612189211232047E-3</v>
      </c>
      <c r="Y444">
        <f>((Sustainable_Friendly_Table[[#This Row],[Weighted Energy]]-TOPSIS!$B$14)^2+(Sustainable_Friendly_Table[[#This Row],[Weighted Cost]]-TOPSIS!$C$14)^2+(Sustainable_Friendly_Table[[#This Row],[Weighted Co2]]-TOPSIS!$D$14)^2)^0.5</f>
        <v>1.664266168119087E-3</v>
      </c>
      <c r="Z444">
        <f>Sustainable_Friendly_Table[[#This Row],[S- Worst-Euclidean Distance]]/(Sustainable_Friendly_Table[[#This Row],[S+ Best-Euclidean Distance]]+Sustainable_Friendly_Table[[#This Row],[S- Worst-Euclidean Distance]])</f>
        <v>0.23688985841952451</v>
      </c>
      <c r="AA444">
        <v>443</v>
      </c>
    </row>
    <row r="445" spans="1:27" x14ac:dyDescent="0.3">
      <c r="A445">
        <v>428</v>
      </c>
      <c r="B445" t="s">
        <v>142</v>
      </c>
      <c r="C445" t="s">
        <v>151</v>
      </c>
      <c r="D445" t="s">
        <v>155</v>
      </c>
      <c r="E445" t="s">
        <v>157</v>
      </c>
      <c r="F445" t="s">
        <v>160</v>
      </c>
      <c r="G445" t="s">
        <v>226</v>
      </c>
      <c r="H445">
        <v>482.04266647071915</v>
      </c>
      <c r="I445">
        <v>35</v>
      </c>
      <c r="J445">
        <v>1712613.7540181575</v>
      </c>
      <c r="K445">
        <v>48570.261149999991</v>
      </c>
      <c r="L445">
        <v>308270475.72326833</v>
      </c>
      <c r="M445">
        <v>5569589.7508333316</v>
      </c>
      <c r="N445">
        <v>2568920631.027236</v>
      </c>
      <c r="O445">
        <v>136500000</v>
      </c>
      <c r="P445">
        <v>26.260502558333329</v>
      </c>
      <c r="Q445">
        <v>25603.575622571454</v>
      </c>
      <c r="R445">
        <v>308319045.98441833</v>
      </c>
      <c r="S445">
        <v>2710.9902207780697</v>
      </c>
      <c r="T445">
        <v>25629.836125129787</v>
      </c>
      <c r="U445">
        <f>Sustainable_Friendly_Table[[#This Row],[Total Energy(MJ)]]*AHP!$P$13/TOPSIS!$B$12</f>
        <v>2.4656964848817253E-2</v>
      </c>
      <c r="V445">
        <f>Sustainable_Friendly_Table[[#This Row],[Total Cost(LKR Million)]]*AHP!$P$14/TOPSIS!$C$12</f>
        <v>7.4856599959727153E-3</v>
      </c>
      <c r="W445">
        <f>Sustainable_Friendly_Table[[#This Row],[Total Carbon (Metric T)]]*AHP!$P$15/TOPSIS!$D$12</f>
        <v>1.3570906322445488E-2</v>
      </c>
      <c r="X445">
        <f>((Sustainable_Friendly_Table[[#This Row],[Weighted Energy]]-TOPSIS!$B$13)^2+(Sustainable_Friendly_Table[[#This Row],[Weighted Cost]]-TOPSIS!$C$13)^2+(Sustainable_Friendly_Table[[#This Row],[Weighted Co2]]-TOPSIS!$D$13)^2)^0.5</f>
        <v>5.361687562888625E-3</v>
      </c>
      <c r="Y445">
        <f>((Sustainable_Friendly_Table[[#This Row],[Weighted Energy]]-TOPSIS!$B$14)^2+(Sustainable_Friendly_Table[[#This Row],[Weighted Cost]]-TOPSIS!$C$14)^2+(Sustainable_Friendly_Table[[#This Row],[Weighted Co2]]-TOPSIS!$D$14)^2)^0.5</f>
        <v>1.6637974566108755E-3</v>
      </c>
      <c r="Z445">
        <f>Sustainable_Friendly_Table[[#This Row],[S- Worst-Euclidean Distance]]/(Sustainable_Friendly_Table[[#This Row],[S+ Best-Euclidean Distance]]+Sustainable_Friendly_Table[[#This Row],[S- Worst-Euclidean Distance]])</f>
        <v>0.23682314487796108</v>
      </c>
      <c r="AA445">
        <v>444</v>
      </c>
    </row>
    <row r="446" spans="1:27" x14ac:dyDescent="0.3">
      <c r="A446">
        <v>253</v>
      </c>
      <c r="B446" t="s">
        <v>141</v>
      </c>
      <c r="C446" t="s">
        <v>150</v>
      </c>
      <c r="D446" t="s">
        <v>154</v>
      </c>
      <c r="E446" t="s">
        <v>156</v>
      </c>
      <c r="F446" t="s">
        <v>159</v>
      </c>
      <c r="G446" t="s">
        <v>225</v>
      </c>
      <c r="H446">
        <v>469.4659362232278</v>
      </c>
      <c r="I446">
        <v>67</v>
      </c>
      <c r="J446">
        <v>1713442.9577277503</v>
      </c>
      <c r="K446">
        <v>52331.493633333324</v>
      </c>
      <c r="L446">
        <v>308419732.39099503</v>
      </c>
      <c r="M446">
        <v>6218583.5983333327</v>
      </c>
      <c r="N446">
        <v>2570164436.5916252</v>
      </c>
      <c r="O446">
        <v>124888000</v>
      </c>
      <c r="P446">
        <v>23.447225649999993</v>
      </c>
      <c r="Q446">
        <v>25615.972218029863</v>
      </c>
      <c r="R446">
        <v>308472063.88462836</v>
      </c>
      <c r="S446">
        <v>2701.2710201899586</v>
      </c>
      <c r="T446">
        <v>25639.419443679864</v>
      </c>
      <c r="U446">
        <f>Sustainable_Friendly_Table[[#This Row],[Total Energy(MJ)]]*AHP!$P$13/TOPSIS!$B$12</f>
        <v>2.4669202033110137E-2</v>
      </c>
      <c r="V446">
        <f>Sustainable_Friendly_Table[[#This Row],[Total Cost(LKR Million)]]*AHP!$P$14/TOPSIS!$C$12</f>
        <v>7.4588230747335178E-3</v>
      </c>
      <c r="W446">
        <f>Sustainable_Friendly_Table[[#This Row],[Total Carbon (Metric T)]]*AHP!$P$15/TOPSIS!$D$12</f>
        <v>1.3575980655253015E-2</v>
      </c>
      <c r="X446">
        <f>((Sustainable_Friendly_Table[[#This Row],[Weighted Energy]]-TOPSIS!$B$13)^2+(Sustainable_Friendly_Table[[#This Row],[Weighted Cost]]-TOPSIS!$C$13)^2+(Sustainable_Friendly_Table[[#This Row],[Weighted Co2]]-TOPSIS!$D$13)^2)^0.5</f>
        <v>5.367432047821967E-3</v>
      </c>
      <c r="Y446">
        <f>((Sustainable_Friendly_Table[[#This Row],[Weighted Energy]]-TOPSIS!$B$14)^2+(Sustainable_Friendly_Table[[#This Row],[Weighted Cost]]-TOPSIS!$C$14)^2+(Sustainable_Friendly_Table[[#This Row],[Weighted Co2]]-TOPSIS!$D$14)^2)^0.5</f>
        <v>1.658226596670114E-3</v>
      </c>
      <c r="Z446">
        <f>Sustainable_Friendly_Table[[#This Row],[S- Worst-Euclidean Distance]]/(Sustainable_Friendly_Table[[#This Row],[S+ Best-Euclidean Distance]]+Sustainable_Friendly_Table[[#This Row],[S- Worst-Euclidean Distance]])</f>
        <v>0.23602436164047297</v>
      </c>
      <c r="AA446">
        <v>445</v>
      </c>
    </row>
    <row r="447" spans="1:27" x14ac:dyDescent="0.3">
      <c r="A447">
        <v>271</v>
      </c>
      <c r="B447" t="s">
        <v>141</v>
      </c>
      <c r="C447" t="s">
        <v>150</v>
      </c>
      <c r="D447" t="s">
        <v>155</v>
      </c>
      <c r="E447" t="s">
        <v>156</v>
      </c>
      <c r="F447" t="s">
        <v>159</v>
      </c>
      <c r="G447" t="s">
        <v>225</v>
      </c>
      <c r="H447">
        <v>469.49603009822783</v>
      </c>
      <c r="I447">
        <v>67</v>
      </c>
      <c r="J447">
        <v>1713472.0885987503</v>
      </c>
      <c r="K447">
        <v>52245.511133333326</v>
      </c>
      <c r="L447">
        <v>308424975.94777507</v>
      </c>
      <c r="M447">
        <v>6214284.4733333327</v>
      </c>
      <c r="N447">
        <v>2570208132.8981252</v>
      </c>
      <c r="O447">
        <v>124888000</v>
      </c>
      <c r="P447">
        <v>23.382738774999989</v>
      </c>
      <c r="Q447">
        <v>25616.407724551318</v>
      </c>
      <c r="R447">
        <v>308477221.45890838</v>
      </c>
      <c r="S447">
        <v>2701.3104173714587</v>
      </c>
      <c r="T447">
        <v>25639.790463326317</v>
      </c>
      <c r="U447">
        <f>Sustainable_Friendly_Table[[#This Row],[Total Energy(MJ)]]*AHP!$P$13/TOPSIS!$B$12</f>
        <v>2.4669614495880062E-2</v>
      </c>
      <c r="V447">
        <f>Sustainable_Friendly_Table[[#This Row],[Total Cost(LKR Million)]]*AHP!$P$14/TOPSIS!$C$12</f>
        <v>7.4589318593035435E-3</v>
      </c>
      <c r="W447">
        <f>Sustainable_Friendly_Table[[#This Row],[Total Carbon (Metric T)]]*AHP!$P$15/TOPSIS!$D$12</f>
        <v>1.3576177108825374E-2</v>
      </c>
      <c r="X447">
        <f>((Sustainable_Friendly_Table[[#This Row],[Weighted Energy]]-TOPSIS!$B$13)^2+(Sustainable_Friendly_Table[[#This Row],[Weighted Cost]]-TOPSIS!$C$13)^2+(Sustainable_Friendly_Table[[#This Row],[Weighted Co2]]-TOPSIS!$D$13)^2)^0.5</f>
        <v>5.367900770370135E-3</v>
      </c>
      <c r="Y447">
        <f>((Sustainable_Friendly_Table[[#This Row],[Weighted Energy]]-TOPSIS!$B$14)^2+(Sustainable_Friendly_Table[[#This Row],[Weighted Cost]]-TOPSIS!$C$14)^2+(Sustainable_Friendly_Table[[#This Row],[Weighted Co2]]-TOPSIS!$D$14)^2)^0.5</f>
        <v>1.6577581955496477E-3</v>
      </c>
      <c r="Z447">
        <f>Sustainable_Friendly_Table[[#This Row],[S- Worst-Euclidean Distance]]/(Sustainable_Friendly_Table[[#This Row],[S+ Best-Euclidean Distance]]+Sustainable_Friendly_Table[[#This Row],[S- Worst-Euclidean Distance]])</f>
        <v>0.2359576807800004</v>
      </c>
      <c r="AA447">
        <v>446</v>
      </c>
    </row>
    <row r="448" spans="1:27" x14ac:dyDescent="0.3">
      <c r="A448">
        <v>255</v>
      </c>
      <c r="B448" t="s">
        <v>141</v>
      </c>
      <c r="C448" t="s">
        <v>150</v>
      </c>
      <c r="D448" t="s">
        <v>154</v>
      </c>
      <c r="E448" t="s">
        <v>156</v>
      </c>
      <c r="F448" t="s">
        <v>159</v>
      </c>
      <c r="G448" t="s">
        <v>224</v>
      </c>
      <c r="H448">
        <v>469.4659362232278</v>
      </c>
      <c r="I448">
        <v>34</v>
      </c>
      <c r="J448">
        <v>1713442.9577277503</v>
      </c>
      <c r="K448">
        <v>52331.493633333324</v>
      </c>
      <c r="L448">
        <v>308419732.39099503</v>
      </c>
      <c r="M448">
        <v>6218583.5983333327</v>
      </c>
      <c r="N448">
        <v>2570164436.5916252</v>
      </c>
      <c r="O448">
        <v>127370800</v>
      </c>
      <c r="P448">
        <v>23.447225649999993</v>
      </c>
      <c r="Q448">
        <v>25615.972218029863</v>
      </c>
      <c r="R448">
        <v>308472063.88462836</v>
      </c>
      <c r="S448">
        <v>2703.7538201899588</v>
      </c>
      <c r="T448">
        <v>25639.419443679864</v>
      </c>
      <c r="U448">
        <f>Sustainable_Friendly_Table[[#This Row],[Total Energy(MJ)]]*AHP!$P$13/TOPSIS!$B$12</f>
        <v>2.4669202033110137E-2</v>
      </c>
      <c r="V448">
        <f>Sustainable_Friendly_Table[[#This Row],[Total Cost(LKR Million)]]*AHP!$P$14/TOPSIS!$C$12</f>
        <v>7.465678649680103E-3</v>
      </c>
      <c r="W448">
        <f>Sustainable_Friendly_Table[[#This Row],[Total Carbon (Metric T)]]*AHP!$P$15/TOPSIS!$D$12</f>
        <v>1.3575980655253015E-2</v>
      </c>
      <c r="X448">
        <f>((Sustainable_Friendly_Table[[#This Row],[Weighted Energy]]-TOPSIS!$B$13)^2+(Sustainable_Friendly_Table[[#This Row],[Weighted Cost]]-TOPSIS!$C$13)^2+(Sustainable_Friendly_Table[[#This Row],[Weighted Co2]]-TOPSIS!$D$13)^2)^0.5</f>
        <v>5.36919888683069E-3</v>
      </c>
      <c r="Y448">
        <f>((Sustainable_Friendly_Table[[#This Row],[Weighted Energy]]-TOPSIS!$B$14)^2+(Sustainable_Friendly_Table[[#This Row],[Weighted Cost]]-TOPSIS!$C$14)^2+(Sustainable_Friendly_Table[[#This Row],[Weighted Co2]]-TOPSIS!$D$14)^2)^0.5</f>
        <v>1.6563615953504227E-3</v>
      </c>
      <c r="Z448">
        <f>Sustainable_Friendly_Table[[#This Row],[S- Worst-Euclidean Distance]]/(Sustainable_Friendly_Table[[#This Row],[S+ Best-Euclidean Distance]]+Sustainable_Friendly_Table[[#This Row],[S- Worst-Euclidean Distance]])</f>
        <v>0.23576219997699013</v>
      </c>
      <c r="AA448">
        <v>447</v>
      </c>
    </row>
    <row r="449" spans="1:27" x14ac:dyDescent="0.3">
      <c r="A449">
        <v>273</v>
      </c>
      <c r="B449" t="s">
        <v>141</v>
      </c>
      <c r="C449" t="s">
        <v>150</v>
      </c>
      <c r="D449" t="s">
        <v>155</v>
      </c>
      <c r="E449" t="s">
        <v>156</v>
      </c>
      <c r="F449" t="s">
        <v>159</v>
      </c>
      <c r="G449" t="s">
        <v>224</v>
      </c>
      <c r="H449">
        <v>469.49603009822783</v>
      </c>
      <c r="I449">
        <v>34</v>
      </c>
      <c r="J449">
        <v>1713472.0885987503</v>
      </c>
      <c r="K449">
        <v>52245.511133333326</v>
      </c>
      <c r="L449">
        <v>308424975.94777507</v>
      </c>
      <c r="M449">
        <v>6214284.4733333327</v>
      </c>
      <c r="N449">
        <v>2570208132.8981252</v>
      </c>
      <c r="O449">
        <v>127370800</v>
      </c>
      <c r="P449">
        <v>23.382738774999989</v>
      </c>
      <c r="Q449">
        <v>25616.407724551318</v>
      </c>
      <c r="R449">
        <v>308477221.45890838</v>
      </c>
      <c r="S449">
        <v>2703.7932173714585</v>
      </c>
      <c r="T449">
        <v>25639.790463326317</v>
      </c>
      <c r="U449">
        <f>Sustainable_Friendly_Table[[#This Row],[Total Energy(MJ)]]*AHP!$P$13/TOPSIS!$B$12</f>
        <v>2.4669614495880062E-2</v>
      </c>
      <c r="V449">
        <f>Sustainable_Friendly_Table[[#This Row],[Total Cost(LKR Million)]]*AHP!$P$14/TOPSIS!$C$12</f>
        <v>7.4657874342501269E-3</v>
      </c>
      <c r="W449">
        <f>Sustainable_Friendly_Table[[#This Row],[Total Carbon (Metric T)]]*AHP!$P$15/TOPSIS!$D$12</f>
        <v>1.3576177108825374E-2</v>
      </c>
      <c r="X449">
        <f>((Sustainable_Friendly_Table[[#This Row],[Weighted Energy]]-TOPSIS!$B$13)^2+(Sustainable_Friendly_Table[[#This Row],[Weighted Cost]]-TOPSIS!$C$13)^2+(Sustainable_Friendly_Table[[#This Row],[Weighted Co2]]-TOPSIS!$D$13)^2)^0.5</f>
        <v>5.3696675940377745E-3</v>
      </c>
      <c r="Y449">
        <f>((Sustainable_Friendly_Table[[#This Row],[Weighted Energy]]-TOPSIS!$B$14)^2+(Sustainable_Friendly_Table[[#This Row],[Weighted Cost]]-TOPSIS!$C$14)^2+(Sustainable_Friendly_Table[[#This Row],[Weighted Co2]]-TOPSIS!$D$14)^2)^0.5</f>
        <v>1.6558931170583503E-3</v>
      </c>
      <c r="Z449">
        <f>Sustainable_Friendly_Table[[#This Row],[S- Worst-Euclidean Distance]]/(Sustainable_Friendly_Table[[#This Row],[S+ Best-Euclidean Distance]]+Sustainable_Friendly_Table[[#This Row],[S- Worst-Euclidean Distance]])</f>
        <v>0.2356955103160725</v>
      </c>
      <c r="AA449">
        <v>448</v>
      </c>
    </row>
    <row r="450" spans="1:27" x14ac:dyDescent="0.3">
      <c r="A450">
        <v>254</v>
      </c>
      <c r="B450" t="s">
        <v>141</v>
      </c>
      <c r="C450" t="s">
        <v>150</v>
      </c>
      <c r="D450" t="s">
        <v>154</v>
      </c>
      <c r="E450" t="s">
        <v>156</v>
      </c>
      <c r="F450" t="s">
        <v>159</v>
      </c>
      <c r="G450" t="s">
        <v>226</v>
      </c>
      <c r="H450">
        <v>469.4659362232278</v>
      </c>
      <c r="I450">
        <v>34</v>
      </c>
      <c r="J450">
        <v>1713442.9577277503</v>
      </c>
      <c r="K450">
        <v>52331.493633333324</v>
      </c>
      <c r="L450">
        <v>308419732.39099503</v>
      </c>
      <c r="M450">
        <v>6218583.5983333327</v>
      </c>
      <c r="N450">
        <v>2570164436.5916252</v>
      </c>
      <c r="O450">
        <v>132600000</v>
      </c>
      <c r="P450">
        <v>23.447225649999993</v>
      </c>
      <c r="Q450">
        <v>25615.972218029863</v>
      </c>
      <c r="R450">
        <v>308472063.88462836</v>
      </c>
      <c r="S450">
        <v>2708.9830201899586</v>
      </c>
      <c r="T450">
        <v>25639.419443679864</v>
      </c>
      <c r="U450">
        <f>Sustainable_Friendly_Table[[#This Row],[Total Energy(MJ)]]*AHP!$P$13/TOPSIS!$B$12</f>
        <v>2.4669202033110137E-2</v>
      </c>
      <c r="V450">
        <f>Sustainable_Friendly_Table[[#This Row],[Total Cost(LKR Million)]]*AHP!$P$14/TOPSIS!$C$12</f>
        <v>7.4801176590689683E-3</v>
      </c>
      <c r="W450">
        <f>Sustainable_Friendly_Table[[#This Row],[Total Carbon (Metric T)]]*AHP!$P$15/TOPSIS!$D$12</f>
        <v>1.3575980655253015E-2</v>
      </c>
      <c r="X450">
        <f>((Sustainable_Friendly_Table[[#This Row],[Weighted Energy]]-TOPSIS!$B$13)^2+(Sustainable_Friendly_Table[[#This Row],[Weighted Cost]]-TOPSIS!$C$13)^2+(Sustainable_Friendly_Table[[#This Row],[Weighted Co2]]-TOPSIS!$D$13)^2)^0.5</f>
        <v>5.3729468635432109E-3</v>
      </c>
      <c r="Y450">
        <f>((Sustainable_Friendly_Table[[#This Row],[Weighted Energy]]-TOPSIS!$B$14)^2+(Sustainable_Friendly_Table[[#This Row],[Weighted Cost]]-TOPSIS!$C$14)^2+(Sustainable_Friendly_Table[[#This Row],[Weighted Co2]]-TOPSIS!$D$14)^2)^0.5</f>
        <v>1.6525197334547681E-3</v>
      </c>
      <c r="Z450">
        <f>Sustainable_Friendly_Table[[#This Row],[S- Worst-Euclidean Distance]]/(Sustainable_Friendly_Table[[#This Row],[S+ Best-Euclidean Distance]]+Sustainable_Friendly_Table[[#This Row],[S- Worst-Euclidean Distance]])</f>
        <v>0.23521850266299738</v>
      </c>
      <c r="AA450">
        <v>449</v>
      </c>
    </row>
    <row r="451" spans="1:27" x14ac:dyDescent="0.3">
      <c r="A451">
        <v>272</v>
      </c>
      <c r="B451" t="s">
        <v>141</v>
      </c>
      <c r="C451" t="s">
        <v>150</v>
      </c>
      <c r="D451" t="s">
        <v>155</v>
      </c>
      <c r="E451" t="s">
        <v>156</v>
      </c>
      <c r="F451" t="s">
        <v>159</v>
      </c>
      <c r="G451" t="s">
        <v>226</v>
      </c>
      <c r="H451">
        <v>469.49603009822783</v>
      </c>
      <c r="I451">
        <v>34</v>
      </c>
      <c r="J451">
        <v>1713472.0885987503</v>
      </c>
      <c r="K451">
        <v>52245.511133333326</v>
      </c>
      <c r="L451">
        <v>308424975.94777507</v>
      </c>
      <c r="M451">
        <v>6214284.4733333327</v>
      </c>
      <c r="N451">
        <v>2570208132.8981252</v>
      </c>
      <c r="O451">
        <v>132600000</v>
      </c>
      <c r="P451">
        <v>23.382738774999989</v>
      </c>
      <c r="Q451">
        <v>25616.407724551318</v>
      </c>
      <c r="R451">
        <v>308477221.45890838</v>
      </c>
      <c r="S451">
        <v>2709.0224173714587</v>
      </c>
      <c r="T451">
        <v>25639.790463326317</v>
      </c>
      <c r="U451">
        <f>Sustainable_Friendly_Table[[#This Row],[Total Energy(MJ)]]*AHP!$P$13/TOPSIS!$B$12</f>
        <v>2.4669614495880062E-2</v>
      </c>
      <c r="V451">
        <f>Sustainable_Friendly_Table[[#This Row],[Total Cost(LKR Million)]]*AHP!$P$14/TOPSIS!$C$12</f>
        <v>7.480226443638994E-3</v>
      </c>
      <c r="W451">
        <f>Sustainable_Friendly_Table[[#This Row],[Total Carbon (Metric T)]]*AHP!$P$15/TOPSIS!$D$12</f>
        <v>1.3576177108825374E-2</v>
      </c>
      <c r="X451">
        <f>((Sustainable_Friendly_Table[[#This Row],[Weighted Energy]]-TOPSIS!$B$13)^2+(Sustainable_Friendly_Table[[#This Row],[Weighted Cost]]-TOPSIS!$C$13)^2+(Sustainable_Friendly_Table[[#This Row],[Weighted Co2]]-TOPSIS!$D$13)^2)^0.5</f>
        <v>5.3734155361424641E-3</v>
      </c>
      <c r="Y451">
        <f>((Sustainable_Friendly_Table[[#This Row],[Weighted Energy]]-TOPSIS!$B$14)^2+(Sustainable_Friendly_Table[[#This Row],[Weighted Cost]]-TOPSIS!$C$14)^2+(Sustainable_Friendly_Table[[#This Row],[Weighted Co2]]-TOPSIS!$D$14)^2)^0.5</f>
        <v>1.6520511164941885E-3</v>
      </c>
      <c r="Z451">
        <f>Sustainable_Friendly_Table[[#This Row],[S- Worst-Euclidean Distance]]/(Sustainable_Friendly_Table[[#This Row],[S+ Best-Euclidean Distance]]+Sustainable_Friendly_Table[[#This Row],[S- Worst-Euclidean Distance]])</f>
        <v>0.2351517981903985</v>
      </c>
      <c r="AA451">
        <v>450</v>
      </c>
    </row>
    <row r="452" spans="1:27" x14ac:dyDescent="0.3">
      <c r="A452">
        <v>262</v>
      </c>
      <c r="B452" t="s">
        <v>141</v>
      </c>
      <c r="C452" t="s">
        <v>150</v>
      </c>
      <c r="D452" t="s">
        <v>154</v>
      </c>
      <c r="E452" t="s">
        <v>157</v>
      </c>
      <c r="F452" t="s">
        <v>159</v>
      </c>
      <c r="G452" t="s">
        <v>225</v>
      </c>
      <c r="H452">
        <v>472.51744855656113</v>
      </c>
      <c r="I452">
        <v>68</v>
      </c>
      <c r="J452">
        <v>1716396.8216664169</v>
      </c>
      <c r="K452">
        <v>55328.514674999991</v>
      </c>
      <c r="L452">
        <v>308951427.89995503</v>
      </c>
      <c r="M452">
        <v>5619179.3899999987</v>
      </c>
      <c r="N452">
        <v>2574595232.4996252</v>
      </c>
      <c r="O452">
        <v>126752000</v>
      </c>
      <c r="P452">
        <v>26.44424669166666</v>
      </c>
      <c r="Q452">
        <v>25660.13248391293</v>
      </c>
      <c r="R452">
        <v>309006756.41463006</v>
      </c>
      <c r="S452">
        <v>2706.9664118896249</v>
      </c>
      <c r="T452">
        <v>25686.576730604596</v>
      </c>
      <c r="U452">
        <f>Sustainable_Friendly_Table[[#This Row],[Total Energy(MJ)]]*AHP!$P$13/TOPSIS!$B$12</f>
        <v>2.471196259263082E-2</v>
      </c>
      <c r="V452">
        <f>Sustainable_Friendly_Table[[#This Row],[Total Cost(LKR Million)]]*AHP!$P$14/TOPSIS!$C$12</f>
        <v>7.4745493453341359E-3</v>
      </c>
      <c r="W452">
        <f>Sustainable_Friendly_Table[[#This Row],[Total Carbon (Metric T)]]*AHP!$P$15/TOPSIS!$D$12</f>
        <v>1.3600950269578747E-2</v>
      </c>
      <c r="X452">
        <f>((Sustainable_Friendly_Table[[#This Row],[Weighted Energy]]-TOPSIS!$B$13)^2+(Sustainable_Friendly_Table[[#This Row],[Weighted Cost]]-TOPSIS!$C$13)^2+(Sustainable_Friendly_Table[[#This Row],[Weighted Co2]]-TOPSIS!$D$13)^2)^0.5</f>
        <v>5.4193126694638636E-3</v>
      </c>
      <c r="Y452">
        <f>((Sustainable_Friendly_Table[[#This Row],[Weighted Energy]]-TOPSIS!$B$14)^2+(Sustainable_Friendly_Table[[#This Row],[Weighted Cost]]-TOPSIS!$C$14)^2+(Sustainable_Friendly_Table[[#This Row],[Weighted Co2]]-TOPSIS!$D$14)^2)^0.5</f>
        <v>1.6063109612306809E-3</v>
      </c>
      <c r="Z452">
        <f>Sustainable_Friendly_Table[[#This Row],[S- Worst-Euclidean Distance]]/(Sustainable_Friendly_Table[[#This Row],[S+ Best-Euclidean Distance]]+Sustainable_Friendly_Table[[#This Row],[S- Worst-Euclidean Distance]])</f>
        <v>0.22863606786631738</v>
      </c>
      <c r="AA452">
        <v>451</v>
      </c>
    </row>
    <row r="453" spans="1:27" x14ac:dyDescent="0.3">
      <c r="A453">
        <v>264</v>
      </c>
      <c r="B453" t="s">
        <v>141</v>
      </c>
      <c r="C453" t="s">
        <v>150</v>
      </c>
      <c r="D453" t="s">
        <v>154</v>
      </c>
      <c r="E453" t="s">
        <v>157</v>
      </c>
      <c r="F453" t="s">
        <v>159</v>
      </c>
      <c r="G453" t="s">
        <v>224</v>
      </c>
      <c r="H453">
        <v>472.51744855656113</v>
      </c>
      <c r="I453">
        <v>34</v>
      </c>
      <c r="J453">
        <v>1716396.8216664169</v>
      </c>
      <c r="K453">
        <v>55328.514674999991</v>
      </c>
      <c r="L453">
        <v>308951427.89995503</v>
      </c>
      <c r="M453">
        <v>5619179.3899999987</v>
      </c>
      <c r="N453">
        <v>2574595232.4996252</v>
      </c>
      <c r="O453">
        <v>127370800</v>
      </c>
      <c r="P453">
        <v>26.44424669166666</v>
      </c>
      <c r="Q453">
        <v>25660.13248391293</v>
      </c>
      <c r="R453">
        <v>309006756.41463006</v>
      </c>
      <c r="S453">
        <v>2707.585211889625</v>
      </c>
      <c r="T453">
        <v>25686.576730604596</v>
      </c>
      <c r="U453">
        <f>Sustainable_Friendly_Table[[#This Row],[Total Energy(MJ)]]*AHP!$P$13/TOPSIS!$B$12</f>
        <v>2.471196259263082E-2</v>
      </c>
      <c r="V453">
        <f>Sustainable_Friendly_Table[[#This Row],[Total Cost(LKR Million)]]*AHP!$P$14/TOPSIS!$C$12</f>
        <v>7.4762579927390611E-3</v>
      </c>
      <c r="W453">
        <f>Sustainable_Friendly_Table[[#This Row],[Total Carbon (Metric T)]]*AHP!$P$15/TOPSIS!$D$12</f>
        <v>1.3600950269578747E-2</v>
      </c>
      <c r="X453">
        <f>((Sustainable_Friendly_Table[[#This Row],[Weighted Energy]]-TOPSIS!$B$13)^2+(Sustainable_Friendly_Table[[#This Row],[Weighted Cost]]-TOPSIS!$C$13)^2+(Sustainable_Friendly_Table[[#This Row],[Weighted Co2]]-TOPSIS!$D$13)^2)^0.5</f>
        <v>5.4197530122709241E-3</v>
      </c>
      <c r="Y453">
        <f>((Sustainable_Friendly_Table[[#This Row],[Weighted Energy]]-TOPSIS!$B$14)^2+(Sustainable_Friendly_Table[[#This Row],[Weighted Cost]]-TOPSIS!$C$14)^2+(Sustainable_Friendly_Table[[#This Row],[Weighted Co2]]-TOPSIS!$D$14)^2)^0.5</f>
        <v>1.6058453082404116E-3</v>
      </c>
      <c r="Z453">
        <f>Sustainable_Friendly_Table[[#This Row],[S- Worst-Euclidean Distance]]/(Sustainable_Friendly_Table[[#This Row],[S+ Best-Euclidean Distance]]+Sustainable_Friendly_Table[[#This Row],[S- Worst-Euclidean Distance]])</f>
        <v>0.22857061206475796</v>
      </c>
      <c r="AA453">
        <v>452</v>
      </c>
    </row>
    <row r="454" spans="1:27" x14ac:dyDescent="0.3">
      <c r="A454">
        <v>280</v>
      </c>
      <c r="B454" t="s">
        <v>141</v>
      </c>
      <c r="C454" t="s">
        <v>150</v>
      </c>
      <c r="D454" t="s">
        <v>155</v>
      </c>
      <c r="E454" t="s">
        <v>157</v>
      </c>
      <c r="F454" t="s">
        <v>159</v>
      </c>
      <c r="G454" t="s">
        <v>225</v>
      </c>
      <c r="H454">
        <v>472.54754243156111</v>
      </c>
      <c r="I454">
        <v>68</v>
      </c>
      <c r="J454">
        <v>1716425.9525374165</v>
      </c>
      <c r="K454">
        <v>55242.532174999993</v>
      </c>
      <c r="L454">
        <v>308956671.45673496</v>
      </c>
      <c r="M454">
        <v>5614880.2649999987</v>
      </c>
      <c r="N454">
        <v>2574638928.8061247</v>
      </c>
      <c r="O454">
        <v>126752000</v>
      </c>
      <c r="P454">
        <v>26.379759816666656</v>
      </c>
      <c r="Q454">
        <v>25660.567990434374</v>
      </c>
      <c r="R454">
        <v>309011913.98890996</v>
      </c>
      <c r="S454">
        <v>2707.0058090711245</v>
      </c>
      <c r="T454">
        <v>25686.947750251042</v>
      </c>
      <c r="U454">
        <f>Sustainable_Friendly_Table[[#This Row],[Total Energy(MJ)]]*AHP!$P$13/TOPSIS!$B$12</f>
        <v>2.4712375055400738E-2</v>
      </c>
      <c r="V454">
        <f>Sustainable_Friendly_Table[[#This Row],[Total Cost(LKR Million)]]*AHP!$P$14/TOPSIS!$C$12</f>
        <v>7.4746581299041598E-3</v>
      </c>
      <c r="W454">
        <f>Sustainable_Friendly_Table[[#This Row],[Total Carbon (Metric T)]]*AHP!$P$15/TOPSIS!$D$12</f>
        <v>1.3601146723151103E-2</v>
      </c>
      <c r="X454">
        <f>((Sustainable_Friendly_Table[[#This Row],[Weighted Energy]]-TOPSIS!$B$13)^2+(Sustainable_Friendly_Table[[#This Row],[Weighted Cost]]-TOPSIS!$C$13)^2+(Sustainable_Friendly_Table[[#This Row],[Weighted Co2]]-TOPSIS!$D$13)^2)^0.5</f>
        <v>5.4197813801420179E-3</v>
      </c>
      <c r="Y454">
        <f>((Sustainable_Friendly_Table[[#This Row],[Weighted Energy]]-TOPSIS!$B$14)^2+(Sustainable_Friendly_Table[[#This Row],[Weighted Cost]]-TOPSIS!$C$14)^2+(Sustainable_Friendly_Table[[#This Row],[Weighted Co2]]-TOPSIS!$D$14)^2)^0.5</f>
        <v>1.605842520219969E-3</v>
      </c>
      <c r="Z454">
        <f>Sustainable_Friendly_Table[[#This Row],[S- Worst-Euclidean Distance]]/(Sustainable_Friendly_Table[[#This Row],[S+ Best-Euclidean Distance]]+Sustainable_Friendly_Table[[#This Row],[S- Worst-Euclidean Distance]])</f>
        <v>0.22856938301767474</v>
      </c>
      <c r="AA454">
        <v>453</v>
      </c>
    </row>
    <row r="455" spans="1:27" x14ac:dyDescent="0.3">
      <c r="A455">
        <v>282</v>
      </c>
      <c r="B455" t="s">
        <v>141</v>
      </c>
      <c r="C455" t="s">
        <v>150</v>
      </c>
      <c r="D455" t="s">
        <v>155</v>
      </c>
      <c r="E455" t="s">
        <v>157</v>
      </c>
      <c r="F455" t="s">
        <v>159</v>
      </c>
      <c r="G455" t="s">
        <v>224</v>
      </c>
      <c r="H455">
        <v>472.54754243156111</v>
      </c>
      <c r="I455">
        <v>34</v>
      </c>
      <c r="J455">
        <v>1716425.9525374165</v>
      </c>
      <c r="K455">
        <v>55242.532174999993</v>
      </c>
      <c r="L455">
        <v>308956671.45673496</v>
      </c>
      <c r="M455">
        <v>5614880.2649999987</v>
      </c>
      <c r="N455">
        <v>2574638928.8061247</v>
      </c>
      <c r="O455">
        <v>127370800</v>
      </c>
      <c r="P455">
        <v>26.379759816666656</v>
      </c>
      <c r="Q455">
        <v>25660.567990434374</v>
      </c>
      <c r="R455">
        <v>309011913.98890996</v>
      </c>
      <c r="S455">
        <v>2707.6246090711247</v>
      </c>
      <c r="T455">
        <v>25686.947750251042</v>
      </c>
      <c r="U455">
        <f>Sustainable_Friendly_Table[[#This Row],[Total Energy(MJ)]]*AHP!$P$13/TOPSIS!$B$12</f>
        <v>2.4712375055400738E-2</v>
      </c>
      <c r="V455">
        <f>Sustainable_Friendly_Table[[#This Row],[Total Cost(LKR Million)]]*AHP!$P$14/TOPSIS!$C$12</f>
        <v>7.4763667773090851E-3</v>
      </c>
      <c r="W455">
        <f>Sustainable_Friendly_Table[[#This Row],[Total Carbon (Metric T)]]*AHP!$P$15/TOPSIS!$D$12</f>
        <v>1.3601146723151103E-2</v>
      </c>
      <c r="X455">
        <f>((Sustainable_Friendly_Table[[#This Row],[Weighted Energy]]-TOPSIS!$B$13)^2+(Sustainable_Friendly_Table[[#This Row],[Weighted Cost]]-TOPSIS!$C$13)^2+(Sustainable_Friendly_Table[[#This Row],[Weighted Co2]]-TOPSIS!$D$13)^2)^0.5</f>
        <v>5.4202217191634573E-3</v>
      </c>
      <c r="Y455">
        <f>((Sustainable_Friendly_Table[[#This Row],[Weighted Energy]]-TOPSIS!$B$14)^2+(Sustainable_Friendly_Table[[#This Row],[Weighted Cost]]-TOPSIS!$C$14)^2+(Sustainable_Friendly_Table[[#This Row],[Weighted Co2]]-TOPSIS!$D$14)^2)^0.5</f>
        <v>1.6053768471369196E-3</v>
      </c>
      <c r="Z455">
        <f>Sustainable_Friendly_Table[[#This Row],[S- Worst-Euclidean Distance]]/(Sustainable_Friendly_Table[[#This Row],[S+ Best-Euclidean Distance]]+Sustainable_Friendly_Table[[#This Row],[S- Worst-Euclidean Distance]])</f>
        <v>0.2285039248950852</v>
      </c>
      <c r="AA455">
        <v>454</v>
      </c>
    </row>
    <row r="456" spans="1:27" x14ac:dyDescent="0.3">
      <c r="A456">
        <v>263</v>
      </c>
      <c r="B456" t="s">
        <v>141</v>
      </c>
      <c r="C456" t="s">
        <v>150</v>
      </c>
      <c r="D456" t="s">
        <v>154</v>
      </c>
      <c r="E456" t="s">
        <v>157</v>
      </c>
      <c r="F456" t="s">
        <v>159</v>
      </c>
      <c r="G456" t="s">
        <v>226</v>
      </c>
      <c r="H456">
        <v>472.51744855656113</v>
      </c>
      <c r="I456">
        <v>34</v>
      </c>
      <c r="J456">
        <v>1716396.8216664169</v>
      </c>
      <c r="K456">
        <v>55328.514674999991</v>
      </c>
      <c r="L456">
        <v>308951427.89995503</v>
      </c>
      <c r="M456">
        <v>5619179.3899999987</v>
      </c>
      <c r="N456">
        <v>2574595232.4996252</v>
      </c>
      <c r="O456">
        <v>132600000</v>
      </c>
      <c r="P456">
        <v>26.44424669166666</v>
      </c>
      <c r="Q456">
        <v>25660.13248391293</v>
      </c>
      <c r="R456">
        <v>309006756.41463006</v>
      </c>
      <c r="S456">
        <v>2712.8144118896253</v>
      </c>
      <c r="T456">
        <v>25686.576730604596</v>
      </c>
      <c r="U456">
        <f>Sustainable_Friendly_Table[[#This Row],[Total Energy(MJ)]]*AHP!$P$13/TOPSIS!$B$12</f>
        <v>2.471196259263082E-2</v>
      </c>
      <c r="V456">
        <f>Sustainable_Friendly_Table[[#This Row],[Total Cost(LKR Million)]]*AHP!$P$14/TOPSIS!$C$12</f>
        <v>7.4906970021279291E-3</v>
      </c>
      <c r="W456">
        <f>Sustainable_Friendly_Table[[#This Row],[Total Carbon (Metric T)]]*AHP!$P$15/TOPSIS!$D$12</f>
        <v>1.3600950269578747E-2</v>
      </c>
      <c r="X456">
        <f>((Sustainable_Friendly_Table[[#This Row],[Weighted Energy]]-TOPSIS!$B$13)^2+(Sustainable_Friendly_Table[[#This Row],[Weighted Cost]]-TOPSIS!$C$13)^2+(Sustainable_Friendly_Table[[#This Row],[Weighted Co2]]-TOPSIS!$D$13)^2)^0.5</f>
        <v>5.4234942183616448E-3</v>
      </c>
      <c r="Y456">
        <f>((Sustainable_Friendly_Table[[#This Row],[Weighted Energy]]-TOPSIS!$B$14)^2+(Sustainable_Friendly_Table[[#This Row],[Weighted Cost]]-TOPSIS!$C$14)^2+(Sustainable_Friendly_Table[[#This Row],[Weighted Co2]]-TOPSIS!$D$14)^2)^0.5</f>
        <v>1.6019776525816065E-3</v>
      </c>
      <c r="Z456">
        <f>Sustainable_Friendly_Table[[#This Row],[S- Worst-Euclidean Distance]]/(Sustainable_Friendly_Table[[#This Row],[S+ Best-Euclidean Distance]]+Sustainable_Friendly_Table[[#This Row],[S- Worst-Euclidean Distance]])</f>
        <v>0.22802420705821178</v>
      </c>
      <c r="AA456">
        <v>455</v>
      </c>
    </row>
    <row r="457" spans="1:27" x14ac:dyDescent="0.3">
      <c r="A457">
        <v>281</v>
      </c>
      <c r="B457" t="s">
        <v>141</v>
      </c>
      <c r="C457" t="s">
        <v>150</v>
      </c>
      <c r="D457" t="s">
        <v>155</v>
      </c>
      <c r="E457" t="s">
        <v>157</v>
      </c>
      <c r="F457" t="s">
        <v>159</v>
      </c>
      <c r="G457" t="s">
        <v>226</v>
      </c>
      <c r="H457">
        <v>472.54754243156111</v>
      </c>
      <c r="I457">
        <v>34</v>
      </c>
      <c r="J457">
        <v>1716425.9525374165</v>
      </c>
      <c r="K457">
        <v>55242.532174999993</v>
      </c>
      <c r="L457">
        <v>308956671.45673496</v>
      </c>
      <c r="M457">
        <v>5614880.2649999987</v>
      </c>
      <c r="N457">
        <v>2574638928.8061247</v>
      </c>
      <c r="O457">
        <v>132600000</v>
      </c>
      <c r="P457">
        <v>26.379759816666656</v>
      </c>
      <c r="Q457">
        <v>25660.567990434374</v>
      </c>
      <c r="R457">
        <v>309011913.98890996</v>
      </c>
      <c r="S457">
        <v>2712.8538090711245</v>
      </c>
      <c r="T457">
        <v>25686.947750251042</v>
      </c>
      <c r="U457">
        <f>Sustainable_Friendly_Table[[#This Row],[Total Energy(MJ)]]*AHP!$P$13/TOPSIS!$B$12</f>
        <v>2.4712375055400738E-2</v>
      </c>
      <c r="V457">
        <f>Sustainable_Friendly_Table[[#This Row],[Total Cost(LKR Million)]]*AHP!$P$14/TOPSIS!$C$12</f>
        <v>7.4908057866979513E-3</v>
      </c>
      <c r="W457">
        <f>Sustainable_Friendly_Table[[#This Row],[Total Carbon (Metric T)]]*AHP!$P$15/TOPSIS!$D$12</f>
        <v>1.3601146723151103E-2</v>
      </c>
      <c r="X457">
        <f>((Sustainable_Friendly_Table[[#This Row],[Weighted Energy]]-TOPSIS!$B$13)^2+(Sustainable_Friendly_Table[[#This Row],[Weighted Cost]]-TOPSIS!$C$13)^2+(Sustainable_Friendly_Table[[#This Row],[Weighted Co2]]-TOPSIS!$D$13)^2)^0.5</f>
        <v>5.4239628915541595E-3</v>
      </c>
      <c r="Y457">
        <f>((Sustainable_Friendly_Table[[#This Row],[Weighted Energy]]-TOPSIS!$B$14)^2+(Sustainable_Friendly_Table[[#This Row],[Weighted Cost]]-TOPSIS!$C$14)^2+(Sustainable_Friendly_Table[[#This Row],[Weighted Co2]]-TOPSIS!$D$14)^2)^0.5</f>
        <v>1.6015090409296057E-3</v>
      </c>
      <c r="Z457">
        <f>Sustainable_Friendly_Table[[#This Row],[S- Worst-Euclidean Distance]]/(Sustainable_Friendly_Table[[#This Row],[S+ Best-Euclidean Distance]]+Sustainable_Friendly_Table[[#This Row],[S- Worst-Euclidean Distance]])</f>
        <v>0.22795750325678302</v>
      </c>
      <c r="AA457">
        <v>456</v>
      </c>
    </row>
    <row r="458" spans="1:27" x14ac:dyDescent="0.3">
      <c r="A458">
        <v>475</v>
      </c>
      <c r="B458" t="s">
        <v>143</v>
      </c>
      <c r="C458" t="s">
        <v>150</v>
      </c>
      <c r="D458" t="s">
        <v>154</v>
      </c>
      <c r="E458" t="s">
        <v>156</v>
      </c>
      <c r="F458" t="s">
        <v>161</v>
      </c>
      <c r="G458" t="s">
        <v>225</v>
      </c>
      <c r="H458">
        <v>475.31134699383057</v>
      </c>
      <c r="I458">
        <v>68</v>
      </c>
      <c r="J458">
        <v>1719881.3373911667</v>
      </c>
      <c r="K458">
        <v>39882.484633333326</v>
      </c>
      <c r="L458">
        <v>309578640.73041004</v>
      </c>
      <c r="M458">
        <v>6093611.0816666661</v>
      </c>
      <c r="N458">
        <v>2579822006.08675</v>
      </c>
      <c r="O458">
        <v>126752000</v>
      </c>
      <c r="P458">
        <v>25.435707566666661</v>
      </c>
      <c r="Q458">
        <v>25712.225993997941</v>
      </c>
      <c r="R458">
        <v>309618523.21504337</v>
      </c>
      <c r="S458">
        <v>2712.6676171684167</v>
      </c>
      <c r="T458">
        <v>25737.661701564608</v>
      </c>
      <c r="U458">
        <f>Sustainable_Friendly_Table[[#This Row],[Total Energy(MJ)]]*AHP!$P$13/TOPSIS!$B$12</f>
        <v>2.4760886954229379E-2</v>
      </c>
      <c r="V458">
        <f>Sustainable_Friendly_Table[[#This Row],[Total Cost(LKR Million)]]*AHP!$P$14/TOPSIS!$C$12</f>
        <v>7.4902916685476925E-3</v>
      </c>
      <c r="W458">
        <f>Sustainable_Friendly_Table[[#This Row],[Total Carbon (Metric T)]]*AHP!$P$15/TOPSIS!$D$12</f>
        <v>1.3627999578516911E-2</v>
      </c>
      <c r="X458">
        <f>((Sustainable_Friendly_Table[[#This Row],[Weighted Energy]]-TOPSIS!$B$13)^2+(Sustainable_Friendly_Table[[#This Row],[Weighted Cost]]-TOPSIS!$C$13)^2+(Sustainable_Friendly_Table[[#This Row],[Weighted Co2]]-TOPSIS!$D$13)^2)^0.5</f>
        <v>5.4773851435065291E-3</v>
      </c>
      <c r="Y458">
        <f>((Sustainable_Friendly_Table[[#This Row],[Weighted Energy]]-TOPSIS!$B$14)^2+(Sustainable_Friendly_Table[[#This Row],[Weighted Cost]]-TOPSIS!$C$14)^2+(Sustainable_Friendly_Table[[#This Row],[Weighted Co2]]-TOPSIS!$D$14)^2)^0.5</f>
        <v>1.5482329538821745E-3</v>
      </c>
      <c r="Z458">
        <f>Sustainable_Friendly_Table[[#This Row],[S- Worst-Euclidean Distance]]/(Sustainable_Friendly_Table[[#This Row],[S+ Best-Euclidean Distance]]+Sustainable_Friendly_Table[[#This Row],[S- Worst-Euclidean Distance]])</f>
        <v>0.22036964327133365</v>
      </c>
      <c r="AA458">
        <v>457</v>
      </c>
    </row>
    <row r="459" spans="1:27" x14ac:dyDescent="0.3">
      <c r="A459">
        <v>477</v>
      </c>
      <c r="B459" t="s">
        <v>143</v>
      </c>
      <c r="C459" t="s">
        <v>150</v>
      </c>
      <c r="D459" t="s">
        <v>154</v>
      </c>
      <c r="E459" t="s">
        <v>156</v>
      </c>
      <c r="F459" t="s">
        <v>161</v>
      </c>
      <c r="G459" t="s">
        <v>224</v>
      </c>
      <c r="H459">
        <v>475.31134699383057</v>
      </c>
      <c r="I459">
        <v>34</v>
      </c>
      <c r="J459">
        <v>1719881.3373911667</v>
      </c>
      <c r="K459">
        <v>39882.484633333326</v>
      </c>
      <c r="L459">
        <v>309578640.73041004</v>
      </c>
      <c r="M459">
        <v>6093611.0816666661</v>
      </c>
      <c r="N459">
        <v>2579822006.08675</v>
      </c>
      <c r="O459">
        <v>127370800</v>
      </c>
      <c r="P459">
        <v>25.435707566666661</v>
      </c>
      <c r="Q459">
        <v>25712.225993997941</v>
      </c>
      <c r="R459">
        <v>309618523.21504337</v>
      </c>
      <c r="S459">
        <v>2713.2864171684164</v>
      </c>
      <c r="T459">
        <v>25737.661701564608</v>
      </c>
      <c r="U459">
        <f>Sustainable_Friendly_Table[[#This Row],[Total Energy(MJ)]]*AHP!$P$13/TOPSIS!$B$12</f>
        <v>2.4760886954229379E-2</v>
      </c>
      <c r="V459">
        <f>Sustainable_Friendly_Table[[#This Row],[Total Cost(LKR Million)]]*AHP!$P$14/TOPSIS!$C$12</f>
        <v>7.4920003159526169E-3</v>
      </c>
      <c r="W459">
        <f>Sustainable_Friendly_Table[[#This Row],[Total Carbon (Metric T)]]*AHP!$P$15/TOPSIS!$D$12</f>
        <v>1.3627999578516911E-2</v>
      </c>
      <c r="X459">
        <f>((Sustainable_Friendly_Table[[#This Row],[Weighted Energy]]-TOPSIS!$B$13)^2+(Sustainable_Friendly_Table[[#This Row],[Weighted Cost]]-TOPSIS!$C$13)^2+(Sustainable_Friendly_Table[[#This Row],[Weighted Co2]]-TOPSIS!$D$13)^2)^0.5</f>
        <v>5.47782572843219E-3</v>
      </c>
      <c r="Y459">
        <f>((Sustainable_Friendly_Table[[#This Row],[Weighted Energy]]-TOPSIS!$B$14)^2+(Sustainable_Friendly_Table[[#This Row],[Weighted Cost]]-TOPSIS!$C$14)^2+(Sustainable_Friendly_Table[[#This Row],[Weighted Co2]]-TOPSIS!$D$14)^2)^0.5</f>
        <v>1.5477672064861839E-3</v>
      </c>
      <c r="Z459">
        <f>Sustainable_Friendly_Table[[#This Row],[S- Worst-Euclidean Distance]]/(Sustainable_Friendly_Table[[#This Row],[S+ Best-Euclidean Distance]]+Sustainable_Friendly_Table[[#This Row],[S- Worst-Euclidean Distance]])</f>
        <v>0.22030413956856532</v>
      </c>
      <c r="AA459">
        <v>458</v>
      </c>
    </row>
    <row r="460" spans="1:27" x14ac:dyDescent="0.3">
      <c r="A460">
        <v>493</v>
      </c>
      <c r="B460" t="s">
        <v>143</v>
      </c>
      <c r="C460" t="s">
        <v>150</v>
      </c>
      <c r="D460" t="s">
        <v>155</v>
      </c>
      <c r="E460" t="s">
        <v>156</v>
      </c>
      <c r="F460" t="s">
        <v>161</v>
      </c>
      <c r="G460" t="s">
        <v>225</v>
      </c>
      <c r="H460">
        <v>475.3414408688306</v>
      </c>
      <c r="I460">
        <v>68</v>
      </c>
      <c r="J460">
        <v>1719910.4682621669</v>
      </c>
      <c r="K460">
        <v>39796.502133333328</v>
      </c>
      <c r="L460">
        <v>309583884.28719008</v>
      </c>
      <c r="M460">
        <v>6089311.9566666661</v>
      </c>
      <c r="N460">
        <v>2579865702.3932505</v>
      </c>
      <c r="O460">
        <v>126752000</v>
      </c>
      <c r="P460">
        <v>25.371220691666657</v>
      </c>
      <c r="Q460">
        <v>25712.661500519396</v>
      </c>
      <c r="R460">
        <v>309623680.78932339</v>
      </c>
      <c r="S460">
        <v>2712.7070143499168</v>
      </c>
      <c r="T460">
        <v>25738.032721211064</v>
      </c>
      <c r="U460">
        <f>Sustainable_Friendly_Table[[#This Row],[Total Energy(MJ)]]*AHP!$P$13/TOPSIS!$B$12</f>
        <v>2.4761299416999304E-2</v>
      </c>
      <c r="V460">
        <f>Sustainable_Friendly_Table[[#This Row],[Total Cost(LKR Million)]]*AHP!$P$14/TOPSIS!$C$12</f>
        <v>7.4904004531177182E-3</v>
      </c>
      <c r="W460">
        <f>Sustainable_Friendly_Table[[#This Row],[Total Carbon (Metric T)]]*AHP!$P$15/TOPSIS!$D$12</f>
        <v>1.3628196032089274E-2</v>
      </c>
      <c r="X460">
        <f>((Sustainable_Friendly_Table[[#This Row],[Weighted Energy]]-TOPSIS!$B$13)^2+(Sustainable_Friendly_Table[[#This Row],[Weighted Cost]]-TOPSIS!$C$13)^2+(Sustainable_Friendly_Table[[#This Row],[Weighted Co2]]-TOPSIS!$D$13)^2)^0.5</f>
        <v>5.4778538517648119E-3</v>
      </c>
      <c r="Y460">
        <f>((Sustainable_Friendly_Table[[#This Row],[Weighted Energy]]-TOPSIS!$B$14)^2+(Sustainable_Friendly_Table[[#This Row],[Weighted Cost]]-TOPSIS!$C$14)^2+(Sustainable_Friendly_Table[[#This Row],[Weighted Co2]]-TOPSIS!$D$14)^2)^0.5</f>
        <v>1.5477645127502924E-3</v>
      </c>
      <c r="Z460">
        <f>Sustainable_Friendly_Table[[#This Row],[S- Worst-Euclidean Distance]]/(Sustainable_Friendly_Table[[#This Row],[S+ Best-Euclidean Distance]]+Sustainable_Friendly_Table[[#This Row],[S- Worst-Euclidean Distance]])</f>
        <v>0.22030295874989736</v>
      </c>
      <c r="AA460">
        <v>459</v>
      </c>
    </row>
    <row r="461" spans="1:27" x14ac:dyDescent="0.3">
      <c r="A461">
        <v>495</v>
      </c>
      <c r="B461" t="s">
        <v>143</v>
      </c>
      <c r="C461" t="s">
        <v>150</v>
      </c>
      <c r="D461" t="s">
        <v>155</v>
      </c>
      <c r="E461" t="s">
        <v>156</v>
      </c>
      <c r="F461" t="s">
        <v>161</v>
      </c>
      <c r="G461" t="s">
        <v>224</v>
      </c>
      <c r="H461">
        <v>475.3414408688306</v>
      </c>
      <c r="I461">
        <v>34</v>
      </c>
      <c r="J461">
        <v>1719910.4682621669</v>
      </c>
      <c r="K461">
        <v>39796.502133333328</v>
      </c>
      <c r="L461">
        <v>309583884.28719008</v>
      </c>
      <c r="M461">
        <v>6089311.9566666661</v>
      </c>
      <c r="N461">
        <v>2579865702.3932505</v>
      </c>
      <c r="O461">
        <v>127370800</v>
      </c>
      <c r="P461">
        <v>25.371220691666657</v>
      </c>
      <c r="Q461">
        <v>25712.661500519396</v>
      </c>
      <c r="R461">
        <v>309623680.78932339</v>
      </c>
      <c r="S461">
        <v>2713.325814349917</v>
      </c>
      <c r="T461">
        <v>25738.032721211064</v>
      </c>
      <c r="U461">
        <f>Sustainable_Friendly_Table[[#This Row],[Total Energy(MJ)]]*AHP!$P$13/TOPSIS!$B$12</f>
        <v>2.4761299416999304E-2</v>
      </c>
      <c r="V461">
        <f>Sustainable_Friendly_Table[[#This Row],[Total Cost(LKR Million)]]*AHP!$P$14/TOPSIS!$C$12</f>
        <v>7.4921091005226434E-3</v>
      </c>
      <c r="W461">
        <f>Sustainable_Friendly_Table[[#This Row],[Total Carbon (Metric T)]]*AHP!$P$15/TOPSIS!$D$12</f>
        <v>1.3628196032089274E-2</v>
      </c>
      <c r="X461">
        <f>((Sustainable_Friendly_Table[[#This Row],[Weighted Energy]]-TOPSIS!$B$13)^2+(Sustainable_Friendly_Table[[#This Row],[Weighted Cost]]-TOPSIS!$C$13)^2+(Sustainable_Friendly_Table[[#This Row],[Weighted Co2]]-TOPSIS!$D$13)^2)^0.5</f>
        <v>5.4782944329244618E-3</v>
      </c>
      <c r="Y461">
        <f>((Sustainable_Friendly_Table[[#This Row],[Weighted Energy]]-TOPSIS!$B$14)^2+(Sustainable_Friendly_Table[[#This Row],[Weighted Cost]]-TOPSIS!$C$14)^2+(Sustainable_Friendly_Table[[#This Row],[Weighted Co2]]-TOPSIS!$D$14)^2)^0.5</f>
        <v>1.5472987444787182E-3</v>
      </c>
      <c r="Z461">
        <f>Sustainable_Friendly_Table[[#This Row],[S- Worst-Euclidean Distance]]/(Sustainable_Friendly_Table[[#This Row],[S+ Best-Euclidean Distance]]+Sustainable_Friendly_Table[[#This Row],[S- Worst-Euclidean Distance]])</f>
        <v>0.2202374526118854</v>
      </c>
      <c r="AA461">
        <v>460</v>
      </c>
    </row>
    <row r="462" spans="1:27" x14ac:dyDescent="0.3">
      <c r="A462">
        <v>476</v>
      </c>
      <c r="B462" t="s">
        <v>143</v>
      </c>
      <c r="C462" t="s">
        <v>150</v>
      </c>
      <c r="D462" t="s">
        <v>154</v>
      </c>
      <c r="E462" t="s">
        <v>156</v>
      </c>
      <c r="F462" t="s">
        <v>161</v>
      </c>
      <c r="G462" t="s">
        <v>226</v>
      </c>
      <c r="H462">
        <v>475.31134699383057</v>
      </c>
      <c r="I462">
        <v>34</v>
      </c>
      <c r="J462">
        <v>1719881.3373911667</v>
      </c>
      <c r="K462">
        <v>39882.484633333326</v>
      </c>
      <c r="L462">
        <v>309578640.73041004</v>
      </c>
      <c r="M462">
        <v>6093611.0816666661</v>
      </c>
      <c r="N462">
        <v>2579822006.08675</v>
      </c>
      <c r="O462">
        <v>132600000</v>
      </c>
      <c r="P462">
        <v>25.435707566666661</v>
      </c>
      <c r="Q462">
        <v>25712.225993997941</v>
      </c>
      <c r="R462">
        <v>309618523.21504337</v>
      </c>
      <c r="S462">
        <v>2718.5156171684166</v>
      </c>
      <c r="T462">
        <v>25737.661701564608</v>
      </c>
      <c r="U462">
        <f>Sustainable_Friendly_Table[[#This Row],[Total Energy(MJ)]]*AHP!$P$13/TOPSIS!$B$12</f>
        <v>2.4760886954229379E-2</v>
      </c>
      <c r="V462">
        <f>Sustainable_Friendly_Table[[#This Row],[Total Cost(LKR Million)]]*AHP!$P$14/TOPSIS!$C$12</f>
        <v>7.5064393253414848E-3</v>
      </c>
      <c r="W462">
        <f>Sustainable_Friendly_Table[[#This Row],[Total Carbon (Metric T)]]*AHP!$P$15/TOPSIS!$D$12</f>
        <v>1.3627999578516911E-2</v>
      </c>
      <c r="X462">
        <f>((Sustainable_Friendly_Table[[#This Row],[Weighted Energy]]-TOPSIS!$B$13)^2+(Sustainable_Friendly_Table[[#This Row],[Weighted Cost]]-TOPSIS!$C$13)^2+(Sustainable_Friendly_Table[[#This Row],[Weighted Co2]]-TOPSIS!$D$13)^2)^0.5</f>
        <v>5.4815687663990363E-3</v>
      </c>
      <c r="Y462">
        <f>((Sustainable_Friendly_Table[[#This Row],[Weighted Energy]]-TOPSIS!$B$14)^2+(Sustainable_Friendly_Table[[#This Row],[Weighted Cost]]-TOPSIS!$C$14)^2+(Sustainable_Friendly_Table[[#This Row],[Weighted Co2]]-TOPSIS!$D$14)^2)^0.5</f>
        <v>1.5439012850414183E-3</v>
      </c>
      <c r="Z462">
        <f>Sustainable_Friendly_Table[[#This Row],[S- Worst-Euclidean Distance]]/(Sustainable_Friendly_Table[[#This Row],[S+ Best-Euclidean Distance]]+Sustainable_Friendly_Table[[#This Row],[S- Worst-Euclidean Distance]])</f>
        <v>0.2197577206559819</v>
      </c>
      <c r="AA462">
        <v>461</v>
      </c>
    </row>
    <row r="463" spans="1:27" x14ac:dyDescent="0.3">
      <c r="A463">
        <v>494</v>
      </c>
      <c r="B463" t="s">
        <v>143</v>
      </c>
      <c r="C463" t="s">
        <v>150</v>
      </c>
      <c r="D463" t="s">
        <v>155</v>
      </c>
      <c r="E463" t="s">
        <v>156</v>
      </c>
      <c r="F463" t="s">
        <v>161</v>
      </c>
      <c r="G463" t="s">
        <v>226</v>
      </c>
      <c r="H463">
        <v>475.3414408688306</v>
      </c>
      <c r="I463">
        <v>34</v>
      </c>
      <c r="J463">
        <v>1719910.4682621669</v>
      </c>
      <c r="K463">
        <v>39796.502133333328</v>
      </c>
      <c r="L463">
        <v>309583884.28719008</v>
      </c>
      <c r="M463">
        <v>6089311.9566666661</v>
      </c>
      <c r="N463">
        <v>2579865702.3932505</v>
      </c>
      <c r="O463">
        <v>132600000</v>
      </c>
      <c r="P463">
        <v>25.371220691666657</v>
      </c>
      <c r="Q463">
        <v>25712.661500519396</v>
      </c>
      <c r="R463">
        <v>309623680.78932339</v>
      </c>
      <c r="S463">
        <v>2718.5550143499167</v>
      </c>
      <c r="T463">
        <v>25738.032721211064</v>
      </c>
      <c r="U463">
        <f>Sustainable_Friendly_Table[[#This Row],[Total Energy(MJ)]]*AHP!$P$13/TOPSIS!$B$12</f>
        <v>2.4761299416999304E-2</v>
      </c>
      <c r="V463">
        <f>Sustainable_Friendly_Table[[#This Row],[Total Cost(LKR Million)]]*AHP!$P$14/TOPSIS!$C$12</f>
        <v>7.5065481099115088E-3</v>
      </c>
      <c r="W463">
        <f>Sustainable_Friendly_Table[[#This Row],[Total Carbon (Metric T)]]*AHP!$P$15/TOPSIS!$D$12</f>
        <v>1.3628196032089274E-2</v>
      </c>
      <c r="X463">
        <f>((Sustainable_Friendly_Table[[#This Row],[Weighted Energy]]-TOPSIS!$B$13)^2+(Sustainable_Friendly_Table[[#This Row],[Weighted Cost]]-TOPSIS!$C$13)^2+(Sustainable_Friendly_Table[[#This Row],[Weighted Co2]]-TOPSIS!$D$13)^2)^0.5</f>
        <v>5.4820374373933086E-3</v>
      </c>
      <c r="Y463">
        <f>((Sustainable_Friendly_Table[[#This Row],[Weighted Energy]]-TOPSIS!$B$14)^2+(Sustainable_Friendly_Table[[#This Row],[Weighted Cost]]-TOPSIS!$C$14)^2+(Sustainable_Friendly_Table[[#This Row],[Weighted Co2]]-TOPSIS!$D$14)^2)^0.5</f>
        <v>1.5434326673446992E-3</v>
      </c>
      <c r="Z463">
        <f>Sustainable_Friendly_Table[[#This Row],[S- Worst-Euclidean Distance]]/(Sustainable_Friendly_Table[[#This Row],[S+ Best-Euclidean Distance]]+Sustainable_Friendly_Table[[#This Row],[S- Worst-Euclidean Distance]])</f>
        <v>0.21969101630705132</v>
      </c>
      <c r="AA463">
        <v>462</v>
      </c>
    </row>
    <row r="464" spans="1:27" x14ac:dyDescent="0.3">
      <c r="A464">
        <v>397</v>
      </c>
      <c r="B464" t="s">
        <v>142</v>
      </c>
      <c r="C464" t="s">
        <v>151</v>
      </c>
      <c r="D464" t="s">
        <v>154</v>
      </c>
      <c r="E464" t="s">
        <v>156</v>
      </c>
      <c r="F464" t="s">
        <v>159</v>
      </c>
      <c r="G464" t="s">
        <v>225</v>
      </c>
      <c r="H464">
        <v>484.08090346924087</v>
      </c>
      <c r="I464">
        <v>69</v>
      </c>
      <c r="J464">
        <v>1720592.8880907604</v>
      </c>
      <c r="K464">
        <v>44841.853233333328</v>
      </c>
      <c r="L464">
        <v>309706719.85633689</v>
      </c>
      <c r="M464">
        <v>6146047.4383333325</v>
      </c>
      <c r="N464">
        <v>2580889332.1361408</v>
      </c>
      <c r="O464">
        <v>128616000</v>
      </c>
      <c r="P464">
        <v>23.600424849999992</v>
      </c>
      <c r="Q464">
        <v>25722.863676956866</v>
      </c>
      <c r="R464">
        <v>309751561.70957023</v>
      </c>
      <c r="S464">
        <v>2715.6513795744745</v>
      </c>
      <c r="T464">
        <v>25746.464101806865</v>
      </c>
      <c r="U464">
        <f>Sustainable_Friendly_Table[[#This Row],[Total Energy(MJ)]]*AHP!$P$13/TOPSIS!$B$12</f>
        <v>2.4771526340688996E-2</v>
      </c>
      <c r="V464">
        <f>Sustainable_Friendly_Table[[#This Row],[Total Cost(LKR Million)]]*AHP!$P$14/TOPSIS!$C$12</f>
        <v>7.4985305145270431E-3</v>
      </c>
      <c r="W464">
        <f>Sustainable_Friendly_Table[[#This Row],[Total Carbon (Metric T)]]*AHP!$P$15/TOPSIS!$D$12</f>
        <v>1.3632660417880735E-2</v>
      </c>
      <c r="X464">
        <f>((Sustainable_Friendly_Table[[#This Row],[Weighted Energy]]-TOPSIS!$B$13)^2+(Sustainable_Friendly_Table[[#This Row],[Weighted Cost]]-TOPSIS!$C$13)^2+(Sustainable_Friendly_Table[[#This Row],[Weighted Co2]]-TOPSIS!$D$13)^2)^0.5</f>
        <v>5.4906884273845527E-3</v>
      </c>
      <c r="Y464">
        <f>((Sustainable_Friendly_Table[[#This Row],[Weighted Energy]]-TOPSIS!$B$14)^2+(Sustainable_Friendly_Table[[#This Row],[Weighted Cost]]-TOPSIS!$C$14)^2+(Sustainable_Friendly_Table[[#This Row],[Weighted Co2]]-TOPSIS!$D$14)^2)^0.5</f>
        <v>1.5348623802144586E-3</v>
      </c>
      <c r="Z464">
        <f>Sustainable_Friendly_Table[[#This Row],[S- Worst-Euclidean Distance]]/(Sustainable_Friendly_Table[[#This Row],[S+ Best-Euclidean Distance]]+Sustainable_Friendly_Table[[#This Row],[S- Worst-Euclidean Distance]])</f>
        <v>0.21846861865326103</v>
      </c>
      <c r="AA464">
        <v>463</v>
      </c>
    </row>
    <row r="465" spans="1:27" x14ac:dyDescent="0.3">
      <c r="A465">
        <v>415</v>
      </c>
      <c r="B465" t="s">
        <v>142</v>
      </c>
      <c r="C465" t="s">
        <v>151</v>
      </c>
      <c r="D465" t="s">
        <v>155</v>
      </c>
      <c r="E465" t="s">
        <v>156</v>
      </c>
      <c r="F465" t="s">
        <v>159</v>
      </c>
      <c r="G465" t="s">
        <v>225</v>
      </c>
      <c r="H465">
        <v>484.11099734424084</v>
      </c>
      <c r="I465">
        <v>69</v>
      </c>
      <c r="J465">
        <v>1720622.0189617604</v>
      </c>
      <c r="K465">
        <v>44755.870733333322</v>
      </c>
      <c r="L465">
        <v>309711963.41311687</v>
      </c>
      <c r="M465">
        <v>6141748.3133333325</v>
      </c>
      <c r="N465">
        <v>2580933028.4426408</v>
      </c>
      <c r="O465">
        <v>128616000</v>
      </c>
      <c r="P465">
        <v>23.535937974999992</v>
      </c>
      <c r="Q465">
        <v>25723.299183478317</v>
      </c>
      <c r="R465">
        <v>309756719.28385019</v>
      </c>
      <c r="S465">
        <v>2715.6907767559742</v>
      </c>
      <c r="T465">
        <v>25746.835121453318</v>
      </c>
      <c r="U465">
        <f>Sustainable_Friendly_Table[[#This Row],[Total Energy(MJ)]]*AHP!$P$13/TOPSIS!$B$12</f>
        <v>2.4771938803458918E-2</v>
      </c>
      <c r="V465">
        <f>Sustainable_Friendly_Table[[#This Row],[Total Cost(LKR Million)]]*AHP!$P$14/TOPSIS!$C$12</f>
        <v>7.4986392990970671E-3</v>
      </c>
      <c r="W465">
        <f>Sustainable_Friendly_Table[[#This Row],[Total Carbon (Metric T)]]*AHP!$P$15/TOPSIS!$D$12</f>
        <v>1.3632856871453096E-2</v>
      </c>
      <c r="X465">
        <f>((Sustainable_Friendly_Table[[#This Row],[Weighted Energy]]-TOPSIS!$B$13)^2+(Sustainable_Friendly_Table[[#This Row],[Weighted Cost]]-TOPSIS!$C$13)^2+(Sustainable_Friendly_Table[[#This Row],[Weighted Co2]]-TOPSIS!$D$13)^2)^0.5</f>
        <v>5.4911571292488521E-3</v>
      </c>
      <c r="Y465">
        <f>((Sustainable_Friendly_Table[[#This Row],[Weighted Energy]]-TOPSIS!$B$14)^2+(Sustainable_Friendly_Table[[#This Row],[Weighted Cost]]-TOPSIS!$C$14)^2+(Sustainable_Friendly_Table[[#This Row],[Weighted Co2]]-TOPSIS!$D$14)^2)^0.5</f>
        <v>1.5343938979731938E-3</v>
      </c>
      <c r="Z465">
        <f>Sustainable_Friendly_Table[[#This Row],[S- Worst-Euclidean Distance]]/(Sustainable_Friendly_Table[[#This Row],[S+ Best-Euclidean Distance]]+Sustainable_Friendly_Table[[#This Row],[S- Worst-Euclidean Distance]])</f>
        <v>0.21840192919072776</v>
      </c>
      <c r="AA465">
        <v>464</v>
      </c>
    </row>
    <row r="466" spans="1:27" x14ac:dyDescent="0.3">
      <c r="A466">
        <v>399</v>
      </c>
      <c r="B466" t="s">
        <v>142</v>
      </c>
      <c r="C466" t="s">
        <v>151</v>
      </c>
      <c r="D466" t="s">
        <v>154</v>
      </c>
      <c r="E466" t="s">
        <v>156</v>
      </c>
      <c r="F466" t="s">
        <v>159</v>
      </c>
      <c r="G466" t="s">
        <v>224</v>
      </c>
      <c r="H466">
        <v>484.08090346924087</v>
      </c>
      <c r="I466">
        <v>35</v>
      </c>
      <c r="J466">
        <v>1720592.8880907604</v>
      </c>
      <c r="K466">
        <v>44841.853233333328</v>
      </c>
      <c r="L466">
        <v>309706719.85633689</v>
      </c>
      <c r="M466">
        <v>6146047.4383333325</v>
      </c>
      <c r="N466">
        <v>2580889332.1361408</v>
      </c>
      <c r="O466">
        <v>131117000</v>
      </c>
      <c r="P466">
        <v>23.600424849999992</v>
      </c>
      <c r="Q466">
        <v>25722.863676956866</v>
      </c>
      <c r="R466">
        <v>309751561.70957023</v>
      </c>
      <c r="S466">
        <v>2718.1523795744743</v>
      </c>
      <c r="T466">
        <v>25746.464101806865</v>
      </c>
      <c r="U466">
        <f>Sustainable_Friendly_Table[[#This Row],[Total Energy(MJ)]]*AHP!$P$13/TOPSIS!$B$12</f>
        <v>2.4771526340688996E-2</v>
      </c>
      <c r="V466">
        <f>Sustainable_Friendly_Table[[#This Row],[Total Cost(LKR Million)]]*AHP!$P$14/TOPSIS!$C$12</f>
        <v>7.5054363438090662E-3</v>
      </c>
      <c r="W466">
        <f>Sustainable_Friendly_Table[[#This Row],[Total Carbon (Metric T)]]*AHP!$P$15/TOPSIS!$D$12</f>
        <v>1.3632660417880735E-2</v>
      </c>
      <c r="X466">
        <f>((Sustainable_Friendly_Table[[#This Row],[Weighted Energy]]-TOPSIS!$B$13)^2+(Sustainable_Friendly_Table[[#This Row],[Weighted Cost]]-TOPSIS!$C$13)^2+(Sustainable_Friendly_Table[[#This Row],[Weighted Co2]]-TOPSIS!$D$13)^2)^0.5</f>
        <v>5.49247823256471E-3</v>
      </c>
      <c r="Y466">
        <f>((Sustainable_Friendly_Table[[#This Row],[Weighted Energy]]-TOPSIS!$B$14)^2+(Sustainable_Friendly_Table[[#This Row],[Weighted Cost]]-TOPSIS!$C$14)^2+(Sustainable_Friendly_Table[[#This Row],[Weighted Co2]]-TOPSIS!$D$14)^2)^0.5</f>
        <v>1.53301150448088E-3</v>
      </c>
      <c r="Z466">
        <f>Sustainable_Friendly_Table[[#This Row],[S- Worst-Euclidean Distance]]/(Sustainable_Friendly_Table[[#This Row],[S+ Best-Euclidean Distance]]+Sustainable_Friendly_Table[[#This Row],[S- Worst-Euclidean Distance]])</f>
        <v>0.21820706624867309</v>
      </c>
      <c r="AA466">
        <v>465</v>
      </c>
    </row>
    <row r="467" spans="1:27" x14ac:dyDescent="0.3">
      <c r="A467">
        <v>417</v>
      </c>
      <c r="B467" t="s">
        <v>142</v>
      </c>
      <c r="C467" t="s">
        <v>151</v>
      </c>
      <c r="D467" t="s">
        <v>155</v>
      </c>
      <c r="E467" t="s">
        <v>156</v>
      </c>
      <c r="F467" t="s">
        <v>159</v>
      </c>
      <c r="G467" t="s">
        <v>224</v>
      </c>
      <c r="H467">
        <v>484.11099734424084</v>
      </c>
      <c r="I467">
        <v>35</v>
      </c>
      <c r="J467">
        <v>1720622.0189617604</v>
      </c>
      <c r="K467">
        <v>44755.870733333322</v>
      </c>
      <c r="L467">
        <v>309711963.41311687</v>
      </c>
      <c r="M467">
        <v>6141748.3133333325</v>
      </c>
      <c r="N467">
        <v>2580933028.4426408</v>
      </c>
      <c r="O467">
        <v>131117000</v>
      </c>
      <c r="P467">
        <v>23.535937974999992</v>
      </c>
      <c r="Q467">
        <v>25723.299183478317</v>
      </c>
      <c r="R467">
        <v>309756719.28385019</v>
      </c>
      <c r="S467">
        <v>2718.1917767559744</v>
      </c>
      <c r="T467">
        <v>25746.835121453318</v>
      </c>
      <c r="U467">
        <f>Sustainable_Friendly_Table[[#This Row],[Total Energy(MJ)]]*AHP!$P$13/TOPSIS!$B$12</f>
        <v>2.4771938803458918E-2</v>
      </c>
      <c r="V467">
        <f>Sustainable_Friendly_Table[[#This Row],[Total Cost(LKR Million)]]*AHP!$P$14/TOPSIS!$C$12</f>
        <v>7.5055451283790901E-3</v>
      </c>
      <c r="W467">
        <f>Sustainable_Friendly_Table[[#This Row],[Total Carbon (Metric T)]]*AHP!$P$15/TOPSIS!$D$12</f>
        <v>1.3632856871453096E-2</v>
      </c>
      <c r="X467">
        <f>((Sustainable_Friendly_Table[[#This Row],[Weighted Energy]]-TOPSIS!$B$13)^2+(Sustainable_Friendly_Table[[#This Row],[Weighted Cost]]-TOPSIS!$C$13)^2+(Sustainable_Friendly_Table[[#This Row],[Weighted Co2]]-TOPSIS!$D$13)^2)^0.5</f>
        <v>5.4929469184744843E-3</v>
      </c>
      <c r="Y467">
        <f>((Sustainable_Friendly_Table[[#This Row],[Weighted Energy]]-TOPSIS!$B$14)^2+(Sustainable_Friendly_Table[[#This Row],[Weighted Cost]]-TOPSIS!$C$14)^2+(Sustainable_Friendly_Table[[#This Row],[Weighted Co2]]-TOPSIS!$D$14)^2)^0.5</f>
        <v>1.5325429466432085E-3</v>
      </c>
      <c r="Z467">
        <f>Sustainable_Friendly_Table[[#This Row],[S- Worst-Euclidean Distance]]/(Sustainable_Friendly_Table[[#This Row],[S+ Best-Euclidean Distance]]+Sustainable_Friendly_Table[[#This Row],[S- Worst-Euclidean Distance]])</f>
        <v>0.21814036829694222</v>
      </c>
      <c r="AA467">
        <v>466</v>
      </c>
    </row>
    <row r="468" spans="1:27" x14ac:dyDescent="0.3">
      <c r="A468">
        <v>398</v>
      </c>
      <c r="B468" t="s">
        <v>142</v>
      </c>
      <c r="C468" t="s">
        <v>151</v>
      </c>
      <c r="D468" t="s">
        <v>154</v>
      </c>
      <c r="E468" t="s">
        <v>156</v>
      </c>
      <c r="F468" t="s">
        <v>159</v>
      </c>
      <c r="G468" t="s">
        <v>226</v>
      </c>
      <c r="H468">
        <v>484.08090346924087</v>
      </c>
      <c r="I468">
        <v>35</v>
      </c>
      <c r="J468">
        <v>1720592.8880907604</v>
      </c>
      <c r="K468">
        <v>44841.853233333328</v>
      </c>
      <c r="L468">
        <v>309706719.85633689</v>
      </c>
      <c r="M468">
        <v>6146047.4383333325</v>
      </c>
      <c r="N468">
        <v>2580889332.1361408</v>
      </c>
      <c r="O468">
        <v>136500000</v>
      </c>
      <c r="P468">
        <v>23.600424849999992</v>
      </c>
      <c r="Q468">
        <v>25722.863676956866</v>
      </c>
      <c r="R468">
        <v>309751561.70957023</v>
      </c>
      <c r="S468">
        <v>2723.5353795744745</v>
      </c>
      <c r="T468">
        <v>25746.464101806865</v>
      </c>
      <c r="U468">
        <f>Sustainable_Friendly_Table[[#This Row],[Total Energy(MJ)]]*AHP!$P$13/TOPSIS!$B$12</f>
        <v>2.4771526340688996E-2</v>
      </c>
      <c r="V468">
        <f>Sustainable_Friendly_Table[[#This Row],[Total Cost(LKR Million)]]*AHP!$P$14/TOPSIS!$C$12</f>
        <v>7.5203000299446645E-3</v>
      </c>
      <c r="W468">
        <f>Sustainable_Friendly_Table[[#This Row],[Total Carbon (Metric T)]]*AHP!$P$15/TOPSIS!$D$12</f>
        <v>1.3632660417880735E-2</v>
      </c>
      <c r="X468">
        <f>((Sustainable_Friendly_Table[[#This Row],[Weighted Energy]]-TOPSIS!$B$13)^2+(Sustainable_Friendly_Table[[#This Row],[Weighted Cost]]-TOPSIS!$C$13)^2+(Sustainable_Friendly_Table[[#This Row],[Weighted Co2]]-TOPSIS!$D$13)^2)^0.5</f>
        <v>5.4963579584654644E-3</v>
      </c>
      <c r="Y468">
        <f>((Sustainable_Friendly_Table[[#This Row],[Weighted Energy]]-TOPSIS!$B$14)^2+(Sustainable_Friendly_Table[[#This Row],[Weighted Cost]]-TOPSIS!$C$14)^2+(Sustainable_Friendly_Table[[#This Row],[Weighted Co2]]-TOPSIS!$D$14)^2)^0.5</f>
        <v>1.5291259992761892E-3</v>
      </c>
      <c r="Z468">
        <f>Sustainable_Friendly_Table[[#This Row],[S- Worst-Euclidean Distance]]/(Sustainable_Friendly_Table[[#This Row],[S+ Best-Euclidean Distance]]+Sustainable_Friendly_Table[[#This Row],[S- Worst-Euclidean Distance]])</f>
        <v>0.2176541870245374</v>
      </c>
      <c r="AA468">
        <v>467</v>
      </c>
    </row>
    <row r="469" spans="1:27" x14ac:dyDescent="0.3">
      <c r="A469">
        <v>416</v>
      </c>
      <c r="B469" t="s">
        <v>142</v>
      </c>
      <c r="C469" t="s">
        <v>151</v>
      </c>
      <c r="D469" t="s">
        <v>155</v>
      </c>
      <c r="E469" t="s">
        <v>156</v>
      </c>
      <c r="F469" t="s">
        <v>159</v>
      </c>
      <c r="G469" t="s">
        <v>226</v>
      </c>
      <c r="H469">
        <v>484.11099734424084</v>
      </c>
      <c r="I469">
        <v>35</v>
      </c>
      <c r="J469">
        <v>1720622.0189617604</v>
      </c>
      <c r="K469">
        <v>44755.870733333322</v>
      </c>
      <c r="L469">
        <v>309711963.41311687</v>
      </c>
      <c r="M469">
        <v>6141748.3133333325</v>
      </c>
      <c r="N469">
        <v>2580933028.4426408</v>
      </c>
      <c r="O469">
        <v>136500000</v>
      </c>
      <c r="P469">
        <v>23.535937974999992</v>
      </c>
      <c r="Q469">
        <v>25723.299183478317</v>
      </c>
      <c r="R469">
        <v>309756719.28385019</v>
      </c>
      <c r="S469">
        <v>2723.5747767559742</v>
      </c>
      <c r="T469">
        <v>25746.835121453318</v>
      </c>
      <c r="U469">
        <f>Sustainable_Friendly_Table[[#This Row],[Total Energy(MJ)]]*AHP!$P$13/TOPSIS!$B$12</f>
        <v>2.4771938803458918E-2</v>
      </c>
      <c r="V469">
        <f>Sustainable_Friendly_Table[[#This Row],[Total Cost(LKR Million)]]*AHP!$P$14/TOPSIS!$C$12</f>
        <v>7.5204088145146885E-3</v>
      </c>
      <c r="W469">
        <f>Sustainable_Friendly_Table[[#This Row],[Total Carbon (Metric T)]]*AHP!$P$15/TOPSIS!$D$12</f>
        <v>1.3632856871453096E-2</v>
      </c>
      <c r="X469">
        <f>((Sustainable_Friendly_Table[[#This Row],[Weighted Energy]]-TOPSIS!$B$13)^2+(Sustainable_Friendly_Table[[#This Row],[Weighted Cost]]-TOPSIS!$C$13)^2+(Sustainable_Friendly_Table[[#This Row],[Weighted Co2]]-TOPSIS!$D$13)^2)^0.5</f>
        <v>5.4968266077298844E-3</v>
      </c>
      <c r="Y469">
        <f>((Sustainable_Friendly_Table[[#This Row],[Weighted Energy]]-TOPSIS!$B$14)^2+(Sustainable_Friendly_Table[[#This Row],[Weighted Cost]]-TOPSIS!$C$14)^2+(Sustainable_Friendly_Table[[#This Row],[Weighted Co2]]-TOPSIS!$D$14)^2)^0.5</f>
        <v>1.5286573082208229E-3</v>
      </c>
      <c r="Z469">
        <f>Sustainable_Friendly_Table[[#This Row],[S- Worst-Euclidean Distance]]/(Sustainable_Friendly_Table[[#This Row],[S+ Best-Euclidean Distance]]+Sustainable_Friendly_Table[[#This Row],[S- Worst-Euclidean Distance]])</f>
        <v>0.21758747532680969</v>
      </c>
      <c r="AA469">
        <v>468</v>
      </c>
    </row>
    <row r="470" spans="1:27" x14ac:dyDescent="0.3">
      <c r="A470">
        <v>484</v>
      </c>
      <c r="B470" t="s">
        <v>143</v>
      </c>
      <c r="C470" t="s">
        <v>150</v>
      </c>
      <c r="D470" t="s">
        <v>154</v>
      </c>
      <c r="E470" t="s">
        <v>157</v>
      </c>
      <c r="F470" t="s">
        <v>161</v>
      </c>
      <c r="G470" t="s">
        <v>225</v>
      </c>
      <c r="H470">
        <v>478.3628593271639</v>
      </c>
      <c r="I470">
        <v>69</v>
      </c>
      <c r="J470">
        <v>1722835.2013298338</v>
      </c>
      <c r="K470">
        <v>42879.505674999993</v>
      </c>
      <c r="L470">
        <v>310110336.23937011</v>
      </c>
      <c r="M470">
        <v>5494206.8733333321</v>
      </c>
      <c r="N470">
        <v>2584252801.994751</v>
      </c>
      <c r="O470">
        <v>128616000</v>
      </c>
      <c r="P470">
        <v>28.432728608333328</v>
      </c>
      <c r="Q470">
        <v>25756.386259881016</v>
      </c>
      <c r="R470">
        <v>310153215.74504513</v>
      </c>
      <c r="S470">
        <v>2718.3630088680843</v>
      </c>
      <c r="T470">
        <v>25784.818988489347</v>
      </c>
      <c r="U470">
        <f>Sustainable_Friendly_Table[[#This Row],[Total Energy(MJ)]]*AHP!$P$13/TOPSIS!$B$12</f>
        <v>2.4803647513750065E-2</v>
      </c>
      <c r="V470">
        <f>Sustainable_Friendly_Table[[#This Row],[Total Cost(LKR Million)]]*AHP!$P$14/TOPSIS!$C$12</f>
        <v>7.5060179391483158E-3</v>
      </c>
      <c r="W470">
        <f>Sustainable_Friendly_Table[[#This Row],[Total Carbon (Metric T)]]*AHP!$P$15/TOPSIS!$D$12</f>
        <v>1.3652969192842647E-2</v>
      </c>
      <c r="X470">
        <f>((Sustainable_Friendly_Table[[#This Row],[Weighted Energy]]-TOPSIS!$B$13)^2+(Sustainable_Friendly_Table[[#This Row],[Weighted Cost]]-TOPSIS!$C$13)^2+(Sustainable_Friendly_Table[[#This Row],[Weighted Co2]]-TOPSIS!$D$13)^2)^0.5</f>
        <v>5.529267544705287E-3</v>
      </c>
      <c r="Y470">
        <f>((Sustainable_Friendly_Table[[#This Row],[Weighted Energy]]-TOPSIS!$B$14)^2+(Sustainable_Friendly_Table[[#This Row],[Weighted Cost]]-TOPSIS!$C$14)^2+(Sustainable_Friendly_Table[[#This Row],[Weighted Co2]]-TOPSIS!$D$14)^2)^0.5</f>
        <v>1.4963199146413484E-3</v>
      </c>
      <c r="Z470">
        <f>Sustainable_Friendly_Table[[#This Row],[S- Worst-Euclidean Distance]]/(Sustainable_Friendly_Table[[#This Row],[S+ Best-Euclidean Distance]]+Sustainable_Friendly_Table[[#This Row],[S- Worst-Euclidean Distance]])</f>
        <v>0.21298146572080437</v>
      </c>
      <c r="AA470">
        <v>469</v>
      </c>
    </row>
    <row r="471" spans="1:27" x14ac:dyDescent="0.3">
      <c r="A471">
        <v>502</v>
      </c>
      <c r="B471" t="s">
        <v>143</v>
      </c>
      <c r="C471" t="s">
        <v>150</v>
      </c>
      <c r="D471" t="s">
        <v>155</v>
      </c>
      <c r="E471" t="s">
        <v>157</v>
      </c>
      <c r="F471" t="s">
        <v>161</v>
      </c>
      <c r="G471" t="s">
        <v>225</v>
      </c>
      <c r="H471">
        <v>478.39295320216394</v>
      </c>
      <c r="I471">
        <v>69</v>
      </c>
      <c r="J471">
        <v>1722864.3322008334</v>
      </c>
      <c r="K471">
        <v>42793.523174999995</v>
      </c>
      <c r="L471">
        <v>310115579.79614997</v>
      </c>
      <c r="M471">
        <v>5489907.7483333321</v>
      </c>
      <c r="N471">
        <v>2584296498.30125</v>
      </c>
      <c r="O471">
        <v>128616000</v>
      </c>
      <c r="P471">
        <v>28.368241733333324</v>
      </c>
      <c r="Q471">
        <v>25756.821766402456</v>
      </c>
      <c r="R471">
        <v>310158373.31932497</v>
      </c>
      <c r="S471">
        <v>2718.4024060495835</v>
      </c>
      <c r="T471">
        <v>25785.190008135789</v>
      </c>
      <c r="U471">
        <f>Sustainable_Friendly_Table[[#This Row],[Total Energy(MJ)]]*AHP!$P$13/TOPSIS!$B$12</f>
        <v>2.4804059976519979E-2</v>
      </c>
      <c r="V471">
        <f>Sustainable_Friendly_Table[[#This Row],[Total Cost(LKR Million)]]*AHP!$P$14/TOPSIS!$C$12</f>
        <v>7.506126723718338E-3</v>
      </c>
      <c r="W471">
        <f>Sustainable_Friendly_Table[[#This Row],[Total Carbon (Metric T)]]*AHP!$P$15/TOPSIS!$D$12</f>
        <v>1.3653165646415003E-2</v>
      </c>
      <c r="X471">
        <f>((Sustainable_Friendly_Table[[#This Row],[Weighted Energy]]-TOPSIS!$B$13)^2+(Sustainable_Friendly_Table[[#This Row],[Weighted Cost]]-TOPSIS!$C$13)^2+(Sustainable_Friendly_Table[[#This Row],[Weighted Co2]]-TOPSIS!$D$13)^2)^0.5</f>
        <v>5.5297362413128104E-3</v>
      </c>
      <c r="Y471">
        <f>((Sustainable_Friendly_Table[[#This Row],[Weighted Energy]]-TOPSIS!$B$14)^2+(Sustainable_Friendly_Table[[#This Row],[Weighted Cost]]-TOPSIS!$C$14)^2+(Sustainable_Friendly_Table[[#This Row],[Weighted Co2]]-TOPSIS!$D$14)^2)^0.5</f>
        <v>1.4958514301104387E-3</v>
      </c>
      <c r="Z471">
        <f>Sustainable_Friendly_Table[[#This Row],[S- Worst-Euclidean Distance]]/(Sustainable_Friendly_Table[[#This Row],[S+ Best-Euclidean Distance]]+Sustainable_Friendly_Table[[#This Row],[S- Worst-Euclidean Distance]])</f>
        <v>0.2129147766805119</v>
      </c>
      <c r="AA471">
        <v>470</v>
      </c>
    </row>
    <row r="472" spans="1:27" x14ac:dyDescent="0.3">
      <c r="A472">
        <v>486</v>
      </c>
      <c r="B472" t="s">
        <v>143</v>
      </c>
      <c r="C472" t="s">
        <v>150</v>
      </c>
      <c r="D472" t="s">
        <v>154</v>
      </c>
      <c r="E472" t="s">
        <v>157</v>
      </c>
      <c r="F472" t="s">
        <v>161</v>
      </c>
      <c r="G472" t="s">
        <v>224</v>
      </c>
      <c r="H472">
        <v>478.3628593271639</v>
      </c>
      <c r="I472">
        <v>35</v>
      </c>
      <c r="J472">
        <v>1722835.2013298338</v>
      </c>
      <c r="K472">
        <v>42879.505674999993</v>
      </c>
      <c r="L472">
        <v>310110336.23937011</v>
      </c>
      <c r="M472">
        <v>5494206.8733333321</v>
      </c>
      <c r="N472">
        <v>2584252801.994751</v>
      </c>
      <c r="O472">
        <v>131117000</v>
      </c>
      <c r="P472">
        <v>28.432728608333328</v>
      </c>
      <c r="Q472">
        <v>25756.386259881016</v>
      </c>
      <c r="R472">
        <v>310153215.74504513</v>
      </c>
      <c r="S472">
        <v>2720.8640088680845</v>
      </c>
      <c r="T472">
        <v>25784.818988489347</v>
      </c>
      <c r="U472">
        <f>Sustainable_Friendly_Table[[#This Row],[Total Energy(MJ)]]*AHP!$P$13/TOPSIS!$B$12</f>
        <v>2.4803647513750065E-2</v>
      </c>
      <c r="V472">
        <f>Sustainable_Friendly_Table[[#This Row],[Total Cost(LKR Million)]]*AHP!$P$14/TOPSIS!$C$12</f>
        <v>7.5129237684303388E-3</v>
      </c>
      <c r="W472">
        <f>Sustainable_Friendly_Table[[#This Row],[Total Carbon (Metric T)]]*AHP!$P$15/TOPSIS!$D$12</f>
        <v>1.3652969192842647E-2</v>
      </c>
      <c r="X472">
        <f>((Sustainable_Friendly_Table[[#This Row],[Weighted Energy]]-TOPSIS!$B$13)^2+(Sustainable_Friendly_Table[[#This Row],[Weighted Cost]]-TOPSIS!$C$13)^2+(Sustainable_Friendly_Table[[#This Row],[Weighted Co2]]-TOPSIS!$D$13)^2)^0.5</f>
        <v>5.5310542144573248E-3</v>
      </c>
      <c r="Y472">
        <f>((Sustainable_Friendly_Table[[#This Row],[Weighted Energy]]-TOPSIS!$B$14)^2+(Sustainable_Friendly_Table[[#This Row],[Weighted Cost]]-TOPSIS!$C$14)^2+(Sustainable_Friendly_Table[[#This Row],[Weighted Co2]]-TOPSIS!$D$14)^2)^0.5</f>
        <v>1.4944559034571155E-3</v>
      </c>
      <c r="Z472">
        <f>Sustainable_Friendly_Table[[#This Row],[S- Worst-Euclidean Distance]]/(Sustainable_Friendly_Table[[#This Row],[S+ Best-Euclidean Distance]]+Sustainable_Friendly_Table[[#This Row],[S- Worst-Euclidean Distance]])</f>
        <v>0.21271848995653464</v>
      </c>
      <c r="AA472">
        <v>471</v>
      </c>
    </row>
    <row r="473" spans="1:27" x14ac:dyDescent="0.3">
      <c r="A473">
        <v>504</v>
      </c>
      <c r="B473" t="s">
        <v>143</v>
      </c>
      <c r="C473" t="s">
        <v>150</v>
      </c>
      <c r="D473" t="s">
        <v>155</v>
      </c>
      <c r="E473" t="s">
        <v>157</v>
      </c>
      <c r="F473" t="s">
        <v>161</v>
      </c>
      <c r="G473" t="s">
        <v>224</v>
      </c>
      <c r="H473">
        <v>478.39295320216394</v>
      </c>
      <c r="I473">
        <v>35</v>
      </c>
      <c r="J473">
        <v>1722864.3322008334</v>
      </c>
      <c r="K473">
        <v>42793.523174999995</v>
      </c>
      <c r="L473">
        <v>310115579.79614997</v>
      </c>
      <c r="M473">
        <v>5489907.7483333321</v>
      </c>
      <c r="N473">
        <v>2584296498.30125</v>
      </c>
      <c r="O473">
        <v>131117000</v>
      </c>
      <c r="P473">
        <v>28.368241733333324</v>
      </c>
      <c r="Q473">
        <v>25756.821766402456</v>
      </c>
      <c r="R473">
        <v>310158373.31932497</v>
      </c>
      <c r="S473">
        <v>2720.9034060495833</v>
      </c>
      <c r="T473">
        <v>25785.190008135789</v>
      </c>
      <c r="U473">
        <f>Sustainable_Friendly_Table[[#This Row],[Total Energy(MJ)]]*AHP!$P$13/TOPSIS!$B$12</f>
        <v>2.4804059976519979E-2</v>
      </c>
      <c r="V473">
        <f>Sustainable_Friendly_Table[[#This Row],[Total Cost(LKR Million)]]*AHP!$P$14/TOPSIS!$C$12</f>
        <v>7.513032553000361E-3</v>
      </c>
      <c r="W473">
        <f>Sustainable_Friendly_Table[[#This Row],[Total Carbon (Metric T)]]*AHP!$P$15/TOPSIS!$D$12</f>
        <v>1.3653165646415003E-2</v>
      </c>
      <c r="X473">
        <f>((Sustainable_Friendly_Table[[#This Row],[Weighted Energy]]-TOPSIS!$B$13)^2+(Sustainable_Friendly_Table[[#This Row],[Weighted Cost]]-TOPSIS!$C$13)^2+(Sustainable_Friendly_Table[[#This Row],[Weighted Co2]]-TOPSIS!$D$13)^2)^0.5</f>
        <v>5.5315228954889595E-3</v>
      </c>
      <c r="Y473">
        <f>((Sustainable_Friendly_Table[[#This Row],[Weighted Energy]]-TOPSIS!$B$14)^2+(Sustainable_Friendly_Table[[#This Row],[Weighted Cost]]-TOPSIS!$C$14)^2+(Sustainable_Friendly_Table[[#This Row],[Weighted Co2]]-TOPSIS!$D$14)^2)^0.5</f>
        <v>1.4939873372570177E-3</v>
      </c>
      <c r="Z473">
        <f>Sustainable_Friendly_Table[[#This Row],[S- Worst-Euclidean Distance]]/(Sustainable_Friendly_Table[[#This Row],[S+ Best-Euclidean Distance]]+Sustainable_Friendly_Table[[#This Row],[S- Worst-Euclidean Distance]])</f>
        <v>0.21265179150882549</v>
      </c>
      <c r="AA473">
        <v>472</v>
      </c>
    </row>
    <row r="474" spans="1:27" x14ac:dyDescent="0.3">
      <c r="A474">
        <v>485</v>
      </c>
      <c r="B474" t="s">
        <v>143</v>
      </c>
      <c r="C474" t="s">
        <v>150</v>
      </c>
      <c r="D474" t="s">
        <v>154</v>
      </c>
      <c r="E474" t="s">
        <v>157</v>
      </c>
      <c r="F474" t="s">
        <v>161</v>
      </c>
      <c r="G474" t="s">
        <v>226</v>
      </c>
      <c r="H474">
        <v>478.3628593271639</v>
      </c>
      <c r="I474">
        <v>35</v>
      </c>
      <c r="J474">
        <v>1722835.2013298338</v>
      </c>
      <c r="K474">
        <v>42879.505674999993</v>
      </c>
      <c r="L474">
        <v>310110336.23937011</v>
      </c>
      <c r="M474">
        <v>5494206.8733333321</v>
      </c>
      <c r="N474">
        <v>2584252801.994751</v>
      </c>
      <c r="O474">
        <v>136500000</v>
      </c>
      <c r="P474">
        <v>28.432728608333328</v>
      </c>
      <c r="Q474">
        <v>25756.386259881016</v>
      </c>
      <c r="R474">
        <v>310153215.74504513</v>
      </c>
      <c r="S474">
        <v>2726.2470088680843</v>
      </c>
      <c r="T474">
        <v>25784.818988489347</v>
      </c>
      <c r="U474">
        <f>Sustainable_Friendly_Table[[#This Row],[Total Energy(MJ)]]*AHP!$P$13/TOPSIS!$B$12</f>
        <v>2.4803647513750065E-2</v>
      </c>
      <c r="V474">
        <f>Sustainable_Friendly_Table[[#This Row],[Total Cost(LKR Million)]]*AHP!$P$14/TOPSIS!$C$12</f>
        <v>7.5277874545659372E-3</v>
      </c>
      <c r="W474">
        <f>Sustainable_Friendly_Table[[#This Row],[Total Carbon (Metric T)]]*AHP!$P$15/TOPSIS!$D$12</f>
        <v>1.3652969192842647E-2</v>
      </c>
      <c r="X474">
        <f>((Sustainable_Friendly_Table[[#This Row],[Weighted Energy]]-TOPSIS!$B$13)^2+(Sustainable_Friendly_Table[[#This Row],[Weighted Cost]]-TOPSIS!$C$13)^2+(Sustainable_Friendly_Table[[#This Row],[Weighted Co2]]-TOPSIS!$D$13)^2)^0.5</f>
        <v>5.534927007388145E-3</v>
      </c>
      <c r="Y474">
        <f>((Sustainable_Friendly_Table[[#This Row],[Weighted Energy]]-TOPSIS!$B$14)^2+(Sustainable_Friendly_Table[[#This Row],[Weighted Cost]]-TOPSIS!$C$14)^2+(Sustainable_Friendly_Table[[#This Row],[Weighted Co2]]-TOPSIS!$D$14)^2)^0.5</f>
        <v>1.4905445574113396E-3</v>
      </c>
      <c r="Z474">
        <f>Sustainable_Friendly_Table[[#This Row],[S- Worst-Euclidean Distance]]/(Sustainable_Friendly_Table[[#This Row],[S+ Best-Euclidean Distance]]+Sustainable_Friendly_Table[[#This Row],[S- Worst-Euclidean Distance]])</f>
        <v>0.21216291940879581</v>
      </c>
      <c r="AA474">
        <v>473</v>
      </c>
    </row>
    <row r="475" spans="1:27" x14ac:dyDescent="0.3">
      <c r="A475">
        <v>503</v>
      </c>
      <c r="B475" t="s">
        <v>143</v>
      </c>
      <c r="C475" t="s">
        <v>150</v>
      </c>
      <c r="D475" t="s">
        <v>155</v>
      </c>
      <c r="E475" t="s">
        <v>157</v>
      </c>
      <c r="F475" t="s">
        <v>161</v>
      </c>
      <c r="G475" t="s">
        <v>226</v>
      </c>
      <c r="H475">
        <v>478.39295320216394</v>
      </c>
      <c r="I475">
        <v>35</v>
      </c>
      <c r="J475">
        <v>1722864.3322008334</v>
      </c>
      <c r="K475">
        <v>42793.523174999995</v>
      </c>
      <c r="L475">
        <v>310115579.79614997</v>
      </c>
      <c r="M475">
        <v>5489907.7483333321</v>
      </c>
      <c r="N475">
        <v>2584296498.30125</v>
      </c>
      <c r="O475">
        <v>136500000</v>
      </c>
      <c r="P475">
        <v>28.368241733333324</v>
      </c>
      <c r="Q475">
        <v>25756.821766402456</v>
      </c>
      <c r="R475">
        <v>310158373.31932497</v>
      </c>
      <c r="S475">
        <v>2726.2864060495835</v>
      </c>
      <c r="T475">
        <v>25785.190008135789</v>
      </c>
      <c r="U475">
        <f>Sustainable_Friendly_Table[[#This Row],[Total Energy(MJ)]]*AHP!$P$13/TOPSIS!$B$12</f>
        <v>2.4804059976519979E-2</v>
      </c>
      <c r="V475">
        <f>Sustainable_Friendly_Table[[#This Row],[Total Cost(LKR Million)]]*AHP!$P$14/TOPSIS!$C$12</f>
        <v>7.5278962391359594E-3</v>
      </c>
      <c r="W475">
        <f>Sustainable_Friendly_Table[[#This Row],[Total Carbon (Metric T)]]*AHP!$P$15/TOPSIS!$D$12</f>
        <v>1.3653165646415003E-2</v>
      </c>
      <c r="X475">
        <f>((Sustainable_Friendly_Table[[#This Row],[Weighted Energy]]-TOPSIS!$B$13)^2+(Sustainable_Friendly_Table[[#This Row],[Weighted Cost]]-TOPSIS!$C$13)^2+(Sustainable_Friendly_Table[[#This Row],[Weighted Co2]]-TOPSIS!$D$13)^2)^0.5</f>
        <v>5.5353956526201916E-3</v>
      </c>
      <c r="Y475">
        <f>((Sustainable_Friendly_Table[[#This Row],[Weighted Energy]]-TOPSIS!$B$14)^2+(Sustainable_Friendly_Table[[#This Row],[Weighted Cost]]-TOPSIS!$C$14)^2+(Sustainable_Friendly_Table[[#This Row],[Weighted Co2]]-TOPSIS!$D$14)^2)^0.5</f>
        <v>1.4900758463965741E-3</v>
      </c>
      <c r="Z475">
        <f>Sustainable_Friendly_Table[[#This Row],[S- Worst-Euclidean Distance]]/(Sustainable_Friendly_Table[[#This Row],[S+ Best-Euclidean Distance]]+Sustainable_Friendly_Table[[#This Row],[S- Worst-Euclidean Distance]])</f>
        <v>0.212096205444021</v>
      </c>
      <c r="AA475">
        <v>474</v>
      </c>
    </row>
    <row r="476" spans="1:27" x14ac:dyDescent="0.3">
      <c r="A476">
        <v>406</v>
      </c>
      <c r="B476" t="s">
        <v>142</v>
      </c>
      <c r="C476" t="s">
        <v>151</v>
      </c>
      <c r="D476" t="s">
        <v>154</v>
      </c>
      <c r="E476" t="s">
        <v>157</v>
      </c>
      <c r="F476" t="s">
        <v>159</v>
      </c>
      <c r="G476" t="s">
        <v>225</v>
      </c>
      <c r="H476">
        <v>487.13241580257414</v>
      </c>
      <c r="I476">
        <v>70</v>
      </c>
      <c r="J476">
        <v>1723546.7520294271</v>
      </c>
      <c r="K476">
        <v>47838.874274999995</v>
      </c>
      <c r="L476">
        <v>310238415.36529684</v>
      </c>
      <c r="M476">
        <v>5546643.2299999986</v>
      </c>
      <c r="N476">
        <v>2585320128.0441403</v>
      </c>
      <c r="O476">
        <v>130480000</v>
      </c>
      <c r="P476">
        <v>26.597445891666659</v>
      </c>
      <c r="Q476">
        <v>25767.023942839933</v>
      </c>
      <c r="R476">
        <v>310286254.23957187</v>
      </c>
      <c r="S476">
        <v>2721.3467712741403</v>
      </c>
      <c r="T476">
        <v>25793.621388731601</v>
      </c>
      <c r="U476">
        <f>Sustainable_Friendly_Table[[#This Row],[Total Energy(MJ)]]*AHP!$P$13/TOPSIS!$B$12</f>
        <v>2.4814286900209672E-2</v>
      </c>
      <c r="V476">
        <f>Sustainable_Friendly_Table[[#This Row],[Total Cost(LKR Million)]]*AHP!$P$14/TOPSIS!$C$12</f>
        <v>7.5142567851276612E-3</v>
      </c>
      <c r="W476">
        <f>Sustainable_Friendly_Table[[#This Row],[Total Carbon (Metric T)]]*AHP!$P$15/TOPSIS!$D$12</f>
        <v>1.3657630032206469E-2</v>
      </c>
      <c r="X476">
        <f>((Sustainable_Friendly_Table[[#This Row],[Weighted Energy]]-TOPSIS!$B$13)^2+(Sustainable_Friendly_Table[[#This Row],[Weighted Cost]]-TOPSIS!$C$13)^2+(Sustainable_Friendly_Table[[#This Row],[Weighted Co2]]-TOPSIS!$D$13)^2)^0.5</f>
        <v>5.5425727564769947E-3</v>
      </c>
      <c r="Y476">
        <f>((Sustainable_Friendly_Table[[#This Row],[Weighted Energy]]-TOPSIS!$B$14)^2+(Sustainable_Friendly_Table[[#This Row],[Weighted Cost]]-TOPSIS!$C$14)^2+(Sustainable_Friendly_Table[[#This Row],[Weighted Co2]]-TOPSIS!$D$14)^2)^0.5</f>
        <v>1.482953916095995E-3</v>
      </c>
      <c r="Z476">
        <f>Sustainable_Friendly_Table[[#This Row],[S- Worst-Euclidean Distance]]/(Sustainable_Friendly_Table[[#This Row],[S+ Best-Euclidean Distance]]+Sustainable_Friendly_Table[[#This Row],[S- Worst-Euclidean Distance]])</f>
        <v>0.21108081788164165</v>
      </c>
      <c r="AA476">
        <v>475</v>
      </c>
    </row>
    <row r="477" spans="1:27" x14ac:dyDescent="0.3">
      <c r="A477">
        <v>424</v>
      </c>
      <c r="B477" t="s">
        <v>142</v>
      </c>
      <c r="C477" t="s">
        <v>151</v>
      </c>
      <c r="D477" t="s">
        <v>155</v>
      </c>
      <c r="E477" t="s">
        <v>157</v>
      </c>
      <c r="F477" t="s">
        <v>159</v>
      </c>
      <c r="G477" t="s">
        <v>225</v>
      </c>
      <c r="H477">
        <v>487.16250967757418</v>
      </c>
      <c r="I477">
        <v>70</v>
      </c>
      <c r="J477">
        <v>1723575.8829004273</v>
      </c>
      <c r="K477">
        <v>47752.891774999989</v>
      </c>
      <c r="L477">
        <v>310243658.92207694</v>
      </c>
      <c r="M477">
        <v>5542344.1049999986</v>
      </c>
      <c r="N477">
        <v>2585363824.3506408</v>
      </c>
      <c r="O477">
        <v>130480000</v>
      </c>
      <c r="P477">
        <v>26.532959016666659</v>
      </c>
      <c r="Q477">
        <v>25767.459449361388</v>
      </c>
      <c r="R477">
        <v>310291411.81385195</v>
      </c>
      <c r="S477">
        <v>2721.3861684556409</v>
      </c>
      <c r="T477">
        <v>25793.992408378053</v>
      </c>
      <c r="U477">
        <f>Sustainable_Friendly_Table[[#This Row],[Total Energy(MJ)]]*AHP!$P$13/TOPSIS!$B$12</f>
        <v>2.4814699362979607E-2</v>
      </c>
      <c r="V477">
        <f>Sustainable_Friendly_Table[[#This Row],[Total Cost(LKR Million)]]*AHP!$P$14/TOPSIS!$C$12</f>
        <v>7.5143655696976869E-3</v>
      </c>
      <c r="W477">
        <f>Sustainable_Friendly_Table[[#This Row],[Total Carbon (Metric T)]]*AHP!$P$15/TOPSIS!$D$12</f>
        <v>1.365782648577883E-2</v>
      </c>
      <c r="X477">
        <f>((Sustainable_Friendly_Table[[#This Row],[Weighted Energy]]-TOPSIS!$B$13)^2+(Sustainable_Friendly_Table[[#This Row],[Weighted Cost]]-TOPSIS!$C$13)^2+(Sustainable_Friendly_Table[[#This Row],[Weighted Co2]]-TOPSIS!$D$13)^2)^0.5</f>
        <v>5.5430414466153552E-3</v>
      </c>
      <c r="Y477">
        <f>((Sustainable_Friendly_Table[[#This Row],[Weighted Energy]]-TOPSIS!$B$14)^2+(Sustainable_Friendly_Table[[#This Row],[Weighted Cost]]-TOPSIS!$C$14)^2+(Sustainable_Friendly_Table[[#This Row],[Weighted Co2]]-TOPSIS!$D$14)^2)^0.5</f>
        <v>1.4824853900706333E-3</v>
      </c>
      <c r="Z477">
        <f>Sustainable_Friendly_Table[[#This Row],[S- Worst-Euclidean Distance]]/(Sustainable_Friendly_Table[[#This Row],[S+ Best-Euclidean Distance]]+Sustainable_Friendly_Table[[#This Row],[S- Worst-Euclidean Distance]])</f>
        <v>0.21101412385607463</v>
      </c>
      <c r="AA477">
        <v>476</v>
      </c>
    </row>
    <row r="478" spans="1:27" x14ac:dyDescent="0.3">
      <c r="A478">
        <v>408</v>
      </c>
      <c r="B478" t="s">
        <v>142</v>
      </c>
      <c r="C478" t="s">
        <v>151</v>
      </c>
      <c r="D478" t="s">
        <v>154</v>
      </c>
      <c r="E478" t="s">
        <v>157</v>
      </c>
      <c r="F478" t="s">
        <v>159</v>
      </c>
      <c r="G478" t="s">
        <v>224</v>
      </c>
      <c r="H478">
        <v>487.13241580257414</v>
      </c>
      <c r="I478">
        <v>35</v>
      </c>
      <c r="J478">
        <v>1723546.7520294271</v>
      </c>
      <c r="K478">
        <v>47838.874274999995</v>
      </c>
      <c r="L478">
        <v>310238415.36529684</v>
      </c>
      <c r="M478">
        <v>5546643.2299999986</v>
      </c>
      <c r="N478">
        <v>2585320128.0441403</v>
      </c>
      <c r="O478">
        <v>131117000</v>
      </c>
      <c r="P478">
        <v>26.597445891666659</v>
      </c>
      <c r="Q478">
        <v>25767.023942839933</v>
      </c>
      <c r="R478">
        <v>310286254.23957187</v>
      </c>
      <c r="S478">
        <v>2721.9837712741405</v>
      </c>
      <c r="T478">
        <v>25793.621388731601</v>
      </c>
      <c r="U478">
        <f>Sustainable_Friendly_Table[[#This Row],[Total Energy(MJ)]]*AHP!$P$13/TOPSIS!$B$12</f>
        <v>2.4814286900209672E-2</v>
      </c>
      <c r="V478">
        <f>Sustainable_Friendly_Table[[#This Row],[Total Cost(LKR Million)]]*AHP!$P$14/TOPSIS!$C$12</f>
        <v>7.5160156868680243E-3</v>
      </c>
      <c r="W478">
        <f>Sustainable_Friendly_Table[[#This Row],[Total Carbon (Metric T)]]*AHP!$P$15/TOPSIS!$D$12</f>
        <v>1.3657630032206469E-2</v>
      </c>
      <c r="X478">
        <f>((Sustainable_Friendly_Table[[#This Row],[Weighted Energy]]-TOPSIS!$B$13)^2+(Sustainable_Friendly_Table[[#This Row],[Weighted Cost]]-TOPSIS!$C$13)^2+(Sustainable_Friendly_Table[[#This Row],[Weighted Co2]]-TOPSIS!$D$13)^2)^0.5</f>
        <v>5.5430285779850394E-3</v>
      </c>
      <c r="Y478">
        <f>((Sustainable_Friendly_Table[[#This Row],[Weighted Energy]]-TOPSIS!$B$14)^2+(Sustainable_Friendly_Table[[#This Row],[Weighted Cost]]-TOPSIS!$C$14)^2+(Sustainable_Friendly_Table[[#This Row],[Weighted Co2]]-TOPSIS!$D$14)^2)^0.5</f>
        <v>1.4824818197207651E-3</v>
      </c>
      <c r="Z478">
        <f>Sustainable_Friendly_Table[[#This Row],[S- Worst-Euclidean Distance]]/(Sustainable_Friendly_Table[[#This Row],[S+ Best-Euclidean Distance]]+Sustainable_Friendly_Table[[#This Row],[S- Worst-Euclidean Distance]])</f>
        <v>0.21101410940974094</v>
      </c>
      <c r="AA478">
        <v>477</v>
      </c>
    </row>
    <row r="479" spans="1:27" x14ac:dyDescent="0.3">
      <c r="A479">
        <v>426</v>
      </c>
      <c r="B479" t="s">
        <v>142</v>
      </c>
      <c r="C479" t="s">
        <v>151</v>
      </c>
      <c r="D479" t="s">
        <v>155</v>
      </c>
      <c r="E479" t="s">
        <v>157</v>
      </c>
      <c r="F479" t="s">
        <v>159</v>
      </c>
      <c r="G479" t="s">
        <v>224</v>
      </c>
      <c r="H479">
        <v>487.16250967757418</v>
      </c>
      <c r="I479">
        <v>35</v>
      </c>
      <c r="J479">
        <v>1723575.8829004273</v>
      </c>
      <c r="K479">
        <v>47752.891774999989</v>
      </c>
      <c r="L479">
        <v>310243658.92207694</v>
      </c>
      <c r="M479">
        <v>5542344.1049999986</v>
      </c>
      <c r="N479">
        <v>2585363824.3506408</v>
      </c>
      <c r="O479">
        <v>131117000</v>
      </c>
      <c r="P479">
        <v>26.532959016666659</v>
      </c>
      <c r="Q479">
        <v>25767.459449361388</v>
      </c>
      <c r="R479">
        <v>310291411.81385195</v>
      </c>
      <c r="S479">
        <v>2722.0231684556406</v>
      </c>
      <c r="T479">
        <v>25793.992408378053</v>
      </c>
      <c r="U479">
        <f>Sustainable_Friendly_Table[[#This Row],[Total Energy(MJ)]]*AHP!$P$13/TOPSIS!$B$12</f>
        <v>2.4814699362979607E-2</v>
      </c>
      <c r="V479">
        <f>Sustainable_Friendly_Table[[#This Row],[Total Cost(LKR Million)]]*AHP!$P$14/TOPSIS!$C$12</f>
        <v>7.51612447143805E-3</v>
      </c>
      <c r="W479">
        <f>Sustainable_Friendly_Table[[#This Row],[Total Carbon (Metric T)]]*AHP!$P$15/TOPSIS!$D$12</f>
        <v>1.365782648577883E-2</v>
      </c>
      <c r="X479">
        <f>((Sustainable_Friendly_Table[[#This Row],[Weighted Energy]]-TOPSIS!$B$13)^2+(Sustainable_Friendly_Table[[#This Row],[Weighted Cost]]-TOPSIS!$C$13)^2+(Sustainable_Friendly_Table[[#This Row],[Weighted Co2]]-TOPSIS!$D$13)^2)^0.5</f>
        <v>5.5434972641010879E-3</v>
      </c>
      <c r="Y479">
        <f>((Sustainable_Friendly_Table[[#This Row],[Weighted Energy]]-TOPSIS!$B$14)^2+(Sustainable_Friendly_Table[[#This Row],[Weighted Cost]]-TOPSIS!$C$14)^2+(Sustainable_Friendly_Table[[#This Row],[Weighted Co2]]-TOPSIS!$D$14)^2)^0.5</f>
        <v>1.4820132735551867E-3</v>
      </c>
      <c r="Z479">
        <f>Sustainable_Friendly_Table[[#This Row],[S- Worst-Euclidean Distance]]/(Sustainable_Friendly_Table[[#This Row],[S+ Best-Euclidean Distance]]+Sustainable_Friendly_Table[[#This Row],[S- Worst-Euclidean Distance]])</f>
        <v>0.21094741309000864</v>
      </c>
      <c r="AA479">
        <v>478</v>
      </c>
    </row>
    <row r="480" spans="1:27" x14ac:dyDescent="0.3">
      <c r="A480">
        <v>407</v>
      </c>
      <c r="B480" t="s">
        <v>142</v>
      </c>
      <c r="C480" t="s">
        <v>151</v>
      </c>
      <c r="D480" t="s">
        <v>154</v>
      </c>
      <c r="E480" t="s">
        <v>157</v>
      </c>
      <c r="F480" t="s">
        <v>159</v>
      </c>
      <c r="G480" t="s">
        <v>226</v>
      </c>
      <c r="H480">
        <v>487.13241580257414</v>
      </c>
      <c r="I480">
        <v>35</v>
      </c>
      <c r="J480">
        <v>1723546.7520294271</v>
      </c>
      <c r="K480">
        <v>47838.874274999995</v>
      </c>
      <c r="L480">
        <v>310238415.36529684</v>
      </c>
      <c r="M480">
        <v>5546643.2299999986</v>
      </c>
      <c r="N480">
        <v>2585320128.0441403</v>
      </c>
      <c r="O480">
        <v>136500000</v>
      </c>
      <c r="P480">
        <v>26.597445891666659</v>
      </c>
      <c r="Q480">
        <v>25767.023942839933</v>
      </c>
      <c r="R480">
        <v>310286254.23957187</v>
      </c>
      <c r="S480">
        <v>2727.3667712741403</v>
      </c>
      <c r="T480">
        <v>25793.621388731601</v>
      </c>
      <c r="U480">
        <f>Sustainable_Friendly_Table[[#This Row],[Total Energy(MJ)]]*AHP!$P$13/TOPSIS!$B$12</f>
        <v>2.4814286900209672E-2</v>
      </c>
      <c r="V480">
        <f>Sustainable_Friendly_Table[[#This Row],[Total Cost(LKR Million)]]*AHP!$P$14/TOPSIS!$C$12</f>
        <v>7.5308793730036218E-3</v>
      </c>
      <c r="W480">
        <f>Sustainable_Friendly_Table[[#This Row],[Total Carbon (Metric T)]]*AHP!$P$15/TOPSIS!$D$12</f>
        <v>1.3657630032206469E-2</v>
      </c>
      <c r="X480">
        <f>((Sustainable_Friendly_Table[[#This Row],[Weighted Energy]]-TOPSIS!$B$13)^2+(Sustainable_Friendly_Table[[#This Row],[Weighted Cost]]-TOPSIS!$C$13)^2+(Sustainable_Friendly_Table[[#This Row],[Weighted Co2]]-TOPSIS!$D$13)^2)^0.5</f>
        <v>5.5469012957522351E-3</v>
      </c>
      <c r="Y480">
        <f>((Sustainable_Friendly_Table[[#This Row],[Weighted Energy]]-TOPSIS!$B$14)^2+(Sustainable_Friendly_Table[[#This Row],[Weighted Cost]]-TOPSIS!$C$14)^2+(Sustainable_Friendly_Table[[#This Row],[Weighted Co2]]-TOPSIS!$D$14)^2)^0.5</f>
        <v>1.4785698802098478E-3</v>
      </c>
      <c r="Z480">
        <f>Sustainable_Friendly_Table[[#This Row],[S- Worst-Euclidean Distance]]/(Sustainable_Friendly_Table[[#This Row],[S+ Best-Euclidean Distance]]+Sustainable_Friendly_Table[[#This Row],[S- Worst-Euclidean Distance]])</f>
        <v>0.21045846508755611</v>
      </c>
      <c r="AA480">
        <v>479</v>
      </c>
    </row>
    <row r="481" spans="1:27" x14ac:dyDescent="0.3">
      <c r="A481">
        <v>425</v>
      </c>
      <c r="B481" t="s">
        <v>142</v>
      </c>
      <c r="C481" t="s">
        <v>151</v>
      </c>
      <c r="D481" t="s">
        <v>155</v>
      </c>
      <c r="E481" t="s">
        <v>157</v>
      </c>
      <c r="F481" t="s">
        <v>159</v>
      </c>
      <c r="G481" t="s">
        <v>226</v>
      </c>
      <c r="H481">
        <v>487.16250967757418</v>
      </c>
      <c r="I481">
        <v>35</v>
      </c>
      <c r="J481">
        <v>1723575.8829004273</v>
      </c>
      <c r="K481">
        <v>47752.891774999989</v>
      </c>
      <c r="L481">
        <v>310243658.92207694</v>
      </c>
      <c r="M481">
        <v>5542344.1049999986</v>
      </c>
      <c r="N481">
        <v>2585363824.3506408</v>
      </c>
      <c r="O481">
        <v>136500000</v>
      </c>
      <c r="P481">
        <v>26.532959016666659</v>
      </c>
      <c r="Q481">
        <v>25767.459449361388</v>
      </c>
      <c r="R481">
        <v>310291411.81385195</v>
      </c>
      <c r="S481">
        <v>2727.4061684556409</v>
      </c>
      <c r="T481">
        <v>25793.992408378053</v>
      </c>
      <c r="U481">
        <f>Sustainable_Friendly_Table[[#This Row],[Total Energy(MJ)]]*AHP!$P$13/TOPSIS!$B$12</f>
        <v>2.4814699362979607E-2</v>
      </c>
      <c r="V481">
        <f>Sustainable_Friendly_Table[[#This Row],[Total Cost(LKR Million)]]*AHP!$P$14/TOPSIS!$C$12</f>
        <v>7.5309881575736483E-3</v>
      </c>
      <c r="W481">
        <f>Sustainable_Friendly_Table[[#This Row],[Total Carbon (Metric T)]]*AHP!$P$15/TOPSIS!$D$12</f>
        <v>1.365782648577883E-2</v>
      </c>
      <c r="X481">
        <f>((Sustainable_Friendly_Table[[#This Row],[Weighted Energy]]-TOPSIS!$B$13)^2+(Sustainable_Friendly_Table[[#This Row],[Weighted Cost]]-TOPSIS!$C$13)^2+(Sustainable_Friendly_Table[[#This Row],[Weighted Co2]]-TOPSIS!$D$13)^2)^0.5</f>
        <v>5.5473699461487721E-3</v>
      </c>
      <c r="Y481">
        <f>((Sustainable_Friendly_Table[[#This Row],[Weighted Energy]]-TOPSIS!$B$14)^2+(Sustainable_Friendly_Table[[#This Row],[Weighted Cost]]-TOPSIS!$C$14)^2+(Sustainable_Friendly_Table[[#This Row],[Weighted Co2]]-TOPSIS!$D$14)^2)^0.5</f>
        <v>1.4781011879212947E-3</v>
      </c>
      <c r="Z481">
        <f>Sustainable_Friendly_Table[[#This Row],[S- Worst-Euclidean Distance]]/(Sustainable_Friendly_Table[[#This Row],[S+ Best-Euclidean Distance]]+Sustainable_Friendly_Table[[#This Row],[S- Worst-Euclidean Distance]])</f>
        <v>0.21039175305314881</v>
      </c>
      <c r="AA481">
        <v>480</v>
      </c>
    </row>
    <row r="482" spans="1:27" x14ac:dyDescent="0.3">
      <c r="A482">
        <v>367</v>
      </c>
      <c r="B482" t="s">
        <v>142</v>
      </c>
      <c r="C482" t="s">
        <v>150</v>
      </c>
      <c r="D482" t="s">
        <v>154</v>
      </c>
      <c r="E482" t="s">
        <v>156</v>
      </c>
      <c r="F482" t="s">
        <v>161</v>
      </c>
      <c r="G482" t="s">
        <v>225</v>
      </c>
      <c r="H482">
        <v>481.89808728727576</v>
      </c>
      <c r="I482">
        <v>69</v>
      </c>
      <c r="J482">
        <v>1753249.5583645459</v>
      </c>
      <c r="K482">
        <v>46760.884633333328</v>
      </c>
      <c r="L482">
        <v>315584920.50561827</v>
      </c>
      <c r="M482">
        <v>6368747.0816666661</v>
      </c>
      <c r="N482">
        <v>2629874337.5468192</v>
      </c>
      <c r="O482">
        <v>128616000</v>
      </c>
      <c r="P482">
        <v>24.060027566666662</v>
      </c>
      <c r="Q482">
        <v>26211.08089754996</v>
      </c>
      <c r="R482">
        <v>315631681.39025164</v>
      </c>
      <c r="S482">
        <v>2764.8590846284856</v>
      </c>
      <c r="T482">
        <v>26235.140925116626</v>
      </c>
      <c r="U482">
        <f>Sustainable_Friendly_Table[[#This Row],[Total Energy(MJ)]]*AHP!$P$13/TOPSIS!$B$12</f>
        <v>2.5241772685057635E-2</v>
      </c>
      <c r="V482">
        <f>Sustainable_Friendly_Table[[#This Row],[Total Cost(LKR Million)]]*AHP!$P$14/TOPSIS!$C$12</f>
        <v>7.634404169250414E-3</v>
      </c>
      <c r="W482">
        <f>Sustainable_Friendly_Table[[#This Row],[Total Carbon (Metric T)]]*AHP!$P$15/TOPSIS!$D$12</f>
        <v>1.3891413043481201E-2</v>
      </c>
      <c r="X482">
        <f>((Sustainable_Friendly_Table[[#This Row],[Weighted Energy]]-TOPSIS!$B$13)^2+(Sustainable_Friendly_Table[[#This Row],[Weighted Cost]]-TOPSIS!$C$13)^2+(Sustainable_Friendly_Table[[#This Row],[Weighted Co2]]-TOPSIS!$D$13)^2)^0.5</f>
        <v>6.0443079063106139E-3</v>
      </c>
      <c r="Y482">
        <f>((Sustainable_Friendly_Table[[#This Row],[Weighted Energy]]-TOPSIS!$B$14)^2+(Sustainable_Friendly_Table[[#This Row],[Weighted Cost]]-TOPSIS!$C$14)^2+(Sustainable_Friendly_Table[[#This Row],[Weighted Co2]]-TOPSIS!$D$14)^2)^0.5</f>
        <v>9.8147950417651732E-4</v>
      </c>
      <c r="Z482">
        <f>Sustainable_Friendly_Table[[#This Row],[S- Worst-Euclidean Distance]]/(Sustainable_Friendly_Table[[#This Row],[S+ Best-Euclidean Distance]]+Sustainable_Friendly_Table[[#This Row],[S- Worst-Euclidean Distance]])</f>
        <v>0.1396967267628251</v>
      </c>
      <c r="AA482">
        <v>481</v>
      </c>
    </row>
    <row r="483" spans="1:27" x14ac:dyDescent="0.3">
      <c r="A483">
        <v>385</v>
      </c>
      <c r="B483" t="s">
        <v>142</v>
      </c>
      <c r="C483" t="s">
        <v>150</v>
      </c>
      <c r="D483" t="s">
        <v>155</v>
      </c>
      <c r="E483" t="s">
        <v>156</v>
      </c>
      <c r="F483" t="s">
        <v>161</v>
      </c>
      <c r="G483" t="s">
        <v>225</v>
      </c>
      <c r="H483">
        <v>481.92818116227579</v>
      </c>
      <c r="I483">
        <v>69</v>
      </c>
      <c r="J483">
        <v>1753278.6892355459</v>
      </c>
      <c r="K483">
        <v>46674.902133333322</v>
      </c>
      <c r="L483">
        <v>315590164.06239831</v>
      </c>
      <c r="M483">
        <v>6364447.9566666661</v>
      </c>
      <c r="N483">
        <v>2629918033.8533192</v>
      </c>
      <c r="O483">
        <v>128616000</v>
      </c>
      <c r="P483">
        <v>23.995540691666658</v>
      </c>
      <c r="Q483">
        <v>26211.516404071412</v>
      </c>
      <c r="R483">
        <v>315636838.96453166</v>
      </c>
      <c r="S483">
        <v>2764.8984818099857</v>
      </c>
      <c r="T483">
        <v>26235.511944763079</v>
      </c>
      <c r="U483">
        <f>Sustainable_Friendly_Table[[#This Row],[Total Energy(MJ)]]*AHP!$P$13/TOPSIS!$B$12</f>
        <v>2.5242185147827563E-2</v>
      </c>
      <c r="V483">
        <f>Sustainable_Friendly_Table[[#This Row],[Total Cost(LKR Million)]]*AHP!$P$14/TOPSIS!$C$12</f>
        <v>7.6345129538204397E-3</v>
      </c>
      <c r="W483">
        <f>Sustainable_Friendly_Table[[#This Row],[Total Carbon (Metric T)]]*AHP!$P$15/TOPSIS!$D$12</f>
        <v>1.3891609497053561E-2</v>
      </c>
      <c r="X483">
        <f>((Sustainable_Friendly_Table[[#This Row],[Weighted Energy]]-TOPSIS!$B$13)^2+(Sustainable_Friendly_Table[[#This Row],[Weighted Cost]]-TOPSIS!$C$13)^2+(Sustainable_Friendly_Table[[#This Row],[Weighted Co2]]-TOPSIS!$D$13)^2)^0.5</f>
        <v>6.0447766231403388E-3</v>
      </c>
      <c r="Y483">
        <f>((Sustainable_Friendly_Table[[#This Row],[Weighted Energy]]-TOPSIS!$B$14)^2+(Sustainable_Friendly_Table[[#This Row],[Weighted Cost]]-TOPSIS!$C$14)^2+(Sustainable_Friendly_Table[[#This Row],[Weighted Co2]]-TOPSIS!$D$14)^2)^0.5</f>
        <v>9.8101135107977501E-4</v>
      </c>
      <c r="Z483">
        <f>Sustainable_Friendly_Table[[#This Row],[S- Worst-Euclidean Distance]]/(Sustainable_Friendly_Table[[#This Row],[S+ Best-Euclidean Distance]]+Sustainable_Friendly_Table[[#This Row],[S- Worst-Euclidean Distance]])</f>
        <v>0.13963008201776408</v>
      </c>
      <c r="AA483">
        <v>482</v>
      </c>
    </row>
    <row r="484" spans="1:27" x14ac:dyDescent="0.3">
      <c r="A484">
        <v>369</v>
      </c>
      <c r="B484" t="s">
        <v>142</v>
      </c>
      <c r="C484" t="s">
        <v>150</v>
      </c>
      <c r="D484" t="s">
        <v>154</v>
      </c>
      <c r="E484" t="s">
        <v>156</v>
      </c>
      <c r="F484" t="s">
        <v>161</v>
      </c>
      <c r="G484" t="s">
        <v>224</v>
      </c>
      <c r="H484">
        <v>481.89808728727576</v>
      </c>
      <c r="I484">
        <v>35</v>
      </c>
      <c r="J484">
        <v>1753249.5583645459</v>
      </c>
      <c r="K484">
        <v>46760.884633333328</v>
      </c>
      <c r="L484">
        <v>315584920.50561827</v>
      </c>
      <c r="M484">
        <v>6368747.0816666661</v>
      </c>
      <c r="N484">
        <v>2629874337.5468192</v>
      </c>
      <c r="O484">
        <v>131117000</v>
      </c>
      <c r="P484">
        <v>24.060027566666662</v>
      </c>
      <c r="Q484">
        <v>26211.08089754996</v>
      </c>
      <c r="R484">
        <v>315631681.39025164</v>
      </c>
      <c r="S484">
        <v>2767.3600846284858</v>
      </c>
      <c r="T484">
        <v>26235.140925116626</v>
      </c>
      <c r="U484">
        <f>Sustainable_Friendly_Table[[#This Row],[Total Energy(MJ)]]*AHP!$P$13/TOPSIS!$B$12</f>
        <v>2.5241772685057635E-2</v>
      </c>
      <c r="V484">
        <f>Sustainable_Friendly_Table[[#This Row],[Total Cost(LKR Million)]]*AHP!$P$14/TOPSIS!$C$12</f>
        <v>7.6413099985324379E-3</v>
      </c>
      <c r="W484">
        <f>Sustainable_Friendly_Table[[#This Row],[Total Carbon (Metric T)]]*AHP!$P$15/TOPSIS!$D$12</f>
        <v>1.3891413043481201E-2</v>
      </c>
      <c r="X484">
        <f>((Sustainable_Friendly_Table[[#This Row],[Weighted Energy]]-TOPSIS!$B$13)^2+(Sustainable_Friendly_Table[[#This Row],[Weighted Cost]]-TOPSIS!$C$13)^2+(Sustainable_Friendly_Table[[#This Row],[Weighted Co2]]-TOPSIS!$D$13)^2)^0.5</f>
        <v>6.0460890198043233E-3</v>
      </c>
      <c r="Y484">
        <f>((Sustainable_Friendly_Table[[#This Row],[Weighted Energy]]-TOPSIS!$B$14)^2+(Sustainable_Friendly_Table[[#This Row],[Weighted Cost]]-TOPSIS!$C$14)^2+(Sustainable_Friendly_Table[[#This Row],[Weighted Co2]]-TOPSIS!$D$14)^2)^0.5</f>
        <v>9.795409150814519E-4</v>
      </c>
      <c r="Z484">
        <f>Sustainable_Friendly_Table[[#This Row],[S- Worst-Euclidean Distance]]/(Sustainable_Friendly_Table[[#This Row],[S+ Best-Euclidean Distance]]+Sustainable_Friendly_Table[[#This Row],[S- Worst-Euclidean Distance]])</f>
        <v>0.13942392698732112</v>
      </c>
      <c r="AA484">
        <v>483</v>
      </c>
    </row>
    <row r="485" spans="1:27" x14ac:dyDescent="0.3">
      <c r="A485">
        <v>387</v>
      </c>
      <c r="B485" t="s">
        <v>142</v>
      </c>
      <c r="C485" t="s">
        <v>150</v>
      </c>
      <c r="D485" t="s">
        <v>155</v>
      </c>
      <c r="E485" t="s">
        <v>156</v>
      </c>
      <c r="F485" t="s">
        <v>161</v>
      </c>
      <c r="G485" t="s">
        <v>224</v>
      </c>
      <c r="H485">
        <v>481.92818116227579</v>
      </c>
      <c r="I485">
        <v>35</v>
      </c>
      <c r="J485">
        <v>1753278.6892355459</v>
      </c>
      <c r="K485">
        <v>46674.902133333322</v>
      </c>
      <c r="L485">
        <v>315590164.06239831</v>
      </c>
      <c r="M485">
        <v>6364447.9566666661</v>
      </c>
      <c r="N485">
        <v>2629918033.8533192</v>
      </c>
      <c r="O485">
        <v>131117000</v>
      </c>
      <c r="P485">
        <v>23.995540691666658</v>
      </c>
      <c r="Q485">
        <v>26211.516404071412</v>
      </c>
      <c r="R485">
        <v>315636838.96453166</v>
      </c>
      <c r="S485">
        <v>2767.3994818099854</v>
      </c>
      <c r="T485">
        <v>26235.511944763079</v>
      </c>
      <c r="U485">
        <f>Sustainable_Friendly_Table[[#This Row],[Total Energy(MJ)]]*AHP!$P$13/TOPSIS!$B$12</f>
        <v>2.5242185147827563E-2</v>
      </c>
      <c r="V485">
        <f>Sustainable_Friendly_Table[[#This Row],[Total Cost(LKR Million)]]*AHP!$P$14/TOPSIS!$C$12</f>
        <v>7.6414187831024619E-3</v>
      </c>
      <c r="W485">
        <f>Sustainable_Friendly_Table[[#This Row],[Total Carbon (Metric T)]]*AHP!$P$15/TOPSIS!$D$12</f>
        <v>1.3891609497053561E-2</v>
      </c>
      <c r="X485">
        <f>((Sustainable_Friendly_Table[[#This Row],[Weighted Energy]]-TOPSIS!$B$13)^2+(Sustainable_Friendly_Table[[#This Row],[Weighted Cost]]-TOPSIS!$C$13)^2+(Sustainable_Friendly_Table[[#This Row],[Weighted Co2]]-TOPSIS!$D$13)^2)^0.5</f>
        <v>6.0465577228096187E-3</v>
      </c>
      <c r="Y485">
        <f>((Sustainable_Friendly_Table[[#This Row],[Weighted Energy]]-TOPSIS!$B$14)^2+(Sustainable_Friendly_Table[[#This Row],[Weighted Cost]]-TOPSIS!$C$14)^2+(Sustainable_Friendly_Table[[#This Row],[Weighted Co2]]-TOPSIS!$D$14)^2)^0.5</f>
        <v>9.7907260233484768E-4</v>
      </c>
      <c r="Z485">
        <f>Sustainable_Friendly_Table[[#This Row],[S- Worst-Euclidean Distance]]/(Sustainable_Friendly_Table[[#This Row],[S+ Best-Euclidean Distance]]+Sustainable_Friendly_Table[[#This Row],[S- Worst-Euclidean Distance]])</f>
        <v>0.13935726148738337</v>
      </c>
      <c r="AA485">
        <v>484</v>
      </c>
    </row>
    <row r="486" spans="1:27" x14ac:dyDescent="0.3">
      <c r="A486">
        <v>368</v>
      </c>
      <c r="B486" t="s">
        <v>142</v>
      </c>
      <c r="C486" t="s">
        <v>150</v>
      </c>
      <c r="D486" t="s">
        <v>154</v>
      </c>
      <c r="E486" t="s">
        <v>156</v>
      </c>
      <c r="F486" t="s">
        <v>161</v>
      </c>
      <c r="G486" t="s">
        <v>226</v>
      </c>
      <c r="H486">
        <v>481.89808728727576</v>
      </c>
      <c r="I486">
        <v>35</v>
      </c>
      <c r="J486">
        <v>1753249.5583645459</v>
      </c>
      <c r="K486">
        <v>46760.884633333328</v>
      </c>
      <c r="L486">
        <v>315584920.50561827</v>
      </c>
      <c r="M486">
        <v>6368747.0816666661</v>
      </c>
      <c r="N486">
        <v>2629874337.5468192</v>
      </c>
      <c r="O486">
        <v>136500000</v>
      </c>
      <c r="P486">
        <v>24.060027566666662</v>
      </c>
      <c r="Q486">
        <v>26211.08089754996</v>
      </c>
      <c r="R486">
        <v>315631681.39025164</v>
      </c>
      <c r="S486">
        <v>2772.7430846284856</v>
      </c>
      <c r="T486">
        <v>26235.140925116626</v>
      </c>
      <c r="U486">
        <f>Sustainable_Friendly_Table[[#This Row],[Total Energy(MJ)]]*AHP!$P$13/TOPSIS!$B$12</f>
        <v>2.5241772685057635E-2</v>
      </c>
      <c r="V486">
        <f>Sustainable_Friendly_Table[[#This Row],[Total Cost(LKR Million)]]*AHP!$P$14/TOPSIS!$C$12</f>
        <v>7.6561736846680363E-3</v>
      </c>
      <c r="W486">
        <f>Sustainable_Friendly_Table[[#This Row],[Total Carbon (Metric T)]]*AHP!$P$15/TOPSIS!$D$12</f>
        <v>1.3891413043481201E-2</v>
      </c>
      <c r="X486">
        <f>((Sustainable_Friendly_Table[[#This Row],[Weighted Energy]]-TOPSIS!$B$13)^2+(Sustainable_Friendly_Table[[#This Row],[Weighted Cost]]-TOPSIS!$C$13)^2+(Sustainable_Friendly_Table[[#This Row],[Weighted Co2]]-TOPSIS!$D$13)^2)^0.5</f>
        <v>6.0499475431199969E-3</v>
      </c>
      <c r="Y486">
        <f>((Sustainable_Friendly_Table[[#This Row],[Weighted Energy]]-TOPSIS!$B$14)^2+(Sustainable_Friendly_Table[[#This Row],[Weighted Cost]]-TOPSIS!$C$14)^2+(Sustainable_Friendly_Table[[#This Row],[Weighted Co2]]-TOPSIS!$D$14)^2)^0.5</f>
        <v>9.7552120419091431E-4</v>
      </c>
      <c r="Z486">
        <f>Sustainable_Friendly_Table[[#This Row],[S- Worst-Euclidean Distance]]/(Sustainable_Friendly_Table[[#This Row],[S+ Best-Euclidean Distance]]+Sustainable_Friendly_Table[[#This Row],[S- Worst-Euclidean Distance]])</f>
        <v>0.13885496317442272</v>
      </c>
      <c r="AA486">
        <v>485</v>
      </c>
    </row>
    <row r="487" spans="1:27" x14ac:dyDescent="0.3">
      <c r="A487">
        <v>386</v>
      </c>
      <c r="B487" t="s">
        <v>142</v>
      </c>
      <c r="C487" t="s">
        <v>150</v>
      </c>
      <c r="D487" t="s">
        <v>155</v>
      </c>
      <c r="E487" t="s">
        <v>156</v>
      </c>
      <c r="F487" t="s">
        <v>161</v>
      </c>
      <c r="G487" t="s">
        <v>226</v>
      </c>
      <c r="H487">
        <v>481.92818116227579</v>
      </c>
      <c r="I487">
        <v>35</v>
      </c>
      <c r="J487">
        <v>1753278.6892355459</v>
      </c>
      <c r="K487">
        <v>46674.902133333322</v>
      </c>
      <c r="L487">
        <v>315590164.06239831</v>
      </c>
      <c r="M487">
        <v>6364447.9566666661</v>
      </c>
      <c r="N487">
        <v>2629918033.8533192</v>
      </c>
      <c r="O487">
        <v>136500000</v>
      </c>
      <c r="P487">
        <v>23.995540691666658</v>
      </c>
      <c r="Q487">
        <v>26211.516404071412</v>
      </c>
      <c r="R487">
        <v>315636838.96453166</v>
      </c>
      <c r="S487">
        <v>2772.7824818099857</v>
      </c>
      <c r="T487">
        <v>26235.511944763079</v>
      </c>
      <c r="U487">
        <f>Sustainable_Friendly_Table[[#This Row],[Total Energy(MJ)]]*AHP!$P$13/TOPSIS!$B$12</f>
        <v>2.5242185147827563E-2</v>
      </c>
      <c r="V487">
        <f>Sustainable_Friendly_Table[[#This Row],[Total Cost(LKR Million)]]*AHP!$P$14/TOPSIS!$C$12</f>
        <v>7.6562824692380602E-3</v>
      </c>
      <c r="W487">
        <f>Sustainable_Friendly_Table[[#This Row],[Total Carbon (Metric T)]]*AHP!$P$15/TOPSIS!$D$12</f>
        <v>1.3891609497053561E-2</v>
      </c>
      <c r="X487">
        <f>((Sustainable_Friendly_Table[[#This Row],[Weighted Energy]]-TOPSIS!$B$13)^2+(Sustainable_Friendly_Table[[#This Row],[Weighted Cost]]-TOPSIS!$C$13)^2+(Sustainable_Friendly_Table[[#This Row],[Weighted Co2]]-TOPSIS!$D$13)^2)^0.5</f>
        <v>6.0504162144643684E-3</v>
      </c>
      <c r="Y487">
        <f>((Sustainable_Friendly_Table[[#This Row],[Weighted Energy]]-TOPSIS!$B$14)^2+(Sustainable_Friendly_Table[[#This Row],[Weighted Cost]]-TOPSIS!$C$14)^2+(Sustainable_Friendly_Table[[#This Row],[Weighted Co2]]-TOPSIS!$D$14)^2)^0.5</f>
        <v>9.7505261910813012E-4</v>
      </c>
      <c r="Z487">
        <f>Sustainable_Friendly_Table[[#This Row],[S- Worst-Euclidean Distance]]/(Sustainable_Friendly_Table[[#This Row],[S+ Best-Euclidean Distance]]+Sustainable_Friendly_Table[[#This Row],[S- Worst-Euclidean Distance]])</f>
        <v>0.13878826341790335</v>
      </c>
      <c r="AA487">
        <v>486</v>
      </c>
    </row>
    <row r="488" spans="1:27" x14ac:dyDescent="0.3">
      <c r="A488">
        <v>376</v>
      </c>
      <c r="B488" t="s">
        <v>142</v>
      </c>
      <c r="C488" t="s">
        <v>150</v>
      </c>
      <c r="D488" t="s">
        <v>154</v>
      </c>
      <c r="E488" t="s">
        <v>157</v>
      </c>
      <c r="F488" t="s">
        <v>161</v>
      </c>
      <c r="G488" t="s">
        <v>225</v>
      </c>
      <c r="H488">
        <v>484.94959962060915</v>
      </c>
      <c r="I488">
        <v>69</v>
      </c>
      <c r="J488">
        <v>1756203.4223032123</v>
      </c>
      <c r="K488">
        <v>49757.905674999995</v>
      </c>
      <c r="L488">
        <v>316116616.01457822</v>
      </c>
      <c r="M488">
        <v>5769342.8733333321</v>
      </c>
      <c r="N488">
        <v>2634305133.4548182</v>
      </c>
      <c r="O488">
        <v>128616000</v>
      </c>
      <c r="P488">
        <v>27.057048608333329</v>
      </c>
      <c r="Q488">
        <v>26255.241163433024</v>
      </c>
      <c r="R488">
        <v>316166373.92025322</v>
      </c>
      <c r="S488">
        <v>2768.6904763281518</v>
      </c>
      <c r="T488">
        <v>26282.298212041358</v>
      </c>
      <c r="U488">
        <f>Sustainable_Friendly_Table[[#This Row],[Total Energy(MJ)]]*AHP!$P$13/TOPSIS!$B$12</f>
        <v>2.5284533244578314E-2</v>
      </c>
      <c r="V488">
        <f>Sustainable_Friendly_Table[[#This Row],[Total Cost(LKR Million)]]*AHP!$P$14/TOPSIS!$C$12</f>
        <v>7.644983512309373E-3</v>
      </c>
      <c r="W488">
        <f>Sustainable_Friendly_Table[[#This Row],[Total Carbon (Metric T)]]*AHP!$P$15/TOPSIS!$D$12</f>
        <v>1.3916382657806934E-2</v>
      </c>
      <c r="X488">
        <f>((Sustainable_Friendly_Table[[#This Row],[Weighted Energy]]-TOPSIS!$B$13)^2+(Sustainable_Friendly_Table[[#This Row],[Weighted Cost]]-TOPSIS!$C$13)^2+(Sustainable_Friendly_Table[[#This Row],[Weighted Co2]]-TOPSIS!$D$13)^2)^0.5</f>
        <v>6.0948645134504898E-3</v>
      </c>
      <c r="Y488">
        <f>((Sustainable_Friendly_Table[[#This Row],[Weighted Energy]]-TOPSIS!$B$14)^2+(Sustainable_Friendly_Table[[#This Row],[Weighted Cost]]-TOPSIS!$C$14)^2+(Sustainable_Friendly_Table[[#This Row],[Weighted Co2]]-TOPSIS!$D$14)^2)^0.5</f>
        <v>9.3101921565443663E-4</v>
      </c>
      <c r="Z488">
        <f>Sustainable_Friendly_Table[[#This Row],[S- Worst-Euclidean Distance]]/(Sustainable_Friendly_Table[[#This Row],[S+ Best-Euclidean Distance]]+Sustainable_Friendly_Table[[#This Row],[S- Worst-Euclidean Distance]])</f>
        <v>0.13251275591106959</v>
      </c>
      <c r="AA488">
        <v>487</v>
      </c>
    </row>
    <row r="489" spans="1:27" x14ac:dyDescent="0.3">
      <c r="A489">
        <v>394</v>
      </c>
      <c r="B489" t="s">
        <v>142</v>
      </c>
      <c r="C489" t="s">
        <v>150</v>
      </c>
      <c r="D489" t="s">
        <v>155</v>
      </c>
      <c r="E489" t="s">
        <v>157</v>
      </c>
      <c r="F489" t="s">
        <v>161</v>
      </c>
      <c r="G489" t="s">
        <v>225</v>
      </c>
      <c r="H489">
        <v>484.97969349560918</v>
      </c>
      <c r="I489">
        <v>69</v>
      </c>
      <c r="J489">
        <v>1756232.5531742126</v>
      </c>
      <c r="K489">
        <v>49671.923174999989</v>
      </c>
      <c r="L489">
        <v>316121859.57135826</v>
      </c>
      <c r="M489">
        <v>5765043.7483333321</v>
      </c>
      <c r="N489">
        <v>2634348829.7613187</v>
      </c>
      <c r="O489">
        <v>128616000</v>
      </c>
      <c r="P489">
        <v>26.992561733333325</v>
      </c>
      <c r="Q489">
        <v>26255.676669954479</v>
      </c>
      <c r="R489">
        <v>316171531.49453324</v>
      </c>
      <c r="S489">
        <v>2768.729873509652</v>
      </c>
      <c r="T489">
        <v>26282.669231687811</v>
      </c>
      <c r="U489">
        <f>Sustainable_Friendly_Table[[#This Row],[Total Energy(MJ)]]*AHP!$P$13/TOPSIS!$B$12</f>
        <v>2.5284945707348239E-2</v>
      </c>
      <c r="V489">
        <f>Sustainable_Friendly_Table[[#This Row],[Total Cost(LKR Million)]]*AHP!$P$14/TOPSIS!$C$12</f>
        <v>7.6450922968793978E-3</v>
      </c>
      <c r="W489">
        <f>Sustainable_Friendly_Table[[#This Row],[Total Carbon (Metric T)]]*AHP!$P$15/TOPSIS!$D$12</f>
        <v>1.3916579111379295E-2</v>
      </c>
      <c r="X489">
        <f>((Sustainable_Friendly_Table[[#This Row],[Weighted Energy]]-TOPSIS!$B$13)^2+(Sustainable_Friendly_Table[[#This Row],[Weighted Cost]]-TOPSIS!$C$13)^2+(Sustainable_Friendly_Table[[#This Row],[Weighted Co2]]-TOPSIS!$D$13)^2)^0.5</f>
        <v>6.0953332297298607E-3</v>
      </c>
      <c r="Y489">
        <f>((Sustainable_Friendly_Table[[#This Row],[Weighted Energy]]-TOPSIS!$B$14)^2+(Sustainable_Friendly_Table[[#This Row],[Weighted Cost]]-TOPSIS!$C$14)^2+(Sustainable_Friendly_Table[[#This Row],[Weighted Co2]]-TOPSIS!$D$14)^2)^0.5</f>
        <v>9.30551138037388E-4</v>
      </c>
      <c r="Z489">
        <f>Sustainable_Friendly_Table[[#This Row],[S- Worst-Euclidean Distance]]/(Sustainable_Friendly_Table[[#This Row],[S+ Best-Euclidean Distance]]+Sustainable_Friendly_Table[[#This Row],[S- Worst-Euclidean Distance]])</f>
        <v>0.13244612198664854</v>
      </c>
      <c r="AA489">
        <v>488</v>
      </c>
    </row>
    <row r="490" spans="1:27" x14ac:dyDescent="0.3">
      <c r="A490">
        <v>378</v>
      </c>
      <c r="B490" t="s">
        <v>142</v>
      </c>
      <c r="C490" t="s">
        <v>150</v>
      </c>
      <c r="D490" t="s">
        <v>154</v>
      </c>
      <c r="E490" t="s">
        <v>157</v>
      </c>
      <c r="F490" t="s">
        <v>161</v>
      </c>
      <c r="G490" t="s">
        <v>224</v>
      </c>
      <c r="H490">
        <v>484.94959962060915</v>
      </c>
      <c r="I490">
        <v>35</v>
      </c>
      <c r="J490">
        <v>1756203.4223032123</v>
      </c>
      <c r="K490">
        <v>49757.905674999995</v>
      </c>
      <c r="L490">
        <v>316116616.01457822</v>
      </c>
      <c r="M490">
        <v>5769342.8733333321</v>
      </c>
      <c r="N490">
        <v>2634305133.4548182</v>
      </c>
      <c r="O490">
        <v>131117000</v>
      </c>
      <c r="P490">
        <v>27.057048608333329</v>
      </c>
      <c r="Q490">
        <v>26255.241163433024</v>
      </c>
      <c r="R490">
        <v>316166373.92025322</v>
      </c>
      <c r="S490">
        <v>2771.1914763281516</v>
      </c>
      <c r="T490">
        <v>26282.298212041358</v>
      </c>
      <c r="U490">
        <f>Sustainable_Friendly_Table[[#This Row],[Total Energy(MJ)]]*AHP!$P$13/TOPSIS!$B$12</f>
        <v>2.5284533244578314E-2</v>
      </c>
      <c r="V490">
        <f>Sustainable_Friendly_Table[[#This Row],[Total Cost(LKR Million)]]*AHP!$P$14/TOPSIS!$C$12</f>
        <v>7.6518893415913952E-3</v>
      </c>
      <c r="W490">
        <f>Sustainable_Friendly_Table[[#This Row],[Total Carbon (Metric T)]]*AHP!$P$15/TOPSIS!$D$12</f>
        <v>1.3916382657806934E-2</v>
      </c>
      <c r="X490">
        <f>((Sustainable_Friendly_Table[[#This Row],[Weighted Energy]]-TOPSIS!$B$13)^2+(Sustainable_Friendly_Table[[#This Row],[Weighted Cost]]-TOPSIS!$C$13)^2+(Sustainable_Friendly_Table[[#This Row],[Weighted Co2]]-TOPSIS!$D$13)^2)^0.5</f>
        <v>6.0966428405067018E-3</v>
      </c>
      <c r="Y490">
        <f>((Sustainable_Friendly_Table[[#This Row],[Weighted Energy]]-TOPSIS!$B$14)^2+(Sustainable_Friendly_Table[[#This Row],[Weighted Cost]]-TOPSIS!$C$14)^2+(Sustainable_Friendly_Table[[#This Row],[Weighted Co2]]-TOPSIS!$D$14)^2)^0.5</f>
        <v>9.2905397334707709E-4</v>
      </c>
      <c r="Z490">
        <f>Sustainable_Friendly_Table[[#This Row],[S- Worst-Euclidean Distance]]/(Sustainable_Friendly_Table[[#This Row],[S+ Best-Euclidean Distance]]+Sustainable_Friendly_Table[[#This Row],[S- Worst-Euclidean Distance]])</f>
        <v>0.13223655929972683</v>
      </c>
      <c r="AA490">
        <v>489</v>
      </c>
    </row>
    <row r="491" spans="1:27" x14ac:dyDescent="0.3">
      <c r="A491">
        <v>396</v>
      </c>
      <c r="B491" t="s">
        <v>142</v>
      </c>
      <c r="C491" t="s">
        <v>150</v>
      </c>
      <c r="D491" t="s">
        <v>155</v>
      </c>
      <c r="E491" t="s">
        <v>157</v>
      </c>
      <c r="F491" t="s">
        <v>161</v>
      </c>
      <c r="G491" t="s">
        <v>224</v>
      </c>
      <c r="H491">
        <v>484.97969349560918</v>
      </c>
      <c r="I491">
        <v>35</v>
      </c>
      <c r="J491">
        <v>1756232.5531742126</v>
      </c>
      <c r="K491">
        <v>49671.923174999989</v>
      </c>
      <c r="L491">
        <v>316121859.57135826</v>
      </c>
      <c r="M491">
        <v>5765043.7483333321</v>
      </c>
      <c r="N491">
        <v>2634348829.7613187</v>
      </c>
      <c r="O491">
        <v>131117000</v>
      </c>
      <c r="P491">
        <v>26.992561733333325</v>
      </c>
      <c r="Q491">
        <v>26255.676669954479</v>
      </c>
      <c r="R491">
        <v>316171531.49453324</v>
      </c>
      <c r="S491">
        <v>2771.2308735096522</v>
      </c>
      <c r="T491">
        <v>26282.669231687811</v>
      </c>
      <c r="U491">
        <f>Sustainable_Friendly_Table[[#This Row],[Total Energy(MJ)]]*AHP!$P$13/TOPSIS!$B$12</f>
        <v>2.5284945707348239E-2</v>
      </c>
      <c r="V491">
        <f>Sustainable_Friendly_Table[[#This Row],[Total Cost(LKR Million)]]*AHP!$P$14/TOPSIS!$C$12</f>
        <v>7.6519981261614217E-3</v>
      </c>
      <c r="W491">
        <f>Sustainable_Friendly_Table[[#This Row],[Total Carbon (Metric T)]]*AHP!$P$15/TOPSIS!$D$12</f>
        <v>1.3916579111379295E-2</v>
      </c>
      <c r="X491">
        <f>((Sustainable_Friendly_Table[[#This Row],[Weighted Energy]]-TOPSIS!$B$13)^2+(Sustainable_Friendly_Table[[#This Row],[Weighted Cost]]-TOPSIS!$C$13)^2+(Sustainable_Friendly_Table[[#This Row],[Weighted Co2]]-TOPSIS!$D$13)^2)^0.5</f>
        <v>6.0971115432906378E-3</v>
      </c>
      <c r="Y491">
        <f>((Sustainable_Friendly_Table[[#This Row],[Weighted Energy]]-TOPSIS!$B$14)^2+(Sustainable_Friendly_Table[[#This Row],[Weighted Cost]]-TOPSIS!$C$14)^2+(Sustainable_Friendly_Table[[#This Row],[Weighted Co2]]-TOPSIS!$D$14)^2)^0.5</f>
        <v>9.2858571412239837E-4</v>
      </c>
      <c r="Z491">
        <f>Sustainable_Friendly_Table[[#This Row],[S- Worst-Euclidean Distance]]/(Sustainable_Friendly_Table[[#This Row],[S+ Best-Euclidean Distance]]+Sustainable_Friendly_Table[[#This Row],[S- Worst-Euclidean Distance]])</f>
        <v>0.13216990144894417</v>
      </c>
      <c r="AA491">
        <v>490</v>
      </c>
    </row>
    <row r="492" spans="1:27" x14ac:dyDescent="0.3">
      <c r="A492">
        <v>377</v>
      </c>
      <c r="B492" t="s">
        <v>142</v>
      </c>
      <c r="C492" t="s">
        <v>150</v>
      </c>
      <c r="D492" t="s">
        <v>154</v>
      </c>
      <c r="E492" t="s">
        <v>157</v>
      </c>
      <c r="F492" t="s">
        <v>161</v>
      </c>
      <c r="G492" t="s">
        <v>226</v>
      </c>
      <c r="H492">
        <v>484.94959962060915</v>
      </c>
      <c r="I492">
        <v>35</v>
      </c>
      <c r="J492">
        <v>1756203.4223032123</v>
      </c>
      <c r="K492">
        <v>49757.905674999995</v>
      </c>
      <c r="L492">
        <v>316116616.01457822</v>
      </c>
      <c r="M492">
        <v>5769342.8733333321</v>
      </c>
      <c r="N492">
        <v>2634305133.4548182</v>
      </c>
      <c r="O492">
        <v>136500000</v>
      </c>
      <c r="P492">
        <v>27.057048608333329</v>
      </c>
      <c r="Q492">
        <v>26255.241163433024</v>
      </c>
      <c r="R492">
        <v>316166373.92025322</v>
      </c>
      <c r="S492">
        <v>2776.5744763281518</v>
      </c>
      <c r="T492">
        <v>26282.298212041358</v>
      </c>
      <c r="U492">
        <f>Sustainable_Friendly_Table[[#This Row],[Total Energy(MJ)]]*AHP!$P$13/TOPSIS!$B$12</f>
        <v>2.5284533244578314E-2</v>
      </c>
      <c r="V492">
        <f>Sustainable_Friendly_Table[[#This Row],[Total Cost(LKR Million)]]*AHP!$P$14/TOPSIS!$C$12</f>
        <v>7.6667530277269944E-3</v>
      </c>
      <c r="W492">
        <f>Sustainable_Friendly_Table[[#This Row],[Total Carbon (Metric T)]]*AHP!$P$15/TOPSIS!$D$12</f>
        <v>1.3916382657806934E-2</v>
      </c>
      <c r="X492">
        <f>((Sustainable_Friendly_Table[[#This Row],[Weighted Energy]]-TOPSIS!$B$13)^2+(Sustainable_Friendly_Table[[#This Row],[Weighted Cost]]-TOPSIS!$C$13)^2+(Sustainable_Friendly_Table[[#This Row],[Weighted Co2]]-TOPSIS!$D$13)^2)^0.5</f>
        <v>6.1004951651383527E-3</v>
      </c>
      <c r="Y492">
        <f>((Sustainable_Friendly_Table[[#This Row],[Weighted Energy]]-TOPSIS!$B$14)^2+(Sustainable_Friendly_Table[[#This Row],[Weighted Cost]]-TOPSIS!$C$14)^2+(Sustainable_Friendly_Table[[#This Row],[Weighted Co2]]-TOPSIS!$D$14)^2)^0.5</f>
        <v>9.2498486310261987E-4</v>
      </c>
      <c r="Z492">
        <f>Sustainable_Friendly_Table[[#This Row],[S- Worst-Euclidean Distance]]/(Sustainable_Friendly_Table[[#This Row],[S+ Best-Euclidean Distance]]+Sustainable_Friendly_Table[[#This Row],[S- Worst-Euclidean Distance]])</f>
        <v>0.13166144653238962</v>
      </c>
      <c r="AA492">
        <v>491</v>
      </c>
    </row>
    <row r="493" spans="1:27" x14ac:dyDescent="0.3">
      <c r="A493">
        <v>395</v>
      </c>
      <c r="B493" t="s">
        <v>142</v>
      </c>
      <c r="C493" t="s">
        <v>150</v>
      </c>
      <c r="D493" t="s">
        <v>155</v>
      </c>
      <c r="E493" t="s">
        <v>157</v>
      </c>
      <c r="F493" t="s">
        <v>161</v>
      </c>
      <c r="G493" t="s">
        <v>226</v>
      </c>
      <c r="H493">
        <v>484.97969349560918</v>
      </c>
      <c r="I493">
        <v>35</v>
      </c>
      <c r="J493">
        <v>1756232.5531742126</v>
      </c>
      <c r="K493">
        <v>49671.923174999989</v>
      </c>
      <c r="L493">
        <v>316121859.57135826</v>
      </c>
      <c r="M493">
        <v>5765043.7483333321</v>
      </c>
      <c r="N493">
        <v>2634348829.7613187</v>
      </c>
      <c r="O493">
        <v>136500000</v>
      </c>
      <c r="P493">
        <v>26.992561733333325</v>
      </c>
      <c r="Q493">
        <v>26255.676669954479</v>
      </c>
      <c r="R493">
        <v>316171531.49453324</v>
      </c>
      <c r="S493">
        <v>2776.613873509652</v>
      </c>
      <c r="T493">
        <v>26282.669231687811</v>
      </c>
      <c r="U493">
        <f>Sustainable_Friendly_Table[[#This Row],[Total Energy(MJ)]]*AHP!$P$13/TOPSIS!$B$12</f>
        <v>2.5284945707348239E-2</v>
      </c>
      <c r="V493">
        <f>Sustainable_Friendly_Table[[#This Row],[Total Cost(LKR Million)]]*AHP!$P$14/TOPSIS!$C$12</f>
        <v>7.6668618122970192E-3</v>
      </c>
      <c r="W493">
        <f>Sustainable_Friendly_Table[[#This Row],[Total Carbon (Metric T)]]*AHP!$P$15/TOPSIS!$D$12</f>
        <v>1.3916579111379295E-2</v>
      </c>
      <c r="X493">
        <f>((Sustainable_Friendly_Table[[#This Row],[Weighted Energy]]-TOPSIS!$B$13)^2+(Sustainable_Friendly_Table[[#This Row],[Weighted Cost]]-TOPSIS!$C$13)^2+(Sustainable_Friendly_Table[[#This Row],[Weighted Co2]]-TOPSIS!$D$13)^2)^0.5</f>
        <v>6.100963837000031E-3</v>
      </c>
      <c r="Y493">
        <f>((Sustainable_Friendly_Table[[#This Row],[Weighted Energy]]-TOPSIS!$B$14)^2+(Sustainable_Friendly_Table[[#This Row],[Weighted Cost]]-TOPSIS!$C$14)^2+(Sustainable_Friendly_Table[[#This Row],[Weighted Co2]]-TOPSIS!$D$14)^2)^0.5</f>
        <v>9.2451629186758881E-4</v>
      </c>
      <c r="Z493">
        <f>Sustainable_Friendly_Table[[#This Row],[S- Worst-Euclidean Distance]]/(Sustainable_Friendly_Table[[#This Row],[S+ Best-Euclidean Distance]]+Sustainable_Friendly_Table[[#This Row],[S- Worst-Euclidean Distance]])</f>
        <v>0.13159474867329873</v>
      </c>
      <c r="AA493">
        <v>492</v>
      </c>
    </row>
    <row r="494" spans="1:27" x14ac:dyDescent="0.3">
      <c r="A494">
        <v>472</v>
      </c>
      <c r="B494" t="s">
        <v>143</v>
      </c>
      <c r="C494" t="s">
        <v>150</v>
      </c>
      <c r="D494" t="s">
        <v>154</v>
      </c>
      <c r="E494" t="s">
        <v>156</v>
      </c>
      <c r="F494" t="s">
        <v>160</v>
      </c>
      <c r="G494" t="s">
        <v>225</v>
      </c>
      <c r="H494">
        <v>494.00296903722938</v>
      </c>
      <c r="I494">
        <v>71</v>
      </c>
      <c r="J494">
        <v>1763156.9681815042</v>
      </c>
      <c r="K494">
        <v>39392.063008333324</v>
      </c>
      <c r="L494">
        <v>317368254.27267081</v>
      </c>
      <c r="M494">
        <v>6142653.2441666657</v>
      </c>
      <c r="N494">
        <v>2644735452.2722564</v>
      </c>
      <c r="O494">
        <v>132344000</v>
      </c>
      <c r="P494">
        <v>25.926129191666664</v>
      </c>
      <c r="Q494">
        <v>26359.196674313491</v>
      </c>
      <c r="R494">
        <v>317407646.33567911</v>
      </c>
      <c r="S494">
        <v>2783.2221055164232</v>
      </c>
      <c r="T494">
        <v>26385.122803505157</v>
      </c>
      <c r="U494">
        <f>Sustainable_Friendly_Table[[#This Row],[Total Energy(MJ)]]*AHP!$P$13/TOPSIS!$B$12</f>
        <v>2.5383800580520019E-2</v>
      </c>
      <c r="V494">
        <f>Sustainable_Friendly_Table[[#This Row],[Total Cost(LKR Million)]]*AHP!$P$14/TOPSIS!$C$12</f>
        <v>7.6851086424028821E-3</v>
      </c>
      <c r="W494">
        <f>Sustainable_Friendly_Table[[#This Row],[Total Carbon (Metric T)]]*AHP!$P$15/TOPSIS!$D$12</f>
        <v>1.397082791026919E-2</v>
      </c>
      <c r="X494">
        <f>((Sustainable_Friendly_Table[[#This Row],[Weighted Energy]]-TOPSIS!$B$13)^2+(Sustainable_Friendly_Table[[#This Row],[Weighted Cost]]-TOPSIS!$C$13)^2+(Sustainable_Friendly_Table[[#This Row],[Weighted Co2]]-TOPSIS!$D$13)^2)^0.5</f>
        <v>6.214598997329286E-3</v>
      </c>
      <c r="Y494">
        <f>((Sustainable_Friendly_Table[[#This Row],[Weighted Energy]]-TOPSIS!$B$14)^2+(Sustainable_Friendly_Table[[#This Row],[Weighted Cost]]-TOPSIS!$C$14)^2+(Sustainable_Friendly_Table[[#This Row],[Weighted Co2]]-TOPSIS!$D$14)^2)^0.5</f>
        <v>8.1106340351588173E-4</v>
      </c>
      <c r="Z494">
        <f>Sustainable_Friendly_Table[[#This Row],[S- Worst-Euclidean Distance]]/(Sustainable_Friendly_Table[[#This Row],[S+ Best-Euclidean Distance]]+Sustainable_Friendly_Table[[#This Row],[S- Worst-Euclidean Distance]])</f>
        <v>0.1154429799271757</v>
      </c>
      <c r="AA494">
        <v>493</v>
      </c>
    </row>
    <row r="495" spans="1:27" x14ac:dyDescent="0.3">
      <c r="A495">
        <v>490</v>
      </c>
      <c r="B495" t="s">
        <v>143</v>
      </c>
      <c r="C495" t="s">
        <v>150</v>
      </c>
      <c r="D495" t="s">
        <v>155</v>
      </c>
      <c r="E495" t="s">
        <v>156</v>
      </c>
      <c r="F495" t="s">
        <v>160</v>
      </c>
      <c r="G495" t="s">
        <v>225</v>
      </c>
      <c r="H495">
        <v>494.03306291222941</v>
      </c>
      <c r="I495">
        <v>71</v>
      </c>
      <c r="J495">
        <v>1763186.0990525044</v>
      </c>
      <c r="K495">
        <v>39306.080508333325</v>
      </c>
      <c r="L495">
        <v>317373497.82945079</v>
      </c>
      <c r="M495">
        <v>6138354.1191666657</v>
      </c>
      <c r="N495">
        <v>2644779148.5787563</v>
      </c>
      <c r="O495">
        <v>132344000</v>
      </c>
      <c r="P495">
        <v>25.861642316666661</v>
      </c>
      <c r="Q495">
        <v>26359.632180834938</v>
      </c>
      <c r="R495">
        <v>317412803.90995914</v>
      </c>
      <c r="S495">
        <v>2783.2615026979233</v>
      </c>
      <c r="T495">
        <v>26385.493823151606</v>
      </c>
      <c r="U495">
        <f>Sustainable_Friendly_Table[[#This Row],[Total Energy(MJ)]]*AHP!$P$13/TOPSIS!$B$12</f>
        <v>2.5384213043289951E-2</v>
      </c>
      <c r="V495">
        <f>Sustainable_Friendly_Table[[#This Row],[Total Cost(LKR Million)]]*AHP!$P$14/TOPSIS!$C$12</f>
        <v>7.6852174269729078E-3</v>
      </c>
      <c r="W495">
        <f>Sustainable_Friendly_Table[[#This Row],[Total Carbon (Metric T)]]*AHP!$P$15/TOPSIS!$D$12</f>
        <v>1.3971024363841547E-2</v>
      </c>
      <c r="X495">
        <f>((Sustainable_Friendly_Table[[#This Row],[Weighted Energy]]-TOPSIS!$B$13)^2+(Sustainable_Friendly_Table[[#This Row],[Weighted Cost]]-TOPSIS!$C$13)^2+(Sustainable_Friendly_Table[[#This Row],[Weighted Co2]]-TOPSIS!$D$13)^2)^0.5</f>
        <v>6.2150676948699952E-3</v>
      </c>
      <c r="Y495">
        <f>((Sustainable_Friendly_Table[[#This Row],[Weighted Energy]]-TOPSIS!$B$14)^2+(Sustainable_Friendly_Table[[#This Row],[Weighted Cost]]-TOPSIS!$C$14)^2+(Sustainable_Friendly_Table[[#This Row],[Weighted Co2]]-TOPSIS!$D$14)^2)^0.5</f>
        <v>8.1059514875618586E-4</v>
      </c>
      <c r="Z495">
        <f>Sustainable_Friendly_Table[[#This Row],[S- Worst-Euclidean Distance]]/(Sustainable_Friendly_Table[[#This Row],[S+ Best-Euclidean Distance]]+Sustainable_Friendly_Table[[#This Row],[S- Worst-Euclidean Distance]])</f>
        <v>0.11537632345844401</v>
      </c>
      <c r="AA495">
        <v>494</v>
      </c>
    </row>
    <row r="496" spans="1:27" x14ac:dyDescent="0.3">
      <c r="A496">
        <v>474</v>
      </c>
      <c r="B496" t="s">
        <v>143</v>
      </c>
      <c r="C496" t="s">
        <v>150</v>
      </c>
      <c r="D496" t="s">
        <v>154</v>
      </c>
      <c r="E496" t="s">
        <v>156</v>
      </c>
      <c r="F496" t="s">
        <v>160</v>
      </c>
      <c r="G496" t="s">
        <v>224</v>
      </c>
      <c r="H496">
        <v>494.00296903722938</v>
      </c>
      <c r="I496">
        <v>36</v>
      </c>
      <c r="J496">
        <v>1763156.9681815042</v>
      </c>
      <c r="K496">
        <v>39392.063008333324</v>
      </c>
      <c r="L496">
        <v>317368254.27267081</v>
      </c>
      <c r="M496">
        <v>6142653.2441666657</v>
      </c>
      <c r="N496">
        <v>2644735452.2722564</v>
      </c>
      <c r="O496">
        <v>134863200</v>
      </c>
      <c r="P496">
        <v>25.926129191666664</v>
      </c>
      <c r="Q496">
        <v>26359.196674313491</v>
      </c>
      <c r="R496">
        <v>317407646.33567911</v>
      </c>
      <c r="S496">
        <v>2785.7413055164234</v>
      </c>
      <c r="T496">
        <v>26385.122803505157</v>
      </c>
      <c r="U496">
        <f>Sustainable_Friendly_Table[[#This Row],[Total Energy(MJ)]]*AHP!$P$13/TOPSIS!$B$12</f>
        <v>2.5383800580520019E-2</v>
      </c>
      <c r="V496">
        <f>Sustainable_Friendly_Table[[#This Row],[Total Cost(LKR Million)]]*AHP!$P$14/TOPSIS!$C$12</f>
        <v>7.6920647260203456E-3</v>
      </c>
      <c r="W496">
        <f>Sustainable_Friendly_Table[[#This Row],[Total Carbon (Metric T)]]*AHP!$P$15/TOPSIS!$D$12</f>
        <v>1.397082791026919E-2</v>
      </c>
      <c r="X496">
        <f>((Sustainable_Friendly_Table[[#This Row],[Weighted Energy]]-TOPSIS!$B$13)^2+(Sustainable_Friendly_Table[[#This Row],[Weighted Cost]]-TOPSIS!$C$13)^2+(Sustainable_Friendly_Table[[#This Row],[Weighted Co2]]-TOPSIS!$D$13)^2)^0.5</f>
        <v>6.2164006895407808E-3</v>
      </c>
      <c r="Y496">
        <f>((Sustainable_Friendly_Table[[#This Row],[Weighted Energy]]-TOPSIS!$B$14)^2+(Sustainable_Friendly_Table[[#This Row],[Weighted Cost]]-TOPSIS!$C$14)^2+(Sustainable_Friendly_Table[[#This Row],[Weighted Co2]]-TOPSIS!$D$14)^2)^0.5</f>
        <v>8.0913554224919162E-4</v>
      </c>
      <c r="Z496">
        <f>Sustainable_Friendly_Table[[#This Row],[S- Worst-Euclidean Distance]]/(Sustainable_Friendly_Table[[#This Row],[S+ Best-Euclidean Distance]]+Sustainable_Friendly_Table[[#This Row],[S- Worst-Euclidean Distance]])</f>
        <v>0.11517064542175727</v>
      </c>
      <c r="AA496">
        <v>495</v>
      </c>
    </row>
    <row r="497" spans="1:27" x14ac:dyDescent="0.3">
      <c r="A497">
        <v>492</v>
      </c>
      <c r="B497" t="s">
        <v>143</v>
      </c>
      <c r="C497" t="s">
        <v>150</v>
      </c>
      <c r="D497" t="s">
        <v>155</v>
      </c>
      <c r="E497" t="s">
        <v>156</v>
      </c>
      <c r="F497" t="s">
        <v>160</v>
      </c>
      <c r="G497" t="s">
        <v>224</v>
      </c>
      <c r="H497">
        <v>494.03306291222941</v>
      </c>
      <c r="I497">
        <v>36</v>
      </c>
      <c r="J497">
        <v>1763186.0990525044</v>
      </c>
      <c r="K497">
        <v>39306.080508333325</v>
      </c>
      <c r="L497">
        <v>317373497.82945079</v>
      </c>
      <c r="M497">
        <v>6138354.1191666657</v>
      </c>
      <c r="N497">
        <v>2644779148.5787563</v>
      </c>
      <c r="O497">
        <v>134863200</v>
      </c>
      <c r="P497">
        <v>25.861642316666661</v>
      </c>
      <c r="Q497">
        <v>26359.632180834938</v>
      </c>
      <c r="R497">
        <v>317412803.90995914</v>
      </c>
      <c r="S497">
        <v>2785.7807026979231</v>
      </c>
      <c r="T497">
        <v>26385.493823151606</v>
      </c>
      <c r="U497">
        <f>Sustainable_Friendly_Table[[#This Row],[Total Energy(MJ)]]*AHP!$P$13/TOPSIS!$B$12</f>
        <v>2.5384213043289951E-2</v>
      </c>
      <c r="V497">
        <f>Sustainable_Friendly_Table[[#This Row],[Total Cost(LKR Million)]]*AHP!$P$14/TOPSIS!$C$12</f>
        <v>7.6921735105903687E-3</v>
      </c>
      <c r="W497">
        <f>Sustainable_Friendly_Table[[#This Row],[Total Carbon (Metric T)]]*AHP!$P$15/TOPSIS!$D$12</f>
        <v>1.3971024363841547E-2</v>
      </c>
      <c r="X497">
        <f>((Sustainable_Friendly_Table[[#This Row],[Weighted Energy]]-TOPSIS!$B$13)^2+(Sustainable_Friendly_Table[[#This Row],[Weighted Cost]]-TOPSIS!$C$13)^2+(Sustainable_Friendly_Table[[#This Row],[Weighted Co2]]-TOPSIS!$D$13)^2)^0.5</f>
        <v>6.2168693729692179E-3</v>
      </c>
      <c r="Y497">
        <f>((Sustainable_Friendly_Table[[#This Row],[Weighted Energy]]-TOPSIS!$B$14)^2+(Sustainable_Friendly_Table[[#This Row],[Weighted Cost]]-TOPSIS!$C$14)^2+(Sustainable_Friendly_Table[[#This Row],[Weighted Co2]]-TOPSIS!$D$14)^2)^0.5</f>
        <v>8.0866710692615803E-4</v>
      </c>
      <c r="Z497">
        <f>Sustainable_Friendly_Table[[#This Row],[S- Worst-Euclidean Distance]]/(Sustainable_Friendly_Table[[#This Row],[S+ Best-Euclidean Distance]]+Sustainable_Friendly_Table[[#This Row],[S- Worst-Euclidean Distance]])</f>
        <v>0.11510396526162521</v>
      </c>
      <c r="AA497">
        <v>496</v>
      </c>
    </row>
    <row r="498" spans="1:27" x14ac:dyDescent="0.3">
      <c r="A498">
        <v>473</v>
      </c>
      <c r="B498" t="s">
        <v>143</v>
      </c>
      <c r="C498" t="s">
        <v>150</v>
      </c>
      <c r="D498" t="s">
        <v>154</v>
      </c>
      <c r="E498" t="s">
        <v>156</v>
      </c>
      <c r="F498" t="s">
        <v>160</v>
      </c>
      <c r="G498" t="s">
        <v>226</v>
      </c>
      <c r="H498">
        <v>494.00296903722938</v>
      </c>
      <c r="I498">
        <v>36</v>
      </c>
      <c r="J498">
        <v>1763156.9681815042</v>
      </c>
      <c r="K498">
        <v>39392.063008333324</v>
      </c>
      <c r="L498">
        <v>317368254.27267081</v>
      </c>
      <c r="M498">
        <v>6142653.2441666657</v>
      </c>
      <c r="N498">
        <v>2644735452.2722564</v>
      </c>
      <c r="O498">
        <v>140400000</v>
      </c>
      <c r="P498">
        <v>25.926129191666664</v>
      </c>
      <c r="Q498">
        <v>26359.196674313491</v>
      </c>
      <c r="R498">
        <v>317407646.33567911</v>
      </c>
      <c r="S498">
        <v>2791.2781055164232</v>
      </c>
      <c r="T498">
        <v>26385.122803505157</v>
      </c>
      <c r="U498">
        <f>Sustainable_Friendly_Table[[#This Row],[Total Energy(MJ)]]*AHP!$P$13/TOPSIS!$B$12</f>
        <v>2.5383800580520019E-2</v>
      </c>
      <c r="V498">
        <f>Sustainable_Friendly_Table[[#This Row],[Total Cost(LKR Million)]]*AHP!$P$14/TOPSIS!$C$12</f>
        <v>7.7073530889026744E-3</v>
      </c>
      <c r="W498">
        <f>Sustainable_Friendly_Table[[#This Row],[Total Carbon (Metric T)]]*AHP!$P$15/TOPSIS!$D$12</f>
        <v>1.397082791026919E-2</v>
      </c>
      <c r="X498">
        <f>((Sustainable_Friendly_Table[[#This Row],[Weighted Energy]]-TOPSIS!$B$13)^2+(Sustainable_Friendly_Table[[#This Row],[Weighted Cost]]-TOPSIS!$C$13)^2+(Sustainable_Friendly_Table[[#This Row],[Weighted Co2]]-TOPSIS!$D$13)^2)^0.5</f>
        <v>6.2203860240111278E-3</v>
      </c>
      <c r="Y498">
        <f>((Sustainable_Friendly_Table[[#This Row],[Weighted Energy]]-TOPSIS!$B$14)^2+(Sustainable_Friendly_Table[[#This Row],[Weighted Cost]]-TOPSIS!$C$14)^2+(Sustainable_Friendly_Table[[#This Row],[Weighted Co2]]-TOPSIS!$D$14)^2)^0.5</f>
        <v>8.0509341727184685E-4</v>
      </c>
      <c r="Z498">
        <f>Sustainable_Friendly_Table[[#This Row],[S- Worst-Euclidean Distance]]/(Sustainable_Friendly_Table[[#This Row],[S+ Best-Euclidean Distance]]+Sustainable_Friendly_Table[[#This Row],[S- Worst-Euclidean Distance]])</f>
        <v>0.11459622421510109</v>
      </c>
      <c r="AA498">
        <v>497</v>
      </c>
    </row>
    <row r="499" spans="1:27" x14ac:dyDescent="0.3">
      <c r="A499">
        <v>491</v>
      </c>
      <c r="B499" t="s">
        <v>143</v>
      </c>
      <c r="C499" t="s">
        <v>150</v>
      </c>
      <c r="D499" t="s">
        <v>155</v>
      </c>
      <c r="E499" t="s">
        <v>156</v>
      </c>
      <c r="F499" t="s">
        <v>160</v>
      </c>
      <c r="G499" t="s">
        <v>226</v>
      </c>
      <c r="H499">
        <v>494.03306291222941</v>
      </c>
      <c r="I499">
        <v>36</v>
      </c>
      <c r="J499">
        <v>1763186.0990525044</v>
      </c>
      <c r="K499">
        <v>39306.080508333325</v>
      </c>
      <c r="L499">
        <v>317373497.82945079</v>
      </c>
      <c r="M499">
        <v>6138354.1191666657</v>
      </c>
      <c r="N499">
        <v>2644779148.5787563</v>
      </c>
      <c r="O499">
        <v>140400000</v>
      </c>
      <c r="P499">
        <v>25.861642316666661</v>
      </c>
      <c r="Q499">
        <v>26359.632180834938</v>
      </c>
      <c r="R499">
        <v>317412803.90995914</v>
      </c>
      <c r="S499">
        <v>2791.3175026979234</v>
      </c>
      <c r="T499">
        <v>26385.493823151606</v>
      </c>
      <c r="U499">
        <f>Sustainable_Friendly_Table[[#This Row],[Total Energy(MJ)]]*AHP!$P$13/TOPSIS!$B$12</f>
        <v>2.5384213043289951E-2</v>
      </c>
      <c r="V499">
        <f>Sustainable_Friendly_Table[[#This Row],[Total Cost(LKR Million)]]*AHP!$P$14/TOPSIS!$C$12</f>
        <v>7.7074618734726992E-3</v>
      </c>
      <c r="W499">
        <f>Sustainable_Friendly_Table[[#This Row],[Total Carbon (Metric T)]]*AHP!$P$15/TOPSIS!$D$12</f>
        <v>1.3971024363841547E-2</v>
      </c>
      <c r="X499">
        <f>((Sustainable_Friendly_Table[[#This Row],[Weighted Energy]]-TOPSIS!$B$13)^2+(Sustainable_Friendly_Table[[#This Row],[Weighted Cost]]-TOPSIS!$C$13)^2+(Sustainable_Friendly_Table[[#This Row],[Weighted Co2]]-TOPSIS!$D$13)^2)^0.5</f>
        <v>6.2208546745305439E-3</v>
      </c>
      <c r="Y499">
        <f>((Sustainable_Friendly_Table[[#This Row],[Weighted Energy]]-TOPSIS!$B$14)^2+(Sustainable_Friendly_Table[[#This Row],[Weighted Cost]]-TOPSIS!$C$14)^2+(Sustainable_Friendly_Table[[#This Row],[Weighted Co2]]-TOPSIS!$D$14)^2)^0.5</f>
        <v>8.0462469568355502E-4</v>
      </c>
      <c r="Z499">
        <f>Sustainable_Friendly_Table[[#This Row],[S- Worst-Euclidean Distance]]/(Sustainable_Friendly_Table[[#This Row],[S+ Best-Euclidean Distance]]+Sustainable_Friendly_Table[[#This Row],[S- Worst-Euclidean Distance]])</f>
        <v>0.11452950799271001</v>
      </c>
      <c r="AA499">
        <v>498</v>
      </c>
    </row>
    <row r="500" spans="1:27" x14ac:dyDescent="0.3">
      <c r="A500">
        <v>481</v>
      </c>
      <c r="B500" t="s">
        <v>143</v>
      </c>
      <c r="C500" t="s">
        <v>150</v>
      </c>
      <c r="D500" t="s">
        <v>154</v>
      </c>
      <c r="E500" t="s">
        <v>157</v>
      </c>
      <c r="F500" t="s">
        <v>160</v>
      </c>
      <c r="G500" t="s">
        <v>225</v>
      </c>
      <c r="H500">
        <v>497.05448137056277</v>
      </c>
      <c r="I500">
        <v>71</v>
      </c>
      <c r="J500">
        <v>1766110.8321201713</v>
      </c>
      <c r="K500">
        <v>42389.08404999999</v>
      </c>
      <c r="L500">
        <v>317899949.78163081</v>
      </c>
      <c r="M500">
        <v>5543249.0358333318</v>
      </c>
      <c r="N500">
        <v>2649166248.1802568</v>
      </c>
      <c r="O500">
        <v>132344000</v>
      </c>
      <c r="P500">
        <v>28.923150233333331</v>
      </c>
      <c r="Q500">
        <v>26403.356940196558</v>
      </c>
      <c r="R500">
        <v>317942338.86568081</v>
      </c>
      <c r="S500">
        <v>2787.0534972160904</v>
      </c>
      <c r="T500">
        <v>26432.280090429893</v>
      </c>
      <c r="U500">
        <f>Sustainable_Friendly_Table[[#This Row],[Total Energy(MJ)]]*AHP!$P$13/TOPSIS!$B$12</f>
        <v>2.5426561140040705E-2</v>
      </c>
      <c r="V500">
        <f>Sustainable_Friendly_Table[[#This Row],[Total Cost(LKR Million)]]*AHP!$P$14/TOPSIS!$C$12</f>
        <v>7.6956879854618437E-3</v>
      </c>
      <c r="W500">
        <f>Sustainable_Friendly_Table[[#This Row],[Total Carbon (Metric T)]]*AHP!$P$15/TOPSIS!$D$12</f>
        <v>1.3995797524594924E-2</v>
      </c>
      <c r="X500">
        <f>((Sustainable_Friendly_Table[[#This Row],[Weighted Energy]]-TOPSIS!$B$13)^2+(Sustainable_Friendly_Table[[#This Row],[Weighted Cost]]-TOPSIS!$C$13)^2+(Sustainable_Friendly_Table[[#This Row],[Weighted Co2]]-TOPSIS!$D$13)^2)^0.5</f>
        <v>6.2651529279350747E-3</v>
      </c>
      <c r="Y500">
        <f>((Sustainable_Friendly_Table[[#This Row],[Weighted Energy]]-TOPSIS!$B$14)^2+(Sustainable_Friendly_Table[[#This Row],[Weighted Cost]]-TOPSIS!$C$14)^2+(Sustainable_Friendly_Table[[#This Row],[Weighted Co2]]-TOPSIS!$D$14)^2)^0.5</f>
        <v>7.6059433938208175E-4</v>
      </c>
      <c r="Z500">
        <f>Sustainable_Friendly_Table[[#This Row],[S- Worst-Euclidean Distance]]/(Sustainable_Friendly_Table[[#This Row],[S+ Best-Euclidean Distance]]+Sustainable_Friendly_Table[[#This Row],[S- Worst-Euclidean Distance]])</f>
        <v>0.10825814115464494</v>
      </c>
      <c r="AA500">
        <v>499</v>
      </c>
    </row>
    <row r="501" spans="1:27" x14ac:dyDescent="0.3">
      <c r="A501">
        <v>499</v>
      </c>
      <c r="B501" t="s">
        <v>143</v>
      </c>
      <c r="C501" t="s">
        <v>150</v>
      </c>
      <c r="D501" t="s">
        <v>155</v>
      </c>
      <c r="E501" t="s">
        <v>157</v>
      </c>
      <c r="F501" t="s">
        <v>160</v>
      </c>
      <c r="G501" t="s">
        <v>225</v>
      </c>
      <c r="H501">
        <v>497.08457524556269</v>
      </c>
      <c r="I501">
        <v>71</v>
      </c>
      <c r="J501">
        <v>1766139.9629911711</v>
      </c>
      <c r="K501">
        <v>42303.101549999992</v>
      </c>
      <c r="L501">
        <v>317905193.33841079</v>
      </c>
      <c r="M501">
        <v>5538949.9108333318</v>
      </c>
      <c r="N501">
        <v>2649209944.4867568</v>
      </c>
      <c r="O501">
        <v>132344000</v>
      </c>
      <c r="P501">
        <v>28.858663358333327</v>
      </c>
      <c r="Q501">
        <v>26403.792446718006</v>
      </c>
      <c r="R501">
        <v>317947496.43996078</v>
      </c>
      <c r="S501">
        <v>2787.09289439759</v>
      </c>
      <c r="T501">
        <v>26432.651110076338</v>
      </c>
      <c r="U501">
        <f>Sustainable_Friendly_Table[[#This Row],[Total Energy(MJ)]]*AHP!$P$13/TOPSIS!$B$12</f>
        <v>2.5426973602810626E-2</v>
      </c>
      <c r="V501">
        <f>Sustainable_Friendly_Table[[#This Row],[Total Cost(LKR Million)]]*AHP!$P$14/TOPSIS!$C$12</f>
        <v>7.6957967700318677E-3</v>
      </c>
      <c r="W501">
        <f>Sustainable_Friendly_Table[[#This Row],[Total Carbon (Metric T)]]*AHP!$P$15/TOPSIS!$D$12</f>
        <v>1.3995993978167282E-2</v>
      </c>
      <c r="X501">
        <f>((Sustainable_Friendly_Table[[#This Row],[Weighted Energy]]-TOPSIS!$B$13)^2+(Sustainable_Friendly_Table[[#This Row],[Weighted Cost]]-TOPSIS!$C$13)^2+(Sustainable_Friendly_Table[[#This Row],[Weighted Co2]]-TOPSIS!$D$13)^2)^0.5</f>
        <v>6.2656216252962374E-3</v>
      </c>
      <c r="Y501">
        <f>((Sustainable_Friendly_Table[[#This Row],[Weighted Energy]]-TOPSIS!$B$14)^2+(Sustainable_Friendly_Table[[#This Row],[Weighted Cost]]-TOPSIS!$C$14)^2+(Sustainable_Friendly_Table[[#This Row],[Weighted Co2]]-TOPSIS!$D$14)^2)^0.5</f>
        <v>7.6012616487032255E-4</v>
      </c>
      <c r="Z501">
        <f>Sustainable_Friendly_Table[[#This Row],[S- Worst-Euclidean Distance]]/(Sustainable_Friendly_Table[[#This Row],[S+ Best-Euclidean Distance]]+Sustainable_Friendly_Table[[#This Row],[S- Worst-Euclidean Distance]])</f>
        <v>0.10819149613286962</v>
      </c>
      <c r="AA501">
        <v>500</v>
      </c>
    </row>
    <row r="502" spans="1:27" x14ac:dyDescent="0.3">
      <c r="A502">
        <v>483</v>
      </c>
      <c r="B502" t="s">
        <v>143</v>
      </c>
      <c r="C502" t="s">
        <v>150</v>
      </c>
      <c r="D502" t="s">
        <v>154</v>
      </c>
      <c r="E502" t="s">
        <v>157</v>
      </c>
      <c r="F502" t="s">
        <v>160</v>
      </c>
      <c r="G502" t="s">
        <v>224</v>
      </c>
      <c r="H502">
        <v>497.05448137056277</v>
      </c>
      <c r="I502">
        <v>36</v>
      </c>
      <c r="J502">
        <v>1766110.8321201713</v>
      </c>
      <c r="K502">
        <v>42389.08404999999</v>
      </c>
      <c r="L502">
        <v>317899949.78163081</v>
      </c>
      <c r="M502">
        <v>5543249.0358333318</v>
      </c>
      <c r="N502">
        <v>2649166248.1802568</v>
      </c>
      <c r="O502">
        <v>134863200</v>
      </c>
      <c r="P502">
        <v>28.923150233333331</v>
      </c>
      <c r="Q502">
        <v>26403.356940196558</v>
      </c>
      <c r="R502">
        <v>317942338.86568081</v>
      </c>
      <c r="S502">
        <v>2789.5726972160901</v>
      </c>
      <c r="T502">
        <v>26432.280090429893</v>
      </c>
      <c r="U502">
        <f>Sustainable_Friendly_Table[[#This Row],[Total Energy(MJ)]]*AHP!$P$13/TOPSIS!$B$12</f>
        <v>2.5426561140040705E-2</v>
      </c>
      <c r="V502">
        <f>Sustainable_Friendly_Table[[#This Row],[Total Cost(LKR Million)]]*AHP!$P$14/TOPSIS!$C$12</f>
        <v>7.7026440690793046E-3</v>
      </c>
      <c r="W502">
        <f>Sustainable_Friendly_Table[[#This Row],[Total Carbon (Metric T)]]*AHP!$P$15/TOPSIS!$D$12</f>
        <v>1.3995797524594924E-2</v>
      </c>
      <c r="X502">
        <f>((Sustainable_Friendly_Table[[#This Row],[Weighted Energy]]-TOPSIS!$B$13)^2+(Sustainable_Friendly_Table[[#This Row],[Weighted Cost]]-TOPSIS!$C$13)^2+(Sustainable_Friendly_Table[[#This Row],[Weighted Co2]]-TOPSIS!$D$13)^2)^0.5</f>
        <v>6.2669518290250333E-3</v>
      </c>
      <c r="Y502">
        <f>((Sustainable_Friendly_Table[[#This Row],[Weighted Energy]]-TOPSIS!$B$14)^2+(Sustainable_Friendly_Table[[#This Row],[Weighted Cost]]-TOPSIS!$C$14)^2+(Sustainable_Friendly_Table[[#This Row],[Weighted Co2]]-TOPSIS!$D$14)^2)^0.5</f>
        <v>7.5863522980287813E-4</v>
      </c>
      <c r="Z502">
        <f>Sustainable_Friendly_Table[[#This Row],[S- Worst-Euclidean Distance]]/(Sustainable_Friendly_Table[[#This Row],[S+ Best-Euclidean Distance]]+Sustainable_Friendly_Table[[#This Row],[S- Worst-Euclidean Distance]])</f>
        <v>0.10798175632164786</v>
      </c>
      <c r="AA502">
        <v>501</v>
      </c>
    </row>
    <row r="503" spans="1:27" x14ac:dyDescent="0.3">
      <c r="A503">
        <v>501</v>
      </c>
      <c r="B503" t="s">
        <v>143</v>
      </c>
      <c r="C503" t="s">
        <v>150</v>
      </c>
      <c r="D503" t="s">
        <v>155</v>
      </c>
      <c r="E503" t="s">
        <v>157</v>
      </c>
      <c r="F503" t="s">
        <v>160</v>
      </c>
      <c r="G503" t="s">
        <v>224</v>
      </c>
      <c r="H503">
        <v>497.08457524556269</v>
      </c>
      <c r="I503">
        <v>36</v>
      </c>
      <c r="J503">
        <v>1766139.9629911711</v>
      </c>
      <c r="K503">
        <v>42303.101549999992</v>
      </c>
      <c r="L503">
        <v>317905193.33841079</v>
      </c>
      <c r="M503">
        <v>5538949.9108333318</v>
      </c>
      <c r="N503">
        <v>2649209944.4867568</v>
      </c>
      <c r="O503">
        <v>134863200</v>
      </c>
      <c r="P503">
        <v>28.858663358333327</v>
      </c>
      <c r="Q503">
        <v>26403.792446718006</v>
      </c>
      <c r="R503">
        <v>317947496.43996078</v>
      </c>
      <c r="S503">
        <v>2789.6120943975902</v>
      </c>
      <c r="T503">
        <v>26432.651110076338</v>
      </c>
      <c r="U503">
        <f>Sustainable_Friendly_Table[[#This Row],[Total Energy(MJ)]]*AHP!$P$13/TOPSIS!$B$12</f>
        <v>2.5426973602810626E-2</v>
      </c>
      <c r="V503">
        <f>Sustainable_Friendly_Table[[#This Row],[Total Cost(LKR Million)]]*AHP!$P$14/TOPSIS!$C$12</f>
        <v>7.7027528536493303E-3</v>
      </c>
      <c r="W503">
        <f>Sustainable_Friendly_Table[[#This Row],[Total Carbon (Metric T)]]*AHP!$P$15/TOPSIS!$D$12</f>
        <v>1.3995993978167282E-2</v>
      </c>
      <c r="X503">
        <f>((Sustainable_Friendly_Table[[#This Row],[Weighted Energy]]-TOPSIS!$B$13)^2+(Sustainable_Friendly_Table[[#This Row],[Weighted Cost]]-TOPSIS!$C$13)^2+(Sustainable_Friendly_Table[[#This Row],[Weighted Co2]]-TOPSIS!$D$13)^2)^0.5</f>
        <v>6.2674205125965322E-3</v>
      </c>
      <c r="Y503">
        <f>((Sustainable_Friendly_Table[[#This Row],[Weighted Energy]]-TOPSIS!$B$14)^2+(Sustainable_Friendly_Table[[#This Row],[Weighted Cost]]-TOPSIS!$C$14)^2+(Sustainable_Friendly_Table[[#This Row],[Weighted Co2]]-TOPSIS!$D$14)^2)^0.5</f>
        <v>7.5816684360871089E-4</v>
      </c>
      <c r="Z503">
        <f>Sustainable_Friendly_Table[[#This Row],[S- Worst-Euclidean Distance]]/(Sustainable_Friendly_Table[[#This Row],[S+ Best-Euclidean Distance]]+Sustainable_Friendly_Table[[#This Row],[S- Worst-Euclidean Distance]])</f>
        <v>0.10791508313380682</v>
      </c>
      <c r="AA503">
        <v>502</v>
      </c>
    </row>
    <row r="504" spans="1:27" x14ac:dyDescent="0.3">
      <c r="A504">
        <v>482</v>
      </c>
      <c r="B504" t="s">
        <v>143</v>
      </c>
      <c r="C504" t="s">
        <v>150</v>
      </c>
      <c r="D504" t="s">
        <v>154</v>
      </c>
      <c r="E504" t="s">
        <v>157</v>
      </c>
      <c r="F504" t="s">
        <v>160</v>
      </c>
      <c r="G504" t="s">
        <v>226</v>
      </c>
      <c r="H504">
        <v>497.05448137056277</v>
      </c>
      <c r="I504">
        <v>36</v>
      </c>
      <c r="J504">
        <v>1766110.8321201713</v>
      </c>
      <c r="K504">
        <v>42389.08404999999</v>
      </c>
      <c r="L504">
        <v>317899949.78163081</v>
      </c>
      <c r="M504">
        <v>5543249.0358333318</v>
      </c>
      <c r="N504">
        <v>2649166248.1802568</v>
      </c>
      <c r="O504">
        <v>140400000</v>
      </c>
      <c r="P504">
        <v>28.923150233333331</v>
      </c>
      <c r="Q504">
        <v>26403.356940196558</v>
      </c>
      <c r="R504">
        <v>317942338.86568081</v>
      </c>
      <c r="S504">
        <v>2795.1094972160904</v>
      </c>
      <c r="T504">
        <v>26432.280090429893</v>
      </c>
      <c r="U504">
        <f>Sustainable_Friendly_Table[[#This Row],[Total Energy(MJ)]]*AHP!$P$13/TOPSIS!$B$12</f>
        <v>2.5426561140040705E-2</v>
      </c>
      <c r="V504">
        <f>Sustainable_Friendly_Table[[#This Row],[Total Cost(LKR Million)]]*AHP!$P$14/TOPSIS!$C$12</f>
        <v>7.7179324319616351E-3</v>
      </c>
      <c r="W504">
        <f>Sustainable_Friendly_Table[[#This Row],[Total Carbon (Metric T)]]*AHP!$P$15/TOPSIS!$D$12</f>
        <v>1.3995797524594924E-2</v>
      </c>
      <c r="X504">
        <f>((Sustainable_Friendly_Table[[#This Row],[Weighted Energy]]-TOPSIS!$B$13)^2+(Sustainable_Friendly_Table[[#This Row],[Weighted Cost]]-TOPSIS!$C$13)^2+(Sustainable_Friendly_Table[[#This Row],[Weighted Co2]]-TOPSIS!$D$13)^2)^0.5</f>
        <v>6.2709308291338675E-3</v>
      </c>
      <c r="Y504">
        <f>((Sustainable_Friendly_Table[[#This Row],[Weighted Energy]]-TOPSIS!$B$14)^2+(Sustainable_Friendly_Table[[#This Row],[Weighted Cost]]-TOPSIS!$C$14)^2+(Sustainable_Friendly_Table[[#This Row],[Weighted Co2]]-TOPSIS!$D$14)^2)^0.5</f>
        <v>7.5453692976097328E-4</v>
      </c>
      <c r="Z504">
        <f>Sustainable_Friendly_Table[[#This Row],[S- Worst-Euclidean Distance]]/(Sustainable_Friendly_Table[[#This Row],[S+ Best-Euclidean Distance]]+Sustainable_Friendly_Table[[#This Row],[S- Worst-Euclidean Distance]])</f>
        <v>0.10740024090291572</v>
      </c>
      <c r="AA504">
        <v>503</v>
      </c>
    </row>
    <row r="505" spans="1:27" x14ac:dyDescent="0.3">
      <c r="A505">
        <v>500</v>
      </c>
      <c r="B505" t="s">
        <v>143</v>
      </c>
      <c r="C505" t="s">
        <v>150</v>
      </c>
      <c r="D505" t="s">
        <v>155</v>
      </c>
      <c r="E505" t="s">
        <v>157</v>
      </c>
      <c r="F505" t="s">
        <v>160</v>
      </c>
      <c r="G505" t="s">
        <v>226</v>
      </c>
      <c r="H505">
        <v>497.08457524556269</v>
      </c>
      <c r="I505">
        <v>36</v>
      </c>
      <c r="J505">
        <v>1766139.9629911711</v>
      </c>
      <c r="K505">
        <v>42303.101549999992</v>
      </c>
      <c r="L505">
        <v>317905193.33841079</v>
      </c>
      <c r="M505">
        <v>5538949.9108333318</v>
      </c>
      <c r="N505">
        <v>2649209944.4867568</v>
      </c>
      <c r="O505">
        <v>140400000</v>
      </c>
      <c r="P505">
        <v>28.858663358333327</v>
      </c>
      <c r="Q505">
        <v>26403.792446718006</v>
      </c>
      <c r="R505">
        <v>317947496.43996078</v>
      </c>
      <c r="S505">
        <v>2795.1488943975901</v>
      </c>
      <c r="T505">
        <v>26432.651110076338</v>
      </c>
      <c r="U505">
        <f>Sustainable_Friendly_Table[[#This Row],[Total Energy(MJ)]]*AHP!$P$13/TOPSIS!$B$12</f>
        <v>2.5426973602810626E-2</v>
      </c>
      <c r="V505">
        <f>Sustainable_Friendly_Table[[#This Row],[Total Cost(LKR Million)]]*AHP!$P$14/TOPSIS!$C$12</f>
        <v>7.7180412165316599E-3</v>
      </c>
      <c r="W505">
        <f>Sustainable_Friendly_Table[[#This Row],[Total Carbon (Metric T)]]*AHP!$P$15/TOPSIS!$D$12</f>
        <v>1.3995993978167282E-2</v>
      </c>
      <c r="X505">
        <f>((Sustainable_Friendly_Table[[#This Row],[Weighted Energy]]-TOPSIS!$B$13)^2+(Sustainable_Friendly_Table[[#This Row],[Weighted Cost]]-TOPSIS!$C$13)^2+(Sustainable_Friendly_Table[[#This Row],[Weighted Co2]]-TOPSIS!$D$13)^2)^0.5</f>
        <v>6.2713994805348762E-3</v>
      </c>
      <c r="Y505">
        <f>((Sustainable_Friendly_Table[[#This Row],[Weighted Energy]]-TOPSIS!$B$14)^2+(Sustainable_Friendly_Table[[#This Row],[Weighted Cost]]-TOPSIS!$C$14)^2+(Sustainable_Friendly_Table[[#This Row],[Weighted Co2]]-TOPSIS!$D$14)^2)^0.5</f>
        <v>7.5406820347937418E-4</v>
      </c>
      <c r="Z505">
        <f>Sustainable_Friendly_Table[[#This Row],[S- Worst-Euclidean Distance]]/(Sustainable_Friendly_Table[[#This Row],[S+ Best-Euclidean Distance]]+Sustainable_Friendly_Table[[#This Row],[S- Worst-Euclidean Distance]])</f>
        <v>0.1073335238869835</v>
      </c>
      <c r="AA505">
        <v>504</v>
      </c>
    </row>
    <row r="506" spans="1:27" x14ac:dyDescent="0.3">
      <c r="A506">
        <v>469</v>
      </c>
      <c r="B506" t="s">
        <v>143</v>
      </c>
      <c r="C506" t="s">
        <v>150</v>
      </c>
      <c r="D506" t="s">
        <v>154</v>
      </c>
      <c r="E506" t="s">
        <v>156</v>
      </c>
      <c r="F506" t="s">
        <v>159</v>
      </c>
      <c r="G506" t="s">
        <v>225</v>
      </c>
      <c r="H506">
        <v>499.1228122440844</v>
      </c>
      <c r="I506">
        <v>71</v>
      </c>
      <c r="J506">
        <v>1774119.097063774</v>
      </c>
      <c r="K506">
        <v>38574.693633333329</v>
      </c>
      <c r="L506">
        <v>319341437.4714793</v>
      </c>
      <c r="M506">
        <v>6115407.5983333327</v>
      </c>
      <c r="N506">
        <v>2661178645.5956607</v>
      </c>
      <c r="O506">
        <v>132344000</v>
      </c>
      <c r="P506">
        <v>26.198585649999995</v>
      </c>
      <c r="Q506">
        <v>26523.080501103421</v>
      </c>
      <c r="R506">
        <v>319380012.16511261</v>
      </c>
      <c r="S506">
        <v>2799.638053193994</v>
      </c>
      <c r="T506">
        <v>26549.27908675342</v>
      </c>
      <c r="U506">
        <f>Sustainable_Friendly_Table[[#This Row],[Total Energy(MJ)]]*AHP!$P$13/TOPSIS!$B$12</f>
        <v>2.5541535094682367E-2</v>
      </c>
      <c r="V506">
        <f>Sustainable_Friendly_Table[[#This Row],[Total Cost(LKR Million)]]*AHP!$P$14/TOPSIS!$C$12</f>
        <v>7.7304368040038134E-3</v>
      </c>
      <c r="W506">
        <f>Sustainable_Friendly_Table[[#This Row],[Total Carbon (Metric T)]]*AHP!$P$15/TOPSIS!$D$12</f>
        <v>1.4057748073602529E-2</v>
      </c>
      <c r="X506">
        <f>((Sustainable_Friendly_Table[[#This Row],[Weighted Energy]]-TOPSIS!$B$13)^2+(Sustainable_Friendly_Table[[#This Row],[Weighted Cost]]-TOPSIS!$C$13)^2+(Sustainable_Friendly_Table[[#This Row],[Weighted Co2]]-TOPSIS!$D$13)^2)^0.5</f>
        <v>6.4002936211910912E-3</v>
      </c>
      <c r="Y506">
        <f>((Sustainable_Friendly_Table[[#This Row],[Weighted Energy]]-TOPSIS!$B$14)^2+(Sustainable_Friendly_Table[[#This Row],[Weighted Cost]]-TOPSIS!$C$14)^2+(Sustainable_Friendly_Table[[#This Row],[Weighted Co2]]-TOPSIS!$D$14)^2)^0.5</f>
        <v>6.2552612422306592E-4</v>
      </c>
      <c r="Z506">
        <f>Sustainable_Friendly_Table[[#This Row],[S- Worst-Euclidean Distance]]/(Sustainable_Friendly_Table[[#This Row],[S+ Best-Euclidean Distance]]+Sustainable_Friendly_Table[[#This Row],[S- Worst-Euclidean Distance]])</f>
        <v>8.9032475481790552E-2</v>
      </c>
      <c r="AA506">
        <v>505</v>
      </c>
    </row>
    <row r="507" spans="1:27" x14ac:dyDescent="0.3">
      <c r="A507">
        <v>487</v>
      </c>
      <c r="B507" t="s">
        <v>143</v>
      </c>
      <c r="C507" t="s">
        <v>150</v>
      </c>
      <c r="D507" t="s">
        <v>155</v>
      </c>
      <c r="E507" t="s">
        <v>156</v>
      </c>
      <c r="F507" t="s">
        <v>159</v>
      </c>
      <c r="G507" t="s">
        <v>225</v>
      </c>
      <c r="H507">
        <v>499.15290611908438</v>
      </c>
      <c r="I507">
        <v>71</v>
      </c>
      <c r="J507">
        <v>1774148.227934774</v>
      </c>
      <c r="K507">
        <v>38488.711133333331</v>
      </c>
      <c r="L507">
        <v>319346681.02825934</v>
      </c>
      <c r="M507">
        <v>6111108.4733333327</v>
      </c>
      <c r="N507">
        <v>2661222341.9021611</v>
      </c>
      <c r="O507">
        <v>132344000</v>
      </c>
      <c r="P507">
        <v>26.134098774999991</v>
      </c>
      <c r="Q507">
        <v>26523.516007624872</v>
      </c>
      <c r="R507">
        <v>319385169.7393927</v>
      </c>
      <c r="S507">
        <v>2799.6774503754946</v>
      </c>
      <c r="T507">
        <v>26549.650106399873</v>
      </c>
      <c r="U507">
        <f>Sustainable_Friendly_Table[[#This Row],[Total Energy(MJ)]]*AHP!$P$13/TOPSIS!$B$12</f>
        <v>2.5541947557452295E-2</v>
      </c>
      <c r="V507">
        <f>Sustainable_Friendly_Table[[#This Row],[Total Cost(LKR Million)]]*AHP!$P$14/TOPSIS!$C$12</f>
        <v>7.73054558857384E-3</v>
      </c>
      <c r="W507">
        <f>Sustainable_Friendly_Table[[#This Row],[Total Carbon (Metric T)]]*AHP!$P$15/TOPSIS!$D$12</f>
        <v>1.405794452717489E-2</v>
      </c>
      <c r="X507">
        <f>((Sustainable_Friendly_Table[[#This Row],[Weighted Energy]]-TOPSIS!$B$13)^2+(Sustainable_Friendly_Table[[#This Row],[Weighted Cost]]-TOPSIS!$C$13)^2+(Sustainable_Friendly_Table[[#This Row],[Weighted Co2]]-TOPSIS!$D$13)^2)^0.5</f>
        <v>6.4007623236971862E-3</v>
      </c>
      <c r="Y507">
        <f>((Sustainable_Friendly_Table[[#This Row],[Weighted Energy]]-TOPSIS!$B$14)^2+(Sustainable_Friendly_Table[[#This Row],[Weighted Cost]]-TOPSIS!$C$14)^2+(Sustainable_Friendly_Table[[#This Row],[Weighted Co2]]-TOPSIS!$D$14)^2)^0.5</f>
        <v>6.2505816972615637E-4</v>
      </c>
      <c r="Z507">
        <f>Sustainable_Friendly_Table[[#This Row],[S- Worst-Euclidean Distance]]/(Sustainable_Friendly_Table[[#This Row],[S+ Best-Euclidean Distance]]+Sustainable_Friendly_Table[[#This Row],[S- Worst-Euclidean Distance]])</f>
        <v>8.8965861042315894E-2</v>
      </c>
      <c r="AA507">
        <v>506</v>
      </c>
    </row>
    <row r="508" spans="1:27" x14ac:dyDescent="0.3">
      <c r="A508">
        <v>471</v>
      </c>
      <c r="B508" t="s">
        <v>143</v>
      </c>
      <c r="C508" t="s">
        <v>150</v>
      </c>
      <c r="D508" t="s">
        <v>154</v>
      </c>
      <c r="E508" t="s">
        <v>156</v>
      </c>
      <c r="F508" t="s">
        <v>159</v>
      </c>
      <c r="G508" t="s">
        <v>224</v>
      </c>
      <c r="H508">
        <v>499.1228122440844</v>
      </c>
      <c r="I508">
        <v>36</v>
      </c>
      <c r="J508">
        <v>1774119.097063774</v>
      </c>
      <c r="K508">
        <v>38574.693633333329</v>
      </c>
      <c r="L508">
        <v>319341437.4714793</v>
      </c>
      <c r="M508">
        <v>6115407.5983333327</v>
      </c>
      <c r="N508">
        <v>2661178645.5956607</v>
      </c>
      <c r="O508">
        <v>134863200</v>
      </c>
      <c r="P508">
        <v>26.198585649999995</v>
      </c>
      <c r="Q508">
        <v>26523.080501103421</v>
      </c>
      <c r="R508">
        <v>319380012.16511261</v>
      </c>
      <c r="S508">
        <v>2802.1572531939942</v>
      </c>
      <c r="T508">
        <v>26549.27908675342</v>
      </c>
      <c r="U508">
        <f>Sustainable_Friendly_Table[[#This Row],[Total Energy(MJ)]]*AHP!$P$13/TOPSIS!$B$12</f>
        <v>2.5541535094682367E-2</v>
      </c>
      <c r="V508">
        <f>Sustainable_Friendly_Table[[#This Row],[Total Cost(LKR Million)]]*AHP!$P$14/TOPSIS!$C$12</f>
        <v>7.7373928876212769E-3</v>
      </c>
      <c r="W508">
        <f>Sustainable_Friendly_Table[[#This Row],[Total Carbon (Metric T)]]*AHP!$P$15/TOPSIS!$D$12</f>
        <v>1.4057748073602529E-2</v>
      </c>
      <c r="X508">
        <f>((Sustainable_Friendly_Table[[#This Row],[Weighted Energy]]-TOPSIS!$B$13)^2+(Sustainable_Friendly_Table[[#This Row],[Weighted Cost]]-TOPSIS!$C$13)^2+(Sustainable_Friendly_Table[[#This Row],[Weighted Co2]]-TOPSIS!$D$13)^2)^0.5</f>
        <v>6.402092305312454E-3</v>
      </c>
      <c r="Y508">
        <f>((Sustainable_Friendly_Table[[#This Row],[Weighted Energy]]-TOPSIS!$B$14)^2+(Sustainable_Friendly_Table[[#This Row],[Weighted Cost]]-TOPSIS!$C$14)^2+(Sustainable_Friendly_Table[[#This Row],[Weighted Co2]]-TOPSIS!$D$14)^2)^0.5</f>
        <v>6.2353029297565151E-4</v>
      </c>
      <c r="Z508">
        <f>Sustainable_Friendly_Table[[#This Row],[S- Worst-Euclidean Distance]]/(Sustainable_Friendly_Table[[#This Row],[S+ Best-Euclidean Distance]]+Sustainable_Friendly_Table[[#This Row],[S- Worst-Euclidean Distance]])</f>
        <v>8.8750894921054216E-2</v>
      </c>
      <c r="AA508">
        <v>507</v>
      </c>
    </row>
    <row r="509" spans="1:27" x14ac:dyDescent="0.3">
      <c r="A509">
        <v>489</v>
      </c>
      <c r="B509" t="s">
        <v>143</v>
      </c>
      <c r="C509" t="s">
        <v>150</v>
      </c>
      <c r="D509" t="s">
        <v>155</v>
      </c>
      <c r="E509" t="s">
        <v>156</v>
      </c>
      <c r="F509" t="s">
        <v>159</v>
      </c>
      <c r="G509" t="s">
        <v>224</v>
      </c>
      <c r="H509">
        <v>499.15290611908438</v>
      </c>
      <c r="I509">
        <v>36</v>
      </c>
      <c r="J509">
        <v>1774148.227934774</v>
      </c>
      <c r="K509">
        <v>38488.711133333331</v>
      </c>
      <c r="L509">
        <v>319346681.02825934</v>
      </c>
      <c r="M509">
        <v>6111108.4733333327</v>
      </c>
      <c r="N509">
        <v>2661222341.9021611</v>
      </c>
      <c r="O509">
        <v>134863200</v>
      </c>
      <c r="P509">
        <v>26.134098774999991</v>
      </c>
      <c r="Q509">
        <v>26523.516007624872</v>
      </c>
      <c r="R509">
        <v>319385169.7393927</v>
      </c>
      <c r="S509">
        <v>2802.1966503754943</v>
      </c>
      <c r="T509">
        <v>26549.650106399873</v>
      </c>
      <c r="U509">
        <f>Sustainable_Friendly_Table[[#This Row],[Total Energy(MJ)]]*AHP!$P$13/TOPSIS!$B$12</f>
        <v>2.5541947557452295E-2</v>
      </c>
      <c r="V509">
        <f>Sustainable_Friendly_Table[[#This Row],[Total Cost(LKR Million)]]*AHP!$P$14/TOPSIS!$C$12</f>
        <v>7.7375016721913017E-3</v>
      </c>
      <c r="W509">
        <f>Sustainable_Friendly_Table[[#This Row],[Total Carbon (Metric T)]]*AHP!$P$15/TOPSIS!$D$12</f>
        <v>1.405794452717489E-2</v>
      </c>
      <c r="X509">
        <f>((Sustainable_Friendly_Table[[#This Row],[Weighted Energy]]-TOPSIS!$B$13)^2+(Sustainable_Friendly_Table[[#This Row],[Weighted Cost]]-TOPSIS!$C$13)^2+(Sustainable_Friendly_Table[[#This Row],[Weighted Co2]]-TOPSIS!$D$13)^2)^0.5</f>
        <v>6.4025609943343838E-3</v>
      </c>
      <c r="Y509">
        <f>((Sustainable_Friendly_Table[[#This Row],[Weighted Energy]]-TOPSIS!$B$14)^2+(Sustainable_Friendly_Table[[#This Row],[Weighted Cost]]-TOPSIS!$C$14)^2+(Sustainable_Friendly_Table[[#This Row],[Weighted Co2]]-TOPSIS!$D$14)^2)^0.5</f>
        <v>6.2306205400691457E-4</v>
      </c>
      <c r="Z509">
        <f>Sustainable_Friendly_Table[[#This Row],[S- Worst-Euclidean Distance]]/(Sustainable_Friendly_Table[[#This Row],[S+ Best-Euclidean Distance]]+Sustainable_Friendly_Table[[#This Row],[S- Worst-Euclidean Distance]])</f>
        <v>8.8684241912753245E-2</v>
      </c>
      <c r="AA509">
        <v>508</v>
      </c>
    </row>
    <row r="510" spans="1:27" x14ac:dyDescent="0.3">
      <c r="A510">
        <v>470</v>
      </c>
      <c r="B510" t="s">
        <v>143</v>
      </c>
      <c r="C510" t="s">
        <v>150</v>
      </c>
      <c r="D510" t="s">
        <v>154</v>
      </c>
      <c r="E510" t="s">
        <v>156</v>
      </c>
      <c r="F510" t="s">
        <v>159</v>
      </c>
      <c r="G510" t="s">
        <v>226</v>
      </c>
      <c r="H510">
        <v>499.1228122440844</v>
      </c>
      <c r="I510">
        <v>36</v>
      </c>
      <c r="J510">
        <v>1774119.097063774</v>
      </c>
      <c r="K510">
        <v>38574.693633333329</v>
      </c>
      <c r="L510">
        <v>319341437.4714793</v>
      </c>
      <c r="M510">
        <v>6115407.5983333327</v>
      </c>
      <c r="N510">
        <v>2661178645.5956607</v>
      </c>
      <c r="O510">
        <v>140400000</v>
      </c>
      <c r="P510">
        <v>26.198585649999995</v>
      </c>
      <c r="Q510">
        <v>26523.080501103421</v>
      </c>
      <c r="R510">
        <v>319380012.16511261</v>
      </c>
      <c r="S510">
        <v>2807.694053193994</v>
      </c>
      <c r="T510">
        <v>26549.27908675342</v>
      </c>
      <c r="U510">
        <f>Sustainable_Friendly_Table[[#This Row],[Total Energy(MJ)]]*AHP!$P$13/TOPSIS!$B$12</f>
        <v>2.5541535094682367E-2</v>
      </c>
      <c r="V510">
        <f>Sustainable_Friendly_Table[[#This Row],[Total Cost(LKR Million)]]*AHP!$P$14/TOPSIS!$C$12</f>
        <v>7.7526812505036057E-3</v>
      </c>
      <c r="W510">
        <f>Sustainable_Friendly_Table[[#This Row],[Total Carbon (Metric T)]]*AHP!$P$15/TOPSIS!$D$12</f>
        <v>1.4057748073602529E-2</v>
      </c>
      <c r="X510">
        <f>((Sustainable_Friendly_Table[[#This Row],[Weighted Energy]]-TOPSIS!$B$13)^2+(Sustainable_Friendly_Table[[#This Row],[Weighted Cost]]-TOPSIS!$C$13)^2+(Sustainable_Friendly_Table[[#This Row],[Weighted Co2]]-TOPSIS!$D$13)^2)^0.5</f>
        <v>6.4060702952197998E-3</v>
      </c>
      <c r="Y510">
        <f>((Sustainable_Friendly_Table[[#This Row],[Weighted Energy]]-TOPSIS!$B$14)^2+(Sustainable_Friendly_Table[[#This Row],[Weighted Cost]]-TOPSIS!$C$14)^2+(Sustainable_Friendly_Table[[#This Row],[Weighted Co2]]-TOPSIS!$D$14)^2)^0.5</f>
        <v>6.1939575218801458E-4</v>
      </c>
      <c r="Z510">
        <f>Sustainable_Friendly_Table[[#This Row],[S- Worst-Euclidean Distance]]/(Sustainable_Friendly_Table[[#This Row],[S+ Best-Euclidean Distance]]+Sustainable_Friendly_Table[[#This Row],[S- Worst-Euclidean Distance]])</f>
        <v>8.8164364898831574E-2</v>
      </c>
      <c r="AA510">
        <v>509</v>
      </c>
    </row>
    <row r="511" spans="1:27" x14ac:dyDescent="0.3">
      <c r="A511">
        <v>488</v>
      </c>
      <c r="B511" t="s">
        <v>143</v>
      </c>
      <c r="C511" t="s">
        <v>150</v>
      </c>
      <c r="D511" t="s">
        <v>155</v>
      </c>
      <c r="E511" t="s">
        <v>156</v>
      </c>
      <c r="F511" t="s">
        <v>159</v>
      </c>
      <c r="G511" t="s">
        <v>226</v>
      </c>
      <c r="H511">
        <v>499.15290611908438</v>
      </c>
      <c r="I511">
        <v>36</v>
      </c>
      <c r="J511">
        <v>1774148.227934774</v>
      </c>
      <c r="K511">
        <v>38488.711133333331</v>
      </c>
      <c r="L511">
        <v>319346681.02825934</v>
      </c>
      <c r="M511">
        <v>6111108.4733333327</v>
      </c>
      <c r="N511">
        <v>2661222341.9021611</v>
      </c>
      <c r="O511">
        <v>140400000</v>
      </c>
      <c r="P511">
        <v>26.134098774999991</v>
      </c>
      <c r="Q511">
        <v>26523.516007624872</v>
      </c>
      <c r="R511">
        <v>319385169.7393927</v>
      </c>
      <c r="S511">
        <v>2807.7334503754946</v>
      </c>
      <c r="T511">
        <v>26549.650106399873</v>
      </c>
      <c r="U511">
        <f>Sustainable_Friendly_Table[[#This Row],[Total Energy(MJ)]]*AHP!$P$13/TOPSIS!$B$12</f>
        <v>2.5541947557452295E-2</v>
      </c>
      <c r="V511">
        <f>Sustainable_Friendly_Table[[#This Row],[Total Cost(LKR Million)]]*AHP!$P$14/TOPSIS!$C$12</f>
        <v>7.7527900350736322E-3</v>
      </c>
      <c r="W511">
        <f>Sustainable_Friendly_Table[[#This Row],[Total Carbon (Metric T)]]*AHP!$P$15/TOPSIS!$D$12</f>
        <v>1.405794452717489E-2</v>
      </c>
      <c r="X511">
        <f>((Sustainable_Friendly_Table[[#This Row],[Weighted Energy]]-TOPSIS!$B$13)^2+(Sustainable_Friendly_Table[[#This Row],[Weighted Cost]]-TOPSIS!$C$13)^2+(Sustainable_Friendly_Table[[#This Row],[Weighted Co2]]-TOPSIS!$D$13)^2)^0.5</f>
        <v>6.4065389528203624E-3</v>
      </c>
      <c r="Y511">
        <f>((Sustainable_Friendly_Table[[#This Row],[Weighted Energy]]-TOPSIS!$B$14)^2+(Sustainable_Friendly_Table[[#This Row],[Weighted Cost]]-TOPSIS!$C$14)^2+(Sustainable_Friendly_Table[[#This Row],[Weighted Co2]]-TOPSIS!$D$14)^2)^0.5</f>
        <v>6.1892707243223276E-4</v>
      </c>
      <c r="Z511">
        <f>Sustainable_Friendly_Table[[#This Row],[S- Worst-Euclidean Distance]]/(Sustainable_Friendly_Table[[#This Row],[S+ Best-Euclidean Distance]]+Sustainable_Friendly_Table[[#This Row],[S- Worst-Euclidean Distance]])</f>
        <v>8.809765362291104E-2</v>
      </c>
      <c r="AA511">
        <v>510</v>
      </c>
    </row>
    <row r="512" spans="1:27" x14ac:dyDescent="0.3">
      <c r="A512">
        <v>478</v>
      </c>
      <c r="B512" t="s">
        <v>143</v>
      </c>
      <c r="C512" t="s">
        <v>150</v>
      </c>
      <c r="D512" t="s">
        <v>154</v>
      </c>
      <c r="E512" t="s">
        <v>157</v>
      </c>
      <c r="F512" t="s">
        <v>159</v>
      </c>
      <c r="G512" t="s">
        <v>225</v>
      </c>
      <c r="H512">
        <v>502.17432457741774</v>
      </c>
      <c r="I512">
        <v>72</v>
      </c>
      <c r="J512">
        <v>1777072.9610024404</v>
      </c>
      <c r="K512">
        <v>41571.714674999996</v>
      </c>
      <c r="L512">
        <v>319873132.98043931</v>
      </c>
      <c r="M512">
        <v>5516003.3899999987</v>
      </c>
      <c r="N512">
        <v>2665609441.5036607</v>
      </c>
      <c r="O512">
        <v>134208000</v>
      </c>
      <c r="P512">
        <v>29.195606691666661</v>
      </c>
      <c r="Q512">
        <v>26567.240766986481</v>
      </c>
      <c r="R512">
        <v>319914704.69511431</v>
      </c>
      <c r="S512">
        <v>2805.3334448936607</v>
      </c>
      <c r="T512">
        <v>26596.436373678149</v>
      </c>
      <c r="U512">
        <f>Sustainable_Friendly_Table[[#This Row],[Total Energy(MJ)]]*AHP!$P$13/TOPSIS!$B$12</f>
        <v>2.5584295654203053E-2</v>
      </c>
      <c r="V512">
        <f>Sustainable_Friendly_Table[[#This Row],[Total Cost(LKR Million)]]*AHP!$P$14/TOPSIS!$C$12</f>
        <v>7.7461630746044341E-3</v>
      </c>
      <c r="W512">
        <f>Sustainable_Friendly_Table[[#This Row],[Total Carbon (Metric T)]]*AHP!$P$15/TOPSIS!$D$12</f>
        <v>1.4082717687928259E-2</v>
      </c>
      <c r="X512">
        <f>((Sustainable_Friendly_Table[[#This Row],[Weighted Energy]]-TOPSIS!$B$13)^2+(Sustainable_Friendly_Table[[#This Row],[Weighted Cost]]-TOPSIS!$C$13)^2+(Sustainable_Friendly_Table[[#This Row],[Weighted Co2]]-TOPSIS!$D$13)^2)^0.5</f>
        <v>6.4521768724795162E-3</v>
      </c>
      <c r="Y512">
        <f>((Sustainable_Friendly_Table[[#This Row],[Weighted Energy]]-TOPSIS!$B$14)^2+(Sustainable_Friendly_Table[[#This Row],[Weighted Cost]]-TOPSIS!$C$14)^2+(Sustainable_Friendly_Table[[#This Row],[Weighted Co2]]-TOPSIS!$D$14)^2)^0.5</f>
        <v>5.7359160142572468E-4</v>
      </c>
      <c r="Z512">
        <f>Sustainable_Friendly_Table[[#This Row],[S- Worst-Euclidean Distance]]/(Sustainable_Friendly_Table[[#This Row],[S+ Best-Euclidean Distance]]+Sustainable_Friendly_Table[[#This Row],[S- Worst-Euclidean Distance]])</f>
        <v>8.1641119196587536E-2</v>
      </c>
      <c r="AA512">
        <v>511</v>
      </c>
    </row>
    <row r="513" spans="1:27" x14ac:dyDescent="0.3">
      <c r="A513">
        <v>496</v>
      </c>
      <c r="B513" t="s">
        <v>143</v>
      </c>
      <c r="C513" t="s">
        <v>150</v>
      </c>
      <c r="D513" t="s">
        <v>155</v>
      </c>
      <c r="E513" t="s">
        <v>157</v>
      </c>
      <c r="F513" t="s">
        <v>159</v>
      </c>
      <c r="G513" t="s">
        <v>225</v>
      </c>
      <c r="H513">
        <v>502.20441845241777</v>
      </c>
      <c r="I513">
        <v>72</v>
      </c>
      <c r="J513">
        <v>1777102.0918734404</v>
      </c>
      <c r="K513">
        <v>41485.732174999997</v>
      </c>
      <c r="L513">
        <v>319878376.53721929</v>
      </c>
      <c r="M513">
        <v>5511704.2649999987</v>
      </c>
      <c r="N513">
        <v>2665653137.8101606</v>
      </c>
      <c r="O513">
        <v>134208000</v>
      </c>
      <c r="P513">
        <v>29.131119816666658</v>
      </c>
      <c r="Q513">
        <v>26567.676273507936</v>
      </c>
      <c r="R513">
        <v>319919862.26939428</v>
      </c>
      <c r="S513">
        <v>2805.3728420751604</v>
      </c>
      <c r="T513">
        <v>26596.807393324601</v>
      </c>
      <c r="U513">
        <f>Sustainable_Friendly_Table[[#This Row],[Total Energy(MJ)]]*AHP!$P$13/TOPSIS!$B$12</f>
        <v>2.5584708116972974E-2</v>
      </c>
      <c r="V513">
        <f>Sustainable_Friendly_Table[[#This Row],[Total Cost(LKR Million)]]*AHP!$P$14/TOPSIS!$C$12</f>
        <v>7.746271859174458E-3</v>
      </c>
      <c r="W513">
        <f>Sustainable_Friendly_Table[[#This Row],[Total Carbon (Metric T)]]*AHP!$P$15/TOPSIS!$D$12</f>
        <v>1.408291414150062E-2</v>
      </c>
      <c r="X513">
        <f>((Sustainable_Friendly_Table[[#This Row],[Weighted Energy]]-TOPSIS!$B$13)^2+(Sustainable_Friendly_Table[[#This Row],[Weighted Cost]]-TOPSIS!$C$13)^2+(Sustainable_Friendly_Table[[#This Row],[Weighted Co2]]-TOPSIS!$D$13)^2)^0.5</f>
        <v>6.452645564985743E-3</v>
      </c>
      <c r="Y513">
        <f>((Sustainable_Friendly_Table[[#This Row],[Weighted Energy]]-TOPSIS!$B$14)^2+(Sustainable_Friendly_Table[[#This Row],[Weighted Cost]]-TOPSIS!$C$14)^2+(Sustainable_Friendly_Table[[#This Row],[Weighted Co2]]-TOPSIS!$D$14)^2)^0.5</f>
        <v>5.7312356019509835E-4</v>
      </c>
      <c r="Z513">
        <f>Sustainable_Friendly_Table[[#This Row],[S- Worst-Euclidean Distance]]/(Sustainable_Friendly_Table[[#This Row],[S+ Best-Euclidean Distance]]+Sustainable_Friendly_Table[[#This Row],[S- Worst-Euclidean Distance]])</f>
        <v>8.1574493835982156E-2</v>
      </c>
      <c r="AA513">
        <v>512</v>
      </c>
    </row>
    <row r="514" spans="1:27" x14ac:dyDescent="0.3">
      <c r="A514">
        <v>480</v>
      </c>
      <c r="B514" t="s">
        <v>143</v>
      </c>
      <c r="C514" t="s">
        <v>150</v>
      </c>
      <c r="D514" t="s">
        <v>154</v>
      </c>
      <c r="E514" t="s">
        <v>157</v>
      </c>
      <c r="F514" t="s">
        <v>159</v>
      </c>
      <c r="G514" t="s">
        <v>224</v>
      </c>
      <c r="H514">
        <v>502.17432457741774</v>
      </c>
      <c r="I514">
        <v>36</v>
      </c>
      <c r="J514">
        <v>1777072.9610024404</v>
      </c>
      <c r="K514">
        <v>41571.714674999996</v>
      </c>
      <c r="L514">
        <v>319873132.98043931</v>
      </c>
      <c r="M514">
        <v>5516003.3899999987</v>
      </c>
      <c r="N514">
        <v>2665609441.5036607</v>
      </c>
      <c r="O514">
        <v>134863200</v>
      </c>
      <c r="P514">
        <v>29.195606691666661</v>
      </c>
      <c r="Q514">
        <v>26567.240766986481</v>
      </c>
      <c r="R514">
        <v>319914704.69511431</v>
      </c>
      <c r="S514">
        <v>2805.9886448936604</v>
      </c>
      <c r="T514">
        <v>26596.436373678149</v>
      </c>
      <c r="U514">
        <f>Sustainable_Friendly_Table[[#This Row],[Total Energy(MJ)]]*AHP!$P$13/TOPSIS!$B$12</f>
        <v>2.5584295654203053E-2</v>
      </c>
      <c r="V514">
        <f>Sustainable_Friendly_Table[[#This Row],[Total Cost(LKR Million)]]*AHP!$P$14/TOPSIS!$C$12</f>
        <v>7.747972230680235E-3</v>
      </c>
      <c r="W514">
        <f>Sustainable_Friendly_Table[[#This Row],[Total Carbon (Metric T)]]*AHP!$P$15/TOPSIS!$D$12</f>
        <v>1.4082717687928259E-2</v>
      </c>
      <c r="X514">
        <f>((Sustainable_Friendly_Table[[#This Row],[Weighted Energy]]-TOPSIS!$B$13)^2+(Sustainable_Friendly_Table[[#This Row],[Weighted Cost]]-TOPSIS!$C$13)^2+(Sustainable_Friendly_Table[[#This Row],[Weighted Co2]]-TOPSIS!$D$13)^2)^0.5</f>
        <v>6.4526446533615493E-3</v>
      </c>
      <c r="Y514">
        <f>((Sustainable_Friendly_Table[[#This Row],[Weighted Energy]]-TOPSIS!$B$14)^2+(Sustainable_Friendly_Table[[#This Row],[Weighted Cost]]-TOPSIS!$C$14)^2+(Sustainable_Friendly_Table[[#This Row],[Weighted Co2]]-TOPSIS!$D$14)^2)^0.5</f>
        <v>5.7306767038704115E-4</v>
      </c>
      <c r="Z514">
        <f>Sustainable_Friendly_Table[[#This Row],[S- Worst-Euclidean Distance]]/(Sustainable_Friendly_Table[[#This Row],[S+ Best-Euclidean Distance]]+Sustainable_Friendly_Table[[#This Row],[S- Worst-Euclidean Distance]])</f>
        <v>8.1567198310971992E-2</v>
      </c>
      <c r="AA514">
        <v>513</v>
      </c>
    </row>
    <row r="515" spans="1:27" x14ac:dyDescent="0.3">
      <c r="A515">
        <v>498</v>
      </c>
      <c r="B515" t="s">
        <v>143</v>
      </c>
      <c r="C515" t="s">
        <v>150</v>
      </c>
      <c r="D515" t="s">
        <v>155</v>
      </c>
      <c r="E515" t="s">
        <v>157</v>
      </c>
      <c r="F515" t="s">
        <v>159</v>
      </c>
      <c r="G515" t="s">
        <v>224</v>
      </c>
      <c r="H515">
        <v>502.20441845241777</v>
      </c>
      <c r="I515">
        <v>36</v>
      </c>
      <c r="J515">
        <v>1777102.0918734404</v>
      </c>
      <c r="K515">
        <v>41485.732174999997</v>
      </c>
      <c r="L515">
        <v>319878376.53721929</v>
      </c>
      <c r="M515">
        <v>5511704.2649999987</v>
      </c>
      <c r="N515">
        <v>2665653137.8101606</v>
      </c>
      <c r="O515">
        <v>134863200</v>
      </c>
      <c r="P515">
        <v>29.131119816666658</v>
      </c>
      <c r="Q515">
        <v>26567.676273507936</v>
      </c>
      <c r="R515">
        <v>319919862.26939428</v>
      </c>
      <c r="S515">
        <v>2806.0280420751606</v>
      </c>
      <c r="T515">
        <v>26596.807393324601</v>
      </c>
      <c r="U515">
        <f>Sustainable_Friendly_Table[[#This Row],[Total Energy(MJ)]]*AHP!$P$13/TOPSIS!$B$12</f>
        <v>2.5584708116972974E-2</v>
      </c>
      <c r="V515">
        <f>Sustainable_Friendly_Table[[#This Row],[Total Cost(LKR Million)]]*AHP!$P$14/TOPSIS!$C$12</f>
        <v>7.7480810152502607E-3</v>
      </c>
      <c r="W515">
        <f>Sustainable_Friendly_Table[[#This Row],[Total Carbon (Metric T)]]*AHP!$P$15/TOPSIS!$D$12</f>
        <v>1.408291414150062E-2</v>
      </c>
      <c r="X515">
        <f>((Sustainable_Friendly_Table[[#This Row],[Weighted Energy]]-TOPSIS!$B$13)^2+(Sustainable_Friendly_Table[[#This Row],[Weighted Cost]]-TOPSIS!$C$13)^2+(Sustainable_Friendly_Table[[#This Row],[Weighted Co2]]-TOPSIS!$D$13)^2)^0.5</f>
        <v>6.45311334239083E-3</v>
      </c>
      <c r="Y515">
        <f>((Sustainable_Friendly_Table[[#This Row],[Weighted Energy]]-TOPSIS!$B$14)^2+(Sustainable_Friendly_Table[[#This Row],[Weighted Cost]]-TOPSIS!$C$14)^2+(Sustainable_Friendly_Table[[#This Row],[Weighted Co2]]-TOPSIS!$D$14)^2)^0.5</f>
        <v>5.7259954460682071E-4</v>
      </c>
      <c r="Z515">
        <f>Sustainable_Friendly_Table[[#This Row],[S- Worst-Euclidean Distance]]/(Sustainable_Friendly_Table[[#This Row],[S+ Best-Euclidean Distance]]+Sustainable_Friendly_Table[[#This Row],[S- Worst-Euclidean Distance]])</f>
        <v>8.1500561411571415E-2</v>
      </c>
      <c r="AA515">
        <v>514</v>
      </c>
    </row>
    <row r="516" spans="1:27" x14ac:dyDescent="0.3">
      <c r="A516">
        <v>479</v>
      </c>
      <c r="B516" t="s">
        <v>143</v>
      </c>
      <c r="C516" t="s">
        <v>150</v>
      </c>
      <c r="D516" t="s">
        <v>154</v>
      </c>
      <c r="E516" t="s">
        <v>157</v>
      </c>
      <c r="F516" t="s">
        <v>159</v>
      </c>
      <c r="G516" t="s">
        <v>226</v>
      </c>
      <c r="H516">
        <v>502.17432457741774</v>
      </c>
      <c r="I516">
        <v>36</v>
      </c>
      <c r="J516">
        <v>1777072.9610024404</v>
      </c>
      <c r="K516">
        <v>41571.714674999996</v>
      </c>
      <c r="L516">
        <v>319873132.98043931</v>
      </c>
      <c r="M516">
        <v>5516003.3899999987</v>
      </c>
      <c r="N516">
        <v>2665609441.5036607</v>
      </c>
      <c r="O516">
        <v>140400000</v>
      </c>
      <c r="P516">
        <v>29.195606691666661</v>
      </c>
      <c r="Q516">
        <v>26567.240766986481</v>
      </c>
      <c r="R516">
        <v>319914704.69511431</v>
      </c>
      <c r="S516">
        <v>2811.5254448936607</v>
      </c>
      <c r="T516">
        <v>26596.436373678149</v>
      </c>
      <c r="U516">
        <f>Sustainable_Friendly_Table[[#This Row],[Total Energy(MJ)]]*AHP!$P$13/TOPSIS!$B$12</f>
        <v>2.5584295654203053E-2</v>
      </c>
      <c r="V516">
        <f>Sustainable_Friendly_Table[[#This Row],[Total Cost(LKR Million)]]*AHP!$P$14/TOPSIS!$C$12</f>
        <v>7.7632605935625655E-3</v>
      </c>
      <c r="W516">
        <f>Sustainable_Friendly_Table[[#This Row],[Total Carbon (Metric T)]]*AHP!$P$15/TOPSIS!$D$12</f>
        <v>1.4082717687928259E-2</v>
      </c>
      <c r="X516">
        <f>((Sustainable_Friendly_Table[[#This Row],[Weighted Energy]]-TOPSIS!$B$13)^2+(Sustainable_Friendly_Table[[#This Row],[Weighted Cost]]-TOPSIS!$C$13)^2+(Sustainable_Friendly_Table[[#This Row],[Weighted Co2]]-TOPSIS!$D$13)^2)^0.5</f>
        <v>6.4566165478355184E-3</v>
      </c>
      <c r="Y516">
        <f>((Sustainable_Friendly_Table[[#This Row],[Weighted Energy]]-TOPSIS!$B$14)^2+(Sustainable_Friendly_Table[[#This Row],[Weighted Cost]]-TOPSIS!$C$14)^2+(Sustainable_Friendly_Table[[#This Row],[Weighted Co2]]-TOPSIS!$D$14)^2)^0.5</f>
        <v>5.6885069050197025E-4</v>
      </c>
      <c r="Z516">
        <f>Sustainable_Friendly_Table[[#This Row],[S- Worst-Euclidean Distance]]/(Sustainable_Friendly_Table[[#This Row],[S+ Best-Euclidean Distance]]+Sustainable_Friendly_Table[[#This Row],[S- Worst-Euclidean Distance]])</f>
        <v>8.0969801894141852E-2</v>
      </c>
      <c r="AA516">
        <v>515</v>
      </c>
    </row>
    <row r="517" spans="1:27" x14ac:dyDescent="0.3">
      <c r="A517">
        <v>497</v>
      </c>
      <c r="B517" t="s">
        <v>143</v>
      </c>
      <c r="C517" t="s">
        <v>150</v>
      </c>
      <c r="D517" t="s">
        <v>155</v>
      </c>
      <c r="E517" t="s">
        <v>157</v>
      </c>
      <c r="F517" t="s">
        <v>159</v>
      </c>
      <c r="G517" t="s">
        <v>226</v>
      </c>
      <c r="H517">
        <v>502.20441845241777</v>
      </c>
      <c r="I517">
        <v>36</v>
      </c>
      <c r="J517">
        <v>1777102.0918734404</v>
      </c>
      <c r="K517">
        <v>41485.732174999997</v>
      </c>
      <c r="L517">
        <v>319878376.53721929</v>
      </c>
      <c r="M517">
        <v>5511704.2649999987</v>
      </c>
      <c r="N517">
        <v>2665653137.8101606</v>
      </c>
      <c r="O517">
        <v>140400000</v>
      </c>
      <c r="P517">
        <v>29.131119816666658</v>
      </c>
      <c r="Q517">
        <v>26567.676273507936</v>
      </c>
      <c r="R517">
        <v>319919862.26939428</v>
      </c>
      <c r="S517">
        <v>2811.5648420751604</v>
      </c>
      <c r="T517">
        <v>26596.807393324601</v>
      </c>
      <c r="U517">
        <f>Sustainable_Friendly_Table[[#This Row],[Total Energy(MJ)]]*AHP!$P$13/TOPSIS!$B$12</f>
        <v>2.5584708116972974E-2</v>
      </c>
      <c r="V517">
        <f>Sustainable_Friendly_Table[[#This Row],[Total Cost(LKR Million)]]*AHP!$P$14/TOPSIS!$C$12</f>
        <v>7.7633693781325895E-3</v>
      </c>
      <c r="W517">
        <f>Sustainable_Friendly_Table[[#This Row],[Total Carbon (Metric T)]]*AHP!$P$15/TOPSIS!$D$12</f>
        <v>1.408291414150062E-2</v>
      </c>
      <c r="X517">
        <f>((Sustainable_Friendly_Table[[#This Row],[Weighted Energy]]-TOPSIS!$B$13)^2+(Sustainable_Friendly_Table[[#This Row],[Weighted Cost]]-TOPSIS!$C$13)^2+(Sustainable_Friendly_Table[[#This Row],[Weighted Co2]]-TOPSIS!$D$13)^2)^0.5</f>
        <v>6.4570852061318325E-3</v>
      </c>
      <c r="Y517">
        <f>((Sustainable_Friendly_Table[[#This Row],[Weighted Energy]]-TOPSIS!$B$14)^2+(Sustainable_Friendly_Table[[#This Row],[Weighted Cost]]-TOPSIS!$C$14)^2+(Sustainable_Friendly_Table[[#This Row],[Weighted Co2]]-TOPSIS!$D$14)^2)^0.5</f>
        <v>5.6838201766210212E-4</v>
      </c>
      <c r="Z517">
        <f>Sustainable_Friendly_Table[[#This Row],[S- Worst-Euclidean Distance]]/(Sustainable_Friendly_Table[[#This Row],[S+ Best-Euclidean Distance]]+Sustainable_Friendly_Table[[#This Row],[S- Worst-Euclidean Distance]])</f>
        <v>8.0903091503594135E-2</v>
      </c>
      <c r="AA517">
        <v>516</v>
      </c>
    </row>
    <row r="518" spans="1:27" x14ac:dyDescent="0.3">
      <c r="A518">
        <v>364</v>
      </c>
      <c r="B518" t="s">
        <v>142</v>
      </c>
      <c r="C518" t="s">
        <v>150</v>
      </c>
      <c r="D518" t="s">
        <v>154</v>
      </c>
      <c r="E518" t="s">
        <v>156</v>
      </c>
      <c r="F518" t="s">
        <v>160</v>
      </c>
      <c r="G518" t="s">
        <v>225</v>
      </c>
      <c r="H518">
        <v>500.58970933067457</v>
      </c>
      <c r="I518">
        <v>72</v>
      </c>
      <c r="J518">
        <v>1796525.1891548829</v>
      </c>
      <c r="K518">
        <v>46270.463008333332</v>
      </c>
      <c r="L518">
        <v>323374534.04787898</v>
      </c>
      <c r="M518">
        <v>6417789.2441666657</v>
      </c>
      <c r="N518">
        <v>2694787783.7323246</v>
      </c>
      <c r="O518">
        <v>134208000</v>
      </c>
      <c r="P518">
        <v>24.550449191666662</v>
      </c>
      <c r="Q518">
        <v>26858.051577865499</v>
      </c>
      <c r="R518">
        <v>323420804.51088732</v>
      </c>
      <c r="S518">
        <v>2835.4135729764917</v>
      </c>
      <c r="T518">
        <v>26882.602027057164</v>
      </c>
      <c r="U518">
        <f>Sustainable_Friendly_Table[[#This Row],[Total Energy(MJ)]]*AHP!$P$13/TOPSIS!$B$12</f>
        <v>2.5864686311348275E-2</v>
      </c>
      <c r="V518">
        <f>Sustainable_Friendly_Table[[#This Row],[Total Cost(LKR Million)]]*AHP!$P$14/TOPSIS!$C$12</f>
        <v>7.8292211431056028E-3</v>
      </c>
      <c r="W518">
        <f>Sustainable_Friendly_Table[[#This Row],[Total Carbon (Metric T)]]*AHP!$P$15/TOPSIS!$D$12</f>
        <v>1.4234241375233474E-2</v>
      </c>
      <c r="X518">
        <f>((Sustainable_Friendly_Table[[#This Row],[Weighted Energy]]-TOPSIS!$B$13)^2+(Sustainable_Friendly_Table[[#This Row],[Weighted Cost]]-TOPSIS!$C$13)^2+(Sustainable_Friendly_Table[[#This Row],[Weighted Co2]]-TOPSIS!$D$13)^2)^0.5</f>
        <v>6.7815200082654925E-3</v>
      </c>
      <c r="Y518">
        <f>((Sustainable_Friendly_Table[[#This Row],[Weighted Energy]]-TOPSIS!$B$14)^2+(Sustainable_Friendly_Table[[#This Row],[Weighted Cost]]-TOPSIS!$C$14)^2+(Sustainable_Friendly_Table[[#This Row],[Weighted Co2]]-TOPSIS!$D$14)^2)^0.5</f>
        <v>2.4487435772399394E-4</v>
      </c>
      <c r="Z518">
        <f>Sustainable_Friendly_Table[[#This Row],[S- Worst-Euclidean Distance]]/(Sustainable_Friendly_Table[[#This Row],[S+ Best-Euclidean Distance]]+Sustainable_Friendly_Table[[#This Row],[S- Worst-Euclidean Distance]])</f>
        <v>3.4850642444620272E-2</v>
      </c>
      <c r="AA518">
        <v>517</v>
      </c>
    </row>
    <row r="519" spans="1:27" x14ac:dyDescent="0.3">
      <c r="A519">
        <v>382</v>
      </c>
      <c r="B519" t="s">
        <v>142</v>
      </c>
      <c r="C519" t="s">
        <v>150</v>
      </c>
      <c r="D519" t="s">
        <v>155</v>
      </c>
      <c r="E519" t="s">
        <v>156</v>
      </c>
      <c r="F519" t="s">
        <v>160</v>
      </c>
      <c r="G519" t="s">
        <v>225</v>
      </c>
      <c r="H519">
        <v>500.6198032056746</v>
      </c>
      <c r="I519">
        <v>72</v>
      </c>
      <c r="J519">
        <v>1796554.3200258838</v>
      </c>
      <c r="K519">
        <v>46184.480508333319</v>
      </c>
      <c r="L519">
        <v>323379777.60465914</v>
      </c>
      <c r="M519">
        <v>6413490.1191666657</v>
      </c>
      <c r="N519">
        <v>2694831480.038826</v>
      </c>
      <c r="O519">
        <v>134208000</v>
      </c>
      <c r="P519">
        <v>24.485962316666662</v>
      </c>
      <c r="Q519">
        <v>26858.487084386965</v>
      </c>
      <c r="R519">
        <v>323425962.08516747</v>
      </c>
      <c r="S519">
        <v>2835.4529701579927</v>
      </c>
      <c r="T519">
        <v>26882.973046703632</v>
      </c>
      <c r="U519">
        <f>Sustainable_Friendly_Table[[#This Row],[Total Energy(MJ)]]*AHP!$P$13/TOPSIS!$B$12</f>
        <v>2.586509877411821E-2</v>
      </c>
      <c r="V519">
        <f>Sustainable_Friendly_Table[[#This Row],[Total Cost(LKR Million)]]*AHP!$P$14/TOPSIS!$C$12</f>
        <v>7.8293299276756302E-3</v>
      </c>
      <c r="W519">
        <f>Sustainable_Friendly_Table[[#This Row],[Total Carbon (Metric T)]]*AHP!$P$15/TOPSIS!$D$12</f>
        <v>1.4234437828805841E-2</v>
      </c>
      <c r="X519">
        <f>((Sustainable_Friendly_Table[[#This Row],[Weighted Energy]]-TOPSIS!$B$13)^2+(Sustainable_Friendly_Table[[#This Row],[Weighted Cost]]-TOPSIS!$C$13)^2+(Sustainable_Friendly_Table[[#This Row],[Weighted Co2]]-TOPSIS!$D$13)^2)^0.5</f>
        <v>6.7819887144628995E-3</v>
      </c>
      <c r="Y519">
        <f>((Sustainable_Friendly_Table[[#This Row],[Weighted Energy]]-TOPSIS!$B$14)^2+(Sustainable_Friendly_Table[[#This Row],[Weighted Cost]]-TOPSIS!$C$14)^2+(Sustainable_Friendly_Table[[#This Row],[Weighted Co2]]-TOPSIS!$D$14)^2)^0.5</f>
        <v>2.4440877259500191E-4</v>
      </c>
      <c r="Z519">
        <f>Sustainable_Friendly_Table[[#This Row],[S- Worst-Euclidean Distance]]/(Sustainable_Friendly_Table[[#This Row],[S+ Best-Euclidean Distance]]+Sustainable_Friendly_Table[[#This Row],[S- Worst-Euclidean Distance]])</f>
        <v>3.4784364682639235E-2</v>
      </c>
      <c r="AA519">
        <v>518</v>
      </c>
    </row>
    <row r="520" spans="1:27" x14ac:dyDescent="0.3">
      <c r="A520">
        <v>366</v>
      </c>
      <c r="B520" t="s">
        <v>142</v>
      </c>
      <c r="C520" t="s">
        <v>150</v>
      </c>
      <c r="D520" t="s">
        <v>154</v>
      </c>
      <c r="E520" t="s">
        <v>156</v>
      </c>
      <c r="F520" t="s">
        <v>160</v>
      </c>
      <c r="G520" t="s">
        <v>224</v>
      </c>
      <c r="H520">
        <v>500.58970933067457</v>
      </c>
      <c r="I520">
        <v>36</v>
      </c>
      <c r="J520">
        <v>1796525.1891548829</v>
      </c>
      <c r="K520">
        <v>46270.463008333332</v>
      </c>
      <c r="L520">
        <v>323374534.04787898</v>
      </c>
      <c r="M520">
        <v>6417789.2441666657</v>
      </c>
      <c r="N520">
        <v>2694787783.7323246</v>
      </c>
      <c r="O520">
        <v>134863200</v>
      </c>
      <c r="P520">
        <v>24.550449191666662</v>
      </c>
      <c r="Q520">
        <v>26858.051577865499</v>
      </c>
      <c r="R520">
        <v>323420804.51088732</v>
      </c>
      <c r="S520">
        <v>2836.0687729764913</v>
      </c>
      <c r="T520">
        <v>26882.602027057164</v>
      </c>
      <c r="U520">
        <f>Sustainable_Friendly_Table[[#This Row],[Total Energy(MJ)]]*AHP!$P$13/TOPSIS!$B$12</f>
        <v>2.5864686311348275E-2</v>
      </c>
      <c r="V520">
        <f>Sustainable_Friendly_Table[[#This Row],[Total Cost(LKR Million)]]*AHP!$P$14/TOPSIS!$C$12</f>
        <v>7.8310302991814029E-3</v>
      </c>
      <c r="W520">
        <f>Sustainable_Friendly_Table[[#This Row],[Total Carbon (Metric T)]]*AHP!$P$15/TOPSIS!$D$12</f>
        <v>1.4234241375233474E-2</v>
      </c>
      <c r="X520">
        <f>((Sustainable_Friendly_Table[[#This Row],[Weighted Energy]]-TOPSIS!$B$13)^2+(Sustainable_Friendly_Table[[#This Row],[Weighted Cost]]-TOPSIS!$C$13)^2+(Sustainable_Friendly_Table[[#This Row],[Weighted Co2]]-TOPSIS!$D$13)^2)^0.5</f>
        <v>6.781987229516109E-3</v>
      </c>
      <c r="Y520">
        <f>((Sustainable_Friendly_Table[[#This Row],[Weighted Energy]]-TOPSIS!$B$14)^2+(Sustainable_Friendly_Table[[#This Row],[Weighted Cost]]-TOPSIS!$C$14)^2+(Sustainable_Friendly_Table[[#This Row],[Weighted Co2]]-TOPSIS!$D$14)^2)^0.5</f>
        <v>2.4426053857712669E-4</v>
      </c>
      <c r="Z520">
        <f>Sustainable_Friendly_Table[[#This Row],[S- Worst-Euclidean Distance]]/(Sustainable_Friendly_Table[[#This Row],[S+ Best-Euclidean Distance]]+Sustainable_Friendly_Table[[#This Row],[S- Worst-Euclidean Distance]])</f>
        <v>3.4764008705518996E-2</v>
      </c>
      <c r="AA520">
        <v>519</v>
      </c>
    </row>
    <row r="521" spans="1:27" x14ac:dyDescent="0.3">
      <c r="A521">
        <v>384</v>
      </c>
      <c r="B521" t="s">
        <v>142</v>
      </c>
      <c r="C521" t="s">
        <v>150</v>
      </c>
      <c r="D521" t="s">
        <v>155</v>
      </c>
      <c r="E521" t="s">
        <v>156</v>
      </c>
      <c r="F521" t="s">
        <v>160</v>
      </c>
      <c r="G521" t="s">
        <v>224</v>
      </c>
      <c r="H521">
        <v>500.6198032056746</v>
      </c>
      <c r="I521">
        <v>36</v>
      </c>
      <c r="J521">
        <v>1796554.3200258838</v>
      </c>
      <c r="K521">
        <v>46184.480508333319</v>
      </c>
      <c r="L521">
        <v>323379777.60465914</v>
      </c>
      <c r="M521">
        <v>6413490.1191666657</v>
      </c>
      <c r="N521">
        <v>2694831480.038826</v>
      </c>
      <c r="O521">
        <v>134863200</v>
      </c>
      <c r="P521">
        <v>24.485962316666662</v>
      </c>
      <c r="Q521">
        <v>26858.487084386965</v>
      </c>
      <c r="R521">
        <v>323425962.08516747</v>
      </c>
      <c r="S521">
        <v>2836.1081701579928</v>
      </c>
      <c r="T521">
        <v>26882.973046703632</v>
      </c>
      <c r="U521">
        <f>Sustainable_Friendly_Table[[#This Row],[Total Energy(MJ)]]*AHP!$P$13/TOPSIS!$B$12</f>
        <v>2.586509877411821E-2</v>
      </c>
      <c r="V521">
        <f>Sustainable_Friendly_Table[[#This Row],[Total Cost(LKR Million)]]*AHP!$P$14/TOPSIS!$C$12</f>
        <v>7.8311390837514337E-3</v>
      </c>
      <c r="W521">
        <f>Sustainable_Friendly_Table[[#This Row],[Total Carbon (Metric T)]]*AHP!$P$15/TOPSIS!$D$12</f>
        <v>1.4234437828805841E-2</v>
      </c>
      <c r="X521">
        <f>((Sustainable_Friendly_Table[[#This Row],[Weighted Energy]]-TOPSIS!$B$13)^2+(Sustainable_Friendly_Table[[#This Row],[Weighted Cost]]-TOPSIS!$C$13)^2+(Sustainable_Friendly_Table[[#This Row],[Weighted Co2]]-TOPSIS!$D$13)^2)^0.5</f>
        <v>6.7824559324431337E-3</v>
      </c>
      <c r="Y521">
        <f>((Sustainable_Friendly_Table[[#This Row],[Weighted Energy]]-TOPSIS!$B$14)^2+(Sustainable_Friendly_Table[[#This Row],[Weighted Cost]]-TOPSIS!$C$14)^2+(Sustainable_Friendly_Table[[#This Row],[Weighted Co2]]-TOPSIS!$D$14)^2)^0.5</f>
        <v>2.4379458848213979E-4</v>
      </c>
      <c r="Z521">
        <f>Sustainable_Friendly_Table[[#This Row],[S- Worst-Euclidean Distance]]/(Sustainable_Friendly_Table[[#This Row],[S+ Best-Euclidean Distance]]+Sustainable_Friendly_Table[[#This Row],[S- Worst-Euclidean Distance]])</f>
        <v>3.469767947443396E-2</v>
      </c>
      <c r="AA521">
        <v>520</v>
      </c>
    </row>
    <row r="522" spans="1:27" x14ac:dyDescent="0.3">
      <c r="A522">
        <v>365</v>
      </c>
      <c r="B522" t="s">
        <v>142</v>
      </c>
      <c r="C522" t="s">
        <v>150</v>
      </c>
      <c r="D522" t="s">
        <v>154</v>
      </c>
      <c r="E522" t="s">
        <v>156</v>
      </c>
      <c r="F522" t="s">
        <v>160</v>
      </c>
      <c r="G522" t="s">
        <v>226</v>
      </c>
      <c r="H522">
        <v>500.58970933067457</v>
      </c>
      <c r="I522">
        <v>36</v>
      </c>
      <c r="J522">
        <v>1796525.1891548829</v>
      </c>
      <c r="K522">
        <v>46270.463008333332</v>
      </c>
      <c r="L522">
        <v>323374534.04787898</v>
      </c>
      <c r="M522">
        <v>6417789.2441666657</v>
      </c>
      <c r="N522">
        <v>2694787783.7323246</v>
      </c>
      <c r="O522">
        <v>140400000</v>
      </c>
      <c r="P522">
        <v>24.550449191666662</v>
      </c>
      <c r="Q522">
        <v>26858.051577865499</v>
      </c>
      <c r="R522">
        <v>323420804.51088732</v>
      </c>
      <c r="S522">
        <v>2841.6055729764917</v>
      </c>
      <c r="T522">
        <v>26882.602027057164</v>
      </c>
      <c r="U522">
        <f>Sustainable_Friendly_Table[[#This Row],[Total Energy(MJ)]]*AHP!$P$13/TOPSIS!$B$12</f>
        <v>2.5864686311348275E-2</v>
      </c>
      <c r="V522">
        <f>Sustainable_Friendly_Table[[#This Row],[Total Cost(LKR Million)]]*AHP!$P$14/TOPSIS!$C$12</f>
        <v>7.8463186620637334E-3</v>
      </c>
      <c r="W522">
        <f>Sustainable_Friendly_Table[[#This Row],[Total Carbon (Metric T)]]*AHP!$P$15/TOPSIS!$D$12</f>
        <v>1.4234241375233474E-2</v>
      </c>
      <c r="X522">
        <f>((Sustainable_Friendly_Table[[#This Row],[Weighted Energy]]-TOPSIS!$B$13)^2+(Sustainable_Friendly_Table[[#This Row],[Weighted Cost]]-TOPSIS!$C$13)^2+(Sustainable_Friendly_Table[[#This Row],[Weighted Co2]]-TOPSIS!$D$13)^2)^0.5</f>
        <v>6.7859534811499219E-3</v>
      </c>
      <c r="Y522">
        <f>((Sustainable_Friendly_Table[[#This Row],[Weighted Energy]]-TOPSIS!$B$14)^2+(Sustainable_Friendly_Table[[#This Row],[Weighted Cost]]-TOPSIS!$C$14)^2+(Sustainable_Friendly_Table[[#This Row],[Weighted Co2]]-TOPSIS!$D$14)^2)^0.5</f>
        <v>2.3955669001476165E-4</v>
      </c>
      <c r="Z522">
        <f>Sustainable_Friendly_Table[[#This Row],[S- Worst-Euclidean Distance]]/(Sustainable_Friendly_Table[[#This Row],[S+ Best-Euclidean Distance]]+Sustainable_Friendly_Table[[#This Row],[S- Worst-Euclidean Distance]])</f>
        <v>3.4098120161862658E-2</v>
      </c>
      <c r="AA522">
        <v>521</v>
      </c>
    </row>
    <row r="523" spans="1:27" x14ac:dyDescent="0.3">
      <c r="A523">
        <v>383</v>
      </c>
      <c r="B523" t="s">
        <v>142</v>
      </c>
      <c r="C523" t="s">
        <v>150</v>
      </c>
      <c r="D523" t="s">
        <v>155</v>
      </c>
      <c r="E523" t="s">
        <v>156</v>
      </c>
      <c r="F523" t="s">
        <v>160</v>
      </c>
      <c r="G523" t="s">
        <v>226</v>
      </c>
      <c r="H523">
        <v>500.6198032056746</v>
      </c>
      <c r="I523">
        <v>36</v>
      </c>
      <c r="J523">
        <v>1796554.3200258838</v>
      </c>
      <c r="K523">
        <v>46184.480508333319</v>
      </c>
      <c r="L523">
        <v>323379777.60465914</v>
      </c>
      <c r="M523">
        <v>6413490.1191666657</v>
      </c>
      <c r="N523">
        <v>2694831480.038826</v>
      </c>
      <c r="O523">
        <v>140400000</v>
      </c>
      <c r="P523">
        <v>24.485962316666662</v>
      </c>
      <c r="Q523">
        <v>26858.487084386965</v>
      </c>
      <c r="R523">
        <v>323425962.08516747</v>
      </c>
      <c r="S523">
        <v>2841.6449701579927</v>
      </c>
      <c r="T523">
        <v>26882.973046703632</v>
      </c>
      <c r="U523">
        <f>Sustainable_Friendly_Table[[#This Row],[Total Energy(MJ)]]*AHP!$P$13/TOPSIS!$B$12</f>
        <v>2.586509877411821E-2</v>
      </c>
      <c r="V523">
        <f>Sustainable_Friendly_Table[[#This Row],[Total Cost(LKR Million)]]*AHP!$P$14/TOPSIS!$C$12</f>
        <v>7.8464274466337625E-3</v>
      </c>
      <c r="W523">
        <f>Sustainable_Friendly_Table[[#This Row],[Total Carbon (Metric T)]]*AHP!$P$15/TOPSIS!$D$12</f>
        <v>1.4234437828805841E-2</v>
      </c>
      <c r="X523">
        <f>((Sustainable_Friendly_Table[[#This Row],[Weighted Energy]]-TOPSIS!$B$13)^2+(Sustainable_Friendly_Table[[#This Row],[Weighted Cost]]-TOPSIS!$C$13)^2+(Sustainable_Friendly_Table[[#This Row],[Weighted Co2]]-TOPSIS!$D$13)^2)^0.5</f>
        <v>6.7864221552170019E-3</v>
      </c>
      <c r="Y523">
        <f>((Sustainable_Friendly_Table[[#This Row],[Weighted Energy]]-TOPSIS!$B$14)^2+(Sustainable_Friendly_Table[[#This Row],[Weighted Cost]]-TOPSIS!$C$14)^2+(Sustainable_Friendly_Table[[#This Row],[Weighted Co2]]-TOPSIS!$D$14)^2)^0.5</f>
        <v>2.3908852894687771E-4</v>
      </c>
      <c r="Z523">
        <f>Sustainable_Friendly_Table[[#This Row],[S- Worst-Euclidean Distance]]/(Sustainable_Friendly_Table[[#This Row],[S+ Best-Euclidean Distance]]+Sustainable_Friendly_Table[[#This Row],[S- Worst-Euclidean Distance]])</f>
        <v>3.4031480371356393E-2</v>
      </c>
      <c r="AA523">
        <v>522</v>
      </c>
    </row>
    <row r="524" spans="1:27" x14ac:dyDescent="0.3">
      <c r="A524">
        <v>373</v>
      </c>
      <c r="B524" t="s">
        <v>142</v>
      </c>
      <c r="C524" t="s">
        <v>150</v>
      </c>
      <c r="D524" t="s">
        <v>154</v>
      </c>
      <c r="E524" t="s">
        <v>157</v>
      </c>
      <c r="F524" t="s">
        <v>160</v>
      </c>
      <c r="G524" t="s">
        <v>225</v>
      </c>
      <c r="H524">
        <v>503.6412216640079</v>
      </c>
      <c r="I524">
        <v>72</v>
      </c>
      <c r="J524">
        <v>1799479.05309355</v>
      </c>
      <c r="K524">
        <v>49267.484049999999</v>
      </c>
      <c r="L524">
        <v>323906229.55683899</v>
      </c>
      <c r="M524">
        <v>5818385.0358333318</v>
      </c>
      <c r="N524">
        <v>2699218579.6403251</v>
      </c>
      <c r="O524">
        <v>134208000</v>
      </c>
      <c r="P524">
        <v>27.547470233333328</v>
      </c>
      <c r="Q524">
        <v>26902.21184374857</v>
      </c>
      <c r="R524">
        <v>323955497.04088897</v>
      </c>
      <c r="S524">
        <v>2839.2449646761584</v>
      </c>
      <c r="T524">
        <v>26929.759313981904</v>
      </c>
      <c r="U524">
        <f>Sustainable_Friendly_Table[[#This Row],[Total Energy(MJ)]]*AHP!$P$13/TOPSIS!$B$12</f>
        <v>2.5907446870868954E-2</v>
      </c>
      <c r="V524">
        <f>Sustainable_Friendly_Table[[#This Row],[Total Cost(LKR Million)]]*AHP!$P$14/TOPSIS!$C$12</f>
        <v>7.8398004861645627E-3</v>
      </c>
      <c r="W524">
        <f>Sustainable_Friendly_Table[[#This Row],[Total Carbon (Metric T)]]*AHP!$P$15/TOPSIS!$D$12</f>
        <v>1.425921098955921E-2</v>
      </c>
      <c r="X524">
        <f>((Sustainable_Friendly_Table[[#This Row],[Weighted Energy]]-TOPSIS!$B$13)^2+(Sustainable_Friendly_Table[[#This Row],[Weighted Cost]]-TOPSIS!$C$13)^2+(Sustainable_Friendly_Table[[#This Row],[Weighted Co2]]-TOPSIS!$D$13)^2)^0.5</f>
        <v>6.8320746422714544E-3</v>
      </c>
      <c r="Y524">
        <f>((Sustainable_Friendly_Table[[#This Row],[Weighted Energy]]-TOPSIS!$B$14)^2+(Sustainable_Friendly_Table[[#This Row],[Weighted Cost]]-TOPSIS!$C$14)^2+(Sustainable_Friendly_Table[[#This Row],[Weighted Co2]]-TOPSIS!$D$14)^2)^0.5</f>
        <v>1.9486697489381113E-4</v>
      </c>
      <c r="Z524">
        <f>Sustainable_Friendly_Table[[#This Row],[S- Worst-Euclidean Distance]]/(Sustainable_Friendly_Table[[#This Row],[S+ Best-Euclidean Distance]]+Sustainable_Friendly_Table[[#This Row],[S- Worst-Euclidean Distance]])</f>
        <v>2.773140656495483E-2</v>
      </c>
      <c r="AA524">
        <v>523</v>
      </c>
    </row>
    <row r="525" spans="1:27" x14ac:dyDescent="0.3">
      <c r="A525">
        <v>391</v>
      </c>
      <c r="B525" t="s">
        <v>142</v>
      </c>
      <c r="C525" t="s">
        <v>150</v>
      </c>
      <c r="D525" t="s">
        <v>155</v>
      </c>
      <c r="E525" t="s">
        <v>157</v>
      </c>
      <c r="F525" t="s">
        <v>160</v>
      </c>
      <c r="G525" t="s">
        <v>225</v>
      </c>
      <c r="H525">
        <v>503.67131553900794</v>
      </c>
      <c r="I525">
        <v>72</v>
      </c>
      <c r="J525">
        <v>1799508.1839645505</v>
      </c>
      <c r="K525">
        <v>49181.501549999986</v>
      </c>
      <c r="L525">
        <v>323911473.11361909</v>
      </c>
      <c r="M525">
        <v>5814085.9108333318</v>
      </c>
      <c r="N525">
        <v>2699262275.946826</v>
      </c>
      <c r="O525">
        <v>134208000</v>
      </c>
      <c r="P525">
        <v>27.482983358333328</v>
      </c>
      <c r="Q525">
        <v>26902.647350270028</v>
      </c>
      <c r="R525">
        <v>323960654.61516911</v>
      </c>
      <c r="S525">
        <v>2839.2843618576594</v>
      </c>
      <c r="T525">
        <v>26930.13033362836</v>
      </c>
      <c r="U525">
        <f>Sustainable_Friendly_Table[[#This Row],[Total Energy(MJ)]]*AHP!$P$13/TOPSIS!$B$12</f>
        <v>2.5907859333638889E-2</v>
      </c>
      <c r="V525">
        <f>Sustainable_Friendly_Table[[#This Row],[Total Cost(LKR Million)]]*AHP!$P$14/TOPSIS!$C$12</f>
        <v>7.8399092707345901E-3</v>
      </c>
      <c r="W525">
        <f>Sustainable_Friendly_Table[[#This Row],[Total Carbon (Metric T)]]*AHP!$P$15/TOPSIS!$D$12</f>
        <v>1.4259407443131573E-2</v>
      </c>
      <c r="X525">
        <f>((Sustainable_Friendly_Table[[#This Row],[Weighted Energy]]-TOPSIS!$B$13)^2+(Sustainable_Friendly_Table[[#This Row],[Weighted Cost]]-TOPSIS!$C$13)^2+(Sustainable_Friendly_Table[[#This Row],[Weighted Co2]]-TOPSIS!$D$13)^2)^0.5</f>
        <v>6.8325433481919162E-3</v>
      </c>
      <c r="Y525">
        <f>((Sustainable_Friendly_Table[[#This Row],[Weighted Energy]]-TOPSIS!$B$14)^2+(Sustainable_Friendly_Table[[#This Row],[Weighted Cost]]-TOPSIS!$C$14)^2+(Sustainable_Friendly_Table[[#This Row],[Weighted Co2]]-TOPSIS!$D$14)^2)^0.5</f>
        <v>1.9440350231158873E-4</v>
      </c>
      <c r="Z525">
        <f>Sustainable_Friendly_Table[[#This Row],[S- Worst-Euclidean Distance]]/(Sustainable_Friendly_Table[[#This Row],[S+ Best-Euclidean Distance]]+Sustainable_Friendly_Table[[#This Row],[S- Worst-Euclidean Distance]])</f>
        <v>2.7665429445742719E-2</v>
      </c>
      <c r="AA525">
        <v>524</v>
      </c>
    </row>
    <row r="526" spans="1:27" x14ac:dyDescent="0.3">
      <c r="A526">
        <v>375</v>
      </c>
      <c r="B526" t="s">
        <v>142</v>
      </c>
      <c r="C526" t="s">
        <v>150</v>
      </c>
      <c r="D526" t="s">
        <v>154</v>
      </c>
      <c r="E526" t="s">
        <v>157</v>
      </c>
      <c r="F526" t="s">
        <v>160</v>
      </c>
      <c r="G526" t="s">
        <v>224</v>
      </c>
      <c r="H526">
        <v>503.6412216640079</v>
      </c>
      <c r="I526">
        <v>36</v>
      </c>
      <c r="J526">
        <v>1799479.05309355</v>
      </c>
      <c r="K526">
        <v>49267.484049999999</v>
      </c>
      <c r="L526">
        <v>323906229.55683899</v>
      </c>
      <c r="M526">
        <v>5818385.0358333318</v>
      </c>
      <c r="N526">
        <v>2699218579.6403251</v>
      </c>
      <c r="O526">
        <v>134863200</v>
      </c>
      <c r="P526">
        <v>27.547470233333328</v>
      </c>
      <c r="Q526">
        <v>26902.21184374857</v>
      </c>
      <c r="R526">
        <v>323955497.04088897</v>
      </c>
      <c r="S526">
        <v>2839.9001646761585</v>
      </c>
      <c r="T526">
        <v>26929.759313981904</v>
      </c>
      <c r="U526">
        <f>Sustainable_Friendly_Table[[#This Row],[Total Energy(MJ)]]*AHP!$P$13/TOPSIS!$B$12</f>
        <v>2.5907446870868954E-2</v>
      </c>
      <c r="V526">
        <f>Sustainable_Friendly_Table[[#This Row],[Total Cost(LKR Million)]]*AHP!$P$14/TOPSIS!$C$12</f>
        <v>7.8416096422403644E-3</v>
      </c>
      <c r="W526">
        <f>Sustainable_Friendly_Table[[#This Row],[Total Carbon (Metric T)]]*AHP!$P$15/TOPSIS!$D$12</f>
        <v>1.425921098955921E-2</v>
      </c>
      <c r="X526">
        <f>((Sustainable_Friendly_Table[[#This Row],[Weighted Energy]]-TOPSIS!$B$13)^2+(Sustainable_Friendly_Table[[#This Row],[Weighted Cost]]-TOPSIS!$C$13)^2+(Sustainable_Friendly_Table[[#This Row],[Weighted Co2]]-TOPSIS!$D$13)^2)^0.5</f>
        <v>6.8325412077607367E-3</v>
      </c>
      <c r="Y526">
        <f>((Sustainable_Friendly_Table[[#This Row],[Weighted Energy]]-TOPSIS!$B$14)^2+(Sustainable_Friendly_Table[[#This Row],[Weighted Cost]]-TOPSIS!$C$14)^2+(Sustainable_Friendly_Table[[#This Row],[Weighted Co2]]-TOPSIS!$D$14)^2)^0.5</f>
        <v>1.9419365825139762E-4</v>
      </c>
      <c r="Z526">
        <f>Sustainable_Friendly_Table[[#This Row],[S- Worst-Euclidean Distance]]/(Sustainable_Friendly_Table[[#This Row],[S+ Best-Euclidean Distance]]+Sustainable_Friendly_Table[[#This Row],[S- Worst-Euclidean Distance]])</f>
        <v>2.7636400398526474E-2</v>
      </c>
      <c r="AA526">
        <v>525</v>
      </c>
    </row>
    <row r="527" spans="1:27" x14ac:dyDescent="0.3">
      <c r="A527">
        <v>393</v>
      </c>
      <c r="B527" t="s">
        <v>142</v>
      </c>
      <c r="C527" t="s">
        <v>150</v>
      </c>
      <c r="D527" t="s">
        <v>155</v>
      </c>
      <c r="E527" t="s">
        <v>157</v>
      </c>
      <c r="F527" t="s">
        <v>160</v>
      </c>
      <c r="G527" t="s">
        <v>224</v>
      </c>
      <c r="H527">
        <v>503.67131553900794</v>
      </c>
      <c r="I527">
        <v>36</v>
      </c>
      <c r="J527">
        <v>1799508.1839645505</v>
      </c>
      <c r="K527">
        <v>49181.501549999986</v>
      </c>
      <c r="L527">
        <v>323911473.11361909</v>
      </c>
      <c r="M527">
        <v>5814085.9108333318</v>
      </c>
      <c r="N527">
        <v>2699262275.946826</v>
      </c>
      <c r="O527">
        <v>134863200</v>
      </c>
      <c r="P527">
        <v>27.482983358333328</v>
      </c>
      <c r="Q527">
        <v>26902.647350270028</v>
      </c>
      <c r="R527">
        <v>323960654.61516911</v>
      </c>
      <c r="S527">
        <v>2839.9395618576596</v>
      </c>
      <c r="T527">
        <v>26930.13033362836</v>
      </c>
      <c r="U527">
        <f>Sustainable_Friendly_Table[[#This Row],[Total Energy(MJ)]]*AHP!$P$13/TOPSIS!$B$12</f>
        <v>2.5907859333638889E-2</v>
      </c>
      <c r="V527">
        <f>Sustainable_Friendly_Table[[#This Row],[Total Cost(LKR Million)]]*AHP!$P$14/TOPSIS!$C$12</f>
        <v>7.8417184268103918E-3</v>
      </c>
      <c r="W527">
        <f>Sustainable_Friendly_Table[[#This Row],[Total Carbon (Metric T)]]*AHP!$P$15/TOPSIS!$D$12</f>
        <v>1.4259407443131573E-2</v>
      </c>
      <c r="X527">
        <f>((Sustainable_Friendly_Table[[#This Row],[Weighted Energy]]-TOPSIS!$B$13)^2+(Sustainable_Friendly_Table[[#This Row],[Weighted Cost]]-TOPSIS!$C$13)^2+(Sustainable_Friendly_Table[[#This Row],[Weighted Co2]]-TOPSIS!$D$13)^2)^0.5</f>
        <v>6.8330099104800127E-3</v>
      </c>
      <c r="Y527">
        <f>((Sustainable_Friendly_Table[[#This Row],[Weighted Energy]]-TOPSIS!$B$14)^2+(Sustainable_Friendly_Table[[#This Row],[Weighted Cost]]-TOPSIS!$C$14)^2+(Sustainable_Friendly_Table[[#This Row],[Weighted Co2]]-TOPSIS!$D$14)^2)^0.5</f>
        <v>1.9372959074013169E-4</v>
      </c>
      <c r="Z527">
        <f>Sustainable_Friendly_Table[[#This Row],[S- Worst-Euclidean Distance]]/(Sustainable_Friendly_Table[[#This Row],[S+ Best-Euclidean Distance]]+Sustainable_Friendly_Table[[#This Row],[S- Worst-Euclidean Distance]])</f>
        <v>2.7570339089202311E-2</v>
      </c>
      <c r="AA527">
        <v>526</v>
      </c>
    </row>
    <row r="528" spans="1:27" x14ac:dyDescent="0.3">
      <c r="A528">
        <v>374</v>
      </c>
      <c r="B528" t="s">
        <v>142</v>
      </c>
      <c r="C528" t="s">
        <v>150</v>
      </c>
      <c r="D528" t="s">
        <v>154</v>
      </c>
      <c r="E528" t="s">
        <v>157</v>
      </c>
      <c r="F528" t="s">
        <v>160</v>
      </c>
      <c r="G528" t="s">
        <v>226</v>
      </c>
      <c r="H528">
        <v>503.6412216640079</v>
      </c>
      <c r="I528">
        <v>36</v>
      </c>
      <c r="J528">
        <v>1799479.05309355</v>
      </c>
      <c r="K528">
        <v>49267.484049999999</v>
      </c>
      <c r="L528">
        <v>323906229.55683899</v>
      </c>
      <c r="M528">
        <v>5818385.0358333318</v>
      </c>
      <c r="N528">
        <v>2699218579.6403251</v>
      </c>
      <c r="O528">
        <v>140400000</v>
      </c>
      <c r="P528">
        <v>27.547470233333328</v>
      </c>
      <c r="Q528">
        <v>26902.21184374857</v>
      </c>
      <c r="R528">
        <v>323955497.04088897</v>
      </c>
      <c r="S528">
        <v>2845.4369646761584</v>
      </c>
      <c r="T528">
        <v>26929.759313981904</v>
      </c>
      <c r="U528">
        <f>Sustainable_Friendly_Table[[#This Row],[Total Energy(MJ)]]*AHP!$P$13/TOPSIS!$B$12</f>
        <v>2.5907446870868954E-2</v>
      </c>
      <c r="V528">
        <f>Sustainable_Friendly_Table[[#This Row],[Total Cost(LKR Million)]]*AHP!$P$14/TOPSIS!$C$12</f>
        <v>7.856898005122695E-3</v>
      </c>
      <c r="W528">
        <f>Sustainable_Friendly_Table[[#This Row],[Total Carbon (Metric T)]]*AHP!$P$15/TOPSIS!$D$12</f>
        <v>1.425921098955921E-2</v>
      </c>
      <c r="X528">
        <f>((Sustainable_Friendly_Table[[#This Row],[Weighted Energy]]-TOPSIS!$B$13)^2+(Sustainable_Friendly_Table[[#This Row],[Weighted Cost]]-TOPSIS!$C$13)^2+(Sustainable_Friendly_Table[[#This Row],[Weighted Co2]]-TOPSIS!$D$13)^2)^0.5</f>
        <v>6.836501788519563E-3</v>
      </c>
      <c r="Y528">
        <f>((Sustainable_Friendly_Table[[#This Row],[Weighted Energy]]-TOPSIS!$B$14)^2+(Sustainable_Friendly_Table[[#This Row],[Weighted Cost]]-TOPSIS!$C$14)^2+(Sustainable_Friendly_Table[[#This Row],[Weighted Co2]]-TOPSIS!$D$14)^2)^0.5</f>
        <v>1.8910012057475099E-4</v>
      </c>
      <c r="Z528">
        <f>Sustainable_Friendly_Table[[#This Row],[S- Worst-Euclidean Distance]]/(Sustainable_Friendly_Table[[#This Row],[S+ Best-Euclidean Distance]]+Sustainable_Friendly_Table[[#This Row],[S- Worst-Euclidean Distance]])</f>
        <v>2.6915860451752854E-2</v>
      </c>
      <c r="AA528">
        <v>527</v>
      </c>
    </row>
    <row r="529" spans="1:27" x14ac:dyDescent="0.3">
      <c r="A529">
        <v>392</v>
      </c>
      <c r="B529" t="s">
        <v>142</v>
      </c>
      <c r="C529" t="s">
        <v>150</v>
      </c>
      <c r="D529" t="s">
        <v>155</v>
      </c>
      <c r="E529" t="s">
        <v>157</v>
      </c>
      <c r="F529" t="s">
        <v>160</v>
      </c>
      <c r="G529" t="s">
        <v>226</v>
      </c>
      <c r="H529">
        <v>503.67131553900794</v>
      </c>
      <c r="I529">
        <v>36</v>
      </c>
      <c r="J529">
        <v>1799508.1839645505</v>
      </c>
      <c r="K529">
        <v>49181.501549999986</v>
      </c>
      <c r="L529">
        <v>323911473.11361909</v>
      </c>
      <c r="M529">
        <v>5814085.9108333318</v>
      </c>
      <c r="N529">
        <v>2699262275.946826</v>
      </c>
      <c r="O529">
        <v>140400000</v>
      </c>
      <c r="P529">
        <v>27.482983358333328</v>
      </c>
      <c r="Q529">
        <v>26902.647350270028</v>
      </c>
      <c r="R529">
        <v>323960654.61516911</v>
      </c>
      <c r="S529">
        <v>2845.4763618576594</v>
      </c>
      <c r="T529">
        <v>26930.13033362836</v>
      </c>
      <c r="U529">
        <f>Sustainable_Friendly_Table[[#This Row],[Total Energy(MJ)]]*AHP!$P$13/TOPSIS!$B$12</f>
        <v>2.5907859333638889E-2</v>
      </c>
      <c r="V529">
        <f>Sustainable_Friendly_Table[[#This Row],[Total Cost(LKR Million)]]*AHP!$P$14/TOPSIS!$C$12</f>
        <v>7.8570067896927224E-3</v>
      </c>
      <c r="W529">
        <f>Sustainable_Friendly_Table[[#This Row],[Total Carbon (Metric T)]]*AHP!$P$15/TOPSIS!$D$12</f>
        <v>1.4259407443131573E-2</v>
      </c>
      <c r="X529">
        <f>((Sustainable_Friendly_Table[[#This Row],[Weighted Energy]]-TOPSIS!$B$13)^2+(Sustainable_Friendly_Table[[#This Row],[Weighted Cost]]-TOPSIS!$C$13)^2+(Sustainable_Friendly_Table[[#This Row],[Weighted Co2]]-TOPSIS!$D$13)^2)^0.5</f>
        <v>6.8369704629811495E-3</v>
      </c>
      <c r="Y529">
        <f>((Sustainable_Friendly_Table[[#This Row],[Weighted Energy]]-TOPSIS!$B$14)^2+(Sustainable_Friendly_Table[[#This Row],[Weighted Cost]]-TOPSIS!$C$14)^2+(Sustainable_Friendly_Table[[#This Row],[Weighted Co2]]-TOPSIS!$D$14)^2)^0.5</f>
        <v>1.8863233895763688E-4</v>
      </c>
      <c r="Z529">
        <f>Sustainable_Friendly_Table[[#This Row],[S- Worst-Euclidean Distance]]/(Sustainable_Friendly_Table[[#This Row],[S+ Best-Euclidean Distance]]+Sustainable_Friendly_Table[[#This Row],[S- Worst-Euclidean Distance]])</f>
        <v>2.6849274613928057E-2</v>
      </c>
      <c r="AA529">
        <v>528</v>
      </c>
    </row>
    <row r="530" spans="1:27" x14ac:dyDescent="0.3">
      <c r="A530">
        <v>361</v>
      </c>
      <c r="B530" t="s">
        <v>142</v>
      </c>
      <c r="C530" t="s">
        <v>150</v>
      </c>
      <c r="D530" t="s">
        <v>154</v>
      </c>
      <c r="E530" t="s">
        <v>156</v>
      </c>
      <c r="F530" t="s">
        <v>159</v>
      </c>
      <c r="G530" t="s">
        <v>225</v>
      </c>
      <c r="H530">
        <v>505.70955253752965</v>
      </c>
      <c r="I530">
        <v>72</v>
      </c>
      <c r="J530">
        <v>1807487.3180371528</v>
      </c>
      <c r="K530">
        <v>45453.09363333333</v>
      </c>
      <c r="L530">
        <v>325347717.24668753</v>
      </c>
      <c r="M530">
        <v>6390543.5983333327</v>
      </c>
      <c r="N530">
        <v>2711230977.0557294</v>
      </c>
      <c r="O530">
        <v>134208000</v>
      </c>
      <c r="P530">
        <v>24.822905649999992</v>
      </c>
      <c r="Q530">
        <v>27021.935404655433</v>
      </c>
      <c r="R530">
        <v>325393170.34032089</v>
      </c>
      <c r="S530">
        <v>2851.8295206540629</v>
      </c>
      <c r="T530">
        <v>27046.758310305431</v>
      </c>
      <c r="U530">
        <f>Sustainable_Friendly_Table[[#This Row],[Total Energy(MJ)]]*AHP!$P$13/TOPSIS!$B$12</f>
        <v>2.6022420825510626E-2</v>
      </c>
      <c r="V530">
        <f>Sustainable_Friendly_Table[[#This Row],[Total Cost(LKR Million)]]*AHP!$P$14/TOPSIS!$C$12</f>
        <v>7.8745493047065341E-3</v>
      </c>
      <c r="W530">
        <f>Sustainable_Friendly_Table[[#This Row],[Total Carbon (Metric T)]]*AHP!$P$15/TOPSIS!$D$12</f>
        <v>1.4321161538566815E-2</v>
      </c>
      <c r="X530">
        <f>((Sustainable_Friendly_Table[[#This Row],[Weighted Energy]]-TOPSIS!$B$13)^2+(Sustainable_Friendly_Table[[#This Row],[Weighted Cost]]-TOPSIS!$C$13)^2+(Sustainable_Friendly_Table[[#This Row],[Weighted Co2]]-TOPSIS!$D$13)^2)^0.5</f>
        <v>6.9672155491872778E-3</v>
      </c>
      <c r="Y530">
        <f>((Sustainable_Friendly_Table[[#This Row],[Weighted Energy]]-TOPSIS!$B$14)^2+(Sustainable_Friendly_Table[[#This Row],[Weighted Cost]]-TOPSIS!$C$14)^2+(Sustainable_Friendly_Table[[#This Row],[Weighted Co2]]-TOPSIS!$D$14)^2)^0.5</f>
        <v>6.3116440901169927E-5</v>
      </c>
      <c r="Z530">
        <f>Sustainable_Friendly_Table[[#This Row],[S- Worst-Euclidean Distance]]/(Sustainable_Friendly_Table[[#This Row],[S+ Best-Euclidean Distance]]+Sustainable_Friendly_Table[[#This Row],[S- Worst-Euclidean Distance]])</f>
        <v>8.9777326291494049E-3</v>
      </c>
      <c r="AA530">
        <v>529</v>
      </c>
    </row>
    <row r="531" spans="1:27" x14ac:dyDescent="0.3">
      <c r="A531">
        <v>379</v>
      </c>
      <c r="B531" t="s">
        <v>142</v>
      </c>
      <c r="C531" t="s">
        <v>150</v>
      </c>
      <c r="D531" t="s">
        <v>155</v>
      </c>
      <c r="E531" t="s">
        <v>156</v>
      </c>
      <c r="F531" t="s">
        <v>159</v>
      </c>
      <c r="G531" t="s">
        <v>225</v>
      </c>
      <c r="H531">
        <v>505.73964641252962</v>
      </c>
      <c r="I531">
        <v>72</v>
      </c>
      <c r="J531">
        <v>1807516.448908153</v>
      </c>
      <c r="K531">
        <v>45367.111133333325</v>
      </c>
      <c r="L531">
        <v>325352960.80346751</v>
      </c>
      <c r="M531">
        <v>6386244.4733333327</v>
      </c>
      <c r="N531">
        <v>2711274673.3622293</v>
      </c>
      <c r="O531">
        <v>134208000</v>
      </c>
      <c r="P531">
        <v>24.758418774999992</v>
      </c>
      <c r="Q531">
        <v>27022.370911176884</v>
      </c>
      <c r="R531">
        <v>325398327.91460085</v>
      </c>
      <c r="S531">
        <v>2851.8689178355626</v>
      </c>
      <c r="T531">
        <v>27047.129329951884</v>
      </c>
      <c r="U531">
        <f>Sustainable_Friendly_Table[[#This Row],[Total Energy(MJ)]]*AHP!$P$13/TOPSIS!$B$12</f>
        <v>2.6022833288280547E-2</v>
      </c>
      <c r="V531">
        <f>Sustainable_Friendly_Table[[#This Row],[Total Cost(LKR Million)]]*AHP!$P$14/TOPSIS!$C$12</f>
        <v>7.874658089276558E-3</v>
      </c>
      <c r="W531">
        <f>Sustainable_Friendly_Table[[#This Row],[Total Carbon (Metric T)]]*AHP!$P$15/TOPSIS!$D$12</f>
        <v>1.4321357992139176E-2</v>
      </c>
      <c r="X531">
        <f>((Sustainable_Friendly_Table[[#This Row],[Weighted Energy]]-TOPSIS!$B$13)^2+(Sustainable_Friendly_Table[[#This Row],[Weighted Cost]]-TOPSIS!$C$13)^2+(Sustainable_Friendly_Table[[#This Row],[Weighted Co2]]-TOPSIS!$D$13)^2)^0.5</f>
        <v>6.9676842596536536E-3</v>
      </c>
      <c r="Y531">
        <f>((Sustainable_Friendly_Table[[#This Row],[Weighted Energy]]-TOPSIS!$B$14)^2+(Sustainable_Friendly_Table[[#This Row],[Weighted Cost]]-TOPSIS!$C$14)^2+(Sustainable_Friendly_Table[[#This Row],[Weighted Co2]]-TOPSIS!$D$14)^2)^0.5</f>
        <v>6.2689831346684631E-5</v>
      </c>
      <c r="Z531">
        <f>Sustainable_Friendly_Table[[#This Row],[S- Worst-Euclidean Distance]]/(Sustainable_Friendly_Table[[#This Row],[S+ Best-Euclidean Distance]]+Sustainable_Friendly_Table[[#This Row],[S- Worst-Euclidean Distance]])</f>
        <v>8.9169979485066945E-3</v>
      </c>
      <c r="AA531">
        <v>530</v>
      </c>
    </row>
    <row r="532" spans="1:27" x14ac:dyDescent="0.3">
      <c r="A532">
        <v>363</v>
      </c>
      <c r="B532" t="s">
        <v>142</v>
      </c>
      <c r="C532" t="s">
        <v>150</v>
      </c>
      <c r="D532" t="s">
        <v>154</v>
      </c>
      <c r="E532" t="s">
        <v>156</v>
      </c>
      <c r="F532" t="s">
        <v>159</v>
      </c>
      <c r="G532" t="s">
        <v>224</v>
      </c>
      <c r="H532">
        <v>505.70955253752965</v>
      </c>
      <c r="I532">
        <v>36</v>
      </c>
      <c r="J532">
        <v>1807487.3180371528</v>
      </c>
      <c r="K532">
        <v>45453.09363333333</v>
      </c>
      <c r="L532">
        <v>325347717.24668753</v>
      </c>
      <c r="M532">
        <v>6390543.5983333327</v>
      </c>
      <c r="N532">
        <v>2711230977.0557294</v>
      </c>
      <c r="O532">
        <v>134863200</v>
      </c>
      <c r="P532">
        <v>24.822905649999992</v>
      </c>
      <c r="Q532">
        <v>27021.935404655433</v>
      </c>
      <c r="R532">
        <v>325393170.34032089</v>
      </c>
      <c r="S532">
        <v>2852.4847206540626</v>
      </c>
      <c r="T532">
        <v>27046.758310305431</v>
      </c>
      <c r="U532">
        <f>Sustainable_Friendly_Table[[#This Row],[Total Energy(MJ)]]*AHP!$P$13/TOPSIS!$B$12</f>
        <v>2.6022420825510626E-2</v>
      </c>
      <c r="V532">
        <f>Sustainable_Friendly_Table[[#This Row],[Total Cost(LKR Million)]]*AHP!$P$14/TOPSIS!$C$12</f>
        <v>7.8763584607823359E-3</v>
      </c>
      <c r="W532">
        <f>Sustainable_Friendly_Table[[#This Row],[Total Carbon (Metric T)]]*AHP!$P$15/TOPSIS!$D$12</f>
        <v>1.4321161538566815E-2</v>
      </c>
      <c r="X532">
        <f>((Sustainable_Friendly_Table[[#This Row],[Weighted Energy]]-TOPSIS!$B$13)^2+(Sustainable_Friendly_Table[[#This Row],[Weighted Cost]]-TOPSIS!$C$13)^2+(Sustainable_Friendly_Table[[#This Row],[Weighted Co2]]-TOPSIS!$D$13)^2)^0.5</f>
        <v>6.9676820879751179E-3</v>
      </c>
      <c r="Y532">
        <f>((Sustainable_Friendly_Table[[#This Row],[Weighted Energy]]-TOPSIS!$B$14)^2+(Sustainable_Friendly_Table[[#This Row],[Weighted Cost]]-TOPSIS!$C$14)^2+(Sustainable_Friendly_Table[[#This Row],[Weighted Co2]]-TOPSIS!$D$14)^2)^0.5</f>
        <v>6.2027866199076612E-5</v>
      </c>
      <c r="Z532">
        <f>Sustainable_Friendly_Table[[#This Row],[S- Worst-Euclidean Distance]]/(Sustainable_Friendly_Table[[#This Row],[S+ Best-Euclidean Distance]]+Sustainable_Friendly_Table[[#This Row],[S- Worst-Euclidean Distance]])</f>
        <v>8.823673608645102E-3</v>
      </c>
      <c r="AA532">
        <v>531</v>
      </c>
    </row>
    <row r="533" spans="1:27" x14ac:dyDescent="0.3">
      <c r="A533">
        <v>381</v>
      </c>
      <c r="B533" t="s">
        <v>142</v>
      </c>
      <c r="C533" t="s">
        <v>150</v>
      </c>
      <c r="D533" t="s">
        <v>155</v>
      </c>
      <c r="E533" t="s">
        <v>156</v>
      </c>
      <c r="F533" t="s">
        <v>159</v>
      </c>
      <c r="G533" t="s">
        <v>224</v>
      </c>
      <c r="H533">
        <v>505.73964641252962</v>
      </c>
      <c r="I533">
        <v>36</v>
      </c>
      <c r="J533">
        <v>1807516.448908153</v>
      </c>
      <c r="K533">
        <v>45367.111133333325</v>
      </c>
      <c r="L533">
        <v>325352960.80346751</v>
      </c>
      <c r="M533">
        <v>6386244.4733333327</v>
      </c>
      <c r="N533">
        <v>2711274673.3622293</v>
      </c>
      <c r="O533">
        <v>134863200</v>
      </c>
      <c r="P533">
        <v>24.758418774999992</v>
      </c>
      <c r="Q533">
        <v>27022.370911176884</v>
      </c>
      <c r="R533">
        <v>325398327.91460085</v>
      </c>
      <c r="S533">
        <v>2852.5241178355627</v>
      </c>
      <c r="T533">
        <v>27047.129329951884</v>
      </c>
      <c r="U533">
        <f>Sustainable_Friendly_Table[[#This Row],[Total Energy(MJ)]]*AHP!$P$13/TOPSIS!$B$12</f>
        <v>2.6022833288280547E-2</v>
      </c>
      <c r="V533">
        <f>Sustainable_Friendly_Table[[#This Row],[Total Cost(LKR Million)]]*AHP!$P$14/TOPSIS!$C$12</f>
        <v>7.8764672453523615E-3</v>
      </c>
      <c r="W533">
        <f>Sustainable_Friendly_Table[[#This Row],[Total Carbon (Metric T)]]*AHP!$P$15/TOPSIS!$D$12</f>
        <v>1.4321357992139176E-2</v>
      </c>
      <c r="X533">
        <f>((Sustainable_Friendly_Table[[#This Row],[Weighted Energy]]-TOPSIS!$B$13)^2+(Sustainable_Friendly_Table[[#This Row],[Weighted Cost]]-TOPSIS!$C$13)^2+(Sustainable_Friendly_Table[[#This Row],[Weighted Co2]]-TOPSIS!$D$13)^2)^0.5</f>
        <v>6.9681507953038829E-3</v>
      </c>
      <c r="Y533">
        <f>((Sustainable_Friendly_Table[[#This Row],[Weighted Energy]]-TOPSIS!$B$14)^2+(Sustainable_Friendly_Table[[#This Row],[Weighted Cost]]-TOPSIS!$C$14)^2+(Sustainable_Friendly_Table[[#This Row],[Weighted Co2]]-TOPSIS!$D$14)^2)^0.5</f>
        <v>6.1596912617329578E-5</v>
      </c>
      <c r="Z533">
        <f>Sustainable_Friendly_Table[[#This Row],[S- Worst-Euclidean Distance]]/(Sustainable_Friendly_Table[[#This Row],[S+ Best-Euclidean Distance]]+Sustainable_Friendly_Table[[#This Row],[S- Worst-Euclidean Distance]])</f>
        <v>8.7623219461946504E-3</v>
      </c>
      <c r="AA533">
        <v>532</v>
      </c>
    </row>
    <row r="534" spans="1:27" x14ac:dyDescent="0.3">
      <c r="A534">
        <v>362</v>
      </c>
      <c r="B534" t="s">
        <v>142</v>
      </c>
      <c r="C534" t="s">
        <v>150</v>
      </c>
      <c r="D534" t="s">
        <v>154</v>
      </c>
      <c r="E534" t="s">
        <v>156</v>
      </c>
      <c r="F534" t="s">
        <v>159</v>
      </c>
      <c r="G534" t="s">
        <v>226</v>
      </c>
      <c r="H534">
        <v>505.70955253752965</v>
      </c>
      <c r="I534">
        <v>36</v>
      </c>
      <c r="J534">
        <v>1807487.3180371528</v>
      </c>
      <c r="K534">
        <v>45453.09363333333</v>
      </c>
      <c r="L534">
        <v>325347717.24668753</v>
      </c>
      <c r="M534">
        <v>6390543.5983333327</v>
      </c>
      <c r="N534">
        <v>2711230977.0557294</v>
      </c>
      <c r="O534">
        <v>140400000</v>
      </c>
      <c r="P534">
        <v>24.822905649999992</v>
      </c>
      <c r="Q534">
        <v>27021.935404655433</v>
      </c>
      <c r="R534">
        <v>325393170.34032089</v>
      </c>
      <c r="S534">
        <v>2858.0215206540629</v>
      </c>
      <c r="T534">
        <v>27046.758310305431</v>
      </c>
      <c r="U534">
        <f>Sustainable_Friendly_Table[[#This Row],[Total Energy(MJ)]]*AHP!$P$13/TOPSIS!$B$12</f>
        <v>2.6022420825510626E-2</v>
      </c>
      <c r="V534">
        <f>Sustainable_Friendly_Table[[#This Row],[Total Cost(LKR Million)]]*AHP!$P$14/TOPSIS!$C$12</f>
        <v>7.8916468236646664E-3</v>
      </c>
      <c r="W534">
        <f>Sustainable_Friendly_Table[[#This Row],[Total Carbon (Metric T)]]*AHP!$P$15/TOPSIS!$D$12</f>
        <v>1.4321161538566815E-2</v>
      </c>
      <c r="X534">
        <f>((Sustainable_Friendly_Table[[#This Row],[Weighted Energy]]-TOPSIS!$B$13)^2+(Sustainable_Friendly_Table[[#This Row],[Weighted Cost]]-TOPSIS!$C$13)^2+(Sustainable_Friendly_Table[[#This Row],[Weighted Co2]]-TOPSIS!$D$13)^2)^0.5</f>
        <v>6.9716420973015497E-3</v>
      </c>
      <c r="Y534">
        <f>((Sustainable_Friendly_Table[[#This Row],[Weighted Energy]]-TOPSIS!$B$14)^2+(Sustainable_Friendly_Table[[#This Row],[Weighted Cost]]-TOPSIS!$C$14)^2+(Sustainable_Friendly_Table[[#This Row],[Weighted Co2]]-TOPSIS!$D$14)^2)^0.5</f>
        <v>5.4384188664897208E-5</v>
      </c>
      <c r="Z534">
        <f>Sustainable_Friendly_Table[[#This Row],[S- Worst-Euclidean Distance]]/(Sustainable_Friendly_Table[[#This Row],[S+ Best-Euclidean Distance]]+Sustainable_Friendly_Table[[#This Row],[S- Worst-Euclidean Distance]])</f>
        <v>7.7403907203595851E-3</v>
      </c>
      <c r="AA534">
        <v>533</v>
      </c>
    </row>
    <row r="535" spans="1:27" x14ac:dyDescent="0.3">
      <c r="A535">
        <v>380</v>
      </c>
      <c r="B535" t="s">
        <v>142</v>
      </c>
      <c r="C535" t="s">
        <v>150</v>
      </c>
      <c r="D535" t="s">
        <v>155</v>
      </c>
      <c r="E535" t="s">
        <v>156</v>
      </c>
      <c r="F535" t="s">
        <v>159</v>
      </c>
      <c r="G535" t="s">
        <v>226</v>
      </c>
      <c r="H535">
        <v>505.73964641252962</v>
      </c>
      <c r="I535">
        <v>36</v>
      </c>
      <c r="J535">
        <v>1807516.448908153</v>
      </c>
      <c r="K535">
        <v>45367.111133333325</v>
      </c>
      <c r="L535">
        <v>325352960.80346751</v>
      </c>
      <c r="M535">
        <v>6386244.4733333327</v>
      </c>
      <c r="N535">
        <v>2711274673.3622293</v>
      </c>
      <c r="O535">
        <v>140400000</v>
      </c>
      <c r="P535">
        <v>24.758418774999992</v>
      </c>
      <c r="Q535">
        <v>27022.370911176884</v>
      </c>
      <c r="R535">
        <v>325398327.91460085</v>
      </c>
      <c r="S535">
        <v>2858.0609178355626</v>
      </c>
      <c r="T535">
        <v>27047.129329951884</v>
      </c>
      <c r="U535">
        <f>Sustainable_Friendly_Table[[#This Row],[Total Energy(MJ)]]*AHP!$P$13/TOPSIS!$B$12</f>
        <v>2.6022833288280547E-2</v>
      </c>
      <c r="V535">
        <f>Sustainable_Friendly_Table[[#This Row],[Total Cost(LKR Million)]]*AHP!$P$14/TOPSIS!$C$12</f>
        <v>7.8917556082346903E-3</v>
      </c>
      <c r="W535">
        <f>Sustainable_Friendly_Table[[#This Row],[Total Carbon (Metric T)]]*AHP!$P$15/TOPSIS!$D$12</f>
        <v>1.4321357992139176E-2</v>
      </c>
      <c r="X535">
        <f>((Sustainable_Friendly_Table[[#This Row],[Weighted Energy]]-TOPSIS!$B$13)^2+(Sustainable_Friendly_Table[[#This Row],[Weighted Cost]]-TOPSIS!$C$13)^2+(Sustainable_Friendly_Table[[#This Row],[Weighted Co2]]-TOPSIS!$D$13)^2)^0.5</f>
        <v>6.9721107769561393E-3</v>
      </c>
      <c r="Y535">
        <f>((Sustainable_Friendly_Table[[#This Row],[Weighted Energy]]-TOPSIS!$B$14)^2+(Sustainable_Friendly_Table[[#This Row],[Weighted Cost]]-TOPSIS!$C$14)^2+(Sustainable_Friendly_Table[[#This Row],[Weighted Co2]]-TOPSIS!$D$14)^2)^0.5</f>
        <v>5.3922997983056298E-5</v>
      </c>
      <c r="Z535">
        <f>Sustainable_Friendly_Table[[#This Row],[S- Worst-Euclidean Distance]]/(Sustainable_Friendly_Table[[#This Row],[S+ Best-Euclidean Distance]]+Sustainable_Friendly_Table[[#This Row],[S- Worst-Euclidean Distance]])</f>
        <v>7.6747422102341027E-3</v>
      </c>
      <c r="AA535">
        <v>534</v>
      </c>
    </row>
    <row r="536" spans="1:27" x14ac:dyDescent="0.3">
      <c r="A536">
        <v>370</v>
      </c>
      <c r="B536" t="s">
        <v>142</v>
      </c>
      <c r="C536" t="s">
        <v>150</v>
      </c>
      <c r="D536" t="s">
        <v>154</v>
      </c>
      <c r="E536" t="s">
        <v>157</v>
      </c>
      <c r="F536" t="s">
        <v>159</v>
      </c>
      <c r="G536" t="s">
        <v>225</v>
      </c>
      <c r="H536">
        <v>508.76106487086292</v>
      </c>
      <c r="I536">
        <v>73</v>
      </c>
      <c r="J536">
        <v>1810441.1819758196</v>
      </c>
      <c r="K536">
        <v>48450.114674999997</v>
      </c>
      <c r="L536">
        <v>325879412.75564754</v>
      </c>
      <c r="M536">
        <v>5791139.3899999987</v>
      </c>
      <c r="N536">
        <v>2715661772.9637299</v>
      </c>
      <c r="O536">
        <v>136072000</v>
      </c>
      <c r="P536">
        <v>27.819926691666659</v>
      </c>
      <c r="Q536">
        <v>27066.095670538503</v>
      </c>
      <c r="R536">
        <v>325927862.87032253</v>
      </c>
      <c r="S536">
        <v>2857.5249123537296</v>
      </c>
      <c r="T536">
        <v>27093.915597230171</v>
      </c>
      <c r="U536">
        <f>Sustainable_Friendly_Table[[#This Row],[Total Energy(MJ)]]*AHP!$P$13/TOPSIS!$B$12</f>
        <v>2.6065181385031302E-2</v>
      </c>
      <c r="V536">
        <f>Sustainable_Friendly_Table[[#This Row],[Total Cost(LKR Million)]]*AHP!$P$14/TOPSIS!$C$12</f>
        <v>7.8902755753071548E-3</v>
      </c>
      <c r="W536">
        <f>Sustainable_Friendly_Table[[#This Row],[Total Carbon (Metric T)]]*AHP!$P$15/TOPSIS!$D$12</f>
        <v>1.4346131152892551E-2</v>
      </c>
      <c r="X536">
        <f>((Sustainable_Friendly_Table[[#This Row],[Weighted Energy]]-TOPSIS!$B$13)^2+(Sustainable_Friendly_Table[[#This Row],[Weighted Cost]]-TOPSIS!$C$13)^2+(Sustainable_Friendly_Table[[#This Row],[Weighted Co2]]-TOPSIS!$D$13)^2)^0.5</f>
        <v>7.0190977853703696E-3</v>
      </c>
      <c r="Y536">
        <f>((Sustainable_Friendly_Table[[#This Row],[Weighted Energy]]-TOPSIS!$B$14)^2+(Sustainable_Friendly_Table[[#This Row],[Weighted Cost]]-TOPSIS!$C$14)^2+(Sustainable_Friendly_Table[[#This Row],[Weighted Co2]]-TOPSIS!$D$14)^2)^0.5</f>
        <v>2.2832733230605512E-5</v>
      </c>
      <c r="Z536">
        <f>Sustainable_Friendly_Table[[#This Row],[S- Worst-Euclidean Distance]]/(Sustainable_Friendly_Table[[#This Row],[S+ Best-Euclidean Distance]]+Sustainable_Friendly_Table[[#This Row],[S- Worst-Euclidean Distance]])</f>
        <v>3.2423968356821713E-3</v>
      </c>
      <c r="AA536">
        <v>535</v>
      </c>
    </row>
    <row r="537" spans="1:27" x14ac:dyDescent="0.3">
      <c r="A537">
        <v>388</v>
      </c>
      <c r="B537" t="s">
        <v>142</v>
      </c>
      <c r="C537" t="s">
        <v>150</v>
      </c>
      <c r="D537" t="s">
        <v>155</v>
      </c>
      <c r="E537" t="s">
        <v>157</v>
      </c>
      <c r="F537" t="s">
        <v>159</v>
      </c>
      <c r="G537" t="s">
        <v>225</v>
      </c>
      <c r="H537">
        <v>508.79115874586296</v>
      </c>
      <c r="I537">
        <v>73</v>
      </c>
      <c r="J537">
        <v>1810470.3128468192</v>
      </c>
      <c r="K537">
        <v>48364.132174999992</v>
      </c>
      <c r="L537">
        <v>325884656.31242746</v>
      </c>
      <c r="M537">
        <v>5786840.2649999987</v>
      </c>
      <c r="N537">
        <v>2715705469.2702289</v>
      </c>
      <c r="O537">
        <v>136072000</v>
      </c>
      <c r="P537">
        <v>27.755439816666659</v>
      </c>
      <c r="Q537">
        <v>27066.531177059944</v>
      </c>
      <c r="R537">
        <v>325933020.44460249</v>
      </c>
      <c r="S537">
        <v>2857.5643095352289</v>
      </c>
      <c r="T537">
        <v>27094.286616876609</v>
      </c>
      <c r="U537">
        <f>Sustainable_Friendly_Table[[#This Row],[Total Energy(MJ)]]*AHP!$P$13/TOPSIS!$B$12</f>
        <v>2.6065593847801223E-2</v>
      </c>
      <c r="V537">
        <f>Sustainable_Friendly_Table[[#This Row],[Total Cost(LKR Million)]]*AHP!$P$14/TOPSIS!$C$12</f>
        <v>7.890384359877177E-3</v>
      </c>
      <c r="W537">
        <f>Sustainable_Friendly_Table[[#This Row],[Total Carbon (Metric T)]]*AHP!$P$15/TOPSIS!$D$12</f>
        <v>1.4346327606464905E-2</v>
      </c>
      <c r="X537">
        <f>((Sustainable_Friendly_Table[[#This Row],[Weighted Energy]]-TOPSIS!$B$13)^2+(Sustainable_Friendly_Table[[#This Row],[Weighted Cost]]-TOPSIS!$C$13)^2+(Sustainable_Friendly_Table[[#This Row],[Weighted Co2]]-TOPSIS!$D$13)^2)^0.5</f>
        <v>7.0195664866534438E-3</v>
      </c>
      <c r="Y537">
        <f>((Sustainable_Friendly_Table[[#This Row],[Weighted Energy]]-TOPSIS!$B$14)^2+(Sustainable_Friendly_Table[[#This Row],[Weighted Cost]]-TOPSIS!$C$14)^2+(Sustainable_Friendly_Table[[#This Row],[Weighted Co2]]-TOPSIS!$D$14)^2)^0.5</f>
        <v>2.2719377581963129E-5</v>
      </c>
      <c r="Z537">
        <f>Sustainable_Friendly_Table[[#This Row],[S- Worst-Euclidean Distance]]/(Sustainable_Friendly_Table[[#This Row],[S+ Best-Euclidean Distance]]+Sustainable_Friendly_Table[[#This Row],[S- Worst-Euclidean Distance]])</f>
        <v>3.2261367998911547E-3</v>
      </c>
      <c r="AA537">
        <v>536</v>
      </c>
    </row>
    <row r="538" spans="1:27" x14ac:dyDescent="0.3">
      <c r="A538">
        <v>372</v>
      </c>
      <c r="B538" t="s">
        <v>142</v>
      </c>
      <c r="C538" t="s">
        <v>150</v>
      </c>
      <c r="D538" t="s">
        <v>154</v>
      </c>
      <c r="E538" t="s">
        <v>157</v>
      </c>
      <c r="F538" t="s">
        <v>159</v>
      </c>
      <c r="G538" t="s">
        <v>224</v>
      </c>
      <c r="H538">
        <v>508.76106487086292</v>
      </c>
      <c r="I538">
        <v>37</v>
      </c>
      <c r="J538">
        <v>1810441.1819758196</v>
      </c>
      <c r="K538">
        <v>48450.114674999997</v>
      </c>
      <c r="L538">
        <v>325879412.75564754</v>
      </c>
      <c r="M538">
        <v>5791139.3899999987</v>
      </c>
      <c r="N538">
        <v>2715661772.9637299</v>
      </c>
      <c r="O538">
        <v>138609400</v>
      </c>
      <c r="P538">
        <v>27.819926691666659</v>
      </c>
      <c r="Q538">
        <v>27066.095670538503</v>
      </c>
      <c r="R538">
        <v>325927862.87032253</v>
      </c>
      <c r="S538">
        <v>2860.0623123537298</v>
      </c>
      <c r="T538">
        <v>27093.915597230171</v>
      </c>
      <c r="U538">
        <f>Sustainable_Friendly_Table[[#This Row],[Total Energy(MJ)]]*AHP!$P$13/TOPSIS!$B$12</f>
        <v>2.6065181385031302E-2</v>
      </c>
      <c r="V538">
        <f>Sustainable_Friendly_Table[[#This Row],[Total Cost(LKR Million)]]*AHP!$P$14/TOPSIS!$C$12</f>
        <v>7.8972819132600569E-3</v>
      </c>
      <c r="W538">
        <f>Sustainable_Friendly_Table[[#This Row],[Total Carbon (Metric T)]]*AHP!$P$15/TOPSIS!$D$12</f>
        <v>1.4346131152892551E-2</v>
      </c>
      <c r="X538">
        <f>((Sustainable_Friendly_Table[[#This Row],[Weighted Energy]]-TOPSIS!$B$13)^2+(Sustainable_Friendly_Table[[#This Row],[Weighted Cost]]-TOPSIS!$C$13)^2+(Sustainable_Friendly_Table[[#This Row],[Weighted Co2]]-TOPSIS!$D$13)^2)^0.5</f>
        <v>7.0209093180323293E-3</v>
      </c>
      <c r="Y538">
        <f>((Sustainable_Friendly_Table[[#This Row],[Weighted Energy]]-TOPSIS!$B$14)^2+(Sustainable_Friendly_Table[[#This Row],[Weighted Cost]]-TOPSIS!$C$14)^2+(Sustainable_Friendly_Table[[#This Row],[Weighted Co2]]-TOPSIS!$D$14)^2)^0.5</f>
        <v>1.5828418762761997E-5</v>
      </c>
      <c r="Z538">
        <f>Sustainable_Friendly_Table[[#This Row],[S- Worst-Euclidean Distance]]/(Sustainable_Friendly_Table[[#This Row],[S+ Best-Euclidean Distance]]+Sustainable_Friendly_Table[[#This Row],[S- Worst-Euclidean Distance]])</f>
        <v>2.249397285335109E-3</v>
      </c>
      <c r="AA538">
        <v>537</v>
      </c>
    </row>
    <row r="539" spans="1:27" x14ac:dyDescent="0.3">
      <c r="A539">
        <v>390</v>
      </c>
      <c r="B539" t="s">
        <v>142</v>
      </c>
      <c r="C539" t="s">
        <v>150</v>
      </c>
      <c r="D539" t="s">
        <v>155</v>
      </c>
      <c r="E539" t="s">
        <v>157</v>
      </c>
      <c r="F539" t="s">
        <v>159</v>
      </c>
      <c r="G539" t="s">
        <v>224</v>
      </c>
      <c r="H539">
        <v>508.79115874586296</v>
      </c>
      <c r="I539">
        <v>37</v>
      </c>
      <c r="J539">
        <v>1810470.3128468192</v>
      </c>
      <c r="K539">
        <v>48364.132174999992</v>
      </c>
      <c r="L539">
        <v>325884656.31242746</v>
      </c>
      <c r="M539">
        <v>5786840.2649999987</v>
      </c>
      <c r="N539">
        <v>2715705469.2702289</v>
      </c>
      <c r="O539">
        <v>138609400</v>
      </c>
      <c r="P539">
        <v>27.755439816666659</v>
      </c>
      <c r="Q539">
        <v>27066.531177059944</v>
      </c>
      <c r="R539">
        <v>325933020.44460249</v>
      </c>
      <c r="S539">
        <v>2860.1017095352286</v>
      </c>
      <c r="T539">
        <v>27094.286616876609</v>
      </c>
      <c r="U539">
        <f>Sustainable_Friendly_Table[[#This Row],[Total Energy(MJ)]]*AHP!$P$13/TOPSIS!$B$12</f>
        <v>2.6065593847801223E-2</v>
      </c>
      <c r="V539">
        <f>Sustainable_Friendly_Table[[#This Row],[Total Cost(LKR Million)]]*AHP!$P$14/TOPSIS!$C$12</f>
        <v>7.8973906978300791E-3</v>
      </c>
      <c r="W539">
        <f>Sustainable_Friendly_Table[[#This Row],[Total Carbon (Metric T)]]*AHP!$P$15/TOPSIS!$D$12</f>
        <v>1.4346327606464905E-2</v>
      </c>
      <c r="X539">
        <f>((Sustainable_Friendly_Table[[#This Row],[Weighted Energy]]-TOPSIS!$B$13)^2+(Sustainable_Friendly_Table[[#This Row],[Weighted Cost]]-TOPSIS!$C$13)^2+(Sustainable_Friendly_Table[[#This Row],[Weighted Co2]]-TOPSIS!$D$13)^2)^0.5</f>
        <v>7.0213780069408776E-3</v>
      </c>
      <c r="Y539">
        <f>((Sustainable_Friendly_Table[[#This Row],[Weighted Energy]]-TOPSIS!$B$14)^2+(Sustainable_Friendly_Table[[#This Row],[Weighted Cost]]-TOPSIS!$C$14)^2+(Sustainable_Friendly_Table[[#This Row],[Weighted Co2]]-TOPSIS!$D$14)^2)^0.5</f>
        <v>1.5713039629060982E-5</v>
      </c>
      <c r="Z539">
        <f>Sustainable_Friendly_Table[[#This Row],[S- Worst-Euclidean Distance]]/(Sustainable_Friendly_Table[[#This Row],[S+ Best-Euclidean Distance]]+Sustainable_Friendly_Table[[#This Row],[S- Worst-Euclidean Distance]])</f>
        <v>2.2328884939921199E-3</v>
      </c>
      <c r="AA539">
        <v>538</v>
      </c>
    </row>
    <row r="540" spans="1:27" x14ac:dyDescent="0.3">
      <c r="A540">
        <v>371</v>
      </c>
      <c r="B540" t="s">
        <v>142</v>
      </c>
      <c r="C540" t="s">
        <v>150</v>
      </c>
      <c r="D540" t="s">
        <v>154</v>
      </c>
      <c r="E540" t="s">
        <v>157</v>
      </c>
      <c r="F540" t="s">
        <v>159</v>
      </c>
      <c r="G540" t="s">
        <v>226</v>
      </c>
      <c r="H540">
        <v>508.76106487086292</v>
      </c>
      <c r="I540">
        <v>37</v>
      </c>
      <c r="J540">
        <v>1810441.1819758196</v>
      </c>
      <c r="K540">
        <v>48450.114674999997</v>
      </c>
      <c r="L540">
        <v>325879412.75564754</v>
      </c>
      <c r="M540">
        <v>5791139.3899999987</v>
      </c>
      <c r="N540">
        <v>2715661772.9637299</v>
      </c>
      <c r="O540">
        <v>144300000</v>
      </c>
      <c r="P540">
        <v>27.819926691666659</v>
      </c>
      <c r="Q540">
        <v>27066.095670538503</v>
      </c>
      <c r="R540">
        <v>325927862.87032253</v>
      </c>
      <c r="S540">
        <v>2865.7529123537297</v>
      </c>
      <c r="T540">
        <v>27093.915597230171</v>
      </c>
      <c r="U540">
        <f>Sustainable_Friendly_Table[[#This Row],[Total Energy(MJ)]]*AHP!$P$13/TOPSIS!$B$12</f>
        <v>2.6065181385031302E-2</v>
      </c>
      <c r="V540">
        <f>Sustainable_Friendly_Table[[#This Row],[Total Cost(LKR Million)]]*AHP!$P$14/TOPSIS!$C$12</f>
        <v>7.9129949528891179E-3</v>
      </c>
      <c r="W540">
        <f>Sustainable_Friendly_Table[[#This Row],[Total Carbon (Metric T)]]*AHP!$P$15/TOPSIS!$D$12</f>
        <v>1.4346131152892551E-2</v>
      </c>
      <c r="X540">
        <f>((Sustainable_Friendly_Table[[#This Row],[Weighted Energy]]-TOPSIS!$B$13)^2+(Sustainable_Friendly_Table[[#This Row],[Weighted Cost]]-TOPSIS!$C$13)^2+(Sustainable_Friendly_Table[[#This Row],[Weighted Co2]]-TOPSIS!$D$13)^2)^0.5</f>
        <v>7.0249957331034096E-3</v>
      </c>
      <c r="Y540">
        <f>((Sustainable_Friendly_Table[[#This Row],[Weighted Energy]]-TOPSIS!$B$14)^2+(Sustainable_Friendly_Table[[#This Row],[Weighted Cost]]-TOPSIS!$C$14)^2+(Sustainable_Friendly_Table[[#This Row],[Weighted Co2]]-TOPSIS!$D$14)^2)^0.5</f>
        <v>4.6963137175535201E-7</v>
      </c>
      <c r="Z540">
        <f>Sustainable_Friendly_Table[[#This Row],[S- Worst-Euclidean Distance]]/(Sustainable_Friendly_Table[[#This Row],[S+ Best-Euclidean Distance]]+Sustainable_Friendly_Table[[#This Row],[S- Worst-Euclidean Distance]])</f>
        <v>6.6847012602194454E-5</v>
      </c>
      <c r="AA540">
        <v>539</v>
      </c>
    </row>
    <row r="541" spans="1:27" x14ac:dyDescent="0.3">
      <c r="A541">
        <v>389</v>
      </c>
      <c r="B541" t="s">
        <v>142</v>
      </c>
      <c r="C541" t="s">
        <v>150</v>
      </c>
      <c r="D541" t="s">
        <v>155</v>
      </c>
      <c r="E541" t="s">
        <v>157</v>
      </c>
      <c r="F541" t="s">
        <v>159</v>
      </c>
      <c r="G541" t="s">
        <v>226</v>
      </c>
      <c r="H541">
        <v>508.79115874586296</v>
      </c>
      <c r="I541">
        <v>37</v>
      </c>
      <c r="J541">
        <v>1810470.3128468192</v>
      </c>
      <c r="K541">
        <v>48364.132174999992</v>
      </c>
      <c r="L541">
        <v>325884656.31242746</v>
      </c>
      <c r="M541">
        <v>5786840.2649999987</v>
      </c>
      <c r="N541">
        <v>2715705469.2702289</v>
      </c>
      <c r="O541">
        <v>144300000</v>
      </c>
      <c r="P541">
        <v>27.755439816666659</v>
      </c>
      <c r="Q541">
        <v>27066.531177059944</v>
      </c>
      <c r="R541">
        <v>325933020.44460249</v>
      </c>
      <c r="S541">
        <v>2865.7923095352289</v>
      </c>
      <c r="T541">
        <v>27094.286616876609</v>
      </c>
      <c r="U541">
        <f>Sustainable_Friendly_Table[[#This Row],[Total Energy(MJ)]]*AHP!$P$13/TOPSIS!$B$12</f>
        <v>2.6065593847801223E-2</v>
      </c>
      <c r="V541">
        <f>Sustainable_Friendly_Table[[#This Row],[Total Cost(LKR Million)]]*AHP!$P$14/TOPSIS!$C$12</f>
        <v>7.9131037374591401E-3</v>
      </c>
      <c r="W541">
        <f>Sustainable_Friendly_Table[[#This Row],[Total Carbon (Metric T)]]*AHP!$P$15/TOPSIS!$D$12</f>
        <v>1.4346327606464905E-2</v>
      </c>
      <c r="X541">
        <f>((Sustainable_Friendly_Table[[#This Row],[Weighted Energy]]-TOPSIS!$B$13)^2+(Sustainable_Friendly_Table[[#This Row],[Weighted Cost]]-TOPSIS!$C$13)^2+(Sustainable_Friendly_Table[[#This Row],[Weighted Co2]]-TOPSIS!$D$13)^2)^0.5</f>
        <v>7.0254643927012746E-3</v>
      </c>
      <c r="Y541">
        <f>((Sustainable_Friendly_Table[[#This Row],[Weighted Energy]]-TOPSIS!$B$14)^2+(Sustainable_Friendly_Table[[#This Row],[Weighted Cost]]-TOPSIS!$C$14)^2+(Sustainable_Friendly_Table[[#This Row],[Weighted Co2]]-TOPSIS!$D$14)^2)^0.5</f>
        <v>0</v>
      </c>
      <c r="Z541">
        <f>Sustainable_Friendly_Table[[#This Row],[S- Worst-Euclidean Distance]]/(Sustainable_Friendly_Table[[#This Row],[S+ Best-Euclidean Distance]]+Sustainable_Friendly_Table[[#This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0C8A-8E43-47B2-BE1C-48E0C35125DD}">
  <sheetPr codeName="Sheet16"/>
  <dimension ref="A1:AB54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22.44140625" bestFit="1" customWidth="1"/>
    <col min="22" max="22" width="21.88671875" bestFit="1" customWidth="1"/>
    <col min="23" max="23" width="22.21875" bestFit="1" customWidth="1"/>
    <col min="24" max="24" width="24.33203125" bestFit="1" customWidth="1"/>
    <col min="25" max="25" width="25.88671875" bestFit="1" customWidth="1"/>
    <col min="26" max="26" width="27" bestFit="1" customWidth="1"/>
    <col min="27" max="27" width="19.44140625" bestFit="1" customWidth="1"/>
    <col min="28" max="28" width="7.44140625" bestFit="1" customWidth="1"/>
  </cols>
  <sheetData>
    <row r="1" spans="1:28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315</v>
      </c>
      <c r="L1" t="s">
        <v>316</v>
      </c>
      <c r="M1" t="s">
        <v>317</v>
      </c>
      <c r="N1" t="s">
        <v>318</v>
      </c>
      <c r="O1" t="s">
        <v>319</v>
      </c>
      <c r="P1" t="s">
        <v>320</v>
      </c>
      <c r="Q1" t="s">
        <v>321</v>
      </c>
      <c r="R1" t="s">
        <v>322</v>
      </c>
      <c r="S1" t="s">
        <v>323</v>
      </c>
      <c r="T1" t="s">
        <v>324</v>
      </c>
      <c r="U1" t="s">
        <v>332</v>
      </c>
      <c r="V1" t="s">
        <v>333</v>
      </c>
      <c r="W1" t="s">
        <v>334</v>
      </c>
      <c r="X1" t="s">
        <v>335</v>
      </c>
      <c r="Y1" t="s">
        <v>328</v>
      </c>
      <c r="Z1" t="s">
        <v>329</v>
      </c>
      <c r="AA1" t="s">
        <v>330</v>
      </c>
      <c r="AB1" t="s">
        <v>331</v>
      </c>
    </row>
    <row r="2" spans="1:28" x14ac:dyDescent="0.3">
      <c r="A2">
        <v>97</v>
      </c>
      <c r="B2" t="s">
        <v>139</v>
      </c>
      <c r="C2" t="s">
        <v>151</v>
      </c>
      <c r="D2" t="s">
        <v>155</v>
      </c>
      <c r="E2" t="s">
        <v>156</v>
      </c>
      <c r="F2" t="s">
        <v>161</v>
      </c>
      <c r="G2" t="s">
        <v>225</v>
      </c>
      <c r="H2">
        <v>397.9735912616124</v>
      </c>
      <c r="I2">
        <v>57</v>
      </c>
      <c r="J2">
        <v>1489488.3241882129</v>
      </c>
      <c r="K2">
        <v>66698.861733333324</v>
      </c>
      <c r="L2">
        <v>268107898.35387829</v>
      </c>
      <c r="M2">
        <v>5776031.7966666659</v>
      </c>
      <c r="N2">
        <v>2234232486.2823191</v>
      </c>
      <c r="O2">
        <v>106248000</v>
      </c>
      <c r="P2">
        <v>23.46089989166666</v>
      </c>
      <c r="Q2">
        <v>22267.850446613782</v>
      </c>
      <c r="R2">
        <v>268174597.21561164</v>
      </c>
      <c r="S2">
        <v>2346.2565180789857</v>
      </c>
      <c r="T2">
        <v>22291.311346505448</v>
      </c>
      <c r="U2">
        <f>Net_Zero_Table[[#This Row],[Total Energy(MJ)]]*AHP!$Q$23/TOPSIS!$B$20</f>
        <v>2.2539517027408387E-2</v>
      </c>
      <c r="V2">
        <f>Net_Zero_Table[[#This Row],[Capital Cost (LKR)]]*AHP!$Q$24/TOPSIS!$C$20</f>
        <v>4.4119292365601822E-3</v>
      </c>
      <c r="W2">
        <f>Net_Zero_Table[[#This Row],[System Cost (LKR)]]*AHP!$Q$25/TOPSIS!$D$20</f>
        <v>2.308483135882132E-3</v>
      </c>
      <c r="X2">
        <f>Net_Zero_Table[[#This Row],[Embodied Carbon (Metric T)]]*AHP!$Q$26/TOPSIS!$E$20</f>
        <v>1.0114999725325455E-2</v>
      </c>
      <c r="Y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1.7203660067977918E-3</v>
      </c>
      <c r="Z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5.8420600414356063E-3</v>
      </c>
      <c r="AA2">
        <f>Net_Zero_Table[[#This Row],[S- Worst-Euclidean Distance]]/(Net_Zero_Table[[#This Row],[S+ Best-Euclidean Distance]]+Net_Zero_Table[[#This Row],[S- Worst-Euclidean Distance]])</f>
        <v>0.77251136132436315</v>
      </c>
      <c r="AB2">
        <v>1</v>
      </c>
    </row>
    <row r="3" spans="1:28" x14ac:dyDescent="0.3">
      <c r="A3">
        <v>99</v>
      </c>
      <c r="B3" t="s">
        <v>139</v>
      </c>
      <c r="C3" t="s">
        <v>151</v>
      </c>
      <c r="D3" t="s">
        <v>155</v>
      </c>
      <c r="E3" t="s">
        <v>156</v>
      </c>
      <c r="F3" t="s">
        <v>161</v>
      </c>
      <c r="G3" t="s">
        <v>224</v>
      </c>
      <c r="H3">
        <v>397.9735912616124</v>
      </c>
      <c r="I3">
        <v>29</v>
      </c>
      <c r="J3">
        <v>1489488.3241882129</v>
      </c>
      <c r="K3">
        <v>66698.861733333324</v>
      </c>
      <c r="L3">
        <v>268107898.35387829</v>
      </c>
      <c r="M3">
        <v>5776031.7966666659</v>
      </c>
      <c r="N3">
        <v>2234232486.2823191</v>
      </c>
      <c r="O3">
        <v>108639800</v>
      </c>
      <c r="P3">
        <v>23.46089989166666</v>
      </c>
      <c r="Q3">
        <v>22267.850446613782</v>
      </c>
      <c r="R3">
        <v>268174597.21561164</v>
      </c>
      <c r="S3">
        <v>2348.6483180789855</v>
      </c>
      <c r="T3">
        <v>22291.311346505448</v>
      </c>
      <c r="U3">
        <f>Net_Zero_Table[[#This Row],[Total Energy(MJ)]]*AHP!$Q$23/TOPSIS!$B$20</f>
        <v>2.2539517027408387E-2</v>
      </c>
      <c r="V3">
        <f>Net_Zero_Table[[#This Row],[Capital Cost (LKR)]]*AHP!$Q$24/TOPSIS!$C$20</f>
        <v>4.4119292365601822E-3</v>
      </c>
      <c r="W3">
        <f>Net_Zero_Table[[#This Row],[System Cost (LKR)]]*AHP!$Q$25/TOPSIS!$D$20</f>
        <v>2.360450513756566E-3</v>
      </c>
      <c r="X3">
        <f>Net_Zero_Table[[#This Row],[Embodied Carbon (Metric T)]]*AHP!$Q$26/TOPSIS!$E$20</f>
        <v>1.0114999725325455E-2</v>
      </c>
      <c r="Y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1.7260350845618925E-3</v>
      </c>
      <c r="Z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5.8349324118735771E-3</v>
      </c>
      <c r="AA3">
        <f>Net_Zero_Table[[#This Row],[S- Worst-Euclidean Distance]]/(Net_Zero_Table[[#This Row],[S+ Best-Euclidean Distance]]+Net_Zero_Table[[#This Row],[S- Worst-Euclidean Distance]])</f>
        <v>0.7717176954701086</v>
      </c>
      <c r="AB3">
        <v>2</v>
      </c>
    </row>
    <row r="4" spans="1:28" x14ac:dyDescent="0.3">
      <c r="A4">
        <v>79</v>
      </c>
      <c r="B4" t="s">
        <v>139</v>
      </c>
      <c r="C4" t="s">
        <v>151</v>
      </c>
      <c r="D4" t="s">
        <v>154</v>
      </c>
      <c r="E4" t="s">
        <v>156</v>
      </c>
      <c r="F4" t="s">
        <v>161</v>
      </c>
      <c r="G4" t="s">
        <v>225</v>
      </c>
      <c r="H4">
        <v>397.94349738661248</v>
      </c>
      <c r="I4">
        <v>57</v>
      </c>
      <c r="J4">
        <v>1489459.1933172133</v>
      </c>
      <c r="K4">
        <v>66784.844233333322</v>
      </c>
      <c r="L4">
        <v>268102654.7970984</v>
      </c>
      <c r="M4">
        <v>5780330.9216666659</v>
      </c>
      <c r="N4">
        <v>2234188789.9758201</v>
      </c>
      <c r="O4">
        <v>106248000</v>
      </c>
      <c r="P4">
        <v>23.52538676666666</v>
      </c>
      <c r="Q4">
        <v>22267.414940092342</v>
      </c>
      <c r="R4">
        <v>268169439.64133173</v>
      </c>
      <c r="S4">
        <v>2346.2171208974869</v>
      </c>
      <c r="T4">
        <v>22290.940326859007</v>
      </c>
      <c r="U4">
        <f>Net_Zero_Table[[#This Row],[Total Energy(MJ)]]*AHP!$Q$23/TOPSIS!$B$20</f>
        <v>2.2539083544019168E-2</v>
      </c>
      <c r="V4">
        <f>Net_Zero_Table[[#This Row],[Capital Cost (LKR)]]*AHP!$Q$24/TOPSIS!$C$20</f>
        <v>4.4152130542306593E-3</v>
      </c>
      <c r="W4">
        <f>Net_Zero_Table[[#This Row],[System Cost (LKR)]]*AHP!$Q$25/TOPSIS!$D$20</f>
        <v>2.308483135882132E-3</v>
      </c>
      <c r="X4">
        <f>Net_Zero_Table[[#This Row],[Embodied Carbon (Metric T)]]*AHP!$Q$26/TOPSIS!$E$20</f>
        <v>1.0142802781726705E-2</v>
      </c>
      <c r="Y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1.7354296870087584E-3</v>
      </c>
      <c r="Z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5.8276662609034148E-3</v>
      </c>
      <c r="AA4">
        <f>Net_Zero_Table[[#This Row],[S- Worst-Euclidean Distance]]/(Net_Zero_Table[[#This Row],[S+ Best-Euclidean Distance]]+Net_Zero_Table[[#This Row],[S- Worst-Euclidean Distance]])</f>
        <v>0.77053977644064775</v>
      </c>
      <c r="AB4">
        <v>3</v>
      </c>
    </row>
    <row r="5" spans="1:28" x14ac:dyDescent="0.3">
      <c r="A5">
        <v>98</v>
      </c>
      <c r="B5" t="s">
        <v>139</v>
      </c>
      <c r="C5" t="s">
        <v>151</v>
      </c>
      <c r="D5" t="s">
        <v>155</v>
      </c>
      <c r="E5" t="s">
        <v>156</v>
      </c>
      <c r="F5" t="s">
        <v>161</v>
      </c>
      <c r="G5" t="s">
        <v>226</v>
      </c>
      <c r="H5">
        <v>397.9735912616124</v>
      </c>
      <c r="I5">
        <v>29</v>
      </c>
      <c r="J5">
        <v>1489488.3241882129</v>
      </c>
      <c r="K5">
        <v>66698.861733333324</v>
      </c>
      <c r="L5">
        <v>268107898.35387829</v>
      </c>
      <c r="M5">
        <v>5776031.7966666659</v>
      </c>
      <c r="N5">
        <v>2234232486.2823191</v>
      </c>
      <c r="O5">
        <v>113100000</v>
      </c>
      <c r="P5">
        <v>23.46089989166666</v>
      </c>
      <c r="Q5">
        <v>22267.850446613782</v>
      </c>
      <c r="R5">
        <v>268174597.21561164</v>
      </c>
      <c r="S5">
        <v>2353.1085180789855</v>
      </c>
      <c r="T5">
        <v>22291.311346505448</v>
      </c>
      <c r="U5">
        <f>Net_Zero_Table[[#This Row],[Total Energy(MJ)]]*AHP!$Q$23/TOPSIS!$B$20</f>
        <v>2.2539517027408387E-2</v>
      </c>
      <c r="V5">
        <f>Net_Zero_Table[[#This Row],[Capital Cost (LKR)]]*AHP!$Q$24/TOPSIS!$C$20</f>
        <v>4.4119292365601822E-3</v>
      </c>
      <c r="W5">
        <f>Net_Zero_Table[[#This Row],[System Cost (LKR)]]*AHP!$Q$25/TOPSIS!$D$20</f>
        <v>2.4573586577466785E-3</v>
      </c>
      <c r="X5">
        <f>Net_Zero_Table[[#This Row],[Embodied Carbon (Metric T)]]*AHP!$Q$26/TOPSIS!$E$20</f>
        <v>1.0114999725325455E-2</v>
      </c>
      <c r="Y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1.7407063035065377E-3</v>
      </c>
      <c r="Z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5.822856562138168E-3</v>
      </c>
      <c r="AA5">
        <f>Net_Zero_Table[[#This Row],[S- Worst-Euclidean Distance]]/(Net_Zero_Table[[#This Row],[S+ Best-Euclidean Distance]]+Net_Zero_Table[[#This Row],[S- Worst-Euclidean Distance]])</f>
        <v>0.76985630523239357</v>
      </c>
      <c r="AB5">
        <v>4</v>
      </c>
    </row>
    <row r="6" spans="1:28" x14ac:dyDescent="0.3">
      <c r="A6">
        <v>81</v>
      </c>
      <c r="B6" t="s">
        <v>139</v>
      </c>
      <c r="C6" t="s">
        <v>151</v>
      </c>
      <c r="D6" t="s">
        <v>154</v>
      </c>
      <c r="E6" t="s">
        <v>156</v>
      </c>
      <c r="F6" t="s">
        <v>161</v>
      </c>
      <c r="G6" t="s">
        <v>224</v>
      </c>
      <c r="H6">
        <v>397.94349738661248</v>
      </c>
      <c r="I6">
        <v>29</v>
      </c>
      <c r="J6">
        <v>1489459.1933172133</v>
      </c>
      <c r="K6">
        <v>66784.844233333322</v>
      </c>
      <c r="L6">
        <v>268102654.7970984</v>
      </c>
      <c r="M6">
        <v>5780330.9216666659</v>
      </c>
      <c r="N6">
        <v>2234188789.9758201</v>
      </c>
      <c r="O6">
        <v>108639800</v>
      </c>
      <c r="P6">
        <v>23.52538676666666</v>
      </c>
      <c r="Q6">
        <v>22267.414940092342</v>
      </c>
      <c r="R6">
        <v>268169439.64133173</v>
      </c>
      <c r="S6">
        <v>2348.6089208974868</v>
      </c>
      <c r="T6">
        <v>22290.940326859007</v>
      </c>
      <c r="U6">
        <f>Net_Zero_Table[[#This Row],[Total Energy(MJ)]]*AHP!$Q$23/TOPSIS!$B$20</f>
        <v>2.2539083544019168E-2</v>
      </c>
      <c r="V6">
        <f>Net_Zero_Table[[#This Row],[Capital Cost (LKR)]]*AHP!$Q$24/TOPSIS!$C$20</f>
        <v>4.4152130542306593E-3</v>
      </c>
      <c r="W6">
        <f>Net_Zero_Table[[#This Row],[System Cost (LKR)]]*AHP!$Q$25/TOPSIS!$D$20</f>
        <v>2.360450513756566E-3</v>
      </c>
      <c r="X6">
        <f>Net_Zero_Table[[#This Row],[Embodied Carbon (Metric T)]]*AHP!$Q$26/TOPSIS!$E$20</f>
        <v>1.0142802781726705E-2</v>
      </c>
      <c r="Y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1.7410497162184992E-3</v>
      </c>
      <c r="Z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5.8205210051907024E-3</v>
      </c>
      <c r="AA6">
        <f>Net_Zero_Table[[#This Row],[S- Worst-Euclidean Distance]]/(Net_Zero_Table[[#This Row],[S+ Best-Euclidean Distance]]+Net_Zero_Table[[#This Row],[S- Worst-Euclidean Distance]])</f>
        <v>0.76975025687599063</v>
      </c>
      <c r="AB6">
        <v>5</v>
      </c>
    </row>
    <row r="7" spans="1:28" x14ac:dyDescent="0.3">
      <c r="A7">
        <v>80</v>
      </c>
      <c r="B7" t="s">
        <v>139</v>
      </c>
      <c r="C7" t="s">
        <v>151</v>
      </c>
      <c r="D7" t="s">
        <v>154</v>
      </c>
      <c r="E7" t="s">
        <v>156</v>
      </c>
      <c r="F7" t="s">
        <v>161</v>
      </c>
      <c r="G7" t="s">
        <v>226</v>
      </c>
      <c r="H7">
        <v>397.94349738661248</v>
      </c>
      <c r="I7">
        <v>29</v>
      </c>
      <c r="J7">
        <v>1489459.1933172133</v>
      </c>
      <c r="K7">
        <v>66784.844233333322</v>
      </c>
      <c r="L7">
        <v>268102654.7970984</v>
      </c>
      <c r="M7">
        <v>5780330.9216666659</v>
      </c>
      <c r="N7">
        <v>2234188789.9758201</v>
      </c>
      <c r="O7">
        <v>113100000</v>
      </c>
      <c r="P7">
        <v>23.52538676666666</v>
      </c>
      <c r="Q7">
        <v>22267.414940092342</v>
      </c>
      <c r="R7">
        <v>268169439.64133173</v>
      </c>
      <c r="S7">
        <v>2353.0691208974868</v>
      </c>
      <c r="T7">
        <v>22290.940326859007</v>
      </c>
      <c r="U7">
        <f>Net_Zero_Table[[#This Row],[Total Energy(MJ)]]*AHP!$Q$23/TOPSIS!$B$20</f>
        <v>2.2539083544019168E-2</v>
      </c>
      <c r="V7">
        <f>Net_Zero_Table[[#This Row],[Capital Cost (LKR)]]*AHP!$Q$24/TOPSIS!$C$20</f>
        <v>4.4152130542306593E-3</v>
      </c>
      <c r="W7">
        <f>Net_Zero_Table[[#This Row],[System Cost (LKR)]]*AHP!$Q$25/TOPSIS!$D$20</f>
        <v>2.4573586577466785E-3</v>
      </c>
      <c r="X7">
        <f>Net_Zero_Table[[#This Row],[Embodied Carbon (Metric T)]]*AHP!$Q$26/TOPSIS!$E$20</f>
        <v>1.0142802781726705E-2</v>
      </c>
      <c r="Y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1.7555954648703473E-3</v>
      </c>
      <c r="Z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5.8084151938346236E-3</v>
      </c>
      <c r="AA7">
        <f>Net_Zero_Table[[#This Row],[S- Worst-Euclidean Distance]]/(Net_Zero_Table[[#This Row],[S+ Best-Euclidean Distance]]+Net_Zero_Table[[#This Row],[S- Worst-Euclidean Distance]])</f>
        <v>0.76790150832879422</v>
      </c>
      <c r="AB7">
        <v>6</v>
      </c>
    </row>
    <row r="8" spans="1:28" x14ac:dyDescent="0.3">
      <c r="A8">
        <v>25</v>
      </c>
      <c r="B8" t="s">
        <v>139</v>
      </c>
      <c r="C8" t="s">
        <v>149</v>
      </c>
      <c r="D8" t="s">
        <v>155</v>
      </c>
      <c r="E8" t="s">
        <v>156</v>
      </c>
      <c r="F8" t="s">
        <v>161</v>
      </c>
      <c r="G8" t="s">
        <v>225</v>
      </c>
      <c r="H8">
        <v>371.21052283332358</v>
      </c>
      <c r="I8">
        <v>53</v>
      </c>
      <c r="J8">
        <v>1397623.7763013407</v>
      </c>
      <c r="K8">
        <v>68532.582933333324</v>
      </c>
      <c r="L8">
        <v>251572279.73424134</v>
      </c>
      <c r="M8">
        <v>6265024.1166666653</v>
      </c>
      <c r="N8">
        <v>2096435664.4520111</v>
      </c>
      <c r="O8">
        <v>98792000</v>
      </c>
      <c r="P8">
        <v>25.905861491666659</v>
      </c>
      <c r="Q8">
        <v>20894.475455705044</v>
      </c>
      <c r="R8">
        <v>251640812.31717467</v>
      </c>
      <c r="S8">
        <v>2201.4926885686777</v>
      </c>
      <c r="T8">
        <v>20920.381317196712</v>
      </c>
      <c r="U8">
        <f>Net_Zero_Table[[#This Row],[Total Energy(MJ)]]*AHP!$Q$23/TOPSIS!$B$20</f>
        <v>2.1149886800999551E-2</v>
      </c>
      <c r="V8">
        <f>Net_Zero_Table[[#This Row],[Capital Cost (LKR)]]*AHP!$Q$24/TOPSIS!$C$20</f>
        <v>4.7854381764358975E-3</v>
      </c>
      <c r="W8">
        <f>Net_Zero_Table[[#This Row],[System Cost (LKR)]]*AHP!$Q$25/TOPSIS!$D$20</f>
        <v>2.1464843193289996E-3</v>
      </c>
      <c r="X8">
        <f>Net_Zero_Table[[#This Row],[Embodied Carbon (Metric T)]]*AHP!$Q$26/TOPSIS!$E$20</f>
        <v>1.1169127487970045E-2</v>
      </c>
      <c r="Y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2.1141209313645251E-3</v>
      </c>
      <c r="Z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6.638649170580292E-3</v>
      </c>
      <c r="AA8">
        <f>Net_Zero_Table[[#This Row],[S- Worst-Euclidean Distance]]/(Net_Zero_Table[[#This Row],[S+ Best-Euclidean Distance]]+Net_Zero_Table[[#This Row],[S- Worst-Euclidean Distance]])</f>
        <v>0.75846264591197488</v>
      </c>
      <c r="AB8">
        <v>7</v>
      </c>
    </row>
    <row r="9" spans="1:28" x14ac:dyDescent="0.3">
      <c r="A9">
        <v>27</v>
      </c>
      <c r="B9" t="s">
        <v>139</v>
      </c>
      <c r="C9" t="s">
        <v>149</v>
      </c>
      <c r="D9" t="s">
        <v>155</v>
      </c>
      <c r="E9" t="s">
        <v>156</v>
      </c>
      <c r="F9" t="s">
        <v>161</v>
      </c>
      <c r="G9" t="s">
        <v>224</v>
      </c>
      <c r="H9">
        <v>371.21052283332358</v>
      </c>
      <c r="I9">
        <v>27</v>
      </c>
      <c r="J9">
        <v>1397623.7763013407</v>
      </c>
      <c r="K9">
        <v>68532.582933333324</v>
      </c>
      <c r="L9">
        <v>251572279.73424134</v>
      </c>
      <c r="M9">
        <v>6265024.1166666653</v>
      </c>
      <c r="N9">
        <v>2096435664.4520111</v>
      </c>
      <c r="O9">
        <v>101147400</v>
      </c>
      <c r="P9">
        <v>25.905861491666659</v>
      </c>
      <c r="Q9">
        <v>20894.475455705044</v>
      </c>
      <c r="R9">
        <v>251640812.31717467</v>
      </c>
      <c r="S9">
        <v>2203.8480885686781</v>
      </c>
      <c r="T9">
        <v>20920.381317196712</v>
      </c>
      <c r="U9">
        <f>Net_Zero_Table[[#This Row],[Total Energy(MJ)]]*AHP!$Q$23/TOPSIS!$B$20</f>
        <v>2.1149886800999551E-2</v>
      </c>
      <c r="V9">
        <f>Net_Zero_Table[[#This Row],[Capital Cost (LKR)]]*AHP!$Q$24/TOPSIS!$C$20</f>
        <v>4.7854381764358975E-3</v>
      </c>
      <c r="W9">
        <f>Net_Zero_Table[[#This Row],[System Cost (LKR)]]*AHP!$Q$25/TOPSIS!$D$20</f>
        <v>2.1976608231526651E-3</v>
      </c>
      <c r="X9">
        <f>Net_Zero_Table[[#This Row],[Embodied Carbon (Metric T)]]*AHP!$Q$26/TOPSIS!$E$20</f>
        <v>1.1169127487970045E-2</v>
      </c>
      <c r="Y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2.1147402552032768E-3</v>
      </c>
      <c r="Z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6.6312199957125912E-3</v>
      </c>
      <c r="AA9">
        <f>Net_Zero_Table[[#This Row],[S- Worst-Euclidean Distance]]/(Net_Zero_Table[[#This Row],[S+ Best-Euclidean Distance]]+Net_Zero_Table[[#This Row],[S- Worst-Euclidean Distance]])</f>
        <v>0.75820376556344127</v>
      </c>
      <c r="AB9">
        <v>8</v>
      </c>
    </row>
    <row r="10" spans="1:28" x14ac:dyDescent="0.3">
      <c r="A10">
        <v>26</v>
      </c>
      <c r="B10" t="s">
        <v>139</v>
      </c>
      <c r="C10" t="s">
        <v>149</v>
      </c>
      <c r="D10" t="s">
        <v>155</v>
      </c>
      <c r="E10" t="s">
        <v>156</v>
      </c>
      <c r="F10" t="s">
        <v>161</v>
      </c>
      <c r="G10" t="s">
        <v>226</v>
      </c>
      <c r="H10">
        <v>371.21052283332358</v>
      </c>
      <c r="I10">
        <v>27</v>
      </c>
      <c r="J10">
        <v>1397623.7763013407</v>
      </c>
      <c r="K10">
        <v>68532.582933333324</v>
      </c>
      <c r="L10">
        <v>251572279.73424134</v>
      </c>
      <c r="M10">
        <v>6265024.1166666653</v>
      </c>
      <c r="N10">
        <v>2096435664.4520111</v>
      </c>
      <c r="O10">
        <v>105300000</v>
      </c>
      <c r="P10">
        <v>25.905861491666659</v>
      </c>
      <c r="Q10">
        <v>20894.475455705044</v>
      </c>
      <c r="R10">
        <v>251640812.31717467</v>
      </c>
      <c r="S10">
        <v>2208.000688568678</v>
      </c>
      <c r="T10">
        <v>20920.381317196712</v>
      </c>
      <c r="U10">
        <f>Net_Zero_Table[[#This Row],[Total Energy(MJ)]]*AHP!$Q$23/TOPSIS!$B$20</f>
        <v>2.1149886800999551E-2</v>
      </c>
      <c r="V10">
        <f>Net_Zero_Table[[#This Row],[Capital Cost (LKR)]]*AHP!$Q$24/TOPSIS!$C$20</f>
        <v>4.7854381764358975E-3</v>
      </c>
      <c r="W10">
        <f>Net_Zero_Table[[#This Row],[System Cost (LKR)]]*AHP!$Q$25/TOPSIS!$D$20</f>
        <v>2.2878856468675976E-3</v>
      </c>
      <c r="X10">
        <f>Net_Zero_Table[[#This Row],[Embodied Carbon (Metric T)]]*AHP!$Q$26/TOPSIS!$E$20</f>
        <v>1.1169127487970045E-2</v>
      </c>
      <c r="Y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2.1188444133213944E-3</v>
      </c>
      <c r="Z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6.6190657488360144E-3</v>
      </c>
      <c r="AA10">
        <f>Net_Zero_Table[[#This Row],[S- Worst-Euclidean Distance]]/(Net_Zero_Table[[#This Row],[S+ Best-Euclidean Distance]]+Net_Zero_Table[[#This Row],[S- Worst-Euclidean Distance]])</f>
        <v>0.75751130716612369</v>
      </c>
      <c r="AB10">
        <v>9</v>
      </c>
    </row>
    <row r="11" spans="1:28" x14ac:dyDescent="0.3">
      <c r="A11">
        <v>7</v>
      </c>
      <c r="B11" t="s">
        <v>139</v>
      </c>
      <c r="C11" t="s">
        <v>149</v>
      </c>
      <c r="D11" t="s">
        <v>154</v>
      </c>
      <c r="E11" t="s">
        <v>156</v>
      </c>
      <c r="F11" t="s">
        <v>161</v>
      </c>
      <c r="G11" t="s">
        <v>225</v>
      </c>
      <c r="H11">
        <v>371.18042895832355</v>
      </c>
      <c r="I11">
        <v>53</v>
      </c>
      <c r="J11">
        <v>1397594.6454303404</v>
      </c>
      <c r="K11">
        <v>68618.565433333322</v>
      </c>
      <c r="L11">
        <v>251567036.1774613</v>
      </c>
      <c r="M11">
        <v>6269323.2416666653</v>
      </c>
      <c r="N11">
        <v>2096391968.1455107</v>
      </c>
      <c r="O11">
        <v>98792000</v>
      </c>
      <c r="P11">
        <v>25.970348366666659</v>
      </c>
      <c r="Q11">
        <v>20894.039949183592</v>
      </c>
      <c r="R11">
        <v>251635654.74289462</v>
      </c>
      <c r="S11">
        <v>2201.4532913871776</v>
      </c>
      <c r="T11">
        <v>20920.01029755026</v>
      </c>
      <c r="U11">
        <f>Net_Zero_Table[[#This Row],[Total Energy(MJ)]]*AHP!$Q$23/TOPSIS!$B$20</f>
        <v>2.1149453317610326E-2</v>
      </c>
      <c r="V11">
        <f>Net_Zero_Table[[#This Row],[Capital Cost (LKR)]]*AHP!$Q$24/TOPSIS!$C$20</f>
        <v>4.7887219941063746E-3</v>
      </c>
      <c r="W11">
        <f>Net_Zero_Table[[#This Row],[System Cost (LKR)]]*AHP!$Q$25/TOPSIS!$D$20</f>
        <v>2.1464843193289996E-3</v>
      </c>
      <c r="X11">
        <f>Net_Zero_Table[[#This Row],[Embodied Carbon (Metric T)]]*AHP!$Q$26/TOPSIS!$E$20</f>
        <v>1.1196930544371295E-2</v>
      </c>
      <c r="Y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2.1409899800493471E-3</v>
      </c>
      <c r="Z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6.6306836081818921E-3</v>
      </c>
      <c r="AA11">
        <f>Net_Zero_Table[[#This Row],[S- Worst-Euclidean Distance]]/(Net_Zero_Table[[#This Row],[S+ Best-Euclidean Distance]]+Net_Zero_Table[[#This Row],[S- Worst-Euclidean Distance]])</f>
        <v>0.75592001246810347</v>
      </c>
      <c r="AB11">
        <v>10</v>
      </c>
    </row>
    <row r="12" spans="1:28" x14ac:dyDescent="0.3">
      <c r="A12">
        <v>9</v>
      </c>
      <c r="B12" t="s">
        <v>139</v>
      </c>
      <c r="C12" t="s">
        <v>149</v>
      </c>
      <c r="D12" t="s">
        <v>154</v>
      </c>
      <c r="E12" t="s">
        <v>156</v>
      </c>
      <c r="F12" t="s">
        <v>161</v>
      </c>
      <c r="G12" t="s">
        <v>224</v>
      </c>
      <c r="H12">
        <v>371.18042895832355</v>
      </c>
      <c r="I12">
        <v>27</v>
      </c>
      <c r="J12">
        <v>1397594.6454303404</v>
      </c>
      <c r="K12">
        <v>68618.565433333322</v>
      </c>
      <c r="L12">
        <v>251567036.1774613</v>
      </c>
      <c r="M12">
        <v>6269323.2416666653</v>
      </c>
      <c r="N12">
        <v>2096391968.1455107</v>
      </c>
      <c r="O12">
        <v>101147400</v>
      </c>
      <c r="P12">
        <v>25.970348366666659</v>
      </c>
      <c r="Q12">
        <v>20894.039949183592</v>
      </c>
      <c r="R12">
        <v>251635654.74289462</v>
      </c>
      <c r="S12">
        <v>2203.8086913871775</v>
      </c>
      <c r="T12">
        <v>20920.01029755026</v>
      </c>
      <c r="U12">
        <f>Net_Zero_Table[[#This Row],[Total Energy(MJ)]]*AHP!$Q$23/TOPSIS!$B$20</f>
        <v>2.1149453317610326E-2</v>
      </c>
      <c r="V12">
        <f>Net_Zero_Table[[#This Row],[Capital Cost (LKR)]]*AHP!$Q$24/TOPSIS!$C$20</f>
        <v>4.7887219941063746E-3</v>
      </c>
      <c r="W12">
        <f>Net_Zero_Table[[#This Row],[System Cost (LKR)]]*AHP!$Q$25/TOPSIS!$D$20</f>
        <v>2.1976608231526651E-3</v>
      </c>
      <c r="X12">
        <f>Net_Zero_Table[[#This Row],[Embodied Carbon (Metric T)]]*AHP!$Q$26/TOPSIS!$E$20</f>
        <v>1.1196930544371295E-2</v>
      </c>
      <c r="Y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2.1416015337161385E-3</v>
      </c>
      <c r="Z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6.6232454984927235E-3</v>
      </c>
      <c r="AA12">
        <f>Net_Zero_Table[[#This Row],[S- Worst-Euclidean Distance]]/(Net_Zero_Table[[#This Row],[S+ Best-Euclidean Distance]]+Net_Zero_Table[[#This Row],[S- Worst-Euclidean Distance]])</f>
        <v>0.75566013578488833</v>
      </c>
      <c r="AB12">
        <v>11</v>
      </c>
    </row>
    <row r="13" spans="1:28" x14ac:dyDescent="0.3">
      <c r="A13">
        <v>8</v>
      </c>
      <c r="B13" t="s">
        <v>139</v>
      </c>
      <c r="C13" t="s">
        <v>149</v>
      </c>
      <c r="D13" t="s">
        <v>154</v>
      </c>
      <c r="E13" t="s">
        <v>156</v>
      </c>
      <c r="F13" t="s">
        <v>161</v>
      </c>
      <c r="G13" t="s">
        <v>226</v>
      </c>
      <c r="H13">
        <v>371.18042895832355</v>
      </c>
      <c r="I13">
        <v>27</v>
      </c>
      <c r="J13">
        <v>1397594.6454303404</v>
      </c>
      <c r="K13">
        <v>68618.565433333322</v>
      </c>
      <c r="L13">
        <v>251567036.1774613</v>
      </c>
      <c r="M13">
        <v>6269323.2416666653</v>
      </c>
      <c r="N13">
        <v>2096391968.1455107</v>
      </c>
      <c r="O13">
        <v>105300000</v>
      </c>
      <c r="P13">
        <v>25.970348366666659</v>
      </c>
      <c r="Q13">
        <v>20894.039949183592</v>
      </c>
      <c r="R13">
        <v>251635654.74289462</v>
      </c>
      <c r="S13">
        <v>2207.9612913871774</v>
      </c>
      <c r="T13">
        <v>20920.01029755026</v>
      </c>
      <c r="U13">
        <f>Net_Zero_Table[[#This Row],[Total Energy(MJ)]]*AHP!$Q$23/TOPSIS!$B$20</f>
        <v>2.1149453317610326E-2</v>
      </c>
      <c r="V13">
        <f>Net_Zero_Table[[#This Row],[Capital Cost (LKR)]]*AHP!$Q$24/TOPSIS!$C$20</f>
        <v>4.7887219941063746E-3</v>
      </c>
      <c r="W13">
        <f>Net_Zero_Table[[#This Row],[System Cost (LKR)]]*AHP!$Q$25/TOPSIS!$D$20</f>
        <v>2.2878856468675976E-3</v>
      </c>
      <c r="X13">
        <f>Net_Zero_Table[[#This Row],[Embodied Carbon (Metric T)]]*AHP!$Q$26/TOPSIS!$E$20</f>
        <v>1.1196930544371295E-2</v>
      </c>
      <c r="Y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2.1456543128149466E-3</v>
      </c>
      <c r="Z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6.6110765907815422E-3</v>
      </c>
      <c r="AA13">
        <f>Net_Zero_Table[[#This Row],[S- Worst-Euclidean Distance]]/(Net_Zero_Table[[#This Row],[S+ Best-Euclidean Distance]]+Net_Zero_Table[[#This Row],[S- Worst-Euclidean Distance]])</f>
        <v>0.75497085197242941</v>
      </c>
      <c r="AB13">
        <v>12</v>
      </c>
    </row>
    <row r="14" spans="1:28" x14ac:dyDescent="0.3">
      <c r="A14">
        <v>241</v>
      </c>
      <c r="B14" t="s">
        <v>141</v>
      </c>
      <c r="C14" t="s">
        <v>149</v>
      </c>
      <c r="D14" t="s">
        <v>155</v>
      </c>
      <c r="E14" t="s">
        <v>156</v>
      </c>
      <c r="F14" t="s">
        <v>161</v>
      </c>
      <c r="G14" t="s">
        <v>225</v>
      </c>
      <c r="H14">
        <v>397.29284735139623</v>
      </c>
      <c r="I14">
        <v>57</v>
      </c>
      <c r="J14">
        <v>1480475.3510928787</v>
      </c>
      <c r="K14">
        <v>54775.782933333321</v>
      </c>
      <c r="L14">
        <v>266485563.19671816</v>
      </c>
      <c r="M14">
        <v>6436984.1166666653</v>
      </c>
      <c r="N14">
        <v>2220713026.639318</v>
      </c>
      <c r="O14">
        <v>106248000</v>
      </c>
      <c r="P14">
        <v>23.842341491666659</v>
      </c>
      <c r="Q14">
        <v>22133.106498838533</v>
      </c>
      <c r="R14">
        <v>266540338.97965148</v>
      </c>
      <c r="S14">
        <v>2333.3980107559846</v>
      </c>
      <c r="T14">
        <v>22156.948840330198</v>
      </c>
      <c r="U14">
        <f>Net_Zero_Table[[#This Row],[Total Energy(MJ)]]*AHP!$Q$23/TOPSIS!$B$20</f>
        <v>2.2402161022331619E-2</v>
      </c>
      <c r="V14">
        <f>Net_Zero_Table[[#This Row],[Capital Cost (LKR)]]*AHP!$Q$24/TOPSIS!$C$20</f>
        <v>4.9167870640851518E-3</v>
      </c>
      <c r="W14">
        <f>Net_Zero_Table[[#This Row],[System Cost (LKR)]]*AHP!$Q$25/TOPSIS!$D$20</f>
        <v>2.308483135882132E-3</v>
      </c>
      <c r="X14">
        <f>Net_Zero_Table[[#This Row],[Embodied Carbon (Metric T)]]*AHP!$Q$26/TOPSIS!$E$20</f>
        <v>1.0279455551702267E-2</v>
      </c>
      <c r="Y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1.9061749242727079E-3</v>
      </c>
      <c r="Z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5.8162427803311644E-3</v>
      </c>
      <c r="AA14">
        <f>Net_Zero_Table[[#This Row],[S- Worst-Euclidean Distance]]/(Net_Zero_Table[[#This Row],[S+ Best-Euclidean Distance]]+Net_Zero_Table[[#This Row],[S- Worst-Euclidean Distance]])</f>
        <v>0.75316345253685202</v>
      </c>
      <c r="AB14">
        <v>13</v>
      </c>
    </row>
    <row r="15" spans="1:28" x14ac:dyDescent="0.3">
      <c r="A15">
        <v>243</v>
      </c>
      <c r="B15" t="s">
        <v>141</v>
      </c>
      <c r="C15" t="s">
        <v>149</v>
      </c>
      <c r="D15" t="s">
        <v>155</v>
      </c>
      <c r="E15" t="s">
        <v>156</v>
      </c>
      <c r="F15" t="s">
        <v>161</v>
      </c>
      <c r="G15" t="s">
        <v>224</v>
      </c>
      <c r="H15">
        <v>397.29284735139623</v>
      </c>
      <c r="I15">
        <v>29</v>
      </c>
      <c r="J15">
        <v>1480475.3510928787</v>
      </c>
      <c r="K15">
        <v>54775.782933333321</v>
      </c>
      <c r="L15">
        <v>266485563.19671816</v>
      </c>
      <c r="M15">
        <v>6436984.1166666653</v>
      </c>
      <c r="N15">
        <v>2220713026.639318</v>
      </c>
      <c r="O15">
        <v>108639800</v>
      </c>
      <c r="P15">
        <v>23.842341491666659</v>
      </c>
      <c r="Q15">
        <v>22133.106498838533</v>
      </c>
      <c r="R15">
        <v>266540338.97965148</v>
      </c>
      <c r="S15">
        <v>2335.7898107559849</v>
      </c>
      <c r="T15">
        <v>22156.948840330198</v>
      </c>
      <c r="U15">
        <f>Net_Zero_Table[[#This Row],[Total Energy(MJ)]]*AHP!$Q$23/TOPSIS!$B$20</f>
        <v>2.2402161022331619E-2</v>
      </c>
      <c r="V15">
        <f>Net_Zero_Table[[#This Row],[Capital Cost (LKR)]]*AHP!$Q$24/TOPSIS!$C$20</f>
        <v>4.9167870640851518E-3</v>
      </c>
      <c r="W15">
        <f>Net_Zero_Table[[#This Row],[System Cost (LKR)]]*AHP!$Q$25/TOPSIS!$D$20</f>
        <v>2.360450513756566E-3</v>
      </c>
      <c r="X15">
        <f>Net_Zero_Table[[#This Row],[Embodied Carbon (Metric T)]]*AHP!$Q$26/TOPSIS!$E$20</f>
        <v>1.0279455551702267E-2</v>
      </c>
      <c r="Y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1.9112929544471363E-3</v>
      </c>
      <c r="Z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5.8090834735910445E-3</v>
      </c>
      <c r="AA15">
        <f>Net_Zero_Table[[#This Row],[S- Worst-Euclidean Distance]]/(Net_Zero_Table[[#This Row],[S+ Best-Euclidean Distance]]+Net_Zero_Table[[#This Row],[S- Worst-Euclidean Distance]])</f>
        <v>0.75243526371254754</v>
      </c>
      <c r="AB15">
        <v>14</v>
      </c>
    </row>
    <row r="16" spans="1:28" x14ac:dyDescent="0.3">
      <c r="A16">
        <v>223</v>
      </c>
      <c r="B16" t="s">
        <v>141</v>
      </c>
      <c r="C16" t="s">
        <v>149</v>
      </c>
      <c r="D16" t="s">
        <v>154</v>
      </c>
      <c r="E16" t="s">
        <v>156</v>
      </c>
      <c r="F16" t="s">
        <v>161</v>
      </c>
      <c r="G16" t="s">
        <v>225</v>
      </c>
      <c r="H16">
        <v>397.26275347639626</v>
      </c>
      <c r="I16">
        <v>57</v>
      </c>
      <c r="J16">
        <v>1480446.2202218787</v>
      </c>
      <c r="K16">
        <v>54861.765433333327</v>
      </c>
      <c r="L16">
        <v>266480319.63993815</v>
      </c>
      <c r="M16">
        <v>6441283.2416666653</v>
      </c>
      <c r="N16">
        <v>2220669330.332818</v>
      </c>
      <c r="O16">
        <v>106248000</v>
      </c>
      <c r="P16">
        <v>23.906828366666659</v>
      </c>
      <c r="Q16">
        <v>22132.670992317086</v>
      </c>
      <c r="R16">
        <v>266535181.40537149</v>
      </c>
      <c r="S16">
        <v>2333.3586135744849</v>
      </c>
      <c r="T16">
        <v>22156.577820683753</v>
      </c>
      <c r="U16">
        <f>Net_Zero_Table[[#This Row],[Total Energy(MJ)]]*AHP!$Q$23/TOPSIS!$B$20</f>
        <v>2.2401727538942397E-2</v>
      </c>
      <c r="V16">
        <f>Net_Zero_Table[[#This Row],[Capital Cost (LKR)]]*AHP!$Q$24/TOPSIS!$C$20</f>
        <v>4.9200708817556289E-3</v>
      </c>
      <c r="W16">
        <f>Net_Zero_Table[[#This Row],[System Cost (LKR)]]*AHP!$Q$25/TOPSIS!$D$20</f>
        <v>2.308483135882132E-3</v>
      </c>
      <c r="X16">
        <f>Net_Zero_Table[[#This Row],[Embodied Carbon (Metric T)]]*AHP!$Q$26/TOPSIS!$E$20</f>
        <v>1.0307258608103517E-2</v>
      </c>
      <c r="Y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1.9230547047777813E-3</v>
      </c>
      <c r="Z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5.8028689589653647E-3</v>
      </c>
      <c r="AA16">
        <f>Net_Zero_Table[[#This Row],[S- Worst-Euclidean Distance]]/(Net_Zero_Table[[#This Row],[S+ Best-Euclidean Distance]]+Net_Zero_Table[[#This Row],[S- Worst-Euclidean Distance]])</f>
        <v>0.75109064126501124</v>
      </c>
      <c r="AB16">
        <v>15</v>
      </c>
    </row>
    <row r="17" spans="1:28" x14ac:dyDescent="0.3">
      <c r="A17">
        <v>242</v>
      </c>
      <c r="B17" t="s">
        <v>141</v>
      </c>
      <c r="C17" t="s">
        <v>149</v>
      </c>
      <c r="D17" t="s">
        <v>155</v>
      </c>
      <c r="E17" t="s">
        <v>156</v>
      </c>
      <c r="F17" t="s">
        <v>161</v>
      </c>
      <c r="G17" t="s">
        <v>226</v>
      </c>
      <c r="H17">
        <v>397.29284735139623</v>
      </c>
      <c r="I17">
        <v>29</v>
      </c>
      <c r="J17">
        <v>1480475.3510928787</v>
      </c>
      <c r="K17">
        <v>54775.782933333321</v>
      </c>
      <c r="L17">
        <v>266485563.19671816</v>
      </c>
      <c r="M17">
        <v>6436984.1166666653</v>
      </c>
      <c r="N17">
        <v>2220713026.639318</v>
      </c>
      <c r="O17">
        <v>113100000</v>
      </c>
      <c r="P17">
        <v>23.842341491666659</v>
      </c>
      <c r="Q17">
        <v>22133.106498838533</v>
      </c>
      <c r="R17">
        <v>266540338.97965148</v>
      </c>
      <c r="S17">
        <v>2340.2500107559849</v>
      </c>
      <c r="T17">
        <v>22156.948840330198</v>
      </c>
      <c r="U17">
        <f>Net_Zero_Table[[#This Row],[Total Energy(MJ)]]*AHP!$Q$23/TOPSIS!$B$20</f>
        <v>2.2402161022331619E-2</v>
      </c>
      <c r="V17">
        <f>Net_Zero_Table[[#This Row],[Capital Cost (LKR)]]*AHP!$Q$24/TOPSIS!$C$20</f>
        <v>4.9167870640851518E-3</v>
      </c>
      <c r="W17">
        <f>Net_Zero_Table[[#This Row],[System Cost (LKR)]]*AHP!$Q$25/TOPSIS!$D$20</f>
        <v>2.4573586577466785E-3</v>
      </c>
      <c r="X17">
        <f>Net_Zero_Table[[#This Row],[Embodied Carbon (Metric T)]]*AHP!$Q$26/TOPSIS!$E$20</f>
        <v>1.0279455551702267E-2</v>
      </c>
      <c r="Y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1.9245524361908349E-3</v>
      </c>
      <c r="Z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5.7969537772222506E-3</v>
      </c>
      <c r="AA17">
        <f>Net_Zero_Table[[#This Row],[S- Worst-Euclidean Distance]]/(Net_Zero_Table[[#This Row],[S+ Best-Euclidean Distance]]+Net_Zero_Table[[#This Row],[S- Worst-Euclidean Distance]])</f>
        <v>0.75075427215901469</v>
      </c>
      <c r="AB17">
        <v>16</v>
      </c>
    </row>
    <row r="18" spans="1:28" x14ac:dyDescent="0.3">
      <c r="A18">
        <v>225</v>
      </c>
      <c r="B18" t="s">
        <v>141</v>
      </c>
      <c r="C18" t="s">
        <v>149</v>
      </c>
      <c r="D18" t="s">
        <v>154</v>
      </c>
      <c r="E18" t="s">
        <v>156</v>
      </c>
      <c r="F18" t="s">
        <v>161</v>
      </c>
      <c r="G18" t="s">
        <v>224</v>
      </c>
      <c r="H18">
        <v>397.26275347639626</v>
      </c>
      <c r="I18">
        <v>29</v>
      </c>
      <c r="J18">
        <v>1480446.2202218787</v>
      </c>
      <c r="K18">
        <v>54861.765433333327</v>
      </c>
      <c r="L18">
        <v>266480319.63993815</v>
      </c>
      <c r="M18">
        <v>6441283.2416666653</v>
      </c>
      <c r="N18">
        <v>2220669330.332818</v>
      </c>
      <c r="O18">
        <v>108639800</v>
      </c>
      <c r="P18">
        <v>23.906828366666659</v>
      </c>
      <c r="Q18">
        <v>22132.670992317086</v>
      </c>
      <c r="R18">
        <v>266535181.40537149</v>
      </c>
      <c r="S18">
        <v>2335.7504135744848</v>
      </c>
      <c r="T18">
        <v>22156.577820683753</v>
      </c>
      <c r="U18">
        <f>Net_Zero_Table[[#This Row],[Total Energy(MJ)]]*AHP!$Q$23/TOPSIS!$B$20</f>
        <v>2.2401727538942397E-2</v>
      </c>
      <c r="V18">
        <f>Net_Zero_Table[[#This Row],[Capital Cost (LKR)]]*AHP!$Q$24/TOPSIS!$C$20</f>
        <v>4.9200708817556289E-3</v>
      </c>
      <c r="W18">
        <f>Net_Zero_Table[[#This Row],[System Cost (LKR)]]*AHP!$Q$25/TOPSIS!$D$20</f>
        <v>2.360450513756566E-3</v>
      </c>
      <c r="X18">
        <f>Net_Zero_Table[[#This Row],[Embodied Carbon (Metric T)]]*AHP!$Q$26/TOPSIS!$E$20</f>
        <v>1.0307258608103517E-2</v>
      </c>
      <c r="Y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1.9281279297186581E-3</v>
      </c>
      <c r="Z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5.7956931318279758E-3</v>
      </c>
      <c r="AA18">
        <f>Net_Zero_Table[[#This Row],[S- Worst-Euclidean Distance]]/(Net_Zero_Table[[#This Row],[S+ Best-Euclidean Distance]]+Net_Zero_Table[[#This Row],[S- Worst-Euclidean Distance]])</f>
        <v>0.75036605400946899</v>
      </c>
      <c r="AB18">
        <v>17</v>
      </c>
    </row>
    <row r="19" spans="1:28" x14ac:dyDescent="0.3">
      <c r="A19">
        <v>224</v>
      </c>
      <c r="B19" t="s">
        <v>141</v>
      </c>
      <c r="C19" t="s">
        <v>149</v>
      </c>
      <c r="D19" t="s">
        <v>154</v>
      </c>
      <c r="E19" t="s">
        <v>156</v>
      </c>
      <c r="F19" t="s">
        <v>161</v>
      </c>
      <c r="G19" t="s">
        <v>226</v>
      </c>
      <c r="H19">
        <v>397.26275347639626</v>
      </c>
      <c r="I19">
        <v>29</v>
      </c>
      <c r="J19">
        <v>1480446.2202218787</v>
      </c>
      <c r="K19">
        <v>54861.765433333327</v>
      </c>
      <c r="L19">
        <v>266480319.63993815</v>
      </c>
      <c r="M19">
        <v>6441283.2416666653</v>
      </c>
      <c r="N19">
        <v>2220669330.332818</v>
      </c>
      <c r="O19">
        <v>113100000</v>
      </c>
      <c r="P19">
        <v>23.906828366666659</v>
      </c>
      <c r="Q19">
        <v>22132.670992317086</v>
      </c>
      <c r="R19">
        <v>266535181.40537149</v>
      </c>
      <c r="S19">
        <v>2340.2106135744848</v>
      </c>
      <c r="T19">
        <v>22156.577820683753</v>
      </c>
      <c r="U19">
        <f>Net_Zero_Table[[#This Row],[Total Energy(MJ)]]*AHP!$Q$23/TOPSIS!$B$20</f>
        <v>2.2401727538942397E-2</v>
      </c>
      <c r="V19">
        <f>Net_Zero_Table[[#This Row],[Capital Cost (LKR)]]*AHP!$Q$24/TOPSIS!$C$20</f>
        <v>4.9200708817556289E-3</v>
      </c>
      <c r="W19">
        <f>Net_Zero_Table[[#This Row],[System Cost (LKR)]]*AHP!$Q$25/TOPSIS!$D$20</f>
        <v>2.4573586577466785E-3</v>
      </c>
      <c r="X19">
        <f>Net_Zero_Table[[#This Row],[Embodied Carbon (Metric T)]]*AHP!$Q$26/TOPSIS!$E$20</f>
        <v>1.0307258608103517E-2</v>
      </c>
      <c r="Y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1.941272426860788E-3</v>
      </c>
      <c r="Z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5.7835353522236463E-3</v>
      </c>
      <c r="AA19">
        <f>Net_Zero_Table[[#This Row],[S- Worst-Euclidean Distance]]/(Net_Zero_Table[[#This Row],[S+ Best-Euclidean Distance]]+Net_Zero_Table[[#This Row],[S- Worst-Euclidean Distance]])</f>
        <v>0.74869634528422235</v>
      </c>
      <c r="AB19">
        <v>18</v>
      </c>
    </row>
    <row r="20" spans="1:28" x14ac:dyDescent="0.3">
      <c r="A20">
        <v>22</v>
      </c>
      <c r="B20" t="s">
        <v>139</v>
      </c>
      <c r="C20" t="s">
        <v>149</v>
      </c>
      <c r="D20" t="s">
        <v>155</v>
      </c>
      <c r="E20" t="s">
        <v>156</v>
      </c>
      <c r="F20" t="s">
        <v>160</v>
      </c>
      <c r="G20" t="s">
        <v>225</v>
      </c>
      <c r="H20">
        <v>389.90214487672233</v>
      </c>
      <c r="I20">
        <v>56</v>
      </c>
      <c r="J20">
        <v>1440899.4070916781</v>
      </c>
      <c r="K20">
        <v>68042.161308333321</v>
      </c>
      <c r="L20">
        <v>259361893.27650207</v>
      </c>
      <c r="M20">
        <v>6314066.2791666649</v>
      </c>
      <c r="N20">
        <v>2161349110.637517</v>
      </c>
      <c r="O20">
        <v>104384000</v>
      </c>
      <c r="P20">
        <v>26.396283116666662</v>
      </c>
      <c r="Q20">
        <v>21541.446136020586</v>
      </c>
      <c r="R20">
        <v>259429935.43781042</v>
      </c>
      <c r="S20">
        <v>2272.0471769166838</v>
      </c>
      <c r="T20">
        <v>21567.842419137254</v>
      </c>
      <c r="U20">
        <f>Net_Zero_Table[[#This Row],[Total Energy(MJ)]]*AHP!$Q$23/TOPSIS!$B$20</f>
        <v>2.1804546396013307E-2</v>
      </c>
      <c r="V20">
        <f>Net_Zero_Table[[#This Row],[Capital Cost (LKR)]]*AHP!$Q$24/TOPSIS!$C$20</f>
        <v>4.8228982455931959E-3</v>
      </c>
      <c r="W20">
        <f>Net_Zero_Table[[#This Row],[System Cost (LKR)]]*AHP!$Q$25/TOPSIS!$D$20</f>
        <v>2.2679834317438489E-3</v>
      </c>
      <c r="X20">
        <f>Net_Zero_Table[[#This Row],[Embodied Carbon (Metric T)]]*AHP!$Q$26/TOPSIS!$E$20</f>
        <v>1.1380569275159578E-2</v>
      </c>
      <c r="Y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2.4173980071116328E-3</v>
      </c>
      <c r="Z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5.9397155085179837E-3</v>
      </c>
      <c r="AA20">
        <f>Net_Zero_Table[[#This Row],[S- Worst-Euclidean Distance]]/(Net_Zero_Table[[#This Row],[S+ Best-Euclidean Distance]]+Net_Zero_Table[[#This Row],[S- Worst-Euclidean Distance]])</f>
        <v>0.71073768441812191</v>
      </c>
      <c r="AB20">
        <v>19</v>
      </c>
    </row>
    <row r="21" spans="1:28" x14ac:dyDescent="0.3">
      <c r="A21">
        <v>24</v>
      </c>
      <c r="B21" t="s">
        <v>139</v>
      </c>
      <c r="C21" t="s">
        <v>149</v>
      </c>
      <c r="D21" t="s">
        <v>155</v>
      </c>
      <c r="E21" t="s">
        <v>156</v>
      </c>
      <c r="F21" t="s">
        <v>160</v>
      </c>
      <c r="G21" t="s">
        <v>224</v>
      </c>
      <c r="H21">
        <v>389.90214487672233</v>
      </c>
      <c r="I21">
        <v>28</v>
      </c>
      <c r="J21">
        <v>1440899.4070916781</v>
      </c>
      <c r="K21">
        <v>68042.161308333321</v>
      </c>
      <c r="L21">
        <v>259361893.27650207</v>
      </c>
      <c r="M21">
        <v>6314066.2791666649</v>
      </c>
      <c r="N21">
        <v>2161349110.637517</v>
      </c>
      <c r="O21">
        <v>104893600</v>
      </c>
      <c r="P21">
        <v>26.396283116666662</v>
      </c>
      <c r="Q21">
        <v>21541.446136020586</v>
      </c>
      <c r="R21">
        <v>259429935.43781042</v>
      </c>
      <c r="S21">
        <v>2272.5567769166837</v>
      </c>
      <c r="T21">
        <v>21567.842419137254</v>
      </c>
      <c r="U21">
        <f>Net_Zero_Table[[#This Row],[Total Energy(MJ)]]*AHP!$Q$23/TOPSIS!$B$20</f>
        <v>2.1804546396013307E-2</v>
      </c>
      <c r="V21">
        <f>Net_Zero_Table[[#This Row],[Capital Cost (LKR)]]*AHP!$Q$24/TOPSIS!$C$20</f>
        <v>4.8228982455931959E-3</v>
      </c>
      <c r="W21">
        <f>Net_Zero_Table[[#This Row],[System Cost (LKR)]]*AHP!$Q$25/TOPSIS!$D$20</f>
        <v>2.2790556684546153E-3</v>
      </c>
      <c r="X21">
        <f>Net_Zero_Table[[#This Row],[Embodied Carbon (Metric T)]]*AHP!$Q$26/TOPSIS!$E$20</f>
        <v>1.1380569275159578E-2</v>
      </c>
      <c r="Y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2.4179797875661995E-3</v>
      </c>
      <c r="Z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5.938108936315971E-3</v>
      </c>
      <c r="AA21">
        <f>Net_Zero_Table[[#This Row],[S- Worst-Euclidean Distance]]/(Net_Zero_Table[[#This Row],[S+ Best-Euclidean Distance]]+Net_Zero_Table[[#This Row],[S- Worst-Euclidean Distance]])</f>
        <v>0.71063258571495569</v>
      </c>
      <c r="AB21">
        <v>20</v>
      </c>
    </row>
    <row r="22" spans="1:28" x14ac:dyDescent="0.3">
      <c r="A22">
        <v>23</v>
      </c>
      <c r="B22" t="s">
        <v>139</v>
      </c>
      <c r="C22" t="s">
        <v>149</v>
      </c>
      <c r="D22" t="s">
        <v>155</v>
      </c>
      <c r="E22" t="s">
        <v>156</v>
      </c>
      <c r="F22" t="s">
        <v>160</v>
      </c>
      <c r="G22" t="s">
        <v>226</v>
      </c>
      <c r="H22">
        <v>389.90214487672233</v>
      </c>
      <c r="I22">
        <v>28</v>
      </c>
      <c r="J22">
        <v>1440899.4070916781</v>
      </c>
      <c r="K22">
        <v>68042.161308333321</v>
      </c>
      <c r="L22">
        <v>259361893.27650207</v>
      </c>
      <c r="M22">
        <v>6314066.2791666649</v>
      </c>
      <c r="N22">
        <v>2161349110.637517</v>
      </c>
      <c r="O22">
        <v>109200000</v>
      </c>
      <c r="P22">
        <v>26.396283116666662</v>
      </c>
      <c r="Q22">
        <v>21541.446136020586</v>
      </c>
      <c r="R22">
        <v>259429935.43781042</v>
      </c>
      <c r="S22">
        <v>2276.8631769166836</v>
      </c>
      <c r="T22">
        <v>21567.842419137254</v>
      </c>
      <c r="U22">
        <f>Net_Zero_Table[[#This Row],[Total Energy(MJ)]]*AHP!$Q$23/TOPSIS!$B$20</f>
        <v>2.1804546396013307E-2</v>
      </c>
      <c r="V22">
        <f>Net_Zero_Table[[#This Row],[Capital Cost (LKR)]]*AHP!$Q$24/TOPSIS!$C$20</f>
        <v>4.8228982455931959E-3</v>
      </c>
      <c r="W22">
        <f>Net_Zero_Table[[#This Row],[System Cost (LKR)]]*AHP!$Q$25/TOPSIS!$D$20</f>
        <v>2.3726221523071383E-3</v>
      </c>
      <c r="X22">
        <f>Net_Zero_Table[[#This Row],[Embodied Carbon (Metric T)]]*AHP!$Q$26/TOPSIS!$E$20</f>
        <v>1.1380569275159578E-2</v>
      </c>
      <c r="Y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2.4249101859602439E-3</v>
      </c>
      <c r="Z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5.9253413495791414E-3</v>
      </c>
      <c r="AA22">
        <f>Net_Zero_Table[[#This Row],[S- Worst-Euclidean Distance]]/(Net_Zero_Table[[#This Row],[S+ Best-Euclidean Distance]]+Net_Zero_Table[[#This Row],[S- Worst-Euclidean Distance]])</f>
        <v>0.70960034249990933</v>
      </c>
      <c r="AB22">
        <v>21</v>
      </c>
    </row>
    <row r="23" spans="1:28" x14ac:dyDescent="0.3">
      <c r="A23">
        <v>4</v>
      </c>
      <c r="B23" t="s">
        <v>139</v>
      </c>
      <c r="C23" t="s">
        <v>149</v>
      </c>
      <c r="D23" t="s">
        <v>154</v>
      </c>
      <c r="E23" t="s">
        <v>156</v>
      </c>
      <c r="F23" t="s">
        <v>160</v>
      </c>
      <c r="G23" t="s">
        <v>225</v>
      </c>
      <c r="H23">
        <v>389.87205100172235</v>
      </c>
      <c r="I23">
        <v>56</v>
      </c>
      <c r="J23">
        <v>1440870.2762206781</v>
      </c>
      <c r="K23">
        <v>68128.14380833332</v>
      </c>
      <c r="L23">
        <v>259356649.71972206</v>
      </c>
      <c r="M23">
        <v>6318365.4041666649</v>
      </c>
      <c r="N23">
        <v>2161305414.331017</v>
      </c>
      <c r="O23">
        <v>104384000</v>
      </c>
      <c r="P23">
        <v>26.460769991666659</v>
      </c>
      <c r="Q23">
        <v>21541.010629499138</v>
      </c>
      <c r="R23">
        <v>259424777.8635304</v>
      </c>
      <c r="S23">
        <v>2272.0077797351837</v>
      </c>
      <c r="T23">
        <v>21567.471399490805</v>
      </c>
      <c r="U23">
        <f>Net_Zero_Table[[#This Row],[Total Energy(MJ)]]*AHP!$Q$23/TOPSIS!$B$20</f>
        <v>2.1804112912624088E-2</v>
      </c>
      <c r="V23">
        <f>Net_Zero_Table[[#This Row],[Capital Cost (LKR)]]*AHP!$Q$24/TOPSIS!$C$20</f>
        <v>4.8261820632636721E-3</v>
      </c>
      <c r="W23">
        <f>Net_Zero_Table[[#This Row],[System Cost (LKR)]]*AHP!$Q$25/TOPSIS!$D$20</f>
        <v>2.2679834317438489E-3</v>
      </c>
      <c r="X23">
        <f>Net_Zero_Table[[#This Row],[Embodied Carbon (Metric T)]]*AHP!$Q$26/TOPSIS!$E$20</f>
        <v>1.1408372331560826E-2</v>
      </c>
      <c r="Y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2.4432723587125963E-3</v>
      </c>
      <c r="Z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5.931775327481497E-3</v>
      </c>
      <c r="AA23">
        <f>Net_Zero_Table[[#This Row],[S- Worst-Euclidean Distance]]/(Net_Zero_Table[[#This Row],[S+ Best-Euclidean Distance]]+Net_Zero_Table[[#This Row],[S- Worst-Euclidean Distance]])</f>
        <v>0.70826764810662202</v>
      </c>
      <c r="AB23">
        <v>22</v>
      </c>
    </row>
    <row r="24" spans="1:28" x14ac:dyDescent="0.3">
      <c r="A24">
        <v>6</v>
      </c>
      <c r="B24" t="s">
        <v>139</v>
      </c>
      <c r="C24" t="s">
        <v>149</v>
      </c>
      <c r="D24" t="s">
        <v>154</v>
      </c>
      <c r="E24" t="s">
        <v>156</v>
      </c>
      <c r="F24" t="s">
        <v>160</v>
      </c>
      <c r="G24" t="s">
        <v>224</v>
      </c>
      <c r="H24">
        <v>389.87205100172235</v>
      </c>
      <c r="I24">
        <v>28</v>
      </c>
      <c r="J24">
        <v>1440870.2762206781</v>
      </c>
      <c r="K24">
        <v>68128.14380833332</v>
      </c>
      <c r="L24">
        <v>259356649.71972206</v>
      </c>
      <c r="M24">
        <v>6318365.4041666649</v>
      </c>
      <c r="N24">
        <v>2161305414.331017</v>
      </c>
      <c r="O24">
        <v>104893600</v>
      </c>
      <c r="P24">
        <v>26.460769991666659</v>
      </c>
      <c r="Q24">
        <v>21541.010629499138</v>
      </c>
      <c r="R24">
        <v>259424777.8635304</v>
      </c>
      <c r="S24">
        <v>2272.5173797351836</v>
      </c>
      <c r="T24">
        <v>21567.471399490805</v>
      </c>
      <c r="U24">
        <f>Net_Zero_Table[[#This Row],[Total Energy(MJ)]]*AHP!$Q$23/TOPSIS!$B$20</f>
        <v>2.1804112912624088E-2</v>
      </c>
      <c r="V24">
        <f>Net_Zero_Table[[#This Row],[Capital Cost (LKR)]]*AHP!$Q$24/TOPSIS!$C$20</f>
        <v>4.8261820632636721E-3</v>
      </c>
      <c r="W24">
        <f>Net_Zero_Table[[#This Row],[System Cost (LKR)]]*AHP!$Q$25/TOPSIS!$D$20</f>
        <v>2.2790556684546153E-3</v>
      </c>
      <c r="X24">
        <f>Net_Zero_Table[[#This Row],[Embodied Carbon (Metric T)]]*AHP!$Q$26/TOPSIS!$E$20</f>
        <v>1.1408372331560826E-2</v>
      </c>
      <c r="Y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2.4438479795479101E-3</v>
      </c>
      <c r="Z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5.9301666041642349E-3</v>
      </c>
      <c r="AA24">
        <f>Net_Zero_Table[[#This Row],[S- Worst-Euclidean Distance]]/(Net_Zero_Table[[#This Row],[S+ Best-Euclidean Distance]]+Net_Zero_Table[[#This Row],[S- Worst-Euclidean Distance]])</f>
        <v>0.70816291814187782</v>
      </c>
      <c r="AB24">
        <v>23</v>
      </c>
    </row>
    <row r="25" spans="1:28" x14ac:dyDescent="0.3">
      <c r="A25">
        <v>5</v>
      </c>
      <c r="B25" t="s">
        <v>139</v>
      </c>
      <c r="C25" t="s">
        <v>149</v>
      </c>
      <c r="D25" t="s">
        <v>154</v>
      </c>
      <c r="E25" t="s">
        <v>156</v>
      </c>
      <c r="F25" t="s">
        <v>160</v>
      </c>
      <c r="G25" t="s">
        <v>226</v>
      </c>
      <c r="H25">
        <v>389.87205100172235</v>
      </c>
      <c r="I25">
        <v>28</v>
      </c>
      <c r="J25">
        <v>1440870.2762206781</v>
      </c>
      <c r="K25">
        <v>68128.14380833332</v>
      </c>
      <c r="L25">
        <v>259356649.71972206</v>
      </c>
      <c r="M25">
        <v>6318365.4041666649</v>
      </c>
      <c r="N25">
        <v>2161305414.331017</v>
      </c>
      <c r="O25">
        <v>109200000</v>
      </c>
      <c r="P25">
        <v>26.460769991666659</v>
      </c>
      <c r="Q25">
        <v>21541.010629499138</v>
      </c>
      <c r="R25">
        <v>259424777.8635304</v>
      </c>
      <c r="S25">
        <v>2276.8237797351835</v>
      </c>
      <c r="T25">
        <v>21567.471399490805</v>
      </c>
      <c r="U25">
        <f>Net_Zero_Table[[#This Row],[Total Energy(MJ)]]*AHP!$Q$23/TOPSIS!$B$20</f>
        <v>2.1804112912624088E-2</v>
      </c>
      <c r="V25">
        <f>Net_Zero_Table[[#This Row],[Capital Cost (LKR)]]*AHP!$Q$24/TOPSIS!$C$20</f>
        <v>4.8261820632636721E-3</v>
      </c>
      <c r="W25">
        <f>Net_Zero_Table[[#This Row],[System Cost (LKR)]]*AHP!$Q$25/TOPSIS!$D$20</f>
        <v>2.3726221523071383E-3</v>
      </c>
      <c r="X25">
        <f>Net_Zero_Table[[#This Row],[Embodied Carbon (Metric T)]]*AHP!$Q$26/TOPSIS!$E$20</f>
        <v>1.1408372331560826E-2</v>
      </c>
      <c r="Y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2.4507052258555019E-3</v>
      </c>
      <c r="Z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5.9173818807494198E-3</v>
      </c>
      <c r="AA25">
        <f>Net_Zero_Table[[#This Row],[S- Worst-Euclidean Distance]]/(Net_Zero_Table[[#This Row],[S+ Best-Euclidean Distance]]+Net_Zero_Table[[#This Row],[S- Worst-Euclidean Distance]])</f>
        <v>0.70713674527585124</v>
      </c>
      <c r="AB25">
        <v>24</v>
      </c>
    </row>
    <row r="26" spans="1:28" x14ac:dyDescent="0.3">
      <c r="A26">
        <v>133</v>
      </c>
      <c r="B26" t="s">
        <v>140</v>
      </c>
      <c r="C26" t="s">
        <v>149</v>
      </c>
      <c r="D26" t="s">
        <v>155</v>
      </c>
      <c r="E26" t="s">
        <v>156</v>
      </c>
      <c r="F26" t="s">
        <v>161</v>
      </c>
      <c r="G26" t="s">
        <v>225</v>
      </c>
      <c r="H26">
        <v>382.52775876707182</v>
      </c>
      <c r="I26">
        <v>55</v>
      </c>
      <c r="J26">
        <v>1433608.0639967229</v>
      </c>
      <c r="K26">
        <v>61654.182933333323</v>
      </c>
      <c r="L26">
        <v>258049451.51941013</v>
      </c>
      <c r="M26">
        <v>6952864.1166666653</v>
      </c>
      <c r="N26">
        <v>2150412095.9950843</v>
      </c>
      <c r="O26">
        <v>102520000</v>
      </c>
      <c r="P26">
        <v>26.593701491666661</v>
      </c>
      <c r="Q26">
        <v>21432.440556751008</v>
      </c>
      <c r="R26">
        <v>258111105.70234346</v>
      </c>
      <c r="S26">
        <v>2259.8849601117513</v>
      </c>
      <c r="T26">
        <v>21459.034258242675</v>
      </c>
      <c r="U26">
        <f>Net_Zero_Table[[#This Row],[Total Energy(MJ)]]*AHP!$Q$23/TOPSIS!$B$20</f>
        <v>2.1693701500234794E-2</v>
      </c>
      <c r="V26">
        <f>Net_Zero_Table[[#This Row],[Capital Cost (LKR)]]*AHP!$Q$24/TOPSIS!$C$20</f>
        <v>5.310833727032914E-3</v>
      </c>
      <c r="W26">
        <f>Net_Zero_Table[[#This Row],[System Cost (LKR)]]*AHP!$Q$25/TOPSIS!$D$20</f>
        <v>2.2274837276055658E-3</v>
      </c>
      <c r="X26">
        <f>Net_Zero_Table[[#This Row],[Embodied Carbon (Metric T)]]*AHP!$Q$26/TOPSIS!$E$20</f>
        <v>1.1465684800059306E-2</v>
      </c>
      <c r="Y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2.6763289205878511E-3</v>
      </c>
      <c r="Z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6.0031446178798976E-3</v>
      </c>
      <c r="AA26">
        <f>Net_Zero_Table[[#This Row],[S- Worst-Euclidean Distance]]/(Net_Zero_Table[[#This Row],[S+ Best-Euclidean Distance]]+Net_Zero_Table[[#This Row],[S- Worst-Euclidean Distance]])</f>
        <v>0.69164847283348896</v>
      </c>
      <c r="AB26">
        <v>25</v>
      </c>
    </row>
    <row r="27" spans="1:28" x14ac:dyDescent="0.3">
      <c r="A27">
        <v>19</v>
      </c>
      <c r="B27" t="s">
        <v>139</v>
      </c>
      <c r="C27" t="s">
        <v>149</v>
      </c>
      <c r="D27" t="s">
        <v>155</v>
      </c>
      <c r="E27" t="s">
        <v>156</v>
      </c>
      <c r="F27" t="s">
        <v>159</v>
      </c>
      <c r="G27" t="s">
        <v>225</v>
      </c>
      <c r="H27">
        <v>395.02198808357736</v>
      </c>
      <c r="I27">
        <v>57</v>
      </c>
      <c r="J27">
        <v>1451861.5359739475</v>
      </c>
      <c r="K27">
        <v>67224.791933333312</v>
      </c>
      <c r="L27">
        <v>261335076.47531059</v>
      </c>
      <c r="M27">
        <v>6286820.6333333319</v>
      </c>
      <c r="N27">
        <v>2177792303.9609213</v>
      </c>
      <c r="O27">
        <v>106248000</v>
      </c>
      <c r="P27">
        <v>26.668739574999993</v>
      </c>
      <c r="Q27">
        <v>21705.329962810516</v>
      </c>
      <c r="R27">
        <v>261402301.26724392</v>
      </c>
      <c r="S27">
        <v>2290.3271245942547</v>
      </c>
      <c r="T27">
        <v>21731.998702385517</v>
      </c>
      <c r="U27">
        <f>Net_Zero_Table[[#This Row],[Total Energy(MJ)]]*AHP!$Q$23/TOPSIS!$B$20</f>
        <v>2.1970319640975258E-2</v>
      </c>
      <c r="V27">
        <f>Net_Zero_Table[[#This Row],[Capital Cost (LKR)]]*AHP!$Q$24/TOPSIS!$C$20</f>
        <v>4.8020870960613637E-3</v>
      </c>
      <c r="W27">
        <f>Net_Zero_Table[[#This Row],[System Cost (LKR)]]*AHP!$Q$25/TOPSIS!$D$20</f>
        <v>2.308483135882132E-3</v>
      </c>
      <c r="X27">
        <f>Net_Zero_Table[[#This Row],[Embodied Carbon (Metric T)]]*AHP!$Q$26/TOPSIS!$E$20</f>
        <v>1.1498036934709315E-2</v>
      </c>
      <c r="Y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2.5660049374822951E-3</v>
      </c>
      <c r="Z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5.7458504391706341E-3</v>
      </c>
      <c r="AA27">
        <f>Net_Zero_Table[[#This Row],[S- Worst-Euclidean Distance]]/(Net_Zero_Table[[#This Row],[S+ Best-Euclidean Distance]]+Net_Zero_Table[[#This Row],[S- Worst-Euclidean Distance]])</f>
        <v>0.69128373615716232</v>
      </c>
      <c r="AB27">
        <v>26</v>
      </c>
    </row>
    <row r="28" spans="1:28" x14ac:dyDescent="0.3">
      <c r="A28">
        <v>135</v>
      </c>
      <c r="B28" t="s">
        <v>140</v>
      </c>
      <c r="C28" t="s">
        <v>149</v>
      </c>
      <c r="D28" t="s">
        <v>155</v>
      </c>
      <c r="E28" t="s">
        <v>156</v>
      </c>
      <c r="F28" t="s">
        <v>161</v>
      </c>
      <c r="G28" t="s">
        <v>224</v>
      </c>
      <c r="H28">
        <v>382.52775876707182</v>
      </c>
      <c r="I28">
        <v>28</v>
      </c>
      <c r="J28">
        <v>1433608.0639967229</v>
      </c>
      <c r="K28">
        <v>61654.182933333323</v>
      </c>
      <c r="L28">
        <v>258049451.51941013</v>
      </c>
      <c r="M28">
        <v>6952864.1166666653</v>
      </c>
      <c r="N28">
        <v>2150412095.9950843</v>
      </c>
      <c r="O28">
        <v>104893600</v>
      </c>
      <c r="P28">
        <v>26.593701491666661</v>
      </c>
      <c r="Q28">
        <v>21432.440556751008</v>
      </c>
      <c r="R28">
        <v>258111105.70234346</v>
      </c>
      <c r="S28">
        <v>2262.2585601117512</v>
      </c>
      <c r="T28">
        <v>21459.034258242675</v>
      </c>
      <c r="U28">
        <f>Net_Zero_Table[[#This Row],[Total Energy(MJ)]]*AHP!$Q$23/TOPSIS!$B$20</f>
        <v>2.1693701500234794E-2</v>
      </c>
      <c r="V28">
        <f>Net_Zero_Table[[#This Row],[Capital Cost (LKR)]]*AHP!$Q$24/TOPSIS!$C$20</f>
        <v>5.310833727032914E-3</v>
      </c>
      <c r="W28">
        <f>Net_Zero_Table[[#This Row],[System Cost (LKR)]]*AHP!$Q$25/TOPSIS!$D$20</f>
        <v>2.2790556684546153E-3</v>
      </c>
      <c r="X28">
        <f>Net_Zero_Table[[#This Row],[Embodied Carbon (Metric T)]]*AHP!$Q$26/TOPSIS!$E$20</f>
        <v>1.1465684800059306E-2</v>
      </c>
      <c r="Y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2.678385847790188E-3</v>
      </c>
      <c r="Z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5.9955628892475943E-3</v>
      </c>
      <c r="AA28">
        <f>Net_Zero_Table[[#This Row],[S- Worst-Euclidean Distance]]/(Net_Zero_Table[[#This Row],[S+ Best-Euclidean Distance]]+Net_Zero_Table[[#This Row],[S- Worst-Euclidean Distance]])</f>
        <v>0.69121493232332887</v>
      </c>
      <c r="AB28">
        <v>27</v>
      </c>
    </row>
    <row r="29" spans="1:28" x14ac:dyDescent="0.3">
      <c r="A29">
        <v>21</v>
      </c>
      <c r="B29" t="s">
        <v>139</v>
      </c>
      <c r="C29" t="s">
        <v>149</v>
      </c>
      <c r="D29" t="s">
        <v>155</v>
      </c>
      <c r="E29" t="s">
        <v>156</v>
      </c>
      <c r="F29" t="s">
        <v>159</v>
      </c>
      <c r="G29" t="s">
        <v>224</v>
      </c>
      <c r="H29">
        <v>395.02198808357736</v>
      </c>
      <c r="I29">
        <v>29</v>
      </c>
      <c r="J29">
        <v>1451861.5359739475</v>
      </c>
      <c r="K29">
        <v>67224.791933333312</v>
      </c>
      <c r="L29">
        <v>261335076.47531059</v>
      </c>
      <c r="M29">
        <v>6286820.6333333319</v>
      </c>
      <c r="N29">
        <v>2177792303.9609213</v>
      </c>
      <c r="O29">
        <v>108639800</v>
      </c>
      <c r="P29">
        <v>26.668739574999993</v>
      </c>
      <c r="Q29">
        <v>21705.329962810516</v>
      </c>
      <c r="R29">
        <v>261402301.26724392</v>
      </c>
      <c r="S29">
        <v>2292.7189245942545</v>
      </c>
      <c r="T29">
        <v>21731.998702385517</v>
      </c>
      <c r="U29">
        <f>Net_Zero_Table[[#This Row],[Total Energy(MJ)]]*AHP!$Q$23/TOPSIS!$B$20</f>
        <v>2.1970319640975258E-2</v>
      </c>
      <c r="V29">
        <f>Net_Zero_Table[[#This Row],[Capital Cost (LKR)]]*AHP!$Q$24/TOPSIS!$C$20</f>
        <v>4.8020870960613637E-3</v>
      </c>
      <c r="W29">
        <f>Net_Zero_Table[[#This Row],[System Cost (LKR)]]*AHP!$Q$25/TOPSIS!$D$20</f>
        <v>2.360450513756566E-3</v>
      </c>
      <c r="X29">
        <f>Net_Zero_Table[[#This Row],[Embodied Carbon (Metric T)]]*AHP!$Q$26/TOPSIS!$E$20</f>
        <v>1.1498036934709315E-2</v>
      </c>
      <c r="Y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2.5698091864916192E-3</v>
      </c>
      <c r="Z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5.7386033137612471E-3</v>
      </c>
      <c r="AA29">
        <f>Net_Zero_Table[[#This Row],[S- Worst-Euclidean Distance]]/(Net_Zero_Table[[#This Row],[S+ Best-Euclidean Distance]]+Net_Zero_Table[[#This Row],[S- Worst-Euclidean Distance]])</f>
        <v>0.69069792978942646</v>
      </c>
      <c r="AB29">
        <v>28</v>
      </c>
    </row>
    <row r="30" spans="1:28" x14ac:dyDescent="0.3">
      <c r="A30">
        <v>134</v>
      </c>
      <c r="B30" t="s">
        <v>140</v>
      </c>
      <c r="C30" t="s">
        <v>149</v>
      </c>
      <c r="D30" t="s">
        <v>155</v>
      </c>
      <c r="E30" t="s">
        <v>156</v>
      </c>
      <c r="F30" t="s">
        <v>161</v>
      </c>
      <c r="G30" t="s">
        <v>226</v>
      </c>
      <c r="H30">
        <v>382.52775876707182</v>
      </c>
      <c r="I30">
        <v>28</v>
      </c>
      <c r="J30">
        <v>1433608.0639967229</v>
      </c>
      <c r="K30">
        <v>61654.182933333323</v>
      </c>
      <c r="L30">
        <v>258049451.51941013</v>
      </c>
      <c r="M30">
        <v>6952864.1166666653</v>
      </c>
      <c r="N30">
        <v>2150412095.9950843</v>
      </c>
      <c r="O30">
        <v>109200000</v>
      </c>
      <c r="P30">
        <v>26.593701491666661</v>
      </c>
      <c r="Q30">
        <v>21432.440556751008</v>
      </c>
      <c r="R30">
        <v>258111105.70234346</v>
      </c>
      <c r="S30">
        <v>2266.5649601117511</v>
      </c>
      <c r="T30">
        <v>21459.034258242675</v>
      </c>
      <c r="U30">
        <f>Net_Zero_Table[[#This Row],[Total Energy(MJ)]]*AHP!$Q$23/TOPSIS!$B$20</f>
        <v>2.1693701500234794E-2</v>
      </c>
      <c r="V30">
        <f>Net_Zero_Table[[#This Row],[Capital Cost (LKR)]]*AHP!$Q$24/TOPSIS!$C$20</f>
        <v>5.310833727032914E-3</v>
      </c>
      <c r="W30">
        <f>Net_Zero_Table[[#This Row],[System Cost (LKR)]]*AHP!$Q$25/TOPSIS!$D$20</f>
        <v>2.3726221523071383E-3</v>
      </c>
      <c r="X30">
        <f>Net_Zero_Table[[#This Row],[Embodied Carbon (Metric T)]]*AHP!$Q$26/TOPSIS!$E$20</f>
        <v>1.1465684800059306E-2</v>
      </c>
      <c r="Y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2.6846440930853067E-3</v>
      </c>
      <c r="Z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5.9829179108859352E-3</v>
      </c>
      <c r="AA30">
        <f>Net_Zero_Table[[#This Row],[S- Worst-Euclidean Distance]]/(Net_Zero_Table[[#This Row],[S+ Best-Euclidean Distance]]+Net_Zero_Table[[#This Row],[S- Worst-Euclidean Distance]])</f>
        <v>0.69026537198634685</v>
      </c>
      <c r="AB30">
        <v>29</v>
      </c>
    </row>
    <row r="31" spans="1:28" x14ac:dyDescent="0.3">
      <c r="A31">
        <v>20</v>
      </c>
      <c r="B31" t="s">
        <v>139</v>
      </c>
      <c r="C31" t="s">
        <v>149</v>
      </c>
      <c r="D31" t="s">
        <v>155</v>
      </c>
      <c r="E31" t="s">
        <v>156</v>
      </c>
      <c r="F31" t="s">
        <v>159</v>
      </c>
      <c r="G31" t="s">
        <v>226</v>
      </c>
      <c r="H31">
        <v>395.02198808357736</v>
      </c>
      <c r="I31">
        <v>29</v>
      </c>
      <c r="J31">
        <v>1451861.5359739475</v>
      </c>
      <c r="K31">
        <v>67224.791933333312</v>
      </c>
      <c r="L31">
        <v>261335076.47531059</v>
      </c>
      <c r="M31">
        <v>6286820.6333333319</v>
      </c>
      <c r="N31">
        <v>2177792303.9609213</v>
      </c>
      <c r="O31">
        <v>113100000</v>
      </c>
      <c r="P31">
        <v>26.668739574999993</v>
      </c>
      <c r="Q31">
        <v>21705.329962810516</v>
      </c>
      <c r="R31">
        <v>261402301.26724392</v>
      </c>
      <c r="S31">
        <v>2297.1791245942545</v>
      </c>
      <c r="T31">
        <v>21731.998702385517</v>
      </c>
      <c r="U31">
        <f>Net_Zero_Table[[#This Row],[Total Energy(MJ)]]*AHP!$Q$23/TOPSIS!$B$20</f>
        <v>2.1970319640975258E-2</v>
      </c>
      <c r="V31">
        <f>Net_Zero_Table[[#This Row],[Capital Cost (LKR)]]*AHP!$Q$24/TOPSIS!$C$20</f>
        <v>4.8020870960613637E-3</v>
      </c>
      <c r="W31">
        <f>Net_Zero_Table[[#This Row],[System Cost (LKR)]]*AHP!$Q$25/TOPSIS!$D$20</f>
        <v>2.4573586577466785E-3</v>
      </c>
      <c r="X31">
        <f>Net_Zero_Table[[#This Row],[Embodied Carbon (Metric T)]]*AHP!$Q$26/TOPSIS!$E$20</f>
        <v>1.1498036934709315E-2</v>
      </c>
      <c r="Y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2.5796861392242145E-3</v>
      </c>
      <c r="Z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5.726324325849374E-3</v>
      </c>
      <c r="AA31">
        <f>Net_Zero_Table[[#This Row],[S- Worst-Euclidean Distance]]/(Net_Zero_Table[[#This Row],[S+ Best-Euclidean Distance]]+Net_Zero_Table[[#This Row],[S- Worst-Euclidean Distance]])</f>
        <v>0.68941934878704025</v>
      </c>
      <c r="AB31">
        <v>30</v>
      </c>
    </row>
    <row r="32" spans="1:28" x14ac:dyDescent="0.3">
      <c r="A32">
        <v>115</v>
      </c>
      <c r="B32" t="s">
        <v>140</v>
      </c>
      <c r="C32" t="s">
        <v>149</v>
      </c>
      <c r="D32" t="s">
        <v>154</v>
      </c>
      <c r="E32" t="s">
        <v>156</v>
      </c>
      <c r="F32" t="s">
        <v>161</v>
      </c>
      <c r="G32" t="s">
        <v>225</v>
      </c>
      <c r="H32">
        <v>382.49766489207178</v>
      </c>
      <c r="I32">
        <v>55</v>
      </c>
      <c r="J32">
        <v>1433578.9331257232</v>
      </c>
      <c r="K32">
        <v>61740.165433333321</v>
      </c>
      <c r="L32">
        <v>258044207.96263015</v>
      </c>
      <c r="M32">
        <v>6957163.2416666653</v>
      </c>
      <c r="N32">
        <v>2150368399.6885843</v>
      </c>
      <c r="O32">
        <v>102520000</v>
      </c>
      <c r="P32">
        <v>26.658188366666657</v>
      </c>
      <c r="Q32">
        <v>21432.005050229556</v>
      </c>
      <c r="R32">
        <v>258105948.1280635</v>
      </c>
      <c r="S32">
        <v>2259.8455629302512</v>
      </c>
      <c r="T32">
        <v>21458.663238596222</v>
      </c>
      <c r="U32">
        <f>Net_Zero_Table[[#This Row],[Total Energy(MJ)]]*AHP!$Q$23/TOPSIS!$B$20</f>
        <v>2.1693268016845575E-2</v>
      </c>
      <c r="V32">
        <f>Net_Zero_Table[[#This Row],[Capital Cost (LKR)]]*AHP!$Q$24/TOPSIS!$C$20</f>
        <v>5.314117544703391E-3</v>
      </c>
      <c r="W32">
        <f>Net_Zero_Table[[#This Row],[System Cost (LKR)]]*AHP!$Q$25/TOPSIS!$D$20</f>
        <v>2.2274837276055658E-3</v>
      </c>
      <c r="X32">
        <f>Net_Zero_Table[[#This Row],[Embodied Carbon (Metric T)]]*AHP!$Q$26/TOPSIS!$E$20</f>
        <v>1.1493487856460554E-2</v>
      </c>
      <c r="Y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2.7012102491049605E-3</v>
      </c>
      <c r="Z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5.9959584005730539E-3</v>
      </c>
      <c r="AA32">
        <f>Net_Zero_Table[[#This Row],[S- Worst-Euclidean Distance]]/(Net_Zero_Table[[#This Row],[S+ Best-Euclidean Distance]]+Net_Zero_Table[[#This Row],[S- Worst-Euclidean Distance]])</f>
        <v>0.68941498573734517</v>
      </c>
      <c r="AB32">
        <v>31</v>
      </c>
    </row>
    <row r="33" spans="1:28" x14ac:dyDescent="0.3">
      <c r="A33">
        <v>117</v>
      </c>
      <c r="B33" t="s">
        <v>140</v>
      </c>
      <c r="C33" t="s">
        <v>149</v>
      </c>
      <c r="D33" t="s">
        <v>154</v>
      </c>
      <c r="E33" t="s">
        <v>156</v>
      </c>
      <c r="F33" t="s">
        <v>161</v>
      </c>
      <c r="G33" t="s">
        <v>224</v>
      </c>
      <c r="H33">
        <v>382.49766489207178</v>
      </c>
      <c r="I33">
        <v>28</v>
      </c>
      <c r="J33">
        <v>1433578.9331257232</v>
      </c>
      <c r="K33">
        <v>61740.165433333321</v>
      </c>
      <c r="L33">
        <v>258044207.96263015</v>
      </c>
      <c r="M33">
        <v>6957163.2416666653</v>
      </c>
      <c r="N33">
        <v>2150368399.6885843</v>
      </c>
      <c r="O33">
        <v>104893600</v>
      </c>
      <c r="P33">
        <v>26.658188366666657</v>
      </c>
      <c r="Q33">
        <v>21432.005050229556</v>
      </c>
      <c r="R33">
        <v>258105948.1280635</v>
      </c>
      <c r="S33">
        <v>2262.2191629302511</v>
      </c>
      <c r="T33">
        <v>21458.663238596222</v>
      </c>
      <c r="U33">
        <f>Net_Zero_Table[[#This Row],[Total Energy(MJ)]]*AHP!$Q$23/TOPSIS!$B$20</f>
        <v>2.1693268016845575E-2</v>
      </c>
      <c r="V33">
        <f>Net_Zero_Table[[#This Row],[Capital Cost (LKR)]]*AHP!$Q$24/TOPSIS!$C$20</f>
        <v>5.314117544703391E-3</v>
      </c>
      <c r="W33">
        <f>Net_Zero_Table[[#This Row],[System Cost (LKR)]]*AHP!$Q$25/TOPSIS!$D$20</f>
        <v>2.2790556684546153E-3</v>
      </c>
      <c r="X33">
        <f>Net_Zero_Table[[#This Row],[Embodied Carbon (Metric T)]]*AHP!$Q$26/TOPSIS!$E$20</f>
        <v>1.1493487856460554E-2</v>
      </c>
      <c r="Y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2.7032482439349726E-3</v>
      </c>
      <c r="Z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5.9883675736501973E-3</v>
      </c>
      <c r="AA33">
        <f>Net_Zero_Table[[#This Row],[S- Worst-Euclidean Distance]]/(Net_Zero_Table[[#This Row],[S+ Best-Euclidean Distance]]+Net_Zero_Table[[#This Row],[S- Worst-Euclidean Distance]])</f>
        <v>0.68898208334684219</v>
      </c>
      <c r="AB33">
        <v>32</v>
      </c>
    </row>
    <row r="34" spans="1:28" x14ac:dyDescent="0.3">
      <c r="A34">
        <v>1</v>
      </c>
      <c r="B34" t="s">
        <v>139</v>
      </c>
      <c r="C34" t="s">
        <v>149</v>
      </c>
      <c r="D34" t="s">
        <v>154</v>
      </c>
      <c r="E34" t="s">
        <v>156</v>
      </c>
      <c r="F34" t="s">
        <v>159</v>
      </c>
      <c r="G34" t="s">
        <v>225</v>
      </c>
      <c r="H34">
        <v>394.99189420857732</v>
      </c>
      <c r="I34">
        <v>57</v>
      </c>
      <c r="J34">
        <v>1451832.4051029475</v>
      </c>
      <c r="K34">
        <v>67310.77443333331</v>
      </c>
      <c r="L34">
        <v>261329832.91853052</v>
      </c>
      <c r="M34">
        <v>6291119.7583333319</v>
      </c>
      <c r="N34">
        <v>2177748607.6544209</v>
      </c>
      <c r="O34">
        <v>106248000</v>
      </c>
      <c r="P34">
        <v>26.733226449999989</v>
      </c>
      <c r="Q34">
        <v>21704.894456289061</v>
      </c>
      <c r="R34">
        <v>261397143.69296387</v>
      </c>
      <c r="S34">
        <v>2290.2877274127541</v>
      </c>
      <c r="T34">
        <v>21731.627682739061</v>
      </c>
      <c r="U34">
        <f>Net_Zero_Table[[#This Row],[Total Energy(MJ)]]*AHP!$Q$23/TOPSIS!$B$20</f>
        <v>2.1969886157586029E-2</v>
      </c>
      <c r="V34">
        <f>Net_Zero_Table[[#This Row],[Capital Cost (LKR)]]*AHP!$Q$24/TOPSIS!$C$20</f>
        <v>4.80537091373184E-3</v>
      </c>
      <c r="W34">
        <f>Net_Zero_Table[[#This Row],[System Cost (LKR)]]*AHP!$Q$25/TOPSIS!$D$20</f>
        <v>2.308483135882132E-3</v>
      </c>
      <c r="X34">
        <f>Net_Zero_Table[[#This Row],[Embodied Carbon (Metric T)]]*AHP!$Q$26/TOPSIS!$E$20</f>
        <v>1.1525839991110563E-2</v>
      </c>
      <c r="Y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2.5916017350734086E-3</v>
      </c>
      <c r="Z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5.7381867347531439E-3</v>
      </c>
      <c r="AA34">
        <f>Net_Zero_Table[[#This Row],[S- Worst-Euclidean Distance]]/(Net_Zero_Table[[#This Row],[S+ Best-Euclidean Distance]]+Net_Zero_Table[[#This Row],[S- Worst-Euclidean Distance]])</f>
        <v>0.68887544450124893</v>
      </c>
      <c r="AB34">
        <v>33</v>
      </c>
    </row>
    <row r="35" spans="1:28" x14ac:dyDescent="0.3">
      <c r="A35">
        <v>3</v>
      </c>
      <c r="B35" t="s">
        <v>139</v>
      </c>
      <c r="C35" t="s">
        <v>149</v>
      </c>
      <c r="D35" t="s">
        <v>154</v>
      </c>
      <c r="E35" t="s">
        <v>156</v>
      </c>
      <c r="F35" t="s">
        <v>159</v>
      </c>
      <c r="G35" t="s">
        <v>224</v>
      </c>
      <c r="H35">
        <v>394.99189420857732</v>
      </c>
      <c r="I35">
        <v>29</v>
      </c>
      <c r="J35">
        <v>1451832.4051029475</v>
      </c>
      <c r="K35">
        <v>67310.77443333331</v>
      </c>
      <c r="L35">
        <v>261329832.91853052</v>
      </c>
      <c r="M35">
        <v>6291119.7583333319</v>
      </c>
      <c r="N35">
        <v>2177748607.6544209</v>
      </c>
      <c r="O35">
        <v>108639800</v>
      </c>
      <c r="P35">
        <v>26.733226449999989</v>
      </c>
      <c r="Q35">
        <v>21704.894456289061</v>
      </c>
      <c r="R35">
        <v>261397143.69296387</v>
      </c>
      <c r="S35">
        <v>2292.6795274127539</v>
      </c>
      <c r="T35">
        <v>21731.627682739061</v>
      </c>
      <c r="U35">
        <f>Net_Zero_Table[[#This Row],[Total Energy(MJ)]]*AHP!$Q$23/TOPSIS!$B$20</f>
        <v>2.1969886157586029E-2</v>
      </c>
      <c r="V35">
        <f>Net_Zero_Table[[#This Row],[Capital Cost (LKR)]]*AHP!$Q$24/TOPSIS!$C$20</f>
        <v>4.80537091373184E-3</v>
      </c>
      <c r="W35">
        <f>Net_Zero_Table[[#This Row],[System Cost (LKR)]]*AHP!$Q$25/TOPSIS!$D$20</f>
        <v>2.360450513756566E-3</v>
      </c>
      <c r="X35">
        <f>Net_Zero_Table[[#This Row],[Embodied Carbon (Metric T)]]*AHP!$Q$26/TOPSIS!$E$20</f>
        <v>1.1525839991110563E-2</v>
      </c>
      <c r="Y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2.5953684649830939E-3</v>
      </c>
      <c r="Z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5.7309299181102485E-3</v>
      </c>
      <c r="AA35">
        <f>Net_Zero_Table[[#This Row],[S- Worst-Euclidean Distance]]/(Net_Zero_Table[[#This Row],[S+ Best-Euclidean Distance]]+Net_Zero_Table[[#This Row],[S- Worst-Euclidean Distance]])</f>
        <v>0.68829264271227375</v>
      </c>
      <c r="AB35">
        <v>34</v>
      </c>
    </row>
    <row r="36" spans="1:28" x14ac:dyDescent="0.3">
      <c r="A36">
        <v>116</v>
      </c>
      <c r="B36" t="s">
        <v>140</v>
      </c>
      <c r="C36" t="s">
        <v>149</v>
      </c>
      <c r="D36" t="s">
        <v>154</v>
      </c>
      <c r="E36" t="s">
        <v>156</v>
      </c>
      <c r="F36" t="s">
        <v>161</v>
      </c>
      <c r="G36" t="s">
        <v>226</v>
      </c>
      <c r="H36">
        <v>382.49766489207178</v>
      </c>
      <c r="I36">
        <v>28</v>
      </c>
      <c r="J36">
        <v>1433578.9331257232</v>
      </c>
      <c r="K36">
        <v>61740.165433333321</v>
      </c>
      <c r="L36">
        <v>258044207.96263015</v>
      </c>
      <c r="M36">
        <v>6957163.2416666653</v>
      </c>
      <c r="N36">
        <v>2150368399.6885843</v>
      </c>
      <c r="O36">
        <v>109200000</v>
      </c>
      <c r="P36">
        <v>26.658188366666657</v>
      </c>
      <c r="Q36">
        <v>21432.005050229556</v>
      </c>
      <c r="R36">
        <v>258105948.1280635</v>
      </c>
      <c r="S36">
        <v>2266.525562930251</v>
      </c>
      <c r="T36">
        <v>21458.663238596222</v>
      </c>
      <c r="U36">
        <f>Net_Zero_Table[[#This Row],[Total Energy(MJ)]]*AHP!$Q$23/TOPSIS!$B$20</f>
        <v>2.1693268016845575E-2</v>
      </c>
      <c r="V36">
        <f>Net_Zero_Table[[#This Row],[Capital Cost (LKR)]]*AHP!$Q$24/TOPSIS!$C$20</f>
        <v>5.314117544703391E-3</v>
      </c>
      <c r="W36">
        <f>Net_Zero_Table[[#This Row],[System Cost (LKR)]]*AHP!$Q$25/TOPSIS!$D$20</f>
        <v>2.3726221523071383E-3</v>
      </c>
      <c r="X36">
        <f>Net_Zero_Table[[#This Row],[Embodied Carbon (Metric T)]]*AHP!$Q$26/TOPSIS!$E$20</f>
        <v>1.1493487856460554E-2</v>
      </c>
      <c r="Y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2.7094490630444738E-3</v>
      </c>
      <c r="Z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5.9757073695606887E-3</v>
      </c>
      <c r="AA36">
        <f>Net_Zero_Table[[#This Row],[S- Worst-Euclidean Distance]]/(Net_Zero_Table[[#This Row],[S+ Best-Euclidean Distance]]+Net_Zero_Table[[#This Row],[S- Worst-Euclidean Distance]])</f>
        <v>0.68803681498782643</v>
      </c>
      <c r="AB36">
        <v>35</v>
      </c>
    </row>
    <row r="37" spans="1:28" x14ac:dyDescent="0.3">
      <c r="A37">
        <v>2</v>
      </c>
      <c r="B37" t="s">
        <v>139</v>
      </c>
      <c r="C37" t="s">
        <v>149</v>
      </c>
      <c r="D37" t="s">
        <v>154</v>
      </c>
      <c r="E37" t="s">
        <v>156</v>
      </c>
      <c r="F37" t="s">
        <v>159</v>
      </c>
      <c r="G37" t="s">
        <v>226</v>
      </c>
      <c r="H37">
        <v>394.99189420857732</v>
      </c>
      <c r="I37">
        <v>29</v>
      </c>
      <c r="J37">
        <v>1451832.4051029475</v>
      </c>
      <c r="K37">
        <v>67310.77443333331</v>
      </c>
      <c r="L37">
        <v>261329832.91853052</v>
      </c>
      <c r="M37">
        <v>6291119.7583333319</v>
      </c>
      <c r="N37">
        <v>2177748607.6544209</v>
      </c>
      <c r="O37">
        <v>113100000</v>
      </c>
      <c r="P37">
        <v>26.733226449999989</v>
      </c>
      <c r="Q37">
        <v>21704.894456289061</v>
      </c>
      <c r="R37">
        <v>261397143.69296387</v>
      </c>
      <c r="S37">
        <v>2297.1397274127539</v>
      </c>
      <c r="T37">
        <v>21731.627682739061</v>
      </c>
      <c r="U37">
        <f>Net_Zero_Table[[#This Row],[Total Energy(MJ)]]*AHP!$Q$23/TOPSIS!$B$20</f>
        <v>2.1969886157586029E-2</v>
      </c>
      <c r="V37">
        <f>Net_Zero_Table[[#This Row],[Capital Cost (LKR)]]*AHP!$Q$24/TOPSIS!$C$20</f>
        <v>4.80537091373184E-3</v>
      </c>
      <c r="W37">
        <f>Net_Zero_Table[[#This Row],[System Cost (LKR)]]*AHP!$Q$25/TOPSIS!$D$20</f>
        <v>2.4573586577466785E-3</v>
      </c>
      <c r="X37">
        <f>Net_Zero_Table[[#This Row],[Embodied Carbon (Metric T)]]*AHP!$Q$26/TOPSIS!$E$20</f>
        <v>1.1525839991110563E-2</v>
      </c>
      <c r="Y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2.6051485161037394E-3</v>
      </c>
      <c r="Z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5.7186344539928288E-3</v>
      </c>
      <c r="AA37">
        <f>Net_Zero_Table[[#This Row],[S- Worst-Euclidean Distance]]/(Net_Zero_Table[[#This Row],[S+ Best-Euclidean Distance]]+Net_Zero_Table[[#This Row],[S- Worst-Euclidean Distance]])</f>
        <v>0.68702349334878021</v>
      </c>
      <c r="AB37">
        <v>36</v>
      </c>
    </row>
    <row r="38" spans="1:28" x14ac:dyDescent="0.3">
      <c r="A38">
        <v>94</v>
      </c>
      <c r="B38" t="s">
        <v>139</v>
      </c>
      <c r="C38" t="s">
        <v>151</v>
      </c>
      <c r="D38" t="s">
        <v>155</v>
      </c>
      <c r="E38" t="s">
        <v>156</v>
      </c>
      <c r="F38" t="s">
        <v>160</v>
      </c>
      <c r="G38" t="s">
        <v>225</v>
      </c>
      <c r="H38">
        <v>416.66521330501121</v>
      </c>
      <c r="I38">
        <v>60</v>
      </c>
      <c r="J38">
        <v>1532763.954978551</v>
      </c>
      <c r="K38">
        <v>66208.440108333321</v>
      </c>
      <c r="L38">
        <v>275897511.8961392</v>
      </c>
      <c r="M38">
        <v>5825073.9591666656</v>
      </c>
      <c r="N38">
        <v>2299145932.4678264</v>
      </c>
      <c r="O38">
        <v>111840000</v>
      </c>
      <c r="P38">
        <v>23.951321516666663</v>
      </c>
      <c r="Q38">
        <v>22914.821126929335</v>
      </c>
      <c r="R38">
        <v>275963720.33624756</v>
      </c>
      <c r="S38">
        <v>2416.8110064269931</v>
      </c>
      <c r="T38">
        <v>22938.772448446001</v>
      </c>
      <c r="U38">
        <f>Net_Zero_Table[[#This Row],[Total Energy(MJ)]]*AHP!$Q$23/TOPSIS!$B$20</f>
        <v>2.3194176622422156E-2</v>
      </c>
      <c r="V38">
        <f>Net_Zero_Table[[#This Row],[Capital Cost (LKR)]]*AHP!$Q$24/TOPSIS!$C$20</f>
        <v>4.4493893057174806E-3</v>
      </c>
      <c r="W38">
        <f>Net_Zero_Table[[#This Row],[System Cost (LKR)]]*AHP!$Q$25/TOPSIS!$D$20</f>
        <v>2.4299822482969809E-3</v>
      </c>
      <c r="X38">
        <f>Net_Zero_Table[[#This Row],[Embodied Carbon (Metric T)]]*AHP!$Q$26/TOPSIS!$E$20</f>
        <v>1.0326441512514987E-2</v>
      </c>
      <c r="Y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2.391452131962677E-3</v>
      </c>
      <c r="Z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5.1694585141570529E-3</v>
      </c>
      <c r="AA38">
        <f>Net_Zero_Table[[#This Row],[S- Worst-Euclidean Distance]]/(Net_Zero_Table[[#This Row],[S+ Best-Euclidean Distance]]+Net_Zero_Table[[#This Row],[S- Worst-Euclidean Distance]])</f>
        <v>0.68370845207779651</v>
      </c>
      <c r="AB38">
        <v>37</v>
      </c>
    </row>
    <row r="39" spans="1:28" x14ac:dyDescent="0.3">
      <c r="A39">
        <v>96</v>
      </c>
      <c r="B39" t="s">
        <v>139</v>
      </c>
      <c r="C39" t="s">
        <v>151</v>
      </c>
      <c r="D39" t="s">
        <v>155</v>
      </c>
      <c r="E39" t="s">
        <v>156</v>
      </c>
      <c r="F39" t="s">
        <v>160</v>
      </c>
      <c r="G39" t="s">
        <v>224</v>
      </c>
      <c r="H39">
        <v>416.66521330501121</v>
      </c>
      <c r="I39">
        <v>30</v>
      </c>
      <c r="J39">
        <v>1532763.954978551</v>
      </c>
      <c r="K39">
        <v>66208.440108333321</v>
      </c>
      <c r="L39">
        <v>275897511.8961392</v>
      </c>
      <c r="M39">
        <v>5825073.9591666656</v>
      </c>
      <c r="N39">
        <v>2299145932.4678264</v>
      </c>
      <c r="O39">
        <v>112386000</v>
      </c>
      <c r="P39">
        <v>23.951321516666663</v>
      </c>
      <c r="Q39">
        <v>22914.821126929335</v>
      </c>
      <c r="R39">
        <v>275963720.33624756</v>
      </c>
      <c r="S39">
        <v>2417.3570064269929</v>
      </c>
      <c r="T39">
        <v>22938.772448446001</v>
      </c>
      <c r="U39">
        <f>Net_Zero_Table[[#This Row],[Total Energy(MJ)]]*AHP!$Q$23/TOPSIS!$B$20</f>
        <v>2.3194176622422156E-2</v>
      </c>
      <c r="V39">
        <f>Net_Zero_Table[[#This Row],[Capital Cost (LKR)]]*AHP!$Q$24/TOPSIS!$C$20</f>
        <v>4.4493893057174806E-3</v>
      </c>
      <c r="W39">
        <f>Net_Zero_Table[[#This Row],[System Cost (LKR)]]*AHP!$Q$25/TOPSIS!$D$20</f>
        <v>2.4418453590585166E-3</v>
      </c>
      <c r="X39">
        <f>Net_Zero_Table[[#This Row],[Embodied Carbon (Metric T)]]*AHP!$Q$26/TOPSIS!$E$20</f>
        <v>1.0326441512514987E-2</v>
      </c>
      <c r="Y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2.3928874540040113E-3</v>
      </c>
      <c r="Z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5.1678533945381496E-3</v>
      </c>
      <c r="AA39">
        <f>Net_Zero_Table[[#This Row],[S- Worst-Euclidean Distance]]/(Net_Zero_Table[[#This Row],[S+ Best-Euclidean Distance]]+Net_Zero_Table[[#This Row],[S- Worst-Euclidean Distance]])</f>
        <v>0.68351151005719224</v>
      </c>
      <c r="AB39">
        <v>38</v>
      </c>
    </row>
    <row r="40" spans="1:28" x14ac:dyDescent="0.3">
      <c r="A40">
        <v>76</v>
      </c>
      <c r="B40" t="s">
        <v>139</v>
      </c>
      <c r="C40" t="s">
        <v>151</v>
      </c>
      <c r="D40" t="s">
        <v>154</v>
      </c>
      <c r="E40" t="s">
        <v>156</v>
      </c>
      <c r="F40" t="s">
        <v>160</v>
      </c>
      <c r="G40" t="s">
        <v>225</v>
      </c>
      <c r="H40">
        <v>416.63511943001117</v>
      </c>
      <c r="I40">
        <v>60</v>
      </c>
      <c r="J40">
        <v>1532734.8241075508</v>
      </c>
      <c r="K40">
        <v>66294.42260833332</v>
      </c>
      <c r="L40">
        <v>275892268.3393591</v>
      </c>
      <c r="M40">
        <v>5829373.0841666656</v>
      </c>
      <c r="N40">
        <v>2299102236.1613259</v>
      </c>
      <c r="O40">
        <v>111840000</v>
      </c>
      <c r="P40">
        <v>24.015808391666663</v>
      </c>
      <c r="Q40">
        <v>22914.385620407884</v>
      </c>
      <c r="R40">
        <v>275958562.76196742</v>
      </c>
      <c r="S40">
        <v>2416.7716092454925</v>
      </c>
      <c r="T40">
        <v>22938.401428799549</v>
      </c>
      <c r="U40">
        <f>Net_Zero_Table[[#This Row],[Total Energy(MJ)]]*AHP!$Q$23/TOPSIS!$B$20</f>
        <v>2.319374313903292E-2</v>
      </c>
      <c r="V40">
        <f>Net_Zero_Table[[#This Row],[Capital Cost (LKR)]]*AHP!$Q$24/TOPSIS!$C$20</f>
        <v>4.452673123387956E-3</v>
      </c>
      <c r="W40">
        <f>Net_Zero_Table[[#This Row],[System Cost (LKR)]]*AHP!$Q$25/TOPSIS!$D$20</f>
        <v>2.4299822482969809E-3</v>
      </c>
      <c r="X40">
        <f>Net_Zero_Table[[#This Row],[Embodied Carbon (Metric T)]]*AHP!$Q$26/TOPSIS!$E$20</f>
        <v>1.0354244568916237E-2</v>
      </c>
      <c r="Y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2.4046904608490318E-3</v>
      </c>
      <c r="Z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5.1542958551239575E-3</v>
      </c>
      <c r="AA40">
        <f>Net_Zero_Table[[#This Row],[S- Worst-Euclidean Distance]]/(Net_Zero_Table[[#This Row],[S+ Best-Euclidean Distance]]+Net_Zero_Table[[#This Row],[S- Worst-Euclidean Distance]])</f>
        <v>0.68187659557371472</v>
      </c>
      <c r="AB40">
        <v>39</v>
      </c>
    </row>
    <row r="41" spans="1:28" x14ac:dyDescent="0.3">
      <c r="A41">
        <v>95</v>
      </c>
      <c r="B41" t="s">
        <v>139</v>
      </c>
      <c r="C41" t="s">
        <v>151</v>
      </c>
      <c r="D41" t="s">
        <v>155</v>
      </c>
      <c r="E41" t="s">
        <v>156</v>
      </c>
      <c r="F41" t="s">
        <v>160</v>
      </c>
      <c r="G41" t="s">
        <v>226</v>
      </c>
      <c r="H41">
        <v>416.66521330501121</v>
      </c>
      <c r="I41">
        <v>30</v>
      </c>
      <c r="J41">
        <v>1532763.954978551</v>
      </c>
      <c r="K41">
        <v>66208.440108333321</v>
      </c>
      <c r="L41">
        <v>275897511.8961392</v>
      </c>
      <c r="M41">
        <v>5825073.9591666656</v>
      </c>
      <c r="N41">
        <v>2299145932.4678264</v>
      </c>
      <c r="O41">
        <v>117000000</v>
      </c>
      <c r="P41">
        <v>23.951321516666663</v>
      </c>
      <c r="Q41">
        <v>22914.821126929335</v>
      </c>
      <c r="R41">
        <v>275963720.33624756</v>
      </c>
      <c r="S41">
        <v>2421.971006426993</v>
      </c>
      <c r="T41">
        <v>22938.772448446001</v>
      </c>
      <c r="U41">
        <f>Net_Zero_Table[[#This Row],[Total Energy(MJ)]]*AHP!$Q$23/TOPSIS!$B$20</f>
        <v>2.3194176622422156E-2</v>
      </c>
      <c r="V41">
        <f>Net_Zero_Table[[#This Row],[Capital Cost (LKR)]]*AHP!$Q$24/TOPSIS!$C$20</f>
        <v>4.4493893057174806E-3</v>
      </c>
      <c r="W41">
        <f>Net_Zero_Table[[#This Row],[System Cost (LKR)]]*AHP!$Q$25/TOPSIS!$D$20</f>
        <v>2.5420951631862192E-3</v>
      </c>
      <c r="X41">
        <f>Net_Zero_Table[[#This Row],[Embodied Carbon (Metric T)]]*AHP!$Q$26/TOPSIS!$E$20</f>
        <v>1.0326441512514987E-2</v>
      </c>
      <c r="Y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2.4073180436986552E-3</v>
      </c>
      <c r="Z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5.1553594667290582E-3</v>
      </c>
      <c r="AA41">
        <f>Net_Zero_Table[[#This Row],[S- Worst-Euclidean Distance]]/(Net_Zero_Table[[#This Row],[S+ Best-Euclidean Distance]]+Net_Zero_Table[[#This Row],[S- Worst-Euclidean Distance]])</f>
        <v>0.68168442454681533</v>
      </c>
      <c r="AB41">
        <v>40</v>
      </c>
    </row>
    <row r="42" spans="1:28" x14ac:dyDescent="0.3">
      <c r="A42">
        <v>78</v>
      </c>
      <c r="B42" t="s">
        <v>139</v>
      </c>
      <c r="C42" t="s">
        <v>151</v>
      </c>
      <c r="D42" t="s">
        <v>154</v>
      </c>
      <c r="E42" t="s">
        <v>156</v>
      </c>
      <c r="F42" t="s">
        <v>160</v>
      </c>
      <c r="G42" t="s">
        <v>224</v>
      </c>
      <c r="H42">
        <v>416.63511943001117</v>
      </c>
      <c r="I42">
        <v>30</v>
      </c>
      <c r="J42">
        <v>1532734.8241075508</v>
      </c>
      <c r="K42">
        <v>66294.42260833332</v>
      </c>
      <c r="L42">
        <v>275892268.3393591</v>
      </c>
      <c r="M42">
        <v>5829373.0841666656</v>
      </c>
      <c r="N42">
        <v>2299102236.1613259</v>
      </c>
      <c r="O42">
        <v>112386000</v>
      </c>
      <c r="P42">
        <v>24.015808391666663</v>
      </c>
      <c r="Q42">
        <v>22914.385620407884</v>
      </c>
      <c r="R42">
        <v>275958562.76196742</v>
      </c>
      <c r="S42">
        <v>2417.3176092454923</v>
      </c>
      <c r="T42">
        <v>22938.401428799549</v>
      </c>
      <c r="U42">
        <f>Net_Zero_Table[[#This Row],[Total Energy(MJ)]]*AHP!$Q$23/TOPSIS!$B$20</f>
        <v>2.319374313903292E-2</v>
      </c>
      <c r="V42">
        <f>Net_Zero_Table[[#This Row],[Capital Cost (LKR)]]*AHP!$Q$24/TOPSIS!$C$20</f>
        <v>4.452673123387956E-3</v>
      </c>
      <c r="W42">
        <f>Net_Zero_Table[[#This Row],[System Cost (LKR)]]*AHP!$Q$25/TOPSIS!$D$20</f>
        <v>2.4418453590585166E-3</v>
      </c>
      <c r="X42">
        <f>Net_Zero_Table[[#This Row],[Embodied Carbon (Metric T)]]*AHP!$Q$26/TOPSIS!$E$20</f>
        <v>1.0354244568916237E-2</v>
      </c>
      <c r="Y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2.4061178858400304E-3</v>
      </c>
      <c r="Z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5.1526860121684729E-3</v>
      </c>
      <c r="AA42">
        <f>Net_Zero_Table[[#This Row],[S- Worst-Euclidean Distance]]/(Net_Zero_Table[[#This Row],[S+ Best-Euclidean Distance]]+Net_Zero_Table[[#This Row],[S- Worst-Euclidean Distance]])</f>
        <v>0.68168007553761734</v>
      </c>
      <c r="AB42">
        <v>41</v>
      </c>
    </row>
    <row r="43" spans="1:28" x14ac:dyDescent="0.3">
      <c r="A43">
        <v>77</v>
      </c>
      <c r="B43" t="s">
        <v>139</v>
      </c>
      <c r="C43" t="s">
        <v>151</v>
      </c>
      <c r="D43" t="s">
        <v>154</v>
      </c>
      <c r="E43" t="s">
        <v>156</v>
      </c>
      <c r="F43" t="s">
        <v>160</v>
      </c>
      <c r="G43" t="s">
        <v>226</v>
      </c>
      <c r="H43">
        <v>416.63511943001117</v>
      </c>
      <c r="I43">
        <v>30</v>
      </c>
      <c r="J43">
        <v>1532734.8241075508</v>
      </c>
      <c r="K43">
        <v>66294.42260833332</v>
      </c>
      <c r="L43">
        <v>275892268.3393591</v>
      </c>
      <c r="M43">
        <v>5829373.0841666656</v>
      </c>
      <c r="N43">
        <v>2299102236.1613259</v>
      </c>
      <c r="O43">
        <v>117000000</v>
      </c>
      <c r="P43">
        <v>24.015808391666663</v>
      </c>
      <c r="Q43">
        <v>22914.385620407884</v>
      </c>
      <c r="R43">
        <v>275958562.76196742</v>
      </c>
      <c r="S43">
        <v>2421.9316092454924</v>
      </c>
      <c r="T43">
        <v>22938.401428799549</v>
      </c>
      <c r="U43">
        <f>Net_Zero_Table[[#This Row],[Total Energy(MJ)]]*AHP!$Q$23/TOPSIS!$B$20</f>
        <v>2.319374313903292E-2</v>
      </c>
      <c r="V43">
        <f>Net_Zero_Table[[#This Row],[Capital Cost (LKR)]]*AHP!$Q$24/TOPSIS!$C$20</f>
        <v>4.452673123387956E-3</v>
      </c>
      <c r="W43">
        <f>Net_Zero_Table[[#This Row],[System Cost (LKR)]]*AHP!$Q$25/TOPSIS!$D$20</f>
        <v>2.5420951631862192E-3</v>
      </c>
      <c r="X43">
        <f>Net_Zero_Table[[#This Row],[Embodied Carbon (Metric T)]]*AHP!$Q$26/TOPSIS!$E$20</f>
        <v>1.0354244568916237E-2</v>
      </c>
      <c r="Y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2.4204695983520669E-3</v>
      </c>
      <c r="Z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5.1401552178655151E-3</v>
      </c>
      <c r="AA43">
        <f>Net_Zero_Table[[#This Row],[S- Worst-Euclidean Distance]]/(Net_Zero_Table[[#This Row],[S+ Best-Euclidean Distance]]+Net_Zero_Table[[#This Row],[S- Worst-Euclidean Distance]])</f>
        <v>0.67985852265011937</v>
      </c>
      <c r="AB43">
        <v>42</v>
      </c>
    </row>
    <row r="44" spans="1:28" x14ac:dyDescent="0.3">
      <c r="A44">
        <v>205</v>
      </c>
      <c r="B44" t="s">
        <v>140</v>
      </c>
      <c r="C44" t="s">
        <v>151</v>
      </c>
      <c r="D44" t="s">
        <v>155</v>
      </c>
      <c r="E44" t="s">
        <v>156</v>
      </c>
      <c r="F44" t="s">
        <v>161</v>
      </c>
      <c r="G44" t="s">
        <v>225</v>
      </c>
      <c r="H44">
        <v>409.29082719536075</v>
      </c>
      <c r="I44">
        <v>59</v>
      </c>
      <c r="J44">
        <v>1525472.6118835954</v>
      </c>
      <c r="K44">
        <v>59820.461733333323</v>
      </c>
      <c r="L44">
        <v>274585070.13904715</v>
      </c>
      <c r="M44">
        <v>6463871.7966666659</v>
      </c>
      <c r="N44">
        <v>2288208917.8253927</v>
      </c>
      <c r="O44">
        <v>109976000</v>
      </c>
      <c r="P44">
        <v>24.148739891666661</v>
      </c>
      <c r="Q44">
        <v>22805.815547659746</v>
      </c>
      <c r="R44">
        <v>274644890.60078049</v>
      </c>
      <c r="S44">
        <v>2404.6487896220592</v>
      </c>
      <c r="T44">
        <v>22829.964287551411</v>
      </c>
      <c r="U44">
        <f>Net_Zero_Table[[#This Row],[Total Energy(MJ)]]*AHP!$Q$23/TOPSIS!$B$20</f>
        <v>2.3083331726643633E-2</v>
      </c>
      <c r="V44">
        <f>Net_Zero_Table[[#This Row],[Capital Cost (LKR)]]*AHP!$Q$24/TOPSIS!$C$20</f>
        <v>4.9373247871571987E-3</v>
      </c>
      <c r="W44">
        <f>Net_Zero_Table[[#This Row],[System Cost (LKR)]]*AHP!$Q$25/TOPSIS!$D$20</f>
        <v>2.3894825441586978E-3</v>
      </c>
      <c r="X44">
        <f>Net_Zero_Table[[#This Row],[Embodied Carbon (Metric T)]]*AHP!$Q$26/TOPSIS!$E$20</f>
        <v>1.0411557037414716E-2</v>
      </c>
      <c r="Y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2.4845193132438863E-3</v>
      </c>
      <c r="Z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5.1590402075064028E-3</v>
      </c>
      <c r="AA44">
        <f>Net_Zero_Table[[#This Row],[S- Worst-Euclidean Distance]]/(Net_Zero_Table[[#This Row],[S+ Best-Euclidean Distance]]+Net_Zero_Table[[#This Row],[S- Worst-Euclidean Distance]])</f>
        <v>0.67495257850755808</v>
      </c>
      <c r="AB44">
        <v>43</v>
      </c>
    </row>
    <row r="45" spans="1:28" x14ac:dyDescent="0.3">
      <c r="A45">
        <v>207</v>
      </c>
      <c r="B45" t="s">
        <v>140</v>
      </c>
      <c r="C45" t="s">
        <v>151</v>
      </c>
      <c r="D45" t="s">
        <v>155</v>
      </c>
      <c r="E45" t="s">
        <v>156</v>
      </c>
      <c r="F45" t="s">
        <v>161</v>
      </c>
      <c r="G45" t="s">
        <v>224</v>
      </c>
      <c r="H45">
        <v>409.29082719536075</v>
      </c>
      <c r="I45">
        <v>30</v>
      </c>
      <c r="J45">
        <v>1525472.6118835954</v>
      </c>
      <c r="K45">
        <v>59820.461733333323</v>
      </c>
      <c r="L45">
        <v>274585070.13904715</v>
      </c>
      <c r="M45">
        <v>6463871.7966666659</v>
      </c>
      <c r="N45">
        <v>2288208917.8253927</v>
      </c>
      <c r="O45">
        <v>112386000</v>
      </c>
      <c r="P45">
        <v>24.148739891666661</v>
      </c>
      <c r="Q45">
        <v>22805.815547659746</v>
      </c>
      <c r="R45">
        <v>274644890.60078049</v>
      </c>
      <c r="S45">
        <v>2407.0587896220595</v>
      </c>
      <c r="T45">
        <v>22829.964287551411</v>
      </c>
      <c r="U45">
        <f>Net_Zero_Table[[#This Row],[Total Energy(MJ)]]*AHP!$Q$23/TOPSIS!$B$20</f>
        <v>2.3083331726643633E-2</v>
      </c>
      <c r="V45">
        <f>Net_Zero_Table[[#This Row],[Capital Cost (LKR)]]*AHP!$Q$24/TOPSIS!$C$20</f>
        <v>4.9373247871571987E-3</v>
      </c>
      <c r="W45">
        <f>Net_Zero_Table[[#This Row],[System Cost (LKR)]]*AHP!$Q$25/TOPSIS!$D$20</f>
        <v>2.4418453590585166E-3</v>
      </c>
      <c r="X45">
        <f>Net_Zero_Table[[#This Row],[Embodied Carbon (Metric T)]]*AHP!$Q$26/TOPSIS!$E$20</f>
        <v>1.0411557037414716E-2</v>
      </c>
      <c r="Y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2.4901859818900257E-3</v>
      </c>
      <c r="Z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5.1517314261435134E-3</v>
      </c>
      <c r="AA45">
        <f>Net_Zero_Table[[#This Row],[S- Worst-Euclidean Distance]]/(Net_Zero_Table[[#This Row],[S+ Best-Euclidean Distance]]+Net_Zero_Table[[#This Row],[S- Worst-Euclidean Distance]])</f>
        <v>0.67414120711744063</v>
      </c>
      <c r="AB45">
        <v>44</v>
      </c>
    </row>
    <row r="46" spans="1:28" x14ac:dyDescent="0.3">
      <c r="A46">
        <v>187</v>
      </c>
      <c r="B46" t="s">
        <v>140</v>
      </c>
      <c r="C46" t="s">
        <v>151</v>
      </c>
      <c r="D46" t="s">
        <v>154</v>
      </c>
      <c r="E46" t="s">
        <v>156</v>
      </c>
      <c r="F46" t="s">
        <v>161</v>
      </c>
      <c r="G46" t="s">
        <v>225</v>
      </c>
      <c r="H46">
        <v>409.26073332036071</v>
      </c>
      <c r="I46">
        <v>59</v>
      </c>
      <c r="J46">
        <v>1525443.4810125954</v>
      </c>
      <c r="K46">
        <v>59906.444233333321</v>
      </c>
      <c r="L46">
        <v>274579826.58226717</v>
      </c>
      <c r="M46">
        <v>6468170.9216666659</v>
      </c>
      <c r="N46">
        <v>2288165221.5188928</v>
      </c>
      <c r="O46">
        <v>109976000</v>
      </c>
      <c r="P46">
        <v>24.213226766666658</v>
      </c>
      <c r="Q46">
        <v>22805.380041138298</v>
      </c>
      <c r="R46">
        <v>274639733.02650052</v>
      </c>
      <c r="S46">
        <v>2404.6093924405595</v>
      </c>
      <c r="T46">
        <v>22829.593267904966</v>
      </c>
      <c r="U46">
        <f>Net_Zero_Table[[#This Row],[Total Energy(MJ)]]*AHP!$Q$23/TOPSIS!$B$20</f>
        <v>2.3082898243254411E-2</v>
      </c>
      <c r="V46">
        <f>Net_Zero_Table[[#This Row],[Capital Cost (LKR)]]*AHP!$Q$24/TOPSIS!$C$20</f>
        <v>4.9406086048276749E-3</v>
      </c>
      <c r="W46">
        <f>Net_Zero_Table[[#This Row],[System Cost (LKR)]]*AHP!$Q$25/TOPSIS!$D$20</f>
        <v>2.3894825441586978E-3</v>
      </c>
      <c r="X46">
        <f>Net_Zero_Table[[#This Row],[Embodied Carbon (Metric T)]]*AHP!$Q$26/TOPSIS!$E$20</f>
        <v>1.0439360093815965E-2</v>
      </c>
      <c r="Y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2.4988722967659743E-3</v>
      </c>
      <c r="Z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5.144627675532777E-3</v>
      </c>
      <c r="AA46">
        <f>Net_Zero_Table[[#This Row],[S- Worst-Euclidean Distance]]/(Net_Zero_Table[[#This Row],[S+ Best-Euclidean Distance]]+Net_Zero_Table[[#This Row],[S- Worst-Euclidean Distance]])</f>
        <v>0.67307224362892892</v>
      </c>
      <c r="AB46">
        <v>45</v>
      </c>
    </row>
    <row r="47" spans="1:28" x14ac:dyDescent="0.3">
      <c r="A47">
        <v>206</v>
      </c>
      <c r="B47" t="s">
        <v>140</v>
      </c>
      <c r="C47" t="s">
        <v>151</v>
      </c>
      <c r="D47" t="s">
        <v>155</v>
      </c>
      <c r="E47" t="s">
        <v>156</v>
      </c>
      <c r="F47" t="s">
        <v>161</v>
      </c>
      <c r="G47" t="s">
        <v>226</v>
      </c>
      <c r="H47">
        <v>409.29082719536075</v>
      </c>
      <c r="I47">
        <v>30</v>
      </c>
      <c r="J47">
        <v>1525472.6118835954</v>
      </c>
      <c r="K47">
        <v>59820.461733333323</v>
      </c>
      <c r="L47">
        <v>274585070.13904715</v>
      </c>
      <c r="M47">
        <v>6463871.7966666659</v>
      </c>
      <c r="N47">
        <v>2288208917.8253927</v>
      </c>
      <c r="O47">
        <v>117000000</v>
      </c>
      <c r="P47">
        <v>24.148739891666661</v>
      </c>
      <c r="Q47">
        <v>22805.815547659746</v>
      </c>
      <c r="R47">
        <v>274644890.60078049</v>
      </c>
      <c r="S47">
        <v>2411.6727896220596</v>
      </c>
      <c r="T47">
        <v>22829.964287551411</v>
      </c>
      <c r="U47">
        <f>Net_Zero_Table[[#This Row],[Total Energy(MJ)]]*AHP!$Q$23/TOPSIS!$B$20</f>
        <v>2.3083331726643633E-2</v>
      </c>
      <c r="V47">
        <f>Net_Zero_Table[[#This Row],[Capital Cost (LKR)]]*AHP!$Q$24/TOPSIS!$C$20</f>
        <v>4.9373247871571987E-3</v>
      </c>
      <c r="W47">
        <f>Net_Zero_Table[[#This Row],[System Cost (LKR)]]*AHP!$Q$25/TOPSIS!$D$20</f>
        <v>2.5420951631862192E-3</v>
      </c>
      <c r="X47">
        <f>Net_Zero_Table[[#This Row],[Embodied Carbon (Metric T)]]*AHP!$Q$26/TOPSIS!$E$20</f>
        <v>1.0411557037414716E-2</v>
      </c>
      <c r="Y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2.504055913990123E-3</v>
      </c>
      <c r="Z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5.1391983042949523E-3</v>
      </c>
      <c r="AA47">
        <f>Net_Zero_Table[[#This Row],[S- Worst-Euclidean Distance]]/(Net_Zero_Table[[#This Row],[S+ Best-Euclidean Distance]]+Net_Zero_Table[[#This Row],[S- Worst-Euclidean Distance]])</f>
        <v>0.67238353684486496</v>
      </c>
      <c r="AB47">
        <v>46</v>
      </c>
    </row>
    <row r="48" spans="1:28" x14ac:dyDescent="0.3">
      <c r="A48">
        <v>189</v>
      </c>
      <c r="B48" t="s">
        <v>140</v>
      </c>
      <c r="C48" t="s">
        <v>151</v>
      </c>
      <c r="D48" t="s">
        <v>154</v>
      </c>
      <c r="E48" t="s">
        <v>156</v>
      </c>
      <c r="F48" t="s">
        <v>161</v>
      </c>
      <c r="G48" t="s">
        <v>224</v>
      </c>
      <c r="H48">
        <v>409.26073332036071</v>
      </c>
      <c r="I48">
        <v>30</v>
      </c>
      <c r="J48">
        <v>1525443.4810125954</v>
      </c>
      <c r="K48">
        <v>59906.444233333321</v>
      </c>
      <c r="L48">
        <v>274579826.58226717</v>
      </c>
      <c r="M48">
        <v>6468170.9216666659</v>
      </c>
      <c r="N48">
        <v>2288165221.5188928</v>
      </c>
      <c r="O48">
        <v>112386000</v>
      </c>
      <c r="P48">
        <v>24.213226766666658</v>
      </c>
      <c r="Q48">
        <v>22805.380041138298</v>
      </c>
      <c r="R48">
        <v>274639733.02650052</v>
      </c>
      <c r="S48">
        <v>2407.0193924405594</v>
      </c>
      <c r="T48">
        <v>22829.593267904966</v>
      </c>
      <c r="U48">
        <f>Net_Zero_Table[[#This Row],[Total Energy(MJ)]]*AHP!$Q$23/TOPSIS!$B$20</f>
        <v>2.3082898243254411E-2</v>
      </c>
      <c r="V48">
        <f>Net_Zero_Table[[#This Row],[Capital Cost (LKR)]]*AHP!$Q$24/TOPSIS!$C$20</f>
        <v>4.9406086048276749E-3</v>
      </c>
      <c r="W48">
        <f>Net_Zero_Table[[#This Row],[System Cost (LKR)]]*AHP!$Q$25/TOPSIS!$D$20</f>
        <v>2.4418453590585166E-3</v>
      </c>
      <c r="X48">
        <f>Net_Zero_Table[[#This Row],[Embodied Carbon (Metric T)]]*AHP!$Q$26/TOPSIS!$E$20</f>
        <v>1.0439360093815965E-2</v>
      </c>
      <c r="Y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2.5045064907211101E-3</v>
      </c>
      <c r="Z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5.1372983896504154E-3</v>
      </c>
      <c r="AA48">
        <f>Net_Zero_Table[[#This Row],[S- Worst-Euclidean Distance]]/(Net_Zero_Table[[#This Row],[S+ Best-Euclidean Distance]]+Net_Zero_Table[[#This Row],[S- Worst-Euclidean Distance]])</f>
        <v>0.6722624393153378</v>
      </c>
      <c r="AB48">
        <v>47</v>
      </c>
    </row>
    <row r="49" spans="1:28" x14ac:dyDescent="0.3">
      <c r="A49">
        <v>106</v>
      </c>
      <c r="B49" t="s">
        <v>139</v>
      </c>
      <c r="C49" t="s">
        <v>151</v>
      </c>
      <c r="D49" t="s">
        <v>155</v>
      </c>
      <c r="E49" t="s">
        <v>157</v>
      </c>
      <c r="F49" t="s">
        <v>161</v>
      </c>
      <c r="G49" t="s">
        <v>225</v>
      </c>
      <c r="H49">
        <v>401.02510359494579</v>
      </c>
      <c r="I49">
        <v>58</v>
      </c>
      <c r="J49">
        <v>1492442.1881268797</v>
      </c>
      <c r="K49">
        <v>69695.882774999991</v>
      </c>
      <c r="L49">
        <v>268639593.86283833</v>
      </c>
      <c r="M49">
        <v>5176627.588333332</v>
      </c>
      <c r="N49">
        <v>2238663282.1903195</v>
      </c>
      <c r="O49">
        <v>108112000</v>
      </c>
      <c r="P49">
        <v>26.457920933333327</v>
      </c>
      <c r="Q49">
        <v>22312.010712496849</v>
      </c>
      <c r="R49">
        <v>268709289.74561334</v>
      </c>
      <c r="S49">
        <v>2351.9519097786529</v>
      </c>
      <c r="T49">
        <v>22338.468633430184</v>
      </c>
      <c r="U49">
        <f>Net_Zero_Table[[#This Row],[Total Energy(MJ)]]*AHP!$Q$23/TOPSIS!$B$20</f>
        <v>2.2584456822264162E-2</v>
      </c>
      <c r="V49">
        <f>Net_Zero_Table[[#This Row],[Capital Cost (LKR)]]*AHP!$Q$24/TOPSIS!$C$20</f>
        <v>3.9540839468598741E-3</v>
      </c>
      <c r="W49">
        <f>Net_Zero_Table[[#This Row],[System Cost (LKR)]]*AHP!$Q$25/TOPSIS!$D$20</f>
        <v>2.3489828400204147E-3</v>
      </c>
      <c r="X49">
        <f>Net_Zero_Table[[#This Row],[Embodied Carbon (Metric T)]]*AHP!$Q$26/TOPSIS!$E$20</f>
        <v>1.1407143980372587E-2</v>
      </c>
      <c r="Y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2.6192675697482501E-3</v>
      </c>
      <c r="Z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5.3495835504354045E-3</v>
      </c>
      <c r="AA49">
        <f>Net_Zero_Table[[#This Row],[S- Worst-Euclidean Distance]]/(Net_Zero_Table[[#This Row],[S+ Best-Euclidean Distance]]+Net_Zero_Table[[#This Row],[S- Worst-Euclidean Distance]])</f>
        <v>0.67131177000984243</v>
      </c>
      <c r="AB49">
        <v>48</v>
      </c>
    </row>
    <row r="50" spans="1:28" x14ac:dyDescent="0.3">
      <c r="A50">
        <v>238</v>
      </c>
      <c r="B50" t="s">
        <v>141</v>
      </c>
      <c r="C50" t="s">
        <v>149</v>
      </c>
      <c r="D50" t="s">
        <v>155</v>
      </c>
      <c r="E50" t="s">
        <v>156</v>
      </c>
      <c r="F50" t="s">
        <v>160</v>
      </c>
      <c r="G50" t="s">
        <v>225</v>
      </c>
      <c r="H50">
        <v>415.9844693947951</v>
      </c>
      <c r="I50">
        <v>60</v>
      </c>
      <c r="J50">
        <v>1523750.981883216</v>
      </c>
      <c r="K50">
        <v>54285.361308333318</v>
      </c>
      <c r="L50">
        <v>274275176.73897886</v>
      </c>
      <c r="M50">
        <v>6486026.2791666649</v>
      </c>
      <c r="N50">
        <v>2285626472.8248239</v>
      </c>
      <c r="O50">
        <v>111840000</v>
      </c>
      <c r="P50">
        <v>24.332763116666662</v>
      </c>
      <c r="Q50">
        <v>22780.077179154076</v>
      </c>
      <c r="R50">
        <v>274329462.1002872</v>
      </c>
      <c r="S50">
        <v>2403.9524991039907</v>
      </c>
      <c r="T50">
        <v>22804.40994227074</v>
      </c>
      <c r="U50">
        <f>Net_Zero_Table[[#This Row],[Total Energy(MJ)]]*AHP!$Q$23/TOPSIS!$B$20</f>
        <v>2.3056820617345375E-2</v>
      </c>
      <c r="V50">
        <f>Net_Zero_Table[[#This Row],[Capital Cost (LKR)]]*AHP!$Q$24/TOPSIS!$C$20</f>
        <v>4.9542471332424494E-3</v>
      </c>
      <c r="W50">
        <f>Net_Zero_Table[[#This Row],[System Cost (LKR)]]*AHP!$Q$25/TOPSIS!$D$20</f>
        <v>2.4299822482969809E-3</v>
      </c>
      <c r="X50">
        <f>Net_Zero_Table[[#This Row],[Embodied Carbon (Metric T)]]*AHP!$Q$26/TOPSIS!$E$20</f>
        <v>1.0490897338891799E-2</v>
      </c>
      <c r="Y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2.5140433124132919E-3</v>
      </c>
      <c r="Z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5.133209786697528E-3</v>
      </c>
      <c r="AA50">
        <f>Net_Zero_Table[[#This Row],[S- Worst-Euclidean Distance]]/(Net_Zero_Table[[#This Row],[S+ Best-Euclidean Distance]]+Net_Zero_Table[[#This Row],[S- Worst-Euclidean Distance]])</f>
        <v>0.67124884192657219</v>
      </c>
      <c r="AB50">
        <v>49</v>
      </c>
    </row>
    <row r="51" spans="1:28" x14ac:dyDescent="0.3">
      <c r="A51">
        <v>108</v>
      </c>
      <c r="B51" t="s">
        <v>139</v>
      </c>
      <c r="C51" t="s">
        <v>151</v>
      </c>
      <c r="D51" t="s">
        <v>155</v>
      </c>
      <c r="E51" t="s">
        <v>157</v>
      </c>
      <c r="F51" t="s">
        <v>161</v>
      </c>
      <c r="G51" t="s">
        <v>224</v>
      </c>
      <c r="H51">
        <v>401.02510359494579</v>
      </c>
      <c r="I51">
        <v>29</v>
      </c>
      <c r="J51">
        <v>1492442.1881268797</v>
      </c>
      <c r="K51">
        <v>69695.882774999991</v>
      </c>
      <c r="L51">
        <v>268639593.86283833</v>
      </c>
      <c r="M51">
        <v>5176627.588333332</v>
      </c>
      <c r="N51">
        <v>2238663282.1903195</v>
      </c>
      <c r="O51">
        <v>108639800</v>
      </c>
      <c r="P51">
        <v>26.457920933333327</v>
      </c>
      <c r="Q51">
        <v>22312.010712496849</v>
      </c>
      <c r="R51">
        <v>268709289.74561334</v>
      </c>
      <c r="S51">
        <v>2352.4797097786527</v>
      </c>
      <c r="T51">
        <v>22338.468633430184</v>
      </c>
      <c r="U51">
        <f>Net_Zero_Table[[#This Row],[Total Energy(MJ)]]*AHP!$Q$23/TOPSIS!$B$20</f>
        <v>2.2584456822264162E-2</v>
      </c>
      <c r="V51">
        <f>Net_Zero_Table[[#This Row],[Capital Cost (LKR)]]*AHP!$Q$24/TOPSIS!$C$20</f>
        <v>3.9540839468598741E-3</v>
      </c>
      <c r="W51">
        <f>Net_Zero_Table[[#This Row],[System Cost (LKR)]]*AHP!$Q$25/TOPSIS!$D$20</f>
        <v>2.360450513756566E-3</v>
      </c>
      <c r="X51">
        <f>Net_Zero_Table[[#This Row],[Embodied Carbon (Metric T)]]*AHP!$Q$26/TOPSIS!$E$20</f>
        <v>1.1407143980372587E-2</v>
      </c>
      <c r="Y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2.620179093766399E-3</v>
      </c>
      <c r="Z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5.3479100912436888E-3</v>
      </c>
      <c r="AA51">
        <f>Net_Zero_Table[[#This Row],[S- Worst-Euclidean Distance]]/(Net_Zero_Table[[#This Row],[S+ Best-Euclidean Distance]]+Net_Zero_Table[[#This Row],[S- Worst-Euclidean Distance]])</f>
        <v>0.67116594293452525</v>
      </c>
      <c r="AB51">
        <v>50</v>
      </c>
    </row>
    <row r="52" spans="1:28" x14ac:dyDescent="0.3">
      <c r="A52">
        <v>240</v>
      </c>
      <c r="B52" t="s">
        <v>141</v>
      </c>
      <c r="C52" t="s">
        <v>149</v>
      </c>
      <c r="D52" t="s">
        <v>155</v>
      </c>
      <c r="E52" t="s">
        <v>156</v>
      </c>
      <c r="F52" t="s">
        <v>160</v>
      </c>
      <c r="G52" t="s">
        <v>224</v>
      </c>
      <c r="H52">
        <v>415.9844693947951</v>
      </c>
      <c r="I52">
        <v>30</v>
      </c>
      <c r="J52">
        <v>1523750.981883216</v>
      </c>
      <c r="K52">
        <v>54285.361308333318</v>
      </c>
      <c r="L52">
        <v>274275176.73897886</v>
      </c>
      <c r="M52">
        <v>6486026.2791666649</v>
      </c>
      <c r="N52">
        <v>2285626472.8248239</v>
      </c>
      <c r="O52">
        <v>112386000</v>
      </c>
      <c r="P52">
        <v>24.332763116666662</v>
      </c>
      <c r="Q52">
        <v>22780.077179154076</v>
      </c>
      <c r="R52">
        <v>274329462.1002872</v>
      </c>
      <c r="S52">
        <v>2404.4984991039905</v>
      </c>
      <c r="T52">
        <v>22804.40994227074</v>
      </c>
      <c r="U52">
        <f>Net_Zero_Table[[#This Row],[Total Energy(MJ)]]*AHP!$Q$23/TOPSIS!$B$20</f>
        <v>2.3056820617345375E-2</v>
      </c>
      <c r="V52">
        <f>Net_Zero_Table[[#This Row],[Capital Cost (LKR)]]*AHP!$Q$24/TOPSIS!$C$20</f>
        <v>4.9542471332424494E-3</v>
      </c>
      <c r="W52">
        <f>Net_Zero_Table[[#This Row],[System Cost (LKR)]]*AHP!$Q$25/TOPSIS!$D$20</f>
        <v>2.4418453590585166E-3</v>
      </c>
      <c r="X52">
        <f>Net_Zero_Table[[#This Row],[Embodied Carbon (Metric T)]]*AHP!$Q$26/TOPSIS!$E$20</f>
        <v>1.0490897338891799E-2</v>
      </c>
      <c r="Y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2.5154086834450902E-3</v>
      </c>
      <c r="Z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5.1315933287913529E-3</v>
      </c>
      <c r="AA52">
        <f>Net_Zero_Table[[#This Row],[S- Worst-Euclidean Distance]]/(Net_Zero_Table[[#This Row],[S+ Best-Euclidean Distance]]+Net_Zero_Table[[#This Row],[S- Worst-Euclidean Distance]])</f>
        <v>0.67105949764103268</v>
      </c>
      <c r="AB52">
        <v>51</v>
      </c>
    </row>
    <row r="53" spans="1:28" x14ac:dyDescent="0.3">
      <c r="A53">
        <v>188</v>
      </c>
      <c r="B53" t="s">
        <v>140</v>
      </c>
      <c r="C53" t="s">
        <v>151</v>
      </c>
      <c r="D53" t="s">
        <v>154</v>
      </c>
      <c r="E53" t="s">
        <v>156</v>
      </c>
      <c r="F53" t="s">
        <v>161</v>
      </c>
      <c r="G53" t="s">
        <v>226</v>
      </c>
      <c r="H53">
        <v>409.26073332036071</v>
      </c>
      <c r="I53">
        <v>30</v>
      </c>
      <c r="J53">
        <v>1525443.4810125954</v>
      </c>
      <c r="K53">
        <v>59906.444233333321</v>
      </c>
      <c r="L53">
        <v>274579826.58226717</v>
      </c>
      <c r="M53">
        <v>6468170.9216666659</v>
      </c>
      <c r="N53">
        <v>2288165221.5188928</v>
      </c>
      <c r="O53">
        <v>117000000</v>
      </c>
      <c r="P53">
        <v>24.213226766666658</v>
      </c>
      <c r="Q53">
        <v>22805.380041138298</v>
      </c>
      <c r="R53">
        <v>274639733.02650052</v>
      </c>
      <c r="S53">
        <v>2411.6333924405594</v>
      </c>
      <c r="T53">
        <v>22829.593267904966</v>
      </c>
      <c r="U53">
        <f>Net_Zero_Table[[#This Row],[Total Energy(MJ)]]*AHP!$Q$23/TOPSIS!$B$20</f>
        <v>2.3082898243254411E-2</v>
      </c>
      <c r="V53">
        <f>Net_Zero_Table[[#This Row],[Capital Cost (LKR)]]*AHP!$Q$24/TOPSIS!$C$20</f>
        <v>4.9406086048276749E-3</v>
      </c>
      <c r="W53">
        <f>Net_Zero_Table[[#This Row],[System Cost (LKR)]]*AHP!$Q$25/TOPSIS!$D$20</f>
        <v>2.5420951631862192E-3</v>
      </c>
      <c r="X53">
        <f>Net_Zero_Table[[#This Row],[Embodied Carbon (Metric T)]]*AHP!$Q$26/TOPSIS!$E$20</f>
        <v>1.0439360093815965E-2</v>
      </c>
      <c r="Y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2.5182975515318858E-3</v>
      </c>
      <c r="Z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5.1247299702577688E-3</v>
      </c>
      <c r="AA53">
        <f>Net_Zero_Table[[#This Row],[S- Worst-Euclidean Distance]]/(Net_Zero_Table[[#This Row],[S+ Best-Euclidean Distance]]+Net_Zero_Table[[#This Row],[S- Worst-Euclidean Distance]])</f>
        <v>0.67051046926726054</v>
      </c>
      <c r="AB53">
        <v>52</v>
      </c>
    </row>
    <row r="54" spans="1:28" x14ac:dyDescent="0.3">
      <c r="A54">
        <v>107</v>
      </c>
      <c r="B54" t="s">
        <v>139</v>
      </c>
      <c r="C54" t="s">
        <v>151</v>
      </c>
      <c r="D54" t="s">
        <v>155</v>
      </c>
      <c r="E54" t="s">
        <v>157</v>
      </c>
      <c r="F54" t="s">
        <v>161</v>
      </c>
      <c r="G54" t="s">
        <v>226</v>
      </c>
      <c r="H54">
        <v>401.02510359494579</v>
      </c>
      <c r="I54">
        <v>29</v>
      </c>
      <c r="J54">
        <v>1492442.1881268797</v>
      </c>
      <c r="K54">
        <v>69695.882774999991</v>
      </c>
      <c r="L54">
        <v>268639593.86283833</v>
      </c>
      <c r="M54">
        <v>5176627.588333332</v>
      </c>
      <c r="N54">
        <v>2238663282.1903195</v>
      </c>
      <c r="O54">
        <v>113100000</v>
      </c>
      <c r="P54">
        <v>26.457920933333327</v>
      </c>
      <c r="Q54">
        <v>22312.010712496849</v>
      </c>
      <c r="R54">
        <v>268709289.74561334</v>
      </c>
      <c r="S54">
        <v>2356.9399097786527</v>
      </c>
      <c r="T54">
        <v>22338.468633430184</v>
      </c>
      <c r="U54">
        <f>Net_Zero_Table[[#This Row],[Total Energy(MJ)]]*AHP!$Q$23/TOPSIS!$B$20</f>
        <v>2.2584456822264162E-2</v>
      </c>
      <c r="V54">
        <f>Net_Zero_Table[[#This Row],[Capital Cost (LKR)]]*AHP!$Q$24/TOPSIS!$C$20</f>
        <v>3.9540839468598741E-3</v>
      </c>
      <c r="W54">
        <f>Net_Zero_Table[[#This Row],[System Cost (LKR)]]*AHP!$Q$25/TOPSIS!$D$20</f>
        <v>2.4573586577466785E-3</v>
      </c>
      <c r="X54">
        <f>Net_Zero_Table[[#This Row],[Embodied Carbon (Metric T)]]*AHP!$Q$26/TOPSIS!$E$20</f>
        <v>1.1407143980372587E-2</v>
      </c>
      <c r="Y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2.6298668797753474E-3</v>
      </c>
      <c r="Z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5.3347319179250993E-3</v>
      </c>
      <c r="AA54">
        <f>Net_Zero_Table[[#This Row],[S- Worst-Euclidean Distance]]/(Net_Zero_Table[[#This Row],[S+ Best-Euclidean Distance]]+Net_Zero_Table[[#This Row],[S- Worst-Euclidean Distance]])</f>
        <v>0.66980547965144865</v>
      </c>
      <c r="AB54">
        <v>53</v>
      </c>
    </row>
    <row r="55" spans="1:28" x14ac:dyDescent="0.3">
      <c r="A55">
        <v>220</v>
      </c>
      <c r="B55" t="s">
        <v>141</v>
      </c>
      <c r="C55" t="s">
        <v>149</v>
      </c>
      <c r="D55" t="s">
        <v>154</v>
      </c>
      <c r="E55" t="s">
        <v>156</v>
      </c>
      <c r="F55" t="s">
        <v>160</v>
      </c>
      <c r="G55" t="s">
        <v>225</v>
      </c>
      <c r="H55">
        <v>415.95437551979506</v>
      </c>
      <c r="I55">
        <v>60</v>
      </c>
      <c r="J55">
        <v>1523721.8510122164</v>
      </c>
      <c r="K55">
        <v>54371.343808333331</v>
      </c>
      <c r="L55">
        <v>274269933.182199</v>
      </c>
      <c r="M55">
        <v>6490325.4041666649</v>
      </c>
      <c r="N55">
        <v>2285582776.5183249</v>
      </c>
      <c r="O55">
        <v>111840000</v>
      </c>
      <c r="P55">
        <v>24.397249991666659</v>
      </c>
      <c r="Q55">
        <v>22779.641672632635</v>
      </c>
      <c r="R55">
        <v>274324304.52600735</v>
      </c>
      <c r="S55">
        <v>2403.9131019224915</v>
      </c>
      <c r="T55">
        <v>22804.038922624302</v>
      </c>
      <c r="U55">
        <f>Net_Zero_Table[[#This Row],[Total Energy(MJ)]]*AHP!$Q$23/TOPSIS!$B$20</f>
        <v>2.3056387133956167E-2</v>
      </c>
      <c r="V55">
        <f>Net_Zero_Table[[#This Row],[Capital Cost (LKR)]]*AHP!$Q$24/TOPSIS!$C$20</f>
        <v>4.9575309509129264E-3</v>
      </c>
      <c r="W55">
        <f>Net_Zero_Table[[#This Row],[System Cost (LKR)]]*AHP!$Q$25/TOPSIS!$D$20</f>
        <v>2.4299822482969809E-3</v>
      </c>
      <c r="X55">
        <f>Net_Zero_Table[[#This Row],[Embodied Carbon (Metric T)]]*AHP!$Q$26/TOPSIS!$E$20</f>
        <v>1.0518700395293049E-2</v>
      </c>
      <c r="Y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2.5291275658130756E-3</v>
      </c>
      <c r="Z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5.1191685556582498E-3</v>
      </c>
      <c r="AA55">
        <f>Net_Zero_Table[[#This Row],[S- Worst-Euclidean Distance]]/(Net_Zero_Table[[#This Row],[S+ Best-Euclidean Distance]]+Net_Zero_Table[[#This Row],[S- Worst-Euclidean Distance]])</f>
        <v>0.66932143765812513</v>
      </c>
      <c r="AB55">
        <v>54</v>
      </c>
    </row>
    <row r="56" spans="1:28" x14ac:dyDescent="0.3">
      <c r="A56">
        <v>239</v>
      </c>
      <c r="B56" t="s">
        <v>141</v>
      </c>
      <c r="C56" t="s">
        <v>149</v>
      </c>
      <c r="D56" t="s">
        <v>155</v>
      </c>
      <c r="E56" t="s">
        <v>156</v>
      </c>
      <c r="F56" t="s">
        <v>160</v>
      </c>
      <c r="G56" t="s">
        <v>226</v>
      </c>
      <c r="H56">
        <v>415.9844693947951</v>
      </c>
      <c r="I56">
        <v>30</v>
      </c>
      <c r="J56">
        <v>1523750.981883216</v>
      </c>
      <c r="K56">
        <v>54285.361308333318</v>
      </c>
      <c r="L56">
        <v>274275176.73897886</v>
      </c>
      <c r="M56">
        <v>6486026.2791666649</v>
      </c>
      <c r="N56">
        <v>2285626472.8248239</v>
      </c>
      <c r="O56">
        <v>117000000</v>
      </c>
      <c r="P56">
        <v>24.332763116666662</v>
      </c>
      <c r="Q56">
        <v>22780.077179154076</v>
      </c>
      <c r="R56">
        <v>274329462.1002872</v>
      </c>
      <c r="S56">
        <v>2409.1124991039906</v>
      </c>
      <c r="T56">
        <v>22804.40994227074</v>
      </c>
      <c r="U56">
        <f>Net_Zero_Table[[#This Row],[Total Energy(MJ)]]*AHP!$Q$23/TOPSIS!$B$20</f>
        <v>2.3056820617345375E-2</v>
      </c>
      <c r="V56">
        <f>Net_Zero_Table[[#This Row],[Capital Cost (LKR)]]*AHP!$Q$24/TOPSIS!$C$20</f>
        <v>4.9542471332424494E-3</v>
      </c>
      <c r="W56">
        <f>Net_Zero_Table[[#This Row],[System Cost (LKR)]]*AHP!$Q$25/TOPSIS!$D$20</f>
        <v>2.5420951631862192E-3</v>
      </c>
      <c r="X56">
        <f>Net_Zero_Table[[#This Row],[Embodied Carbon (Metric T)]]*AHP!$Q$26/TOPSIS!$E$20</f>
        <v>1.0490897338891799E-2</v>
      </c>
      <c r="Y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2.5291402967685052E-3</v>
      </c>
      <c r="Z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5.1190109021029984E-3</v>
      </c>
      <c r="AA56">
        <f>Net_Zero_Table[[#This Row],[S- Worst-Euclidean Distance]]/(Net_Zero_Table[[#This Row],[S+ Best-Euclidean Distance]]+Net_Zero_Table[[#This Row],[S- Worst-Euclidean Distance]])</f>
        <v>0.66931350714644822</v>
      </c>
      <c r="AB56">
        <v>55</v>
      </c>
    </row>
    <row r="57" spans="1:28" x14ac:dyDescent="0.3">
      <c r="A57">
        <v>222</v>
      </c>
      <c r="B57" t="s">
        <v>141</v>
      </c>
      <c r="C57" t="s">
        <v>149</v>
      </c>
      <c r="D57" t="s">
        <v>154</v>
      </c>
      <c r="E57" t="s">
        <v>156</v>
      </c>
      <c r="F57" t="s">
        <v>160</v>
      </c>
      <c r="G57" t="s">
        <v>224</v>
      </c>
      <c r="H57">
        <v>415.95437551979506</v>
      </c>
      <c r="I57">
        <v>30</v>
      </c>
      <c r="J57">
        <v>1523721.8510122164</v>
      </c>
      <c r="K57">
        <v>54371.343808333331</v>
      </c>
      <c r="L57">
        <v>274269933.182199</v>
      </c>
      <c r="M57">
        <v>6490325.4041666649</v>
      </c>
      <c r="N57">
        <v>2285582776.5183249</v>
      </c>
      <c r="O57">
        <v>112386000</v>
      </c>
      <c r="P57">
        <v>24.397249991666659</v>
      </c>
      <c r="Q57">
        <v>22779.641672632635</v>
      </c>
      <c r="R57">
        <v>274324304.52600735</v>
      </c>
      <c r="S57">
        <v>2404.4591019224918</v>
      </c>
      <c r="T57">
        <v>22804.038922624302</v>
      </c>
      <c r="U57">
        <f>Net_Zero_Table[[#This Row],[Total Energy(MJ)]]*AHP!$Q$23/TOPSIS!$B$20</f>
        <v>2.3056387133956167E-2</v>
      </c>
      <c r="V57">
        <f>Net_Zero_Table[[#This Row],[Capital Cost (LKR)]]*AHP!$Q$24/TOPSIS!$C$20</f>
        <v>4.9575309509129264E-3</v>
      </c>
      <c r="W57">
        <f>Net_Zero_Table[[#This Row],[System Cost (LKR)]]*AHP!$Q$25/TOPSIS!$D$20</f>
        <v>2.4418453590585166E-3</v>
      </c>
      <c r="X57">
        <f>Net_Zero_Table[[#This Row],[Embodied Carbon (Metric T)]]*AHP!$Q$26/TOPSIS!$E$20</f>
        <v>1.0518700395293049E-2</v>
      </c>
      <c r="Y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2.5304847978631566E-3</v>
      </c>
      <c r="Z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5.1175476626103651E-3</v>
      </c>
      <c r="AA57">
        <f>Net_Zero_Table[[#This Row],[S- Worst-Euclidean Distance]]/(Net_Zero_Table[[#This Row],[S+ Best-Euclidean Distance]]+Net_Zero_Table[[#This Row],[S- Worst-Euclidean Distance]])</f>
        <v>0.66913257613102717</v>
      </c>
      <c r="AB57">
        <v>56</v>
      </c>
    </row>
    <row r="58" spans="1:28" x14ac:dyDescent="0.3">
      <c r="A58">
        <v>88</v>
      </c>
      <c r="B58" t="s">
        <v>139</v>
      </c>
      <c r="C58" t="s">
        <v>151</v>
      </c>
      <c r="D58" t="s">
        <v>154</v>
      </c>
      <c r="E58" t="s">
        <v>157</v>
      </c>
      <c r="F58" t="s">
        <v>161</v>
      </c>
      <c r="G58" t="s">
        <v>225</v>
      </c>
      <c r="H58">
        <v>400.99500971994576</v>
      </c>
      <c r="I58">
        <v>58</v>
      </c>
      <c r="J58">
        <v>1492413.05725588</v>
      </c>
      <c r="K58">
        <v>69781.865274999989</v>
      </c>
      <c r="L58">
        <v>268634350.30605841</v>
      </c>
      <c r="M58">
        <v>5180926.713333332</v>
      </c>
      <c r="N58">
        <v>2238619585.8838201</v>
      </c>
      <c r="O58">
        <v>108112000</v>
      </c>
      <c r="P58">
        <v>26.522407808333327</v>
      </c>
      <c r="Q58">
        <v>22311.575205975405</v>
      </c>
      <c r="R58">
        <v>268704132.17133343</v>
      </c>
      <c r="S58">
        <v>2351.9125125971532</v>
      </c>
      <c r="T58">
        <v>22338.097613783739</v>
      </c>
      <c r="U58">
        <f>Net_Zero_Table[[#This Row],[Total Energy(MJ)]]*AHP!$Q$23/TOPSIS!$B$20</f>
        <v>2.2584023338874951E-2</v>
      </c>
      <c r="V58">
        <f>Net_Zero_Table[[#This Row],[Capital Cost (LKR)]]*AHP!$Q$24/TOPSIS!$C$20</f>
        <v>3.9573677645303494E-3</v>
      </c>
      <c r="W58">
        <f>Net_Zero_Table[[#This Row],[System Cost (LKR)]]*AHP!$Q$25/TOPSIS!$D$20</f>
        <v>2.3489828400204147E-3</v>
      </c>
      <c r="X58">
        <f>Net_Zero_Table[[#This Row],[Embodied Carbon (Metric T)]]*AHP!$Q$26/TOPSIS!$E$20</f>
        <v>1.1434947036773838E-2</v>
      </c>
      <c r="Y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2.6422385963666539E-3</v>
      </c>
      <c r="Z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5.3403069088593718E-3</v>
      </c>
      <c r="AA58">
        <f>Net_Zero_Table[[#This Row],[S- Worst-Euclidean Distance]]/(Net_Zero_Table[[#This Row],[S+ Best-Euclidean Distance]]+Net_Zero_Table[[#This Row],[S- Worst-Euclidean Distance]])</f>
        <v>0.66899799135039961</v>
      </c>
      <c r="AB58">
        <v>57</v>
      </c>
    </row>
    <row r="59" spans="1:28" x14ac:dyDescent="0.3">
      <c r="A59">
        <v>90</v>
      </c>
      <c r="B59" t="s">
        <v>139</v>
      </c>
      <c r="C59" t="s">
        <v>151</v>
      </c>
      <c r="D59" t="s">
        <v>154</v>
      </c>
      <c r="E59" t="s">
        <v>157</v>
      </c>
      <c r="F59" t="s">
        <v>161</v>
      </c>
      <c r="G59" t="s">
        <v>224</v>
      </c>
      <c r="H59">
        <v>400.99500971994576</v>
      </c>
      <c r="I59">
        <v>29</v>
      </c>
      <c r="J59">
        <v>1492413.05725588</v>
      </c>
      <c r="K59">
        <v>69781.865274999989</v>
      </c>
      <c r="L59">
        <v>268634350.30605841</v>
      </c>
      <c r="M59">
        <v>5180926.713333332</v>
      </c>
      <c r="N59">
        <v>2238619585.8838201</v>
      </c>
      <c r="O59">
        <v>108639800</v>
      </c>
      <c r="P59">
        <v>26.522407808333327</v>
      </c>
      <c r="Q59">
        <v>22311.575205975405</v>
      </c>
      <c r="R59">
        <v>268704132.17133343</v>
      </c>
      <c r="S59">
        <v>2352.440312597153</v>
      </c>
      <c r="T59">
        <v>22338.097613783739</v>
      </c>
      <c r="U59">
        <f>Net_Zero_Table[[#This Row],[Total Energy(MJ)]]*AHP!$Q$23/TOPSIS!$B$20</f>
        <v>2.2584023338874951E-2</v>
      </c>
      <c r="V59">
        <f>Net_Zero_Table[[#This Row],[Capital Cost (LKR)]]*AHP!$Q$24/TOPSIS!$C$20</f>
        <v>3.9573677645303494E-3</v>
      </c>
      <c r="W59">
        <f>Net_Zero_Table[[#This Row],[System Cost (LKR)]]*AHP!$Q$25/TOPSIS!$D$20</f>
        <v>2.360450513756566E-3</v>
      </c>
      <c r="X59">
        <f>Net_Zero_Table[[#This Row],[Embodied Carbon (Metric T)]]*AHP!$Q$26/TOPSIS!$E$20</f>
        <v>1.1434947036773838E-2</v>
      </c>
      <c r="Y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2.6431421985215302E-3</v>
      </c>
      <c r="Z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5.3386305417914203E-3</v>
      </c>
      <c r="AA59">
        <f>Net_Zero_Table[[#This Row],[S- Worst-Euclidean Distance]]/(Net_Zero_Table[[#This Row],[S+ Best-Euclidean Distance]]+Net_Zero_Table[[#This Row],[S- Worst-Euclidean Distance]])</f>
        <v>0.66885273678965984</v>
      </c>
      <c r="AB59">
        <v>58</v>
      </c>
    </row>
    <row r="60" spans="1:28" x14ac:dyDescent="0.3">
      <c r="A60">
        <v>89</v>
      </c>
      <c r="B60" t="s">
        <v>139</v>
      </c>
      <c r="C60" t="s">
        <v>151</v>
      </c>
      <c r="D60" t="s">
        <v>154</v>
      </c>
      <c r="E60" t="s">
        <v>157</v>
      </c>
      <c r="F60" t="s">
        <v>161</v>
      </c>
      <c r="G60" t="s">
        <v>226</v>
      </c>
      <c r="H60">
        <v>400.99500971994576</v>
      </c>
      <c r="I60">
        <v>29</v>
      </c>
      <c r="J60">
        <v>1492413.05725588</v>
      </c>
      <c r="K60">
        <v>69781.865274999989</v>
      </c>
      <c r="L60">
        <v>268634350.30605841</v>
      </c>
      <c r="M60">
        <v>5180926.713333332</v>
      </c>
      <c r="N60">
        <v>2238619585.8838201</v>
      </c>
      <c r="O60">
        <v>113100000</v>
      </c>
      <c r="P60">
        <v>26.522407808333327</v>
      </c>
      <c r="Q60">
        <v>22311.575205975405</v>
      </c>
      <c r="R60">
        <v>268704132.17133343</v>
      </c>
      <c r="S60">
        <v>2356.900512597153</v>
      </c>
      <c r="T60">
        <v>22338.097613783739</v>
      </c>
      <c r="U60">
        <f>Net_Zero_Table[[#This Row],[Total Energy(MJ)]]*AHP!$Q$23/TOPSIS!$B$20</f>
        <v>2.2584023338874951E-2</v>
      </c>
      <c r="V60">
        <f>Net_Zero_Table[[#This Row],[Capital Cost (LKR)]]*AHP!$Q$24/TOPSIS!$C$20</f>
        <v>3.9573677645303494E-3</v>
      </c>
      <c r="W60">
        <f>Net_Zero_Table[[#This Row],[System Cost (LKR)]]*AHP!$Q$25/TOPSIS!$D$20</f>
        <v>2.4573586577466785E-3</v>
      </c>
      <c r="X60">
        <f>Net_Zero_Table[[#This Row],[Embodied Carbon (Metric T)]]*AHP!$Q$26/TOPSIS!$E$20</f>
        <v>1.1434947036773838E-2</v>
      </c>
      <c r="Y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2.6527461249682459E-3</v>
      </c>
      <c r="Z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5.325429405583261E-3</v>
      </c>
      <c r="AA60">
        <f>Net_Zero_Table[[#This Row],[S- Worst-Euclidean Distance]]/(Net_Zero_Table[[#This Row],[S+ Best-Euclidean Distance]]+Net_Zero_Table[[#This Row],[S- Worst-Euclidean Distance]])</f>
        <v>0.66749965392339905</v>
      </c>
      <c r="AB60">
        <v>59</v>
      </c>
    </row>
    <row r="61" spans="1:28" x14ac:dyDescent="0.3">
      <c r="A61">
        <v>221</v>
      </c>
      <c r="B61" t="s">
        <v>141</v>
      </c>
      <c r="C61" t="s">
        <v>149</v>
      </c>
      <c r="D61" t="s">
        <v>154</v>
      </c>
      <c r="E61" t="s">
        <v>156</v>
      </c>
      <c r="F61" t="s">
        <v>160</v>
      </c>
      <c r="G61" t="s">
        <v>226</v>
      </c>
      <c r="H61">
        <v>415.95437551979506</v>
      </c>
      <c r="I61">
        <v>30</v>
      </c>
      <c r="J61">
        <v>1523721.8510122164</v>
      </c>
      <c r="K61">
        <v>54371.343808333331</v>
      </c>
      <c r="L61">
        <v>274269933.182199</v>
      </c>
      <c r="M61">
        <v>6490325.4041666649</v>
      </c>
      <c r="N61">
        <v>2285582776.5183249</v>
      </c>
      <c r="O61">
        <v>117000000</v>
      </c>
      <c r="P61">
        <v>24.397249991666659</v>
      </c>
      <c r="Q61">
        <v>22779.641672632635</v>
      </c>
      <c r="R61">
        <v>274324304.52600735</v>
      </c>
      <c r="S61">
        <v>2409.0731019224913</v>
      </c>
      <c r="T61">
        <v>22804.038922624302</v>
      </c>
      <c r="U61">
        <f>Net_Zero_Table[[#This Row],[Total Energy(MJ)]]*AHP!$Q$23/TOPSIS!$B$20</f>
        <v>2.3056387133956167E-2</v>
      </c>
      <c r="V61">
        <f>Net_Zero_Table[[#This Row],[Capital Cost (LKR)]]*AHP!$Q$24/TOPSIS!$C$20</f>
        <v>4.9575309509129264E-3</v>
      </c>
      <c r="W61">
        <f>Net_Zero_Table[[#This Row],[System Cost (LKR)]]*AHP!$Q$25/TOPSIS!$D$20</f>
        <v>2.5420951631862192E-3</v>
      </c>
      <c r="X61">
        <f>Net_Zero_Table[[#This Row],[Embodied Carbon (Metric T)]]*AHP!$Q$26/TOPSIS!$E$20</f>
        <v>1.0518700395293049E-2</v>
      </c>
      <c r="Y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2.5441350412672399E-3</v>
      </c>
      <c r="Z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5.1049306168489935E-3</v>
      </c>
      <c r="AA61">
        <f>Net_Zero_Table[[#This Row],[S- Worst-Euclidean Distance]]/(Net_Zero_Table[[#This Row],[S+ Best-Euclidean Distance]]+Net_Zero_Table[[#This Row],[S- Worst-Euclidean Distance]])</f>
        <v>0.66739270454977451</v>
      </c>
      <c r="AB61">
        <v>60</v>
      </c>
    </row>
    <row r="62" spans="1:28" x14ac:dyDescent="0.3">
      <c r="A62">
        <v>313</v>
      </c>
      <c r="B62" t="s">
        <v>141</v>
      </c>
      <c r="C62" t="s">
        <v>151</v>
      </c>
      <c r="D62" t="s">
        <v>155</v>
      </c>
      <c r="E62" t="s">
        <v>156</v>
      </c>
      <c r="F62" t="s">
        <v>161</v>
      </c>
      <c r="G62" t="s">
        <v>225</v>
      </c>
      <c r="H62">
        <v>424.05591577968511</v>
      </c>
      <c r="I62">
        <v>61</v>
      </c>
      <c r="J62">
        <v>1572339.8989797514</v>
      </c>
      <c r="K62">
        <v>52942.061733333321</v>
      </c>
      <c r="L62">
        <v>283021181.81635529</v>
      </c>
      <c r="M62">
        <v>5947991.7966666659</v>
      </c>
      <c r="N62">
        <v>2358509848.4696274</v>
      </c>
      <c r="O62">
        <v>113704000</v>
      </c>
      <c r="P62">
        <v>21.39737989166666</v>
      </c>
      <c r="Q62">
        <v>23506.481489747282</v>
      </c>
      <c r="R62">
        <v>283074123.87808859</v>
      </c>
      <c r="S62">
        <v>2478.1618402662939</v>
      </c>
      <c r="T62">
        <v>23527.878869638949</v>
      </c>
      <c r="U62">
        <f>Net_Zero_Table[[#This Row],[Total Energy(MJ)]]*AHP!$Q$23/TOPSIS!$B$20</f>
        <v>2.3791791248740462E-2</v>
      </c>
      <c r="V62">
        <f>Net_Zero_Table[[#This Row],[Capital Cost (LKR)]]*AHP!$Q$24/TOPSIS!$C$20</f>
        <v>4.5432781242094366E-3</v>
      </c>
      <c r="W62">
        <f>Net_Zero_Table[[#This Row],[System Cost (LKR)]]*AHP!$Q$25/TOPSIS!$D$20</f>
        <v>2.470481952435264E-3</v>
      </c>
      <c r="X62">
        <f>Net_Zero_Table[[#This Row],[Embodied Carbon (Metric T)]]*AHP!$Q$26/TOPSIS!$E$20</f>
        <v>9.225327789057677E-3</v>
      </c>
      <c r="Y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2.726549832145046E-3</v>
      </c>
      <c r="Z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5.4034342836550581E-3</v>
      </c>
      <c r="AA62">
        <f>Net_Zero_Table[[#This Row],[S- Worst-Euclidean Distance]]/(Net_Zero_Table[[#This Row],[S+ Best-Euclidean Distance]]+Net_Zero_Table[[#This Row],[S- Worst-Euclidean Distance]])</f>
        <v>0.66463036171913659</v>
      </c>
      <c r="AB62">
        <v>61</v>
      </c>
    </row>
    <row r="63" spans="1:28" x14ac:dyDescent="0.3">
      <c r="A63">
        <v>315</v>
      </c>
      <c r="B63" t="s">
        <v>141</v>
      </c>
      <c r="C63" t="s">
        <v>151</v>
      </c>
      <c r="D63" t="s">
        <v>155</v>
      </c>
      <c r="E63" t="s">
        <v>156</v>
      </c>
      <c r="F63" t="s">
        <v>161</v>
      </c>
      <c r="G63" t="s">
        <v>224</v>
      </c>
      <c r="H63">
        <v>424.05591577968511</v>
      </c>
      <c r="I63">
        <v>31</v>
      </c>
      <c r="J63">
        <v>1572339.8989797514</v>
      </c>
      <c r="K63">
        <v>52942.061733333321</v>
      </c>
      <c r="L63">
        <v>283021181.81635529</v>
      </c>
      <c r="M63">
        <v>5947991.7966666659</v>
      </c>
      <c r="N63">
        <v>2358509848.4696274</v>
      </c>
      <c r="O63">
        <v>116132200</v>
      </c>
      <c r="P63">
        <v>21.39737989166666</v>
      </c>
      <c r="Q63">
        <v>23506.481489747282</v>
      </c>
      <c r="R63">
        <v>283074123.87808859</v>
      </c>
      <c r="S63">
        <v>2480.5900402662942</v>
      </c>
      <c r="T63">
        <v>23527.878869638949</v>
      </c>
      <c r="U63">
        <f>Net_Zero_Table[[#This Row],[Total Energy(MJ)]]*AHP!$Q$23/TOPSIS!$B$20</f>
        <v>2.3791791248740462E-2</v>
      </c>
      <c r="V63">
        <f>Net_Zero_Table[[#This Row],[Capital Cost (LKR)]]*AHP!$Q$24/TOPSIS!$C$20</f>
        <v>4.5432781242094366E-3</v>
      </c>
      <c r="W63">
        <f>Net_Zero_Table[[#This Row],[System Cost (LKR)]]*AHP!$Q$25/TOPSIS!$D$20</f>
        <v>2.5232402043604673E-3</v>
      </c>
      <c r="X63">
        <f>Net_Zero_Table[[#This Row],[Embodied Carbon (Metric T)]]*AHP!$Q$26/TOPSIS!$E$20</f>
        <v>9.225327789057677E-3</v>
      </c>
      <c r="Y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2.7333211516061486E-3</v>
      </c>
      <c r="Z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5.3971975521264499E-3</v>
      </c>
      <c r="AA63">
        <f>Net_Zero_Table[[#This Row],[S- Worst-Euclidean Distance]]/(Net_Zero_Table[[#This Row],[S+ Best-Euclidean Distance]]+Net_Zero_Table[[#This Row],[S- Worst-Euclidean Distance]])</f>
        <v>0.66381958504673</v>
      </c>
      <c r="AB63">
        <v>62</v>
      </c>
    </row>
    <row r="64" spans="1:28" x14ac:dyDescent="0.3">
      <c r="A64">
        <v>295</v>
      </c>
      <c r="B64" t="s">
        <v>141</v>
      </c>
      <c r="C64" t="s">
        <v>151</v>
      </c>
      <c r="D64" t="s">
        <v>154</v>
      </c>
      <c r="E64" t="s">
        <v>156</v>
      </c>
      <c r="F64" t="s">
        <v>161</v>
      </c>
      <c r="G64" t="s">
        <v>225</v>
      </c>
      <c r="H64">
        <v>424.02582190468513</v>
      </c>
      <c r="I64">
        <v>61</v>
      </c>
      <c r="J64">
        <v>1572310.7681087512</v>
      </c>
      <c r="K64">
        <v>53028.044233333327</v>
      </c>
      <c r="L64">
        <v>283015938.25957525</v>
      </c>
      <c r="M64">
        <v>5952290.9216666659</v>
      </c>
      <c r="N64">
        <v>2358466152.1631269</v>
      </c>
      <c r="O64">
        <v>113704000</v>
      </c>
      <c r="P64">
        <v>21.461866766666663</v>
      </c>
      <c r="Q64">
        <v>23506.045983225831</v>
      </c>
      <c r="R64">
        <v>283068966.30380857</v>
      </c>
      <c r="S64">
        <v>2478.1224430847938</v>
      </c>
      <c r="T64">
        <v>23527.507849992497</v>
      </c>
      <c r="U64">
        <f>Net_Zero_Table[[#This Row],[Total Energy(MJ)]]*AHP!$Q$23/TOPSIS!$B$20</f>
        <v>2.3791357765351243E-2</v>
      </c>
      <c r="V64">
        <f>Net_Zero_Table[[#This Row],[Capital Cost (LKR)]]*AHP!$Q$24/TOPSIS!$C$20</f>
        <v>4.5465619418799137E-3</v>
      </c>
      <c r="W64">
        <f>Net_Zero_Table[[#This Row],[System Cost (LKR)]]*AHP!$Q$25/TOPSIS!$D$20</f>
        <v>2.470481952435264E-3</v>
      </c>
      <c r="X64">
        <f>Net_Zero_Table[[#This Row],[Embodied Carbon (Metric T)]]*AHP!$Q$26/TOPSIS!$E$20</f>
        <v>9.2531308454589286E-3</v>
      </c>
      <c r="Y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2.7269830879160075E-3</v>
      </c>
      <c r="Z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5.3832551817572264E-3</v>
      </c>
      <c r="AA64">
        <f>Net_Zero_Table[[#This Row],[S- Worst-Euclidean Distance]]/(Net_Zero_Table[[#This Row],[S+ Best-Euclidean Distance]]+Net_Zero_Table[[#This Row],[S- Worst-Euclidean Distance]])</f>
        <v>0.66376042266069213</v>
      </c>
      <c r="AB64">
        <v>63</v>
      </c>
    </row>
    <row r="65" spans="1:28" x14ac:dyDescent="0.3">
      <c r="A65">
        <v>297</v>
      </c>
      <c r="B65" t="s">
        <v>141</v>
      </c>
      <c r="C65" t="s">
        <v>151</v>
      </c>
      <c r="D65" t="s">
        <v>154</v>
      </c>
      <c r="E65" t="s">
        <v>156</v>
      </c>
      <c r="F65" t="s">
        <v>161</v>
      </c>
      <c r="G65" t="s">
        <v>224</v>
      </c>
      <c r="H65">
        <v>424.02582190468513</v>
      </c>
      <c r="I65">
        <v>31</v>
      </c>
      <c r="J65">
        <v>1572310.7681087512</v>
      </c>
      <c r="K65">
        <v>53028.044233333327</v>
      </c>
      <c r="L65">
        <v>283015938.25957525</v>
      </c>
      <c r="M65">
        <v>5952290.9216666659</v>
      </c>
      <c r="N65">
        <v>2358466152.1631269</v>
      </c>
      <c r="O65">
        <v>116132200</v>
      </c>
      <c r="P65">
        <v>21.461866766666663</v>
      </c>
      <c r="Q65">
        <v>23506.045983225831</v>
      </c>
      <c r="R65">
        <v>283068966.30380857</v>
      </c>
      <c r="S65">
        <v>2480.5506430847936</v>
      </c>
      <c r="T65">
        <v>23527.507849992497</v>
      </c>
      <c r="U65">
        <f>Net_Zero_Table[[#This Row],[Total Energy(MJ)]]*AHP!$Q$23/TOPSIS!$B$20</f>
        <v>2.3791357765351243E-2</v>
      </c>
      <c r="V65">
        <f>Net_Zero_Table[[#This Row],[Capital Cost (LKR)]]*AHP!$Q$24/TOPSIS!$C$20</f>
        <v>4.5465619418799137E-3</v>
      </c>
      <c r="W65">
        <f>Net_Zero_Table[[#This Row],[System Cost (LKR)]]*AHP!$Q$25/TOPSIS!$D$20</f>
        <v>2.5232402043604673E-3</v>
      </c>
      <c r="X65">
        <f>Net_Zero_Table[[#This Row],[Embodied Carbon (Metric T)]]*AHP!$Q$26/TOPSIS!$E$20</f>
        <v>9.2531308454589286E-3</v>
      </c>
      <c r="Y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2.7337533342324991E-3</v>
      </c>
      <c r="Z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5.3769950447082352E-3</v>
      </c>
      <c r="AA65">
        <f>Net_Zero_Table[[#This Row],[S- Worst-Euclidean Distance]]/(Net_Zero_Table[[#This Row],[S+ Best-Euclidean Distance]]+Net_Zero_Table[[#This Row],[S- Worst-Euclidean Distance]])</f>
        <v>0.66294684454389052</v>
      </c>
      <c r="AB65">
        <v>64</v>
      </c>
    </row>
    <row r="66" spans="1:28" x14ac:dyDescent="0.3">
      <c r="A66">
        <v>34</v>
      </c>
      <c r="B66" t="s">
        <v>139</v>
      </c>
      <c r="C66" t="s">
        <v>149</v>
      </c>
      <c r="D66" t="s">
        <v>155</v>
      </c>
      <c r="E66" t="s">
        <v>157</v>
      </c>
      <c r="F66" t="s">
        <v>161</v>
      </c>
      <c r="G66" t="s">
        <v>225</v>
      </c>
      <c r="H66">
        <v>374.26203516665691</v>
      </c>
      <c r="I66">
        <v>54</v>
      </c>
      <c r="J66">
        <v>1400577.6402400073</v>
      </c>
      <c r="K66">
        <v>71529.603974999991</v>
      </c>
      <c r="L66">
        <v>252103975.24320132</v>
      </c>
      <c r="M66">
        <v>5665619.9083333323</v>
      </c>
      <c r="N66">
        <v>2100866460.3600111</v>
      </c>
      <c r="O66">
        <v>100656000</v>
      </c>
      <c r="P66">
        <v>28.902882533333326</v>
      </c>
      <c r="Q66">
        <v>20938.635721588107</v>
      </c>
      <c r="R66">
        <v>252175504.84717631</v>
      </c>
      <c r="S66">
        <v>2207.1880802683445</v>
      </c>
      <c r="T66">
        <v>20967.538604121441</v>
      </c>
      <c r="U66">
        <f>Net_Zero_Table[[#This Row],[Total Energy(MJ)]]*AHP!$Q$23/TOPSIS!$B$20</f>
        <v>2.1194826595855327E-2</v>
      </c>
      <c r="V66">
        <f>Net_Zero_Table[[#This Row],[Capital Cost (LKR)]]*AHP!$Q$24/TOPSIS!$C$20</f>
        <v>4.3275928867355902E-3</v>
      </c>
      <c r="W66">
        <f>Net_Zero_Table[[#This Row],[System Cost (LKR)]]*AHP!$Q$25/TOPSIS!$D$20</f>
        <v>2.1869840234672827E-3</v>
      </c>
      <c r="X66">
        <f>Net_Zero_Table[[#This Row],[Embodied Carbon (Metric T)]]*AHP!$Q$26/TOPSIS!$E$20</f>
        <v>1.2461271743017177E-2</v>
      </c>
      <c r="Y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3.2579964950484692E-3</v>
      </c>
      <c r="Z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6.3878143280876468E-3</v>
      </c>
      <c r="AA66">
        <f>Net_Zero_Table[[#This Row],[S- Worst-Euclidean Distance]]/(Net_Zero_Table[[#This Row],[S+ Best-Euclidean Distance]]+Net_Zero_Table[[#This Row],[S- Worst-Euclidean Distance]])</f>
        <v>0.66223715613062317</v>
      </c>
      <c r="AB66">
        <v>65</v>
      </c>
    </row>
    <row r="67" spans="1:28" x14ac:dyDescent="0.3">
      <c r="A67">
        <v>36</v>
      </c>
      <c r="B67" t="s">
        <v>139</v>
      </c>
      <c r="C67" t="s">
        <v>149</v>
      </c>
      <c r="D67" t="s">
        <v>155</v>
      </c>
      <c r="E67" t="s">
        <v>157</v>
      </c>
      <c r="F67" t="s">
        <v>161</v>
      </c>
      <c r="G67" t="s">
        <v>224</v>
      </c>
      <c r="H67">
        <v>374.26203516665691</v>
      </c>
      <c r="I67">
        <v>27</v>
      </c>
      <c r="J67">
        <v>1400577.6402400073</v>
      </c>
      <c r="K67">
        <v>71529.603974999991</v>
      </c>
      <c r="L67">
        <v>252103975.24320132</v>
      </c>
      <c r="M67">
        <v>5665619.9083333323</v>
      </c>
      <c r="N67">
        <v>2100866460.3600111</v>
      </c>
      <c r="O67">
        <v>101147400</v>
      </c>
      <c r="P67">
        <v>28.902882533333326</v>
      </c>
      <c r="Q67">
        <v>20938.635721588107</v>
      </c>
      <c r="R67">
        <v>252175504.84717631</v>
      </c>
      <c r="S67">
        <v>2207.6794802683444</v>
      </c>
      <c r="T67">
        <v>20967.538604121441</v>
      </c>
      <c r="U67">
        <f>Net_Zero_Table[[#This Row],[Total Energy(MJ)]]*AHP!$Q$23/TOPSIS!$B$20</f>
        <v>2.1194826595855327E-2</v>
      </c>
      <c r="V67">
        <f>Net_Zero_Table[[#This Row],[Capital Cost (LKR)]]*AHP!$Q$24/TOPSIS!$C$20</f>
        <v>4.3275928867355902E-3</v>
      </c>
      <c r="W67">
        <f>Net_Zero_Table[[#This Row],[System Cost (LKR)]]*AHP!$Q$25/TOPSIS!$D$20</f>
        <v>2.1976608231526651E-3</v>
      </c>
      <c r="X67">
        <f>Net_Zero_Table[[#This Row],[Embodied Carbon (Metric T)]]*AHP!$Q$26/TOPSIS!$E$20</f>
        <v>1.2461271743017177E-2</v>
      </c>
      <c r="Y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3.2581467079087208E-3</v>
      </c>
      <c r="Z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6.3862380927615795E-3</v>
      </c>
      <c r="AA67">
        <f>Net_Zero_Table[[#This Row],[S- Worst-Euclidean Distance]]/(Net_Zero_Table[[#This Row],[S+ Best-Euclidean Distance]]+Net_Zero_Table[[#This Row],[S- Worst-Euclidean Distance]])</f>
        <v>0.66217163922345013</v>
      </c>
      <c r="AB67">
        <v>66</v>
      </c>
    </row>
    <row r="68" spans="1:28" x14ac:dyDescent="0.3">
      <c r="A68">
        <v>314</v>
      </c>
      <c r="B68" t="s">
        <v>141</v>
      </c>
      <c r="C68" t="s">
        <v>151</v>
      </c>
      <c r="D68" t="s">
        <v>155</v>
      </c>
      <c r="E68" t="s">
        <v>156</v>
      </c>
      <c r="F68" t="s">
        <v>161</v>
      </c>
      <c r="G68" t="s">
        <v>226</v>
      </c>
      <c r="H68">
        <v>424.05591577968511</v>
      </c>
      <c r="I68">
        <v>31</v>
      </c>
      <c r="J68">
        <v>1572339.8989797514</v>
      </c>
      <c r="K68">
        <v>52942.061733333321</v>
      </c>
      <c r="L68">
        <v>283021181.81635529</v>
      </c>
      <c r="M68">
        <v>5947991.7966666659</v>
      </c>
      <c r="N68">
        <v>2358509848.4696274</v>
      </c>
      <c r="O68">
        <v>120900000</v>
      </c>
      <c r="P68">
        <v>21.39737989166666</v>
      </c>
      <c r="Q68">
        <v>23506.481489747282</v>
      </c>
      <c r="R68">
        <v>283074123.87808859</v>
      </c>
      <c r="S68">
        <v>2485.3578402662938</v>
      </c>
      <c r="T68">
        <v>23527.878869638949</v>
      </c>
      <c r="U68">
        <f>Net_Zero_Table[[#This Row],[Total Energy(MJ)]]*AHP!$Q$23/TOPSIS!$B$20</f>
        <v>2.3791791248740462E-2</v>
      </c>
      <c r="V68">
        <f>Net_Zero_Table[[#This Row],[Capital Cost (LKR)]]*AHP!$Q$24/TOPSIS!$C$20</f>
        <v>4.5432781242094366E-3</v>
      </c>
      <c r="W68">
        <f>Net_Zero_Table[[#This Row],[System Cost (LKR)]]*AHP!$Q$25/TOPSIS!$D$20</f>
        <v>2.6268316686257598E-3</v>
      </c>
      <c r="X68">
        <f>Net_Zero_Table[[#This Row],[Embodied Carbon (Metric T)]]*AHP!$Q$26/TOPSIS!$E$20</f>
        <v>9.225327789057677E-3</v>
      </c>
      <c r="Y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2.7495150657685331E-3</v>
      </c>
      <c r="Z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5.3864343011967237E-3</v>
      </c>
      <c r="AA68">
        <f>Net_Zero_Table[[#This Row],[S- Worst-Euclidean Distance]]/(Net_Zero_Table[[#This Row],[S+ Best-Euclidean Distance]]+Net_Zero_Table[[#This Row],[S- Worst-Euclidean Distance]])</f>
        <v>0.66205356722935038</v>
      </c>
      <c r="AB68">
        <v>67</v>
      </c>
    </row>
    <row r="69" spans="1:28" x14ac:dyDescent="0.3">
      <c r="A69">
        <v>35</v>
      </c>
      <c r="B69" t="s">
        <v>139</v>
      </c>
      <c r="C69" t="s">
        <v>149</v>
      </c>
      <c r="D69" t="s">
        <v>155</v>
      </c>
      <c r="E69" t="s">
        <v>157</v>
      </c>
      <c r="F69" t="s">
        <v>161</v>
      </c>
      <c r="G69" t="s">
        <v>226</v>
      </c>
      <c r="H69">
        <v>374.26203516665691</v>
      </c>
      <c r="I69">
        <v>27</v>
      </c>
      <c r="J69">
        <v>1400577.6402400073</v>
      </c>
      <c r="K69">
        <v>71529.603974999991</v>
      </c>
      <c r="L69">
        <v>252103975.24320132</v>
      </c>
      <c r="M69">
        <v>5665619.9083333323</v>
      </c>
      <c r="N69">
        <v>2100866460.3600111</v>
      </c>
      <c r="O69">
        <v>105300000</v>
      </c>
      <c r="P69">
        <v>28.902882533333326</v>
      </c>
      <c r="Q69">
        <v>20938.635721588107</v>
      </c>
      <c r="R69">
        <v>252175504.84717631</v>
      </c>
      <c r="S69">
        <v>2211.8320802683443</v>
      </c>
      <c r="T69">
        <v>20967.538604121441</v>
      </c>
      <c r="U69">
        <f>Net_Zero_Table[[#This Row],[Total Energy(MJ)]]*AHP!$Q$23/TOPSIS!$B$20</f>
        <v>2.1194826595855327E-2</v>
      </c>
      <c r="V69">
        <f>Net_Zero_Table[[#This Row],[Capital Cost (LKR)]]*AHP!$Q$24/TOPSIS!$C$20</f>
        <v>4.3275928867355902E-3</v>
      </c>
      <c r="W69">
        <f>Net_Zero_Table[[#This Row],[System Cost (LKR)]]*AHP!$Q$25/TOPSIS!$D$20</f>
        <v>2.2878856468675976E-3</v>
      </c>
      <c r="X69">
        <f>Net_Zero_Table[[#This Row],[Embodied Carbon (Metric T)]]*AHP!$Q$26/TOPSIS!$E$20</f>
        <v>1.2461271743017177E-2</v>
      </c>
      <c r="Y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3.260812057010109E-3</v>
      </c>
      <c r="Z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6.3736166917468945E-3</v>
      </c>
      <c r="AA69">
        <f>Net_Zero_Table[[#This Row],[S- Worst-Euclidean Distance]]/(Net_Zero_Table[[#This Row],[S+ Best-Euclidean Distance]]+Net_Zero_Table[[#This Row],[S- Worst-Euclidean Distance]])</f>
        <v>0.66154588486309518</v>
      </c>
      <c r="AB69">
        <v>68</v>
      </c>
    </row>
    <row r="70" spans="1:28" x14ac:dyDescent="0.3">
      <c r="A70">
        <v>296</v>
      </c>
      <c r="B70" t="s">
        <v>141</v>
      </c>
      <c r="C70" t="s">
        <v>151</v>
      </c>
      <c r="D70" t="s">
        <v>154</v>
      </c>
      <c r="E70" t="s">
        <v>156</v>
      </c>
      <c r="F70" t="s">
        <v>161</v>
      </c>
      <c r="G70" t="s">
        <v>226</v>
      </c>
      <c r="H70">
        <v>424.02582190468513</v>
      </c>
      <c r="I70">
        <v>31</v>
      </c>
      <c r="J70">
        <v>1572310.7681087512</v>
      </c>
      <c r="K70">
        <v>53028.044233333327</v>
      </c>
      <c r="L70">
        <v>283015938.25957525</v>
      </c>
      <c r="M70">
        <v>5952290.9216666659</v>
      </c>
      <c r="N70">
        <v>2358466152.1631269</v>
      </c>
      <c r="O70">
        <v>120900000</v>
      </c>
      <c r="P70">
        <v>21.461866766666663</v>
      </c>
      <c r="Q70">
        <v>23506.045983225831</v>
      </c>
      <c r="R70">
        <v>283068966.30380857</v>
      </c>
      <c r="S70">
        <v>2485.3184430847937</v>
      </c>
      <c r="T70">
        <v>23527.507849992497</v>
      </c>
      <c r="U70">
        <f>Net_Zero_Table[[#This Row],[Total Energy(MJ)]]*AHP!$Q$23/TOPSIS!$B$20</f>
        <v>2.3791357765351243E-2</v>
      </c>
      <c r="V70">
        <f>Net_Zero_Table[[#This Row],[Capital Cost (LKR)]]*AHP!$Q$24/TOPSIS!$C$20</f>
        <v>4.5465619418799137E-3</v>
      </c>
      <c r="W70">
        <f>Net_Zero_Table[[#This Row],[System Cost (LKR)]]*AHP!$Q$25/TOPSIS!$D$20</f>
        <v>2.6268316686257598E-3</v>
      </c>
      <c r="X70">
        <f>Net_Zero_Table[[#This Row],[Embodied Carbon (Metric T)]]*AHP!$Q$26/TOPSIS!$E$20</f>
        <v>9.2531308454589286E-3</v>
      </c>
      <c r="Y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2.7499447033527574E-3</v>
      </c>
      <c r="Z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5.3661912727041164E-3</v>
      </c>
      <c r="AA70">
        <f>Net_Zero_Table[[#This Row],[S- Worst-Euclidean Distance]]/(Net_Zero_Table[[#This Row],[S+ Best-Euclidean Distance]]+Net_Zero_Table[[#This Row],[S- Worst-Euclidean Distance]])</f>
        <v>0.66117562452560275</v>
      </c>
      <c r="AB70">
        <v>69</v>
      </c>
    </row>
    <row r="71" spans="1:28" x14ac:dyDescent="0.3">
      <c r="A71">
        <v>250</v>
      </c>
      <c r="B71" t="s">
        <v>141</v>
      </c>
      <c r="C71" t="s">
        <v>149</v>
      </c>
      <c r="D71" t="s">
        <v>155</v>
      </c>
      <c r="E71" t="s">
        <v>157</v>
      </c>
      <c r="F71" t="s">
        <v>161</v>
      </c>
      <c r="G71" t="s">
        <v>225</v>
      </c>
      <c r="H71">
        <v>400.34435968472962</v>
      </c>
      <c r="I71">
        <v>57</v>
      </c>
      <c r="J71">
        <v>1483429.2150315454</v>
      </c>
      <c r="K71">
        <v>57772.803974999988</v>
      </c>
      <c r="L71">
        <v>267017258.70567819</v>
      </c>
      <c r="M71">
        <v>5837579.9083333323</v>
      </c>
      <c r="N71">
        <v>2225143822.547318</v>
      </c>
      <c r="O71">
        <v>106248000</v>
      </c>
      <c r="P71">
        <v>26.839362533333325</v>
      </c>
      <c r="Q71">
        <v>22177.266764721604</v>
      </c>
      <c r="R71">
        <v>267075031.50965318</v>
      </c>
      <c r="S71">
        <v>2337.2294024556513</v>
      </c>
      <c r="T71">
        <v>22204.106127254938</v>
      </c>
      <c r="U71">
        <f>Net_Zero_Table[[#This Row],[Total Energy(MJ)]]*AHP!$Q$23/TOPSIS!$B$20</f>
        <v>2.2447100817187402E-2</v>
      </c>
      <c r="V71">
        <f>Net_Zero_Table[[#This Row],[Capital Cost (LKR)]]*AHP!$Q$24/TOPSIS!$C$20</f>
        <v>4.4589417743848437E-3</v>
      </c>
      <c r="W71">
        <f>Net_Zero_Table[[#This Row],[System Cost (LKR)]]*AHP!$Q$25/TOPSIS!$D$20</f>
        <v>2.308483135882132E-3</v>
      </c>
      <c r="X71">
        <f>Net_Zero_Table[[#This Row],[Embodied Carbon (Metric T)]]*AHP!$Q$26/TOPSIS!$E$20</f>
        <v>1.1571599806749398E-2</v>
      </c>
      <c r="Y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2.7331312549417871E-3</v>
      </c>
      <c r="Z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5.3228515306355537E-3</v>
      </c>
      <c r="AA71">
        <f>Net_Zero_Table[[#This Row],[S- Worst-Euclidean Distance]]/(Net_Zero_Table[[#This Row],[S+ Best-Euclidean Distance]]+Net_Zero_Table[[#This Row],[S- Worst-Euclidean Distance]])</f>
        <v>0.66073273395830445</v>
      </c>
      <c r="AB71">
        <v>70</v>
      </c>
    </row>
    <row r="72" spans="1:28" x14ac:dyDescent="0.3">
      <c r="A72">
        <v>16</v>
      </c>
      <c r="B72" t="s">
        <v>139</v>
      </c>
      <c r="C72" t="s">
        <v>149</v>
      </c>
      <c r="D72" t="s">
        <v>154</v>
      </c>
      <c r="E72" t="s">
        <v>157</v>
      </c>
      <c r="F72" t="s">
        <v>161</v>
      </c>
      <c r="G72" t="s">
        <v>225</v>
      </c>
      <c r="H72">
        <v>374.23194129165688</v>
      </c>
      <c r="I72">
        <v>54</v>
      </c>
      <c r="J72">
        <v>1400548.5093690075</v>
      </c>
      <c r="K72">
        <v>71615.586474999989</v>
      </c>
      <c r="L72">
        <v>252098731.68642139</v>
      </c>
      <c r="M72">
        <v>5669919.0333333323</v>
      </c>
      <c r="N72">
        <v>2100822764.0535114</v>
      </c>
      <c r="O72">
        <v>100656000</v>
      </c>
      <c r="P72">
        <v>28.967369408333326</v>
      </c>
      <c r="Q72">
        <v>20938.200215066663</v>
      </c>
      <c r="R72">
        <v>252170347.27289641</v>
      </c>
      <c r="S72">
        <v>2207.1486830868444</v>
      </c>
      <c r="T72">
        <v>20967.167584474995</v>
      </c>
      <c r="U72">
        <f>Net_Zero_Table[[#This Row],[Total Energy(MJ)]]*AHP!$Q$23/TOPSIS!$B$20</f>
        <v>2.1194393112466115E-2</v>
      </c>
      <c r="V72">
        <f>Net_Zero_Table[[#This Row],[Capital Cost (LKR)]]*AHP!$Q$24/TOPSIS!$C$20</f>
        <v>4.3308767044060656E-3</v>
      </c>
      <c r="W72">
        <f>Net_Zero_Table[[#This Row],[System Cost (LKR)]]*AHP!$Q$25/TOPSIS!$D$20</f>
        <v>2.1869840234672827E-3</v>
      </c>
      <c r="X72">
        <f>Net_Zero_Table[[#This Row],[Embodied Carbon (Metric T)]]*AHP!$Q$26/TOPSIS!$E$20</f>
        <v>1.2489074799418427E-2</v>
      </c>
      <c r="Y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3.2859819142799559E-3</v>
      </c>
      <c r="Z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6.3849259501482115E-3</v>
      </c>
      <c r="AA72">
        <f>Net_Zero_Table[[#This Row],[S- Worst-Euclidean Distance]]/(Net_Zero_Table[[#This Row],[S+ Best-Euclidean Distance]]+Net_Zero_Table[[#This Row],[S- Worst-Euclidean Distance]])</f>
        <v>0.66021991313074579</v>
      </c>
      <c r="AB72">
        <v>71</v>
      </c>
    </row>
    <row r="73" spans="1:28" x14ac:dyDescent="0.3">
      <c r="A73">
        <v>18</v>
      </c>
      <c r="B73" t="s">
        <v>139</v>
      </c>
      <c r="C73" t="s">
        <v>149</v>
      </c>
      <c r="D73" t="s">
        <v>154</v>
      </c>
      <c r="E73" t="s">
        <v>157</v>
      </c>
      <c r="F73" t="s">
        <v>161</v>
      </c>
      <c r="G73" t="s">
        <v>224</v>
      </c>
      <c r="H73">
        <v>374.23194129165688</v>
      </c>
      <c r="I73">
        <v>27</v>
      </c>
      <c r="J73">
        <v>1400548.5093690075</v>
      </c>
      <c r="K73">
        <v>71615.586474999989</v>
      </c>
      <c r="L73">
        <v>252098731.68642139</v>
      </c>
      <c r="M73">
        <v>5669919.0333333323</v>
      </c>
      <c r="N73">
        <v>2100822764.0535114</v>
      </c>
      <c r="O73">
        <v>101147400</v>
      </c>
      <c r="P73">
        <v>28.967369408333326</v>
      </c>
      <c r="Q73">
        <v>20938.200215066663</v>
      </c>
      <c r="R73">
        <v>252170347.27289641</v>
      </c>
      <c r="S73">
        <v>2207.6400830868442</v>
      </c>
      <c r="T73">
        <v>20967.167584474995</v>
      </c>
      <c r="U73">
        <f>Net_Zero_Table[[#This Row],[Total Energy(MJ)]]*AHP!$Q$23/TOPSIS!$B$20</f>
        <v>2.1194393112466115E-2</v>
      </c>
      <c r="V73">
        <f>Net_Zero_Table[[#This Row],[Capital Cost (LKR)]]*AHP!$Q$24/TOPSIS!$C$20</f>
        <v>4.3308767044060656E-3</v>
      </c>
      <c r="W73">
        <f>Net_Zero_Table[[#This Row],[System Cost (LKR)]]*AHP!$Q$25/TOPSIS!$D$20</f>
        <v>2.1976608231526651E-3</v>
      </c>
      <c r="X73">
        <f>Net_Zero_Table[[#This Row],[Embodied Carbon (Metric T)]]*AHP!$Q$26/TOPSIS!$E$20</f>
        <v>1.2489074799418427E-2</v>
      </c>
      <c r="Y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3.2861308478944183E-3</v>
      </c>
      <c r="Z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6.3833490015973021E-3</v>
      </c>
      <c r="AA73">
        <f>Net_Zero_Table[[#This Row],[S- Worst-Euclidean Distance]]/(Net_Zero_Table[[#This Row],[S+ Best-Euclidean Distance]]+Net_Zero_Table[[#This Row],[S- Worst-Euclidean Distance]])</f>
        <v>0.66015433104530907</v>
      </c>
      <c r="AB73">
        <v>72</v>
      </c>
    </row>
    <row r="74" spans="1:28" x14ac:dyDescent="0.3">
      <c r="A74">
        <v>252</v>
      </c>
      <c r="B74" t="s">
        <v>141</v>
      </c>
      <c r="C74" t="s">
        <v>149</v>
      </c>
      <c r="D74" t="s">
        <v>155</v>
      </c>
      <c r="E74" t="s">
        <v>157</v>
      </c>
      <c r="F74" t="s">
        <v>161</v>
      </c>
      <c r="G74" t="s">
        <v>224</v>
      </c>
      <c r="H74">
        <v>400.34435968472962</v>
      </c>
      <c r="I74">
        <v>29</v>
      </c>
      <c r="J74">
        <v>1483429.2150315454</v>
      </c>
      <c r="K74">
        <v>57772.803974999988</v>
      </c>
      <c r="L74">
        <v>267017258.70567819</v>
      </c>
      <c r="M74">
        <v>5837579.9083333323</v>
      </c>
      <c r="N74">
        <v>2225143822.547318</v>
      </c>
      <c r="O74">
        <v>108639800</v>
      </c>
      <c r="P74">
        <v>26.839362533333325</v>
      </c>
      <c r="Q74">
        <v>22177.266764721604</v>
      </c>
      <c r="R74">
        <v>267075031.50965318</v>
      </c>
      <c r="S74">
        <v>2339.6212024556512</v>
      </c>
      <c r="T74">
        <v>22204.106127254938</v>
      </c>
      <c r="U74">
        <f>Net_Zero_Table[[#This Row],[Total Energy(MJ)]]*AHP!$Q$23/TOPSIS!$B$20</f>
        <v>2.2447100817187402E-2</v>
      </c>
      <c r="V74">
        <f>Net_Zero_Table[[#This Row],[Capital Cost (LKR)]]*AHP!$Q$24/TOPSIS!$C$20</f>
        <v>4.4589417743848437E-3</v>
      </c>
      <c r="W74">
        <f>Net_Zero_Table[[#This Row],[System Cost (LKR)]]*AHP!$Q$25/TOPSIS!$D$20</f>
        <v>2.360450513756566E-3</v>
      </c>
      <c r="X74">
        <f>Net_Zero_Table[[#This Row],[Embodied Carbon (Metric T)]]*AHP!$Q$26/TOPSIS!$E$20</f>
        <v>1.1571599806749398E-2</v>
      </c>
      <c r="Y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2.7367031940882568E-3</v>
      </c>
      <c r="Z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5.315027670726038E-3</v>
      </c>
      <c r="AA74">
        <f>Net_Zero_Table[[#This Row],[S- Worst-Euclidean Distance]]/(Net_Zero_Table[[#This Row],[S+ Best-Euclidean Distance]]+Net_Zero_Table[[#This Row],[S- Worst-Euclidean Distance]])</f>
        <v>0.66010995150775242</v>
      </c>
      <c r="AB74">
        <v>73</v>
      </c>
    </row>
    <row r="75" spans="1:28" x14ac:dyDescent="0.3">
      <c r="A75">
        <v>17</v>
      </c>
      <c r="B75" t="s">
        <v>139</v>
      </c>
      <c r="C75" t="s">
        <v>149</v>
      </c>
      <c r="D75" t="s">
        <v>154</v>
      </c>
      <c r="E75" t="s">
        <v>157</v>
      </c>
      <c r="F75" t="s">
        <v>161</v>
      </c>
      <c r="G75" t="s">
        <v>226</v>
      </c>
      <c r="H75">
        <v>374.23194129165688</v>
      </c>
      <c r="I75">
        <v>27</v>
      </c>
      <c r="J75">
        <v>1400548.5093690075</v>
      </c>
      <c r="K75">
        <v>71615.586474999989</v>
      </c>
      <c r="L75">
        <v>252098731.68642139</v>
      </c>
      <c r="M75">
        <v>5669919.0333333323</v>
      </c>
      <c r="N75">
        <v>2100822764.0535114</v>
      </c>
      <c r="O75">
        <v>105300000</v>
      </c>
      <c r="P75">
        <v>28.967369408333326</v>
      </c>
      <c r="Q75">
        <v>20938.200215066663</v>
      </c>
      <c r="R75">
        <v>252170347.27289641</v>
      </c>
      <c r="S75">
        <v>2211.7926830868446</v>
      </c>
      <c r="T75">
        <v>20967.167584474995</v>
      </c>
      <c r="U75">
        <f>Net_Zero_Table[[#This Row],[Total Energy(MJ)]]*AHP!$Q$23/TOPSIS!$B$20</f>
        <v>2.1194393112466115E-2</v>
      </c>
      <c r="V75">
        <f>Net_Zero_Table[[#This Row],[Capital Cost (LKR)]]*AHP!$Q$24/TOPSIS!$C$20</f>
        <v>4.3308767044060656E-3</v>
      </c>
      <c r="W75">
        <f>Net_Zero_Table[[#This Row],[System Cost (LKR)]]*AHP!$Q$25/TOPSIS!$D$20</f>
        <v>2.2878856468675976E-3</v>
      </c>
      <c r="X75">
        <f>Net_Zero_Table[[#This Row],[Embodied Carbon (Metric T)]]*AHP!$Q$26/TOPSIS!$E$20</f>
        <v>1.2489074799418427E-2</v>
      </c>
      <c r="Y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3.2887735176459557E-3</v>
      </c>
      <c r="Z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6.3707218768416542E-3</v>
      </c>
      <c r="AA75">
        <f>Net_Zero_Table[[#This Row],[S- Worst-Euclidean Distance]]/(Net_Zero_Table[[#This Row],[S+ Best-Euclidean Distance]]+Net_Zero_Table[[#This Row],[S- Worst-Euclidean Distance]])</f>
        <v>0.65952946988071837</v>
      </c>
      <c r="AB75">
        <v>74</v>
      </c>
    </row>
    <row r="76" spans="1:28" x14ac:dyDescent="0.3">
      <c r="A76">
        <v>251</v>
      </c>
      <c r="B76" t="s">
        <v>141</v>
      </c>
      <c r="C76" t="s">
        <v>149</v>
      </c>
      <c r="D76" t="s">
        <v>155</v>
      </c>
      <c r="E76" t="s">
        <v>157</v>
      </c>
      <c r="F76" t="s">
        <v>161</v>
      </c>
      <c r="G76" t="s">
        <v>226</v>
      </c>
      <c r="H76">
        <v>400.34435968472962</v>
      </c>
      <c r="I76">
        <v>29</v>
      </c>
      <c r="J76">
        <v>1483429.2150315454</v>
      </c>
      <c r="K76">
        <v>57772.803974999988</v>
      </c>
      <c r="L76">
        <v>267017258.70567819</v>
      </c>
      <c r="M76">
        <v>5837579.9083333323</v>
      </c>
      <c r="N76">
        <v>2225143822.547318</v>
      </c>
      <c r="O76">
        <v>113100000</v>
      </c>
      <c r="P76">
        <v>26.839362533333325</v>
      </c>
      <c r="Q76">
        <v>22177.266764721604</v>
      </c>
      <c r="R76">
        <v>267075031.50965318</v>
      </c>
      <c r="S76">
        <v>2344.0814024556512</v>
      </c>
      <c r="T76">
        <v>22204.106127254938</v>
      </c>
      <c r="U76">
        <f>Net_Zero_Table[[#This Row],[Total Energy(MJ)]]*AHP!$Q$23/TOPSIS!$B$20</f>
        <v>2.2447100817187402E-2</v>
      </c>
      <c r="V76">
        <f>Net_Zero_Table[[#This Row],[Capital Cost (LKR)]]*AHP!$Q$24/TOPSIS!$C$20</f>
        <v>4.4589417743848437E-3</v>
      </c>
      <c r="W76">
        <f>Net_Zero_Table[[#This Row],[System Cost (LKR)]]*AHP!$Q$25/TOPSIS!$D$20</f>
        <v>2.4573586577466785E-3</v>
      </c>
      <c r="X76">
        <f>Net_Zero_Table[[#This Row],[Embodied Carbon (Metric T)]]*AHP!$Q$26/TOPSIS!$E$20</f>
        <v>1.1571599806749398E-2</v>
      </c>
      <c r="Y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2.74597991515992E-3</v>
      </c>
      <c r="Z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5.3017677648767476E-3</v>
      </c>
      <c r="AA76">
        <f>Net_Zero_Table[[#This Row],[S- Worst-Euclidean Distance]]/(Net_Zero_Table[[#This Row],[S+ Best-Euclidean Distance]]+Net_Zero_Table[[#This Row],[S- Worst-Euclidean Distance]])</f>
        <v>0.65878901472375584</v>
      </c>
      <c r="AB76">
        <v>75</v>
      </c>
    </row>
    <row r="77" spans="1:28" x14ac:dyDescent="0.3">
      <c r="A77">
        <v>232</v>
      </c>
      <c r="B77" t="s">
        <v>141</v>
      </c>
      <c r="C77" t="s">
        <v>149</v>
      </c>
      <c r="D77" t="s">
        <v>154</v>
      </c>
      <c r="E77" t="s">
        <v>157</v>
      </c>
      <c r="F77" t="s">
        <v>161</v>
      </c>
      <c r="G77" t="s">
        <v>225</v>
      </c>
      <c r="H77">
        <v>400.31426580972959</v>
      </c>
      <c r="I77">
        <v>57</v>
      </c>
      <c r="J77">
        <v>1483400.0841605451</v>
      </c>
      <c r="K77">
        <v>57858.786474999994</v>
      </c>
      <c r="L77">
        <v>267012015.14889812</v>
      </c>
      <c r="M77">
        <v>5841879.0333333323</v>
      </c>
      <c r="N77">
        <v>2225100126.2408175</v>
      </c>
      <c r="O77">
        <v>106248000</v>
      </c>
      <c r="P77">
        <v>26.903849408333325</v>
      </c>
      <c r="Q77">
        <v>22176.831258200149</v>
      </c>
      <c r="R77">
        <v>267069873.93537313</v>
      </c>
      <c r="S77">
        <v>2337.1900052741507</v>
      </c>
      <c r="T77">
        <v>22203.735107608481</v>
      </c>
      <c r="U77">
        <f>Net_Zero_Table[[#This Row],[Total Energy(MJ)]]*AHP!$Q$23/TOPSIS!$B$20</f>
        <v>2.2446667333798177E-2</v>
      </c>
      <c r="V77">
        <f>Net_Zero_Table[[#This Row],[Capital Cost (LKR)]]*AHP!$Q$24/TOPSIS!$C$20</f>
        <v>4.4622255920553199E-3</v>
      </c>
      <c r="W77">
        <f>Net_Zero_Table[[#This Row],[System Cost (LKR)]]*AHP!$Q$25/TOPSIS!$D$20</f>
        <v>2.308483135882132E-3</v>
      </c>
      <c r="X77">
        <f>Net_Zero_Table[[#This Row],[Embodied Carbon (Metric T)]]*AHP!$Q$26/TOPSIS!$E$20</f>
        <v>1.159940286315065E-2</v>
      </c>
      <c r="Y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2.7574350779973624E-3</v>
      </c>
      <c r="Z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5.3147118162086109E-3</v>
      </c>
      <c r="AA77">
        <f>Net_Zero_Table[[#This Row],[S- Worst-Euclidean Distance]]/(Net_Zero_Table[[#This Row],[S+ Best-Euclidean Distance]]+Net_Zero_Table[[#This Row],[S- Worst-Euclidean Distance]])</f>
        <v>0.65840127612437349</v>
      </c>
      <c r="AB77">
        <v>76</v>
      </c>
    </row>
    <row r="78" spans="1:28" x14ac:dyDescent="0.3">
      <c r="A78">
        <v>91</v>
      </c>
      <c r="B78" t="s">
        <v>139</v>
      </c>
      <c r="C78" t="s">
        <v>151</v>
      </c>
      <c r="D78" t="s">
        <v>155</v>
      </c>
      <c r="E78" t="s">
        <v>156</v>
      </c>
      <c r="F78" t="s">
        <v>159</v>
      </c>
      <c r="G78" t="s">
        <v>225</v>
      </c>
      <c r="H78">
        <v>421.78505651186629</v>
      </c>
      <c r="I78">
        <v>60</v>
      </c>
      <c r="J78">
        <v>1543726.0838608202</v>
      </c>
      <c r="K78">
        <v>65391.070733333319</v>
      </c>
      <c r="L78">
        <v>277870695.09494764</v>
      </c>
      <c r="M78">
        <v>5797828.3133333325</v>
      </c>
      <c r="N78">
        <v>2315589125.7912302</v>
      </c>
      <c r="O78">
        <v>111840000</v>
      </c>
      <c r="P78">
        <v>24.223777974999994</v>
      </c>
      <c r="Q78">
        <v>23078.704953719262</v>
      </c>
      <c r="R78">
        <v>277936086.16568094</v>
      </c>
      <c r="S78">
        <v>2433.2269541045639</v>
      </c>
      <c r="T78">
        <v>23102.928731694261</v>
      </c>
      <c r="U78">
        <f>Net_Zero_Table[[#This Row],[Total Energy(MJ)]]*AHP!$Q$23/TOPSIS!$B$20</f>
        <v>2.3359949867384093E-2</v>
      </c>
      <c r="V78">
        <f>Net_Zero_Table[[#This Row],[Capital Cost (LKR)]]*AHP!$Q$24/TOPSIS!$C$20</f>
        <v>4.4285781561856485E-3</v>
      </c>
      <c r="W78">
        <f>Net_Zero_Table[[#This Row],[System Cost (LKR)]]*AHP!$Q$25/TOPSIS!$D$20</f>
        <v>2.4299822482969809E-3</v>
      </c>
      <c r="X78">
        <f>Net_Zero_Table[[#This Row],[Embodied Carbon (Metric T)]]*AHP!$Q$26/TOPSIS!$E$20</f>
        <v>1.0443909172064725E-2</v>
      </c>
      <c r="Y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2.5839410624056282E-3</v>
      </c>
      <c r="Z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4.9754504990765025E-3</v>
      </c>
      <c r="AA78">
        <f>Net_Zero_Table[[#This Row],[S- Worst-Euclidean Distance]]/(Net_Zero_Table[[#This Row],[S+ Best-Euclidean Distance]]+Net_Zero_Table[[#This Row],[S- Worst-Euclidean Distance]])</f>
        <v>0.65818134417434415</v>
      </c>
      <c r="AB78">
        <v>77</v>
      </c>
    </row>
    <row r="79" spans="1:28" x14ac:dyDescent="0.3">
      <c r="A79">
        <v>93</v>
      </c>
      <c r="B79" t="s">
        <v>139</v>
      </c>
      <c r="C79" t="s">
        <v>151</v>
      </c>
      <c r="D79" t="s">
        <v>155</v>
      </c>
      <c r="E79" t="s">
        <v>156</v>
      </c>
      <c r="F79" t="s">
        <v>159</v>
      </c>
      <c r="G79" t="s">
        <v>224</v>
      </c>
      <c r="H79">
        <v>421.78505651186629</v>
      </c>
      <c r="I79">
        <v>30</v>
      </c>
      <c r="J79">
        <v>1543726.0838608202</v>
      </c>
      <c r="K79">
        <v>65391.070733333319</v>
      </c>
      <c r="L79">
        <v>277870695.09494764</v>
      </c>
      <c r="M79">
        <v>5797828.3133333325</v>
      </c>
      <c r="N79">
        <v>2315589125.7912302</v>
      </c>
      <c r="O79">
        <v>112386000</v>
      </c>
      <c r="P79">
        <v>24.223777974999994</v>
      </c>
      <c r="Q79">
        <v>23078.704953719262</v>
      </c>
      <c r="R79">
        <v>277936086.16568094</v>
      </c>
      <c r="S79">
        <v>2433.7729541045637</v>
      </c>
      <c r="T79">
        <v>23102.928731694261</v>
      </c>
      <c r="U79">
        <f>Net_Zero_Table[[#This Row],[Total Energy(MJ)]]*AHP!$Q$23/TOPSIS!$B$20</f>
        <v>2.3359949867384093E-2</v>
      </c>
      <c r="V79">
        <f>Net_Zero_Table[[#This Row],[Capital Cost (LKR)]]*AHP!$Q$24/TOPSIS!$C$20</f>
        <v>4.4285781561856485E-3</v>
      </c>
      <c r="W79">
        <f>Net_Zero_Table[[#This Row],[System Cost (LKR)]]*AHP!$Q$25/TOPSIS!$D$20</f>
        <v>2.4418453590585166E-3</v>
      </c>
      <c r="X79">
        <f>Net_Zero_Table[[#This Row],[Embodied Carbon (Metric T)]]*AHP!$Q$26/TOPSIS!$E$20</f>
        <v>1.0443909172064725E-2</v>
      </c>
      <c r="Y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2.5852695182605029E-3</v>
      </c>
      <c r="Z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4.9737827703478623E-3</v>
      </c>
      <c r="AA79">
        <f>Net_Zero_Table[[#This Row],[S- Worst-Euclidean Distance]]/(Net_Zero_Table[[#This Row],[S+ Best-Euclidean Distance]]+Net_Zero_Table[[#This Row],[S- Worst-Euclidean Distance]])</f>
        <v>0.65799025862586602</v>
      </c>
      <c r="AB79">
        <v>78</v>
      </c>
    </row>
    <row r="80" spans="1:28" x14ac:dyDescent="0.3">
      <c r="A80">
        <v>234</v>
      </c>
      <c r="B80" t="s">
        <v>141</v>
      </c>
      <c r="C80" t="s">
        <v>149</v>
      </c>
      <c r="D80" t="s">
        <v>154</v>
      </c>
      <c r="E80" t="s">
        <v>157</v>
      </c>
      <c r="F80" t="s">
        <v>161</v>
      </c>
      <c r="G80" t="s">
        <v>224</v>
      </c>
      <c r="H80">
        <v>400.31426580972959</v>
      </c>
      <c r="I80">
        <v>29</v>
      </c>
      <c r="J80">
        <v>1483400.0841605451</v>
      </c>
      <c r="K80">
        <v>57858.786474999994</v>
      </c>
      <c r="L80">
        <v>267012015.14889812</v>
      </c>
      <c r="M80">
        <v>5841879.0333333323</v>
      </c>
      <c r="N80">
        <v>2225100126.2408175</v>
      </c>
      <c r="O80">
        <v>108639800</v>
      </c>
      <c r="P80">
        <v>26.903849408333325</v>
      </c>
      <c r="Q80">
        <v>22176.831258200149</v>
      </c>
      <c r="R80">
        <v>267069873.93537313</v>
      </c>
      <c r="S80">
        <v>2339.5818052741511</v>
      </c>
      <c r="T80">
        <v>22203.735107608481</v>
      </c>
      <c r="U80">
        <f>Net_Zero_Table[[#This Row],[Total Energy(MJ)]]*AHP!$Q$23/TOPSIS!$B$20</f>
        <v>2.2446667333798177E-2</v>
      </c>
      <c r="V80">
        <f>Net_Zero_Table[[#This Row],[Capital Cost (LKR)]]*AHP!$Q$24/TOPSIS!$C$20</f>
        <v>4.4622255920553199E-3</v>
      </c>
      <c r="W80">
        <f>Net_Zero_Table[[#This Row],[System Cost (LKR)]]*AHP!$Q$25/TOPSIS!$D$20</f>
        <v>2.360450513756566E-3</v>
      </c>
      <c r="X80">
        <f>Net_Zero_Table[[#This Row],[Embodied Carbon (Metric T)]]*AHP!$Q$26/TOPSIS!$E$20</f>
        <v>1.159940286315065E-2</v>
      </c>
      <c r="Y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2.76097557489441E-3</v>
      </c>
      <c r="Z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5.3068759560349274E-3</v>
      </c>
      <c r="AA80">
        <f>Net_Zero_Table[[#This Row],[S- Worst-Euclidean Distance]]/(Net_Zero_Table[[#This Row],[S+ Best-Euclidean Distance]]+Net_Zero_Table[[#This Row],[S- Worst-Euclidean Distance]])</f>
        <v>0.65778056719192335</v>
      </c>
      <c r="AB80">
        <v>79</v>
      </c>
    </row>
    <row r="81" spans="1:28" x14ac:dyDescent="0.3">
      <c r="A81">
        <v>233</v>
      </c>
      <c r="B81" t="s">
        <v>141</v>
      </c>
      <c r="C81" t="s">
        <v>149</v>
      </c>
      <c r="D81" t="s">
        <v>154</v>
      </c>
      <c r="E81" t="s">
        <v>157</v>
      </c>
      <c r="F81" t="s">
        <v>161</v>
      </c>
      <c r="G81" t="s">
        <v>226</v>
      </c>
      <c r="H81">
        <v>400.31426580972959</v>
      </c>
      <c r="I81">
        <v>29</v>
      </c>
      <c r="J81">
        <v>1483400.0841605451</v>
      </c>
      <c r="K81">
        <v>57858.786474999994</v>
      </c>
      <c r="L81">
        <v>267012015.14889812</v>
      </c>
      <c r="M81">
        <v>5841879.0333333323</v>
      </c>
      <c r="N81">
        <v>2225100126.2408175</v>
      </c>
      <c r="O81">
        <v>113100000</v>
      </c>
      <c r="P81">
        <v>26.903849408333325</v>
      </c>
      <c r="Q81">
        <v>22176.831258200149</v>
      </c>
      <c r="R81">
        <v>267069873.93537313</v>
      </c>
      <c r="S81">
        <v>2344.0420052741511</v>
      </c>
      <c r="T81">
        <v>22203.735107608481</v>
      </c>
      <c r="U81">
        <f>Net_Zero_Table[[#This Row],[Total Energy(MJ)]]*AHP!$Q$23/TOPSIS!$B$20</f>
        <v>2.2446667333798177E-2</v>
      </c>
      <c r="V81">
        <f>Net_Zero_Table[[#This Row],[Capital Cost (LKR)]]*AHP!$Q$24/TOPSIS!$C$20</f>
        <v>4.4622255920553199E-3</v>
      </c>
      <c r="W81">
        <f>Net_Zero_Table[[#This Row],[System Cost (LKR)]]*AHP!$Q$25/TOPSIS!$D$20</f>
        <v>2.4573586577466785E-3</v>
      </c>
      <c r="X81">
        <f>Net_Zero_Table[[#This Row],[Embodied Carbon (Metric T)]]*AHP!$Q$26/TOPSIS!$E$20</f>
        <v>1.159940286315065E-2</v>
      </c>
      <c r="Y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2.7701710140517195E-3</v>
      </c>
      <c r="Z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5.2935956310285314E-3</v>
      </c>
      <c r="AA81">
        <f>Net_Zero_Table[[#This Row],[S- Worst-Euclidean Distance]]/(Net_Zero_Table[[#This Row],[S+ Best-Euclidean Distance]]+Net_Zero_Table[[#This Row],[S- Worst-Euclidean Distance]])</f>
        <v>0.65646686765894735</v>
      </c>
      <c r="AB81">
        <v>80</v>
      </c>
    </row>
    <row r="82" spans="1:28" x14ac:dyDescent="0.3">
      <c r="A82">
        <v>73</v>
      </c>
      <c r="B82" t="s">
        <v>139</v>
      </c>
      <c r="C82" t="s">
        <v>151</v>
      </c>
      <c r="D82" t="s">
        <v>154</v>
      </c>
      <c r="E82" t="s">
        <v>156</v>
      </c>
      <c r="F82" t="s">
        <v>159</v>
      </c>
      <c r="G82" t="s">
        <v>225</v>
      </c>
      <c r="H82">
        <v>421.75496263686625</v>
      </c>
      <c r="I82">
        <v>60</v>
      </c>
      <c r="J82">
        <v>1543696.9529898199</v>
      </c>
      <c r="K82">
        <v>65477.053233333318</v>
      </c>
      <c r="L82">
        <v>277865451.5381676</v>
      </c>
      <c r="M82">
        <v>5802127.4383333325</v>
      </c>
      <c r="N82">
        <v>2315545429.4847298</v>
      </c>
      <c r="O82">
        <v>111840000</v>
      </c>
      <c r="P82">
        <v>24.288264849999994</v>
      </c>
      <c r="Q82">
        <v>23078.269447197807</v>
      </c>
      <c r="R82">
        <v>277930928.59140092</v>
      </c>
      <c r="S82">
        <v>2433.1875569230633</v>
      </c>
      <c r="T82">
        <v>23102.557712047808</v>
      </c>
      <c r="U82">
        <f>Net_Zero_Table[[#This Row],[Total Energy(MJ)]]*AHP!$Q$23/TOPSIS!$B$20</f>
        <v>2.3359516383994867E-2</v>
      </c>
      <c r="V82">
        <f>Net_Zero_Table[[#This Row],[Capital Cost (LKR)]]*AHP!$Q$24/TOPSIS!$C$20</f>
        <v>4.4318619738561247E-3</v>
      </c>
      <c r="W82">
        <f>Net_Zero_Table[[#This Row],[System Cost (LKR)]]*AHP!$Q$25/TOPSIS!$D$20</f>
        <v>2.4299822482969809E-3</v>
      </c>
      <c r="X82">
        <f>Net_Zero_Table[[#This Row],[Embodied Carbon (Metric T)]]*AHP!$Q$26/TOPSIS!$E$20</f>
        <v>1.0471712228465976E-2</v>
      </c>
      <c r="Y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2.5974017492497669E-3</v>
      </c>
      <c r="Z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4.9603249511809173E-3</v>
      </c>
      <c r="AA82">
        <f>Net_Zero_Table[[#This Row],[S- Worst-Euclidean Distance]]/(Net_Zero_Table[[#This Row],[S+ Best-Euclidean Distance]]+Net_Zero_Table[[#This Row],[S- Worst-Euclidean Distance]])</f>
        <v>0.65632499662871491</v>
      </c>
      <c r="AB82">
        <v>81</v>
      </c>
    </row>
    <row r="83" spans="1:28" x14ac:dyDescent="0.3">
      <c r="A83">
        <v>92</v>
      </c>
      <c r="B83" t="s">
        <v>139</v>
      </c>
      <c r="C83" t="s">
        <v>151</v>
      </c>
      <c r="D83" t="s">
        <v>155</v>
      </c>
      <c r="E83" t="s">
        <v>156</v>
      </c>
      <c r="F83" t="s">
        <v>159</v>
      </c>
      <c r="G83" t="s">
        <v>226</v>
      </c>
      <c r="H83">
        <v>421.78505651186629</v>
      </c>
      <c r="I83">
        <v>30</v>
      </c>
      <c r="J83">
        <v>1543726.0838608202</v>
      </c>
      <c r="K83">
        <v>65391.070733333319</v>
      </c>
      <c r="L83">
        <v>277870695.09494764</v>
      </c>
      <c r="M83">
        <v>5797828.3133333325</v>
      </c>
      <c r="N83">
        <v>2315589125.7912302</v>
      </c>
      <c r="O83">
        <v>117000000</v>
      </c>
      <c r="P83">
        <v>24.223777974999994</v>
      </c>
      <c r="Q83">
        <v>23078.704953719262</v>
      </c>
      <c r="R83">
        <v>277936086.16568094</v>
      </c>
      <c r="S83">
        <v>2438.3869541045638</v>
      </c>
      <c r="T83">
        <v>23102.928731694261</v>
      </c>
      <c r="U83">
        <f>Net_Zero_Table[[#This Row],[Total Energy(MJ)]]*AHP!$Q$23/TOPSIS!$B$20</f>
        <v>2.3359949867384093E-2</v>
      </c>
      <c r="V83">
        <f>Net_Zero_Table[[#This Row],[Capital Cost (LKR)]]*AHP!$Q$24/TOPSIS!$C$20</f>
        <v>4.4285781561856485E-3</v>
      </c>
      <c r="W83">
        <f>Net_Zero_Table[[#This Row],[System Cost (LKR)]]*AHP!$Q$25/TOPSIS!$D$20</f>
        <v>2.5420951631862192E-3</v>
      </c>
      <c r="X83">
        <f>Net_Zero_Table[[#This Row],[Embodied Carbon (Metric T)]]*AHP!$Q$26/TOPSIS!$E$20</f>
        <v>1.0443909172064725E-2</v>
      </c>
      <c r="Y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2.5986320012718641E-3</v>
      </c>
      <c r="Z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4.9608000937714364E-3</v>
      </c>
      <c r="AA83">
        <f>Net_Zero_Table[[#This Row],[S- Worst-Euclidean Distance]]/(Net_Zero_Table[[#This Row],[S+ Best-Euclidean Distance]]+Net_Zero_Table[[#This Row],[S- Worst-Euclidean Distance]])</f>
        <v>0.65623978513203651</v>
      </c>
      <c r="AB83">
        <v>82</v>
      </c>
    </row>
    <row r="84" spans="1:28" x14ac:dyDescent="0.3">
      <c r="A84">
        <v>75</v>
      </c>
      <c r="B84" t="s">
        <v>139</v>
      </c>
      <c r="C84" t="s">
        <v>151</v>
      </c>
      <c r="D84" t="s">
        <v>154</v>
      </c>
      <c r="E84" t="s">
        <v>156</v>
      </c>
      <c r="F84" t="s">
        <v>159</v>
      </c>
      <c r="G84" t="s">
        <v>224</v>
      </c>
      <c r="H84">
        <v>421.75496263686625</v>
      </c>
      <c r="I84">
        <v>30</v>
      </c>
      <c r="J84">
        <v>1543696.9529898199</v>
      </c>
      <c r="K84">
        <v>65477.053233333318</v>
      </c>
      <c r="L84">
        <v>277865451.5381676</v>
      </c>
      <c r="M84">
        <v>5802127.4383333325</v>
      </c>
      <c r="N84">
        <v>2315545429.4847298</v>
      </c>
      <c r="O84">
        <v>112386000</v>
      </c>
      <c r="P84">
        <v>24.288264849999994</v>
      </c>
      <c r="Q84">
        <v>23078.269447197807</v>
      </c>
      <c r="R84">
        <v>277930928.59140092</v>
      </c>
      <c r="S84">
        <v>2433.7335569230631</v>
      </c>
      <c r="T84">
        <v>23102.557712047808</v>
      </c>
      <c r="U84">
        <f>Net_Zero_Table[[#This Row],[Total Energy(MJ)]]*AHP!$Q$23/TOPSIS!$B$20</f>
        <v>2.3359516383994867E-2</v>
      </c>
      <c r="V84">
        <f>Net_Zero_Table[[#This Row],[Capital Cost (LKR)]]*AHP!$Q$24/TOPSIS!$C$20</f>
        <v>4.4318619738561247E-3</v>
      </c>
      <c r="W84">
        <f>Net_Zero_Table[[#This Row],[System Cost (LKR)]]*AHP!$Q$25/TOPSIS!$D$20</f>
        <v>2.4418453590585166E-3</v>
      </c>
      <c r="X84">
        <f>Net_Zero_Table[[#This Row],[Embodied Carbon (Metric T)]]*AHP!$Q$26/TOPSIS!$E$20</f>
        <v>1.0471712228465976E-2</v>
      </c>
      <c r="Y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2.5987233240702475E-3</v>
      </c>
      <c r="Z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4.9586521353243368E-3</v>
      </c>
      <c r="AA84">
        <f>Net_Zero_Table[[#This Row],[S- Worst-Euclidean Distance]]/(Net_Zero_Table[[#This Row],[S+ Best-Euclidean Distance]]+Net_Zero_Table[[#This Row],[S- Worst-Euclidean Distance]])</f>
        <v>0.65613415159362354</v>
      </c>
      <c r="AB84">
        <v>83</v>
      </c>
    </row>
    <row r="85" spans="1:28" x14ac:dyDescent="0.3">
      <c r="A85">
        <v>74</v>
      </c>
      <c r="B85" t="s">
        <v>139</v>
      </c>
      <c r="C85" t="s">
        <v>151</v>
      </c>
      <c r="D85" t="s">
        <v>154</v>
      </c>
      <c r="E85" t="s">
        <v>156</v>
      </c>
      <c r="F85" t="s">
        <v>159</v>
      </c>
      <c r="G85" t="s">
        <v>226</v>
      </c>
      <c r="H85">
        <v>421.75496263686625</v>
      </c>
      <c r="I85">
        <v>30</v>
      </c>
      <c r="J85">
        <v>1543696.9529898199</v>
      </c>
      <c r="K85">
        <v>65477.053233333318</v>
      </c>
      <c r="L85">
        <v>277865451.5381676</v>
      </c>
      <c r="M85">
        <v>5802127.4383333325</v>
      </c>
      <c r="N85">
        <v>2315545429.4847298</v>
      </c>
      <c r="O85">
        <v>117000000</v>
      </c>
      <c r="P85">
        <v>24.288264849999994</v>
      </c>
      <c r="Q85">
        <v>23078.269447197807</v>
      </c>
      <c r="R85">
        <v>277930928.59140092</v>
      </c>
      <c r="S85">
        <v>2438.3475569230632</v>
      </c>
      <c r="T85">
        <v>23102.557712047808</v>
      </c>
      <c r="U85">
        <f>Net_Zero_Table[[#This Row],[Total Energy(MJ)]]*AHP!$Q$23/TOPSIS!$B$20</f>
        <v>2.3359516383994867E-2</v>
      </c>
      <c r="V85">
        <f>Net_Zero_Table[[#This Row],[Capital Cost (LKR)]]*AHP!$Q$24/TOPSIS!$C$20</f>
        <v>4.4318619738561247E-3</v>
      </c>
      <c r="W85">
        <f>Net_Zero_Table[[#This Row],[System Cost (LKR)]]*AHP!$Q$25/TOPSIS!$D$20</f>
        <v>2.5420951631862192E-3</v>
      </c>
      <c r="X85">
        <f>Net_Zero_Table[[#This Row],[Embodied Carbon (Metric T)]]*AHP!$Q$26/TOPSIS!$E$20</f>
        <v>1.0471712228465976E-2</v>
      </c>
      <c r="Y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2.6120169813869964E-3</v>
      </c>
      <c r="Z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4.9456297397712703E-3</v>
      </c>
      <c r="AA85">
        <f>Net_Zero_Table[[#This Row],[S- Worst-Euclidean Distance]]/(Net_Zero_Table[[#This Row],[S+ Best-Euclidean Distance]]+Net_Zero_Table[[#This Row],[S- Worst-Euclidean Distance]])</f>
        <v>0.65438752593787752</v>
      </c>
      <c r="AB85">
        <v>84</v>
      </c>
    </row>
    <row r="86" spans="1:28" x14ac:dyDescent="0.3">
      <c r="A86">
        <v>235</v>
      </c>
      <c r="B86" t="s">
        <v>141</v>
      </c>
      <c r="C86" t="s">
        <v>149</v>
      </c>
      <c r="D86" t="s">
        <v>155</v>
      </c>
      <c r="E86" t="s">
        <v>156</v>
      </c>
      <c r="F86" t="s">
        <v>159</v>
      </c>
      <c r="G86" t="s">
        <v>225</v>
      </c>
      <c r="H86">
        <v>421.10431260165007</v>
      </c>
      <c r="I86">
        <v>60</v>
      </c>
      <c r="J86">
        <v>1534713.1107654858</v>
      </c>
      <c r="K86">
        <v>53467.991933333324</v>
      </c>
      <c r="L86">
        <v>276248359.93778747</v>
      </c>
      <c r="M86">
        <v>6458780.6333333319</v>
      </c>
      <c r="N86">
        <v>2302069666.1482286</v>
      </c>
      <c r="O86">
        <v>111840000</v>
      </c>
      <c r="P86">
        <v>24.605219574999992</v>
      </c>
      <c r="Q86">
        <v>22943.961005944009</v>
      </c>
      <c r="R86">
        <v>276301827.92972082</v>
      </c>
      <c r="S86">
        <v>2420.3684467815619</v>
      </c>
      <c r="T86">
        <v>22968.566225519011</v>
      </c>
      <c r="U86">
        <f>Net_Zero_Table[[#This Row],[Total Energy(MJ)]]*AHP!$Q$23/TOPSIS!$B$20</f>
        <v>2.3222593862307333E-2</v>
      </c>
      <c r="V86">
        <f>Net_Zero_Table[[#This Row],[Capital Cost (LKR)]]*AHP!$Q$24/TOPSIS!$C$20</f>
        <v>4.9334359837106181E-3</v>
      </c>
      <c r="W86">
        <f>Net_Zero_Table[[#This Row],[System Cost (LKR)]]*AHP!$Q$25/TOPSIS!$D$20</f>
        <v>2.4299822482969809E-3</v>
      </c>
      <c r="X86">
        <f>Net_Zero_Table[[#This Row],[Embodied Carbon (Metric T)]]*AHP!$Q$26/TOPSIS!$E$20</f>
        <v>1.0608364998441536E-2</v>
      </c>
      <c r="Y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2.6926204946890924E-3</v>
      </c>
      <c r="Z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4.9349500798518157E-3</v>
      </c>
      <c r="AA86">
        <f>Net_Zero_Table[[#This Row],[S- Worst-Euclidean Distance]]/(Net_Zero_Table[[#This Row],[S+ Best-Euclidean Distance]]+Net_Zero_Table[[#This Row],[S- Worst-Euclidean Distance]])</f>
        <v>0.64698845217159373</v>
      </c>
      <c r="AB86">
        <v>85</v>
      </c>
    </row>
    <row r="87" spans="1:28" x14ac:dyDescent="0.3">
      <c r="A87">
        <v>237</v>
      </c>
      <c r="B87" t="s">
        <v>141</v>
      </c>
      <c r="C87" t="s">
        <v>149</v>
      </c>
      <c r="D87" t="s">
        <v>155</v>
      </c>
      <c r="E87" t="s">
        <v>156</v>
      </c>
      <c r="F87" t="s">
        <v>159</v>
      </c>
      <c r="G87" t="s">
        <v>224</v>
      </c>
      <c r="H87">
        <v>421.10431260165007</v>
      </c>
      <c r="I87">
        <v>30</v>
      </c>
      <c r="J87">
        <v>1534713.1107654858</v>
      </c>
      <c r="K87">
        <v>53467.991933333324</v>
      </c>
      <c r="L87">
        <v>276248359.93778747</v>
      </c>
      <c r="M87">
        <v>6458780.6333333319</v>
      </c>
      <c r="N87">
        <v>2302069666.1482286</v>
      </c>
      <c r="O87">
        <v>112386000</v>
      </c>
      <c r="P87">
        <v>24.605219574999992</v>
      </c>
      <c r="Q87">
        <v>22943.961005944009</v>
      </c>
      <c r="R87">
        <v>276301827.92972082</v>
      </c>
      <c r="S87">
        <v>2420.9144467815618</v>
      </c>
      <c r="T87">
        <v>22968.566225519011</v>
      </c>
      <c r="U87">
        <f>Net_Zero_Table[[#This Row],[Total Energy(MJ)]]*AHP!$Q$23/TOPSIS!$B$20</f>
        <v>2.3222593862307333E-2</v>
      </c>
      <c r="V87">
        <f>Net_Zero_Table[[#This Row],[Capital Cost (LKR)]]*AHP!$Q$24/TOPSIS!$C$20</f>
        <v>4.9334359837106181E-3</v>
      </c>
      <c r="W87">
        <f>Net_Zero_Table[[#This Row],[System Cost (LKR)]]*AHP!$Q$25/TOPSIS!$D$20</f>
        <v>2.4418453590585166E-3</v>
      </c>
      <c r="X87">
        <f>Net_Zero_Table[[#This Row],[Embodied Carbon (Metric T)]]*AHP!$Q$26/TOPSIS!$E$20</f>
        <v>1.0608364998441536E-2</v>
      </c>
      <c r="Y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2.6938953573739086E-3</v>
      </c>
      <c r="Z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4.9332686596695787E-3</v>
      </c>
      <c r="AA87">
        <f>Net_Zero_Table[[#This Row],[S- Worst-Euclidean Distance]]/(Net_Zero_Table[[#This Row],[S+ Best-Euclidean Distance]]+Net_Zero_Table[[#This Row],[S- Worst-Euclidean Distance]])</f>
        <v>0.64680248761476855</v>
      </c>
      <c r="AB87">
        <v>86</v>
      </c>
    </row>
    <row r="88" spans="1:28" x14ac:dyDescent="0.3">
      <c r="A88">
        <v>236</v>
      </c>
      <c r="B88" t="s">
        <v>141</v>
      </c>
      <c r="C88" t="s">
        <v>149</v>
      </c>
      <c r="D88" t="s">
        <v>155</v>
      </c>
      <c r="E88" t="s">
        <v>156</v>
      </c>
      <c r="F88" t="s">
        <v>159</v>
      </c>
      <c r="G88" t="s">
        <v>226</v>
      </c>
      <c r="H88">
        <v>421.10431260165007</v>
      </c>
      <c r="I88">
        <v>30</v>
      </c>
      <c r="J88">
        <v>1534713.1107654858</v>
      </c>
      <c r="K88">
        <v>53467.991933333324</v>
      </c>
      <c r="L88">
        <v>276248359.93778747</v>
      </c>
      <c r="M88">
        <v>6458780.6333333319</v>
      </c>
      <c r="N88">
        <v>2302069666.1482286</v>
      </c>
      <c r="O88">
        <v>117000000</v>
      </c>
      <c r="P88">
        <v>24.605219574999992</v>
      </c>
      <c r="Q88">
        <v>22943.961005944009</v>
      </c>
      <c r="R88">
        <v>276301827.92972082</v>
      </c>
      <c r="S88">
        <v>2425.5284467815618</v>
      </c>
      <c r="T88">
        <v>22968.566225519011</v>
      </c>
      <c r="U88">
        <f>Net_Zero_Table[[#This Row],[Total Energy(MJ)]]*AHP!$Q$23/TOPSIS!$B$20</f>
        <v>2.3222593862307333E-2</v>
      </c>
      <c r="V88">
        <f>Net_Zero_Table[[#This Row],[Capital Cost (LKR)]]*AHP!$Q$24/TOPSIS!$C$20</f>
        <v>4.9334359837106181E-3</v>
      </c>
      <c r="W88">
        <f>Net_Zero_Table[[#This Row],[System Cost (LKR)]]*AHP!$Q$25/TOPSIS!$D$20</f>
        <v>2.5420951631862192E-3</v>
      </c>
      <c r="X88">
        <f>Net_Zero_Table[[#This Row],[Embodied Carbon (Metric T)]]*AHP!$Q$26/TOPSIS!$E$20</f>
        <v>1.0608364998441536E-2</v>
      </c>
      <c r="Y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2.70672163187647E-3</v>
      </c>
      <c r="Z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4.9201790813172153E-3</v>
      </c>
      <c r="AA88">
        <f>Net_Zero_Table[[#This Row],[S- Worst-Euclidean Distance]]/(Net_Zero_Table[[#This Row],[S+ Best-Euclidean Distance]]+Net_Zero_Table[[#This Row],[S- Worst-Euclidean Distance]])</f>
        <v>0.64510857900717855</v>
      </c>
      <c r="AB88">
        <v>87</v>
      </c>
    </row>
    <row r="89" spans="1:28" x14ac:dyDescent="0.3">
      <c r="A89">
        <v>217</v>
      </c>
      <c r="B89" t="s">
        <v>141</v>
      </c>
      <c r="C89" t="s">
        <v>149</v>
      </c>
      <c r="D89" t="s">
        <v>154</v>
      </c>
      <c r="E89" t="s">
        <v>156</v>
      </c>
      <c r="F89" t="s">
        <v>159</v>
      </c>
      <c r="G89" t="s">
        <v>225</v>
      </c>
      <c r="H89">
        <v>421.07421872665009</v>
      </c>
      <c r="I89">
        <v>60</v>
      </c>
      <c r="J89">
        <v>1534683.9798944856</v>
      </c>
      <c r="K89">
        <v>53553.974433333329</v>
      </c>
      <c r="L89">
        <v>276243116.38100737</v>
      </c>
      <c r="M89">
        <v>6463079.7583333319</v>
      </c>
      <c r="N89">
        <v>2302025969.8417282</v>
      </c>
      <c r="O89">
        <v>111840000</v>
      </c>
      <c r="P89">
        <v>24.669706449999989</v>
      </c>
      <c r="Q89">
        <v>22943.525499422558</v>
      </c>
      <c r="R89">
        <v>276296670.35544074</v>
      </c>
      <c r="S89">
        <v>2420.3290496000614</v>
      </c>
      <c r="T89">
        <v>22968.195205872558</v>
      </c>
      <c r="U89">
        <f>Net_Zero_Table[[#This Row],[Total Energy(MJ)]]*AHP!$Q$23/TOPSIS!$B$20</f>
        <v>2.3222160378918104E-2</v>
      </c>
      <c r="V89">
        <f>Net_Zero_Table[[#This Row],[Capital Cost (LKR)]]*AHP!$Q$24/TOPSIS!$C$20</f>
        <v>4.9367198013810943E-3</v>
      </c>
      <c r="W89">
        <f>Net_Zero_Table[[#This Row],[System Cost (LKR)]]*AHP!$Q$25/TOPSIS!$D$20</f>
        <v>2.4299822482969809E-3</v>
      </c>
      <c r="X89">
        <f>Net_Zero_Table[[#This Row],[Embodied Carbon (Metric T)]]*AHP!$Q$26/TOPSIS!$E$20</f>
        <v>1.0636168054842786E-2</v>
      </c>
      <c r="Y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2.7078643089851286E-3</v>
      </c>
      <c r="Z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4.9209783374459994E-3</v>
      </c>
      <c r="AA89">
        <f>Net_Zero_Table[[#This Row],[S- Worst-Euclidean Distance]]/(Net_Zero_Table[[#This Row],[S+ Best-Euclidean Distance]]+Net_Zero_Table[[#This Row],[S- Worst-Euclidean Distance]])</f>
        <v>0.64504913333716452</v>
      </c>
      <c r="AB89">
        <v>88</v>
      </c>
    </row>
    <row r="90" spans="1:28" x14ac:dyDescent="0.3">
      <c r="A90">
        <v>219</v>
      </c>
      <c r="B90" t="s">
        <v>141</v>
      </c>
      <c r="C90" t="s">
        <v>149</v>
      </c>
      <c r="D90" t="s">
        <v>154</v>
      </c>
      <c r="E90" t="s">
        <v>156</v>
      </c>
      <c r="F90" t="s">
        <v>159</v>
      </c>
      <c r="G90" t="s">
        <v>224</v>
      </c>
      <c r="H90">
        <v>421.07421872665009</v>
      </c>
      <c r="I90">
        <v>30</v>
      </c>
      <c r="J90">
        <v>1534683.9798944856</v>
      </c>
      <c r="K90">
        <v>53553.974433333329</v>
      </c>
      <c r="L90">
        <v>276243116.38100737</v>
      </c>
      <c r="M90">
        <v>6463079.7583333319</v>
      </c>
      <c r="N90">
        <v>2302025969.8417282</v>
      </c>
      <c r="O90">
        <v>112386000</v>
      </c>
      <c r="P90">
        <v>24.669706449999989</v>
      </c>
      <c r="Q90">
        <v>22943.525499422558</v>
      </c>
      <c r="R90">
        <v>276296670.35544074</v>
      </c>
      <c r="S90">
        <v>2420.8750496000616</v>
      </c>
      <c r="T90">
        <v>22968.195205872558</v>
      </c>
      <c r="U90">
        <f>Net_Zero_Table[[#This Row],[Total Energy(MJ)]]*AHP!$Q$23/TOPSIS!$B$20</f>
        <v>2.3222160378918104E-2</v>
      </c>
      <c r="V90">
        <f>Net_Zero_Table[[#This Row],[Capital Cost (LKR)]]*AHP!$Q$24/TOPSIS!$C$20</f>
        <v>4.9367198013810943E-3</v>
      </c>
      <c r="W90">
        <f>Net_Zero_Table[[#This Row],[System Cost (LKR)]]*AHP!$Q$25/TOPSIS!$D$20</f>
        <v>2.4418453590585166E-3</v>
      </c>
      <c r="X90">
        <f>Net_Zero_Table[[#This Row],[Embodied Carbon (Metric T)]]*AHP!$Q$26/TOPSIS!$E$20</f>
        <v>1.0636168054842786E-2</v>
      </c>
      <c r="Y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2.7091319982489731E-3</v>
      </c>
      <c r="Z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4.9192921417071205E-3</v>
      </c>
      <c r="AA90">
        <f>Net_Zero_Table[[#This Row],[S- Worst-Euclidean Distance]]/(Net_Zero_Table[[#This Row],[S+ Best-Euclidean Distance]]+Net_Zero_Table[[#This Row],[S- Worst-Euclidean Distance]])</f>
        <v>0.6448634805111183</v>
      </c>
      <c r="AB90">
        <v>89</v>
      </c>
    </row>
    <row r="91" spans="1:28" x14ac:dyDescent="0.3">
      <c r="A91">
        <v>218</v>
      </c>
      <c r="B91" t="s">
        <v>141</v>
      </c>
      <c r="C91" t="s">
        <v>149</v>
      </c>
      <c r="D91" t="s">
        <v>154</v>
      </c>
      <c r="E91" t="s">
        <v>156</v>
      </c>
      <c r="F91" t="s">
        <v>159</v>
      </c>
      <c r="G91" t="s">
        <v>226</v>
      </c>
      <c r="H91">
        <v>421.07421872665009</v>
      </c>
      <c r="I91">
        <v>30</v>
      </c>
      <c r="J91">
        <v>1534683.9798944856</v>
      </c>
      <c r="K91">
        <v>53553.974433333329</v>
      </c>
      <c r="L91">
        <v>276243116.38100737</v>
      </c>
      <c r="M91">
        <v>6463079.7583333319</v>
      </c>
      <c r="N91">
        <v>2302025969.8417282</v>
      </c>
      <c r="O91">
        <v>117000000</v>
      </c>
      <c r="P91">
        <v>24.669706449999989</v>
      </c>
      <c r="Q91">
        <v>22943.525499422558</v>
      </c>
      <c r="R91">
        <v>276296670.35544074</v>
      </c>
      <c r="S91">
        <v>2425.4890496000612</v>
      </c>
      <c r="T91">
        <v>22968.195205872558</v>
      </c>
      <c r="U91">
        <f>Net_Zero_Table[[#This Row],[Total Energy(MJ)]]*AHP!$Q$23/TOPSIS!$B$20</f>
        <v>2.3222160378918104E-2</v>
      </c>
      <c r="V91">
        <f>Net_Zero_Table[[#This Row],[Capital Cost (LKR)]]*AHP!$Q$24/TOPSIS!$C$20</f>
        <v>4.9367198013810943E-3</v>
      </c>
      <c r="W91">
        <f>Net_Zero_Table[[#This Row],[System Cost (LKR)]]*AHP!$Q$25/TOPSIS!$D$20</f>
        <v>2.5420951631862192E-3</v>
      </c>
      <c r="X91">
        <f>Net_Zero_Table[[#This Row],[Embodied Carbon (Metric T)]]*AHP!$Q$26/TOPSIS!$E$20</f>
        <v>1.0636168054842786E-2</v>
      </c>
      <c r="Y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2.7218864744738701E-3</v>
      </c>
      <c r="Z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4.9061652743476623E-3</v>
      </c>
      <c r="AA91">
        <f>Net_Zero_Table[[#This Row],[S- Worst-Euclidean Distance]]/(Net_Zero_Table[[#This Row],[S+ Best-Euclidean Distance]]+Net_Zero_Table[[#This Row],[S- Worst-Euclidean Distance]])</f>
        <v>0.64317409423784022</v>
      </c>
      <c r="AB91">
        <v>90</v>
      </c>
    </row>
    <row r="92" spans="1:28" x14ac:dyDescent="0.3">
      <c r="A92">
        <v>130</v>
      </c>
      <c r="B92" t="s">
        <v>140</v>
      </c>
      <c r="C92" t="s">
        <v>149</v>
      </c>
      <c r="D92" t="s">
        <v>155</v>
      </c>
      <c r="E92" t="s">
        <v>156</v>
      </c>
      <c r="F92" t="s">
        <v>160</v>
      </c>
      <c r="G92" t="s">
        <v>225</v>
      </c>
      <c r="H92">
        <v>401.21938081047062</v>
      </c>
      <c r="I92">
        <v>58</v>
      </c>
      <c r="J92">
        <v>1476883.6947870604</v>
      </c>
      <c r="K92">
        <v>61163.761308333327</v>
      </c>
      <c r="L92">
        <v>265839065.06167087</v>
      </c>
      <c r="M92">
        <v>7001906.2791666649</v>
      </c>
      <c r="N92">
        <v>2215325542.1805906</v>
      </c>
      <c r="O92">
        <v>108112000</v>
      </c>
      <c r="P92">
        <v>27.084123116666664</v>
      </c>
      <c r="Q92">
        <v>22079.411237066553</v>
      </c>
      <c r="R92">
        <v>265900228.82297921</v>
      </c>
      <c r="S92">
        <v>2330.4394484597574</v>
      </c>
      <c r="T92">
        <v>22106.49536018322</v>
      </c>
      <c r="U92">
        <f>Net_Zero_Table[[#This Row],[Total Energy(MJ)]]*AHP!$Q$23/TOPSIS!$B$20</f>
        <v>2.2348361095248549E-2</v>
      </c>
      <c r="V92">
        <f>Net_Zero_Table[[#This Row],[Capital Cost (LKR)]]*AHP!$Q$24/TOPSIS!$C$20</f>
        <v>5.3482937961902123E-3</v>
      </c>
      <c r="W92">
        <f>Net_Zero_Table[[#This Row],[System Cost (LKR)]]*AHP!$Q$25/TOPSIS!$D$20</f>
        <v>2.3489828400204147E-3</v>
      </c>
      <c r="X92">
        <f>Net_Zero_Table[[#This Row],[Embodied Carbon (Metric T)]]*AHP!$Q$26/TOPSIS!$E$20</f>
        <v>1.1677126587248838E-2</v>
      </c>
      <c r="Y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3.071404232748431E-3</v>
      </c>
      <c r="Z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5.3049773300815704E-3</v>
      </c>
      <c r="AA92">
        <f>Net_Zero_Table[[#This Row],[S- Worst-Euclidean Distance]]/(Net_Zero_Table[[#This Row],[S+ Best-Euclidean Distance]]+Net_Zero_Table[[#This Row],[S- Worst-Euclidean Distance]])</f>
        <v>0.63332565383867945</v>
      </c>
      <c r="AB92">
        <v>91</v>
      </c>
    </row>
    <row r="93" spans="1:28" x14ac:dyDescent="0.3">
      <c r="A93">
        <v>132</v>
      </c>
      <c r="B93" t="s">
        <v>140</v>
      </c>
      <c r="C93" t="s">
        <v>149</v>
      </c>
      <c r="D93" t="s">
        <v>155</v>
      </c>
      <c r="E93" t="s">
        <v>156</v>
      </c>
      <c r="F93" t="s">
        <v>160</v>
      </c>
      <c r="G93" t="s">
        <v>224</v>
      </c>
      <c r="H93">
        <v>401.21938081047062</v>
      </c>
      <c r="I93">
        <v>29</v>
      </c>
      <c r="J93">
        <v>1476883.6947870604</v>
      </c>
      <c r="K93">
        <v>61163.761308333327</v>
      </c>
      <c r="L93">
        <v>265839065.06167087</v>
      </c>
      <c r="M93">
        <v>7001906.2791666649</v>
      </c>
      <c r="N93">
        <v>2215325542.1805906</v>
      </c>
      <c r="O93">
        <v>108639800</v>
      </c>
      <c r="P93">
        <v>27.084123116666664</v>
      </c>
      <c r="Q93">
        <v>22079.411237066553</v>
      </c>
      <c r="R93">
        <v>265900228.82297921</v>
      </c>
      <c r="S93">
        <v>2330.9672484597572</v>
      </c>
      <c r="T93">
        <v>22106.49536018322</v>
      </c>
      <c r="U93">
        <f>Net_Zero_Table[[#This Row],[Total Energy(MJ)]]*AHP!$Q$23/TOPSIS!$B$20</f>
        <v>2.2348361095248549E-2</v>
      </c>
      <c r="V93">
        <f>Net_Zero_Table[[#This Row],[Capital Cost (LKR)]]*AHP!$Q$24/TOPSIS!$C$20</f>
        <v>5.3482937961902123E-3</v>
      </c>
      <c r="W93">
        <f>Net_Zero_Table[[#This Row],[System Cost (LKR)]]*AHP!$Q$25/TOPSIS!$D$20</f>
        <v>2.360450513756566E-3</v>
      </c>
      <c r="X93">
        <f>Net_Zero_Table[[#This Row],[Embodied Carbon (Metric T)]]*AHP!$Q$26/TOPSIS!$E$20</f>
        <v>1.1677126587248838E-2</v>
      </c>
      <c r="Y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3.0721816096091364E-3</v>
      </c>
      <c r="Z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5.3032897953644211E-3</v>
      </c>
      <c r="AA93">
        <f>Net_Zero_Table[[#This Row],[S- Worst-Euclidean Distance]]/(Net_Zero_Table[[#This Row],[S+ Best-Euclidean Distance]]+Net_Zero_Table[[#This Row],[S- Worst-Euclidean Distance]])</f>
        <v>0.63319299164644027</v>
      </c>
      <c r="AB93">
        <v>92</v>
      </c>
    </row>
    <row r="94" spans="1:28" x14ac:dyDescent="0.3">
      <c r="A94">
        <v>131</v>
      </c>
      <c r="B94" t="s">
        <v>140</v>
      </c>
      <c r="C94" t="s">
        <v>149</v>
      </c>
      <c r="D94" t="s">
        <v>155</v>
      </c>
      <c r="E94" t="s">
        <v>156</v>
      </c>
      <c r="F94" t="s">
        <v>160</v>
      </c>
      <c r="G94" t="s">
        <v>226</v>
      </c>
      <c r="H94">
        <v>401.21938081047062</v>
      </c>
      <c r="I94">
        <v>29</v>
      </c>
      <c r="J94">
        <v>1476883.6947870604</v>
      </c>
      <c r="K94">
        <v>61163.761308333327</v>
      </c>
      <c r="L94">
        <v>265839065.06167087</v>
      </c>
      <c r="M94">
        <v>7001906.2791666649</v>
      </c>
      <c r="N94">
        <v>2215325542.1805906</v>
      </c>
      <c r="O94">
        <v>113100000</v>
      </c>
      <c r="P94">
        <v>27.084123116666664</v>
      </c>
      <c r="Q94">
        <v>22079.411237066553</v>
      </c>
      <c r="R94">
        <v>265900228.82297921</v>
      </c>
      <c r="S94">
        <v>2335.4274484597572</v>
      </c>
      <c r="T94">
        <v>22106.49536018322</v>
      </c>
      <c r="U94">
        <f>Net_Zero_Table[[#This Row],[Total Energy(MJ)]]*AHP!$Q$23/TOPSIS!$B$20</f>
        <v>2.2348361095248549E-2</v>
      </c>
      <c r="V94">
        <f>Net_Zero_Table[[#This Row],[Capital Cost (LKR)]]*AHP!$Q$24/TOPSIS!$C$20</f>
        <v>5.3482937961902123E-3</v>
      </c>
      <c r="W94">
        <f>Net_Zero_Table[[#This Row],[System Cost (LKR)]]*AHP!$Q$25/TOPSIS!$D$20</f>
        <v>2.4573586577466785E-3</v>
      </c>
      <c r="X94">
        <f>Net_Zero_Table[[#This Row],[Embodied Carbon (Metric T)]]*AHP!$Q$26/TOPSIS!$E$20</f>
        <v>1.1677126587248838E-2</v>
      </c>
      <c r="Y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3.0804482083536797E-3</v>
      </c>
      <c r="Z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5.290000467459254E-3</v>
      </c>
      <c r="AA94">
        <f>Net_Zero_Table[[#This Row],[S- Worst-Euclidean Distance]]/(Net_Zero_Table[[#This Row],[S+ Best-Euclidean Distance]]+Net_Zero_Table[[#This Row],[S- Worst-Euclidean Distance]])</f>
        <v>0.63198529401955761</v>
      </c>
      <c r="AB94">
        <v>93</v>
      </c>
    </row>
    <row r="95" spans="1:28" x14ac:dyDescent="0.3">
      <c r="A95">
        <v>112</v>
      </c>
      <c r="B95" t="s">
        <v>140</v>
      </c>
      <c r="C95" t="s">
        <v>149</v>
      </c>
      <c r="D95" t="s">
        <v>154</v>
      </c>
      <c r="E95" t="s">
        <v>156</v>
      </c>
      <c r="F95" t="s">
        <v>160</v>
      </c>
      <c r="G95" t="s">
        <v>225</v>
      </c>
      <c r="H95">
        <v>401.18928693547065</v>
      </c>
      <c r="I95">
        <v>58</v>
      </c>
      <c r="J95">
        <v>1476854.5639160606</v>
      </c>
      <c r="K95">
        <v>61249.743808333325</v>
      </c>
      <c r="L95">
        <v>265833821.50489092</v>
      </c>
      <c r="M95">
        <v>7006205.4041666649</v>
      </c>
      <c r="N95">
        <v>2215281845.8740911</v>
      </c>
      <c r="O95">
        <v>108112000</v>
      </c>
      <c r="P95">
        <v>27.14860999166666</v>
      </c>
      <c r="Q95">
        <v>22078.975730545106</v>
      </c>
      <c r="R95">
        <v>265895071.24869925</v>
      </c>
      <c r="S95">
        <v>2330.4000512782577</v>
      </c>
      <c r="T95">
        <v>22106.124340536771</v>
      </c>
      <c r="U95">
        <f>Net_Zero_Table[[#This Row],[Total Energy(MJ)]]*AHP!$Q$23/TOPSIS!$B$20</f>
        <v>2.2347927611859334E-2</v>
      </c>
      <c r="V95">
        <f>Net_Zero_Table[[#This Row],[Capital Cost (LKR)]]*AHP!$Q$24/TOPSIS!$C$20</f>
        <v>5.3515776138606886E-3</v>
      </c>
      <c r="W95">
        <f>Net_Zero_Table[[#This Row],[System Cost (LKR)]]*AHP!$Q$25/TOPSIS!$D$20</f>
        <v>2.3489828400204147E-3</v>
      </c>
      <c r="X95">
        <f>Net_Zero_Table[[#This Row],[Embodied Carbon (Metric T)]]*AHP!$Q$26/TOPSIS!$E$20</f>
        <v>1.1704929643650087E-2</v>
      </c>
      <c r="Y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3.0949572196499542E-3</v>
      </c>
      <c r="Z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5.2979233877742315E-3</v>
      </c>
      <c r="AA95">
        <f>Net_Zero_Table[[#This Row],[S- Worst-Euclidean Distance]]/(Net_Zero_Table[[#This Row],[S+ Best-Euclidean Distance]]+Net_Zero_Table[[#This Row],[S- Worst-Euclidean Distance]])</f>
        <v>0.63124017075708039</v>
      </c>
      <c r="AB95">
        <v>94</v>
      </c>
    </row>
    <row r="96" spans="1:28" x14ac:dyDescent="0.3">
      <c r="A96">
        <v>114</v>
      </c>
      <c r="B96" t="s">
        <v>140</v>
      </c>
      <c r="C96" t="s">
        <v>149</v>
      </c>
      <c r="D96" t="s">
        <v>154</v>
      </c>
      <c r="E96" t="s">
        <v>156</v>
      </c>
      <c r="F96" t="s">
        <v>160</v>
      </c>
      <c r="G96" t="s">
        <v>224</v>
      </c>
      <c r="H96">
        <v>401.18928693547065</v>
      </c>
      <c r="I96">
        <v>29</v>
      </c>
      <c r="J96">
        <v>1476854.5639160606</v>
      </c>
      <c r="K96">
        <v>61249.743808333325</v>
      </c>
      <c r="L96">
        <v>265833821.50489092</v>
      </c>
      <c r="M96">
        <v>7006205.4041666649</v>
      </c>
      <c r="N96">
        <v>2215281845.8740911</v>
      </c>
      <c r="O96">
        <v>108639800</v>
      </c>
      <c r="P96">
        <v>27.14860999166666</v>
      </c>
      <c r="Q96">
        <v>22078.975730545106</v>
      </c>
      <c r="R96">
        <v>265895071.24869925</v>
      </c>
      <c r="S96">
        <v>2330.927851278258</v>
      </c>
      <c r="T96">
        <v>22106.124340536771</v>
      </c>
      <c r="U96">
        <f>Net_Zero_Table[[#This Row],[Total Energy(MJ)]]*AHP!$Q$23/TOPSIS!$B$20</f>
        <v>2.2347927611859334E-2</v>
      </c>
      <c r="V96">
        <f>Net_Zero_Table[[#This Row],[Capital Cost (LKR)]]*AHP!$Q$24/TOPSIS!$C$20</f>
        <v>5.3515776138606886E-3</v>
      </c>
      <c r="W96">
        <f>Net_Zero_Table[[#This Row],[System Cost (LKR)]]*AHP!$Q$25/TOPSIS!$D$20</f>
        <v>2.360450513756566E-3</v>
      </c>
      <c r="X96">
        <f>Net_Zero_Table[[#This Row],[Embodied Carbon (Metric T)]]*AHP!$Q$26/TOPSIS!$E$20</f>
        <v>1.1704929643650087E-2</v>
      </c>
      <c r="Y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3.0957286820616206E-3</v>
      </c>
      <c r="Z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5.2962336054655102E-3</v>
      </c>
      <c r="AA96">
        <f>Net_Zero_Table[[#This Row],[S- Worst-Euclidean Distance]]/(Net_Zero_Table[[#This Row],[S+ Best-Euclidean Distance]]+Net_Zero_Table[[#This Row],[S- Worst-Euclidean Distance]])</f>
        <v>0.63110788919264293</v>
      </c>
      <c r="AB96">
        <v>95</v>
      </c>
    </row>
    <row r="97" spans="1:28" x14ac:dyDescent="0.3">
      <c r="A97">
        <v>113</v>
      </c>
      <c r="B97" t="s">
        <v>140</v>
      </c>
      <c r="C97" t="s">
        <v>149</v>
      </c>
      <c r="D97" t="s">
        <v>154</v>
      </c>
      <c r="E97" t="s">
        <v>156</v>
      </c>
      <c r="F97" t="s">
        <v>160</v>
      </c>
      <c r="G97" t="s">
        <v>226</v>
      </c>
      <c r="H97">
        <v>401.18928693547065</v>
      </c>
      <c r="I97">
        <v>29</v>
      </c>
      <c r="J97">
        <v>1476854.5639160606</v>
      </c>
      <c r="K97">
        <v>61249.743808333325</v>
      </c>
      <c r="L97">
        <v>265833821.50489092</v>
      </c>
      <c r="M97">
        <v>7006205.4041666649</v>
      </c>
      <c r="N97">
        <v>2215281845.8740911</v>
      </c>
      <c r="O97">
        <v>113100000</v>
      </c>
      <c r="P97">
        <v>27.14860999166666</v>
      </c>
      <c r="Q97">
        <v>22078.975730545106</v>
      </c>
      <c r="R97">
        <v>265895071.24869925</v>
      </c>
      <c r="S97">
        <v>2335.388051278258</v>
      </c>
      <c r="T97">
        <v>22106.124340536771</v>
      </c>
      <c r="U97">
        <f>Net_Zero_Table[[#This Row],[Total Energy(MJ)]]*AHP!$Q$23/TOPSIS!$B$20</f>
        <v>2.2347927611859334E-2</v>
      </c>
      <c r="V97">
        <f>Net_Zero_Table[[#This Row],[Capital Cost (LKR)]]*AHP!$Q$24/TOPSIS!$C$20</f>
        <v>5.3515776138606886E-3</v>
      </c>
      <c r="W97">
        <f>Net_Zero_Table[[#This Row],[System Cost (LKR)]]*AHP!$Q$25/TOPSIS!$D$20</f>
        <v>2.4573586577466785E-3</v>
      </c>
      <c r="X97">
        <f>Net_Zero_Table[[#This Row],[Embodied Carbon (Metric T)]]*AHP!$Q$26/TOPSIS!$E$20</f>
        <v>1.1704929643650087E-2</v>
      </c>
      <c r="Y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3.1039325693171548E-3</v>
      </c>
      <c r="Z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5.2829265275758782E-3</v>
      </c>
      <c r="AA97">
        <f>Net_Zero_Table[[#This Row],[S- Worst-Euclidean Distance]]/(Net_Zero_Table[[#This Row],[S+ Best-Euclidean Distance]]+Net_Zero_Table[[#This Row],[S- Worst-Euclidean Distance]])</f>
        <v>0.62990524420911909</v>
      </c>
      <c r="AB97">
        <v>96</v>
      </c>
    </row>
    <row r="98" spans="1:28" x14ac:dyDescent="0.3">
      <c r="A98">
        <v>31</v>
      </c>
      <c r="B98" t="s">
        <v>139</v>
      </c>
      <c r="C98" t="s">
        <v>149</v>
      </c>
      <c r="D98" t="s">
        <v>155</v>
      </c>
      <c r="E98" t="s">
        <v>157</v>
      </c>
      <c r="F98" t="s">
        <v>160</v>
      </c>
      <c r="G98" t="s">
        <v>225</v>
      </c>
      <c r="H98">
        <v>392.95365721005567</v>
      </c>
      <c r="I98">
        <v>56</v>
      </c>
      <c r="J98">
        <v>1443853.271030345</v>
      </c>
      <c r="K98">
        <v>71039.182349999988</v>
      </c>
      <c r="L98">
        <v>259893588.78546211</v>
      </c>
      <c r="M98">
        <v>5714662.0708333319</v>
      </c>
      <c r="N98">
        <v>2165779906.5455174</v>
      </c>
      <c r="O98">
        <v>104384000</v>
      </c>
      <c r="P98">
        <v>29.393304158333329</v>
      </c>
      <c r="Q98">
        <v>21585.606401903657</v>
      </c>
      <c r="R98">
        <v>259964627.96781212</v>
      </c>
      <c r="S98">
        <v>2275.8785686163505</v>
      </c>
      <c r="T98">
        <v>21614.99970606199</v>
      </c>
      <c r="U98">
        <f>Net_Zero_Table[[#This Row],[Total Energy(MJ)]]*AHP!$Q$23/TOPSIS!$B$20</f>
        <v>2.1849486190869089E-2</v>
      </c>
      <c r="V98">
        <f>Net_Zero_Table[[#This Row],[Capital Cost (LKR)]]*AHP!$Q$24/TOPSIS!$C$20</f>
        <v>4.3650529558928869E-3</v>
      </c>
      <c r="W98">
        <f>Net_Zero_Table[[#This Row],[System Cost (LKR)]]*AHP!$Q$25/TOPSIS!$D$20</f>
        <v>2.2679834317438489E-3</v>
      </c>
      <c r="X98">
        <f>Net_Zero_Table[[#This Row],[Embodied Carbon (Metric T)]]*AHP!$Q$26/TOPSIS!$E$20</f>
        <v>1.2672713530206709E-2</v>
      </c>
      <c r="Y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3.5437511245322733E-3</v>
      </c>
      <c r="Z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5.7150803977360437E-3</v>
      </c>
      <c r="AA98">
        <f>Net_Zero_Table[[#This Row],[S- Worst-Euclidean Distance]]/(Net_Zero_Table[[#This Row],[S+ Best-Euclidean Distance]]+Net_Zero_Table[[#This Row],[S- Worst-Euclidean Distance]])</f>
        <v>0.61725719751901353</v>
      </c>
      <c r="AB98">
        <v>97</v>
      </c>
    </row>
    <row r="99" spans="1:28" x14ac:dyDescent="0.3">
      <c r="A99">
        <v>33</v>
      </c>
      <c r="B99" t="s">
        <v>139</v>
      </c>
      <c r="C99" t="s">
        <v>149</v>
      </c>
      <c r="D99" t="s">
        <v>155</v>
      </c>
      <c r="E99" t="s">
        <v>157</v>
      </c>
      <c r="F99" t="s">
        <v>160</v>
      </c>
      <c r="G99" t="s">
        <v>224</v>
      </c>
      <c r="H99">
        <v>392.95365721005567</v>
      </c>
      <c r="I99">
        <v>28</v>
      </c>
      <c r="J99">
        <v>1443853.271030345</v>
      </c>
      <c r="K99">
        <v>71039.182349999988</v>
      </c>
      <c r="L99">
        <v>259893588.78546211</v>
      </c>
      <c r="M99">
        <v>5714662.0708333319</v>
      </c>
      <c r="N99">
        <v>2165779906.5455174</v>
      </c>
      <c r="O99">
        <v>104893600</v>
      </c>
      <c r="P99">
        <v>29.393304158333329</v>
      </c>
      <c r="Q99">
        <v>21585.606401903657</v>
      </c>
      <c r="R99">
        <v>259964627.96781212</v>
      </c>
      <c r="S99">
        <v>2276.3881686163509</v>
      </c>
      <c r="T99">
        <v>21614.99970606199</v>
      </c>
      <c r="U99">
        <f>Net_Zero_Table[[#This Row],[Total Energy(MJ)]]*AHP!$Q$23/TOPSIS!$B$20</f>
        <v>2.1849486190869089E-2</v>
      </c>
      <c r="V99">
        <f>Net_Zero_Table[[#This Row],[Capital Cost (LKR)]]*AHP!$Q$24/TOPSIS!$C$20</f>
        <v>4.3650529558928869E-3</v>
      </c>
      <c r="W99">
        <f>Net_Zero_Table[[#This Row],[System Cost (LKR)]]*AHP!$Q$25/TOPSIS!$D$20</f>
        <v>2.2790556684546153E-3</v>
      </c>
      <c r="X99">
        <f>Net_Zero_Table[[#This Row],[Embodied Carbon (Metric T)]]*AHP!$Q$26/TOPSIS!$E$20</f>
        <v>1.2672713530206709E-2</v>
      </c>
      <c r="Y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3.5441480162254992E-3</v>
      </c>
      <c r="Z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5.7134106600185254E-3</v>
      </c>
      <c r="AA99">
        <f>Net_Zero_Table[[#This Row],[S- Worst-Euclidean Distance]]/(Net_Zero_Table[[#This Row],[S+ Best-Euclidean Distance]]+Net_Zero_Table[[#This Row],[S- Worst-Euclidean Distance]])</f>
        <v>0.61716170103029466</v>
      </c>
      <c r="AB99">
        <v>98</v>
      </c>
    </row>
    <row r="100" spans="1:28" x14ac:dyDescent="0.3">
      <c r="A100">
        <v>32</v>
      </c>
      <c r="B100" t="s">
        <v>139</v>
      </c>
      <c r="C100" t="s">
        <v>149</v>
      </c>
      <c r="D100" t="s">
        <v>155</v>
      </c>
      <c r="E100" t="s">
        <v>157</v>
      </c>
      <c r="F100" t="s">
        <v>160</v>
      </c>
      <c r="G100" t="s">
        <v>226</v>
      </c>
      <c r="H100">
        <v>392.95365721005567</v>
      </c>
      <c r="I100">
        <v>28</v>
      </c>
      <c r="J100">
        <v>1443853.271030345</v>
      </c>
      <c r="K100">
        <v>71039.182349999988</v>
      </c>
      <c r="L100">
        <v>259893588.78546211</v>
      </c>
      <c r="M100">
        <v>5714662.0708333319</v>
      </c>
      <c r="N100">
        <v>2165779906.5455174</v>
      </c>
      <c r="O100">
        <v>109200000</v>
      </c>
      <c r="P100">
        <v>29.393304158333329</v>
      </c>
      <c r="Q100">
        <v>21585.606401903657</v>
      </c>
      <c r="R100">
        <v>259964627.96781212</v>
      </c>
      <c r="S100">
        <v>2280.6945686163508</v>
      </c>
      <c r="T100">
        <v>21614.99970606199</v>
      </c>
      <c r="U100">
        <f>Net_Zero_Table[[#This Row],[Total Energy(MJ)]]*AHP!$Q$23/TOPSIS!$B$20</f>
        <v>2.1849486190869089E-2</v>
      </c>
      <c r="V100">
        <f>Net_Zero_Table[[#This Row],[Capital Cost (LKR)]]*AHP!$Q$24/TOPSIS!$C$20</f>
        <v>4.3650529558928869E-3</v>
      </c>
      <c r="W100">
        <f>Net_Zero_Table[[#This Row],[System Cost (LKR)]]*AHP!$Q$25/TOPSIS!$D$20</f>
        <v>2.3726221523071383E-3</v>
      </c>
      <c r="X100">
        <f>Net_Zero_Table[[#This Row],[Embodied Carbon (Metric T)]]*AHP!$Q$26/TOPSIS!$E$20</f>
        <v>1.2672713530206709E-2</v>
      </c>
      <c r="Y1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3.5488798680443109E-3</v>
      </c>
      <c r="Z1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5.7001397999952678E-3</v>
      </c>
      <c r="AA100">
        <f>Net_Zero_Table[[#This Row],[S- Worst-Euclidean Distance]]/(Net_Zero_Table[[#This Row],[S+ Best-Euclidean Distance]]+Net_Zero_Table[[#This Row],[S- Worst-Euclidean Distance]])</f>
        <v>0.61629664597777511</v>
      </c>
      <c r="AB100">
        <v>99</v>
      </c>
    </row>
    <row r="101" spans="1:28" x14ac:dyDescent="0.3">
      <c r="A101">
        <v>13</v>
      </c>
      <c r="B101" t="s">
        <v>139</v>
      </c>
      <c r="C101" t="s">
        <v>149</v>
      </c>
      <c r="D101" t="s">
        <v>154</v>
      </c>
      <c r="E101" t="s">
        <v>157</v>
      </c>
      <c r="F101" t="s">
        <v>160</v>
      </c>
      <c r="G101" t="s">
        <v>225</v>
      </c>
      <c r="H101">
        <v>392.92356333505563</v>
      </c>
      <c r="I101">
        <v>56</v>
      </c>
      <c r="J101">
        <v>1443824.140159345</v>
      </c>
      <c r="K101">
        <v>71125.164849999986</v>
      </c>
      <c r="L101">
        <v>259888345.2286821</v>
      </c>
      <c r="M101">
        <v>5718961.1958333319</v>
      </c>
      <c r="N101">
        <v>2165736210.2390175</v>
      </c>
      <c r="O101">
        <v>104384000</v>
      </c>
      <c r="P101">
        <v>29.457791033333329</v>
      </c>
      <c r="Q101">
        <v>21585.170895382205</v>
      </c>
      <c r="R101">
        <v>259959470.3935321</v>
      </c>
      <c r="S101">
        <v>2275.8391714348509</v>
      </c>
      <c r="T101">
        <v>21614.628686415537</v>
      </c>
      <c r="U101">
        <f>Net_Zero_Table[[#This Row],[Total Energy(MJ)]]*AHP!$Q$23/TOPSIS!$B$20</f>
        <v>2.1849052707479867E-2</v>
      </c>
      <c r="V101">
        <f>Net_Zero_Table[[#This Row],[Capital Cost (LKR)]]*AHP!$Q$24/TOPSIS!$C$20</f>
        <v>4.368336773563364E-3</v>
      </c>
      <c r="W101">
        <f>Net_Zero_Table[[#This Row],[System Cost (LKR)]]*AHP!$Q$25/TOPSIS!$D$20</f>
        <v>2.2679834317438489E-3</v>
      </c>
      <c r="X101">
        <f>Net_Zero_Table[[#This Row],[Embodied Carbon (Metric T)]]*AHP!$Q$26/TOPSIS!$E$20</f>
        <v>1.2700516586607959E-2</v>
      </c>
      <c r="Y1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3.5710984197686617E-3</v>
      </c>
      <c r="Z1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5.7128528217664371E-3</v>
      </c>
      <c r="AA101">
        <f>Net_Zero_Table[[#This Row],[S- Worst-Euclidean Distance]]/(Net_Zero_Table[[#This Row],[S+ Best-Euclidean Distance]]+Net_Zero_Table[[#This Row],[S- Worst-Euclidean Distance]])</f>
        <v>0.61534713756443837</v>
      </c>
      <c r="AB101">
        <v>100</v>
      </c>
    </row>
    <row r="102" spans="1:28" x14ac:dyDescent="0.3">
      <c r="A102">
        <v>15</v>
      </c>
      <c r="B102" t="s">
        <v>139</v>
      </c>
      <c r="C102" t="s">
        <v>149</v>
      </c>
      <c r="D102" t="s">
        <v>154</v>
      </c>
      <c r="E102" t="s">
        <v>157</v>
      </c>
      <c r="F102" t="s">
        <v>160</v>
      </c>
      <c r="G102" t="s">
        <v>224</v>
      </c>
      <c r="H102">
        <v>392.92356333505563</v>
      </c>
      <c r="I102">
        <v>28</v>
      </c>
      <c r="J102">
        <v>1443824.140159345</v>
      </c>
      <c r="K102">
        <v>71125.164849999986</v>
      </c>
      <c r="L102">
        <v>259888345.2286821</v>
      </c>
      <c r="M102">
        <v>5718961.1958333319</v>
      </c>
      <c r="N102">
        <v>2165736210.2390175</v>
      </c>
      <c r="O102">
        <v>104893600</v>
      </c>
      <c r="P102">
        <v>29.457791033333329</v>
      </c>
      <c r="Q102">
        <v>21585.170895382205</v>
      </c>
      <c r="R102">
        <v>259959470.3935321</v>
      </c>
      <c r="S102">
        <v>2276.3487714348507</v>
      </c>
      <c r="T102">
        <v>21614.628686415537</v>
      </c>
      <c r="U102">
        <f>Net_Zero_Table[[#This Row],[Total Energy(MJ)]]*AHP!$Q$23/TOPSIS!$B$20</f>
        <v>2.1849052707479867E-2</v>
      </c>
      <c r="V102">
        <f>Net_Zero_Table[[#This Row],[Capital Cost (LKR)]]*AHP!$Q$24/TOPSIS!$C$20</f>
        <v>4.368336773563364E-3</v>
      </c>
      <c r="W102">
        <f>Net_Zero_Table[[#This Row],[System Cost (LKR)]]*AHP!$Q$25/TOPSIS!$D$20</f>
        <v>2.2790556684546153E-3</v>
      </c>
      <c r="X102">
        <f>Net_Zero_Table[[#This Row],[Embodied Carbon (Metric T)]]*AHP!$Q$26/TOPSIS!$E$20</f>
        <v>1.2700516586607959E-2</v>
      </c>
      <c r="Y1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3.5714922724213788E-3</v>
      </c>
      <c r="Z1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5.7111824327884409E-3</v>
      </c>
      <c r="AA102">
        <f>Net_Zero_Table[[#This Row],[S- Worst-Euclidean Distance]]/(Net_Zero_Table[[#This Row],[S+ Best-Euclidean Distance]]+Net_Zero_Table[[#This Row],[S- Worst-Euclidean Distance]])</f>
        <v>0.61525181202171075</v>
      </c>
      <c r="AB102">
        <v>101</v>
      </c>
    </row>
    <row r="103" spans="1:28" x14ac:dyDescent="0.3">
      <c r="A103">
        <v>14</v>
      </c>
      <c r="B103" t="s">
        <v>139</v>
      </c>
      <c r="C103" t="s">
        <v>149</v>
      </c>
      <c r="D103" t="s">
        <v>154</v>
      </c>
      <c r="E103" t="s">
        <v>157</v>
      </c>
      <c r="F103" t="s">
        <v>160</v>
      </c>
      <c r="G103" t="s">
        <v>226</v>
      </c>
      <c r="H103">
        <v>392.92356333505563</v>
      </c>
      <c r="I103">
        <v>28</v>
      </c>
      <c r="J103">
        <v>1443824.140159345</v>
      </c>
      <c r="K103">
        <v>71125.164849999986</v>
      </c>
      <c r="L103">
        <v>259888345.2286821</v>
      </c>
      <c r="M103">
        <v>5718961.1958333319</v>
      </c>
      <c r="N103">
        <v>2165736210.2390175</v>
      </c>
      <c r="O103">
        <v>109200000</v>
      </c>
      <c r="P103">
        <v>29.457791033333329</v>
      </c>
      <c r="Q103">
        <v>21585.170895382205</v>
      </c>
      <c r="R103">
        <v>259959470.3935321</v>
      </c>
      <c r="S103">
        <v>2280.6551714348507</v>
      </c>
      <c r="T103">
        <v>21614.628686415537</v>
      </c>
      <c r="U103">
        <f>Net_Zero_Table[[#This Row],[Total Energy(MJ)]]*AHP!$Q$23/TOPSIS!$B$20</f>
        <v>2.1849052707479867E-2</v>
      </c>
      <c r="V103">
        <f>Net_Zero_Table[[#This Row],[Capital Cost (LKR)]]*AHP!$Q$24/TOPSIS!$C$20</f>
        <v>4.368336773563364E-3</v>
      </c>
      <c r="W103">
        <f>Net_Zero_Table[[#This Row],[System Cost (LKR)]]*AHP!$Q$25/TOPSIS!$D$20</f>
        <v>2.3726221523071383E-3</v>
      </c>
      <c r="X103">
        <f>Net_Zero_Table[[#This Row],[Embodied Carbon (Metric T)]]*AHP!$Q$26/TOPSIS!$E$20</f>
        <v>1.2700516586607959E-2</v>
      </c>
      <c r="Y1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3.576187943727327E-3</v>
      </c>
      <c r="Z1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5.6979063830558023E-3</v>
      </c>
      <c r="AA103">
        <f>Net_Zero_Table[[#This Row],[S- Worst-Euclidean Distance]]/(Net_Zero_Table[[#This Row],[S+ Best-Euclidean Distance]]+Net_Zero_Table[[#This Row],[S- Worst-Euclidean Distance]])</f>
        <v>0.61438952228472909</v>
      </c>
      <c r="AB103">
        <v>102</v>
      </c>
    </row>
    <row r="104" spans="1:28" x14ac:dyDescent="0.3">
      <c r="A104">
        <v>127</v>
      </c>
      <c r="B104" t="s">
        <v>140</v>
      </c>
      <c r="C104" t="s">
        <v>149</v>
      </c>
      <c r="D104" t="s">
        <v>155</v>
      </c>
      <c r="E104" t="s">
        <v>156</v>
      </c>
      <c r="F104" t="s">
        <v>159</v>
      </c>
      <c r="G104" t="s">
        <v>225</v>
      </c>
      <c r="H104">
        <v>406.33922401732565</v>
      </c>
      <c r="I104">
        <v>58</v>
      </c>
      <c r="J104">
        <v>1487845.82366933</v>
      </c>
      <c r="K104">
        <v>60346.391933333325</v>
      </c>
      <c r="L104">
        <v>267812248.26047939</v>
      </c>
      <c r="M104">
        <v>6974660.6333333319</v>
      </c>
      <c r="N104">
        <v>2231768735.5039949</v>
      </c>
      <c r="O104">
        <v>108112000</v>
      </c>
      <c r="P104">
        <v>27.356579574999991</v>
      </c>
      <c r="Q104">
        <v>22243.295063856483</v>
      </c>
      <c r="R104">
        <v>267872594.65241271</v>
      </c>
      <c r="S104">
        <v>2346.8553961373282</v>
      </c>
      <c r="T104">
        <v>22270.651643431484</v>
      </c>
      <c r="U104">
        <f>Net_Zero_Table[[#This Row],[Total Energy(MJ)]]*AHP!$Q$23/TOPSIS!$B$20</f>
        <v>2.2514134340210497E-2</v>
      </c>
      <c r="V104">
        <f>Net_Zero_Table[[#This Row],[Capital Cost (LKR)]]*AHP!$Q$24/TOPSIS!$C$20</f>
        <v>5.3274826466583802E-3</v>
      </c>
      <c r="W104">
        <f>Net_Zero_Table[[#This Row],[System Cost (LKR)]]*AHP!$Q$25/TOPSIS!$D$20</f>
        <v>2.3489828400204147E-3</v>
      </c>
      <c r="X104">
        <f>Net_Zero_Table[[#This Row],[Embodied Carbon (Metric T)]]*AHP!$Q$26/TOPSIS!$E$20</f>
        <v>1.1794594246798573E-2</v>
      </c>
      <c r="Y1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3.2234630545126372E-3</v>
      </c>
      <c r="Z1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5.1160602811338059E-3</v>
      </c>
      <c r="AA104">
        <f>Net_Zero_Table[[#This Row],[S- Worst-Euclidean Distance]]/(Net_Zero_Table[[#This Row],[S+ Best-Euclidean Distance]]+Net_Zero_Table[[#This Row],[S- Worst-Euclidean Distance]])</f>
        <v>0.61347154690073558</v>
      </c>
      <c r="AB104">
        <v>103</v>
      </c>
    </row>
    <row r="105" spans="1:28" x14ac:dyDescent="0.3">
      <c r="A105">
        <v>129</v>
      </c>
      <c r="B105" t="s">
        <v>140</v>
      </c>
      <c r="C105" t="s">
        <v>149</v>
      </c>
      <c r="D105" t="s">
        <v>155</v>
      </c>
      <c r="E105" t="s">
        <v>156</v>
      </c>
      <c r="F105" t="s">
        <v>159</v>
      </c>
      <c r="G105" t="s">
        <v>224</v>
      </c>
      <c r="H105">
        <v>406.33922401732565</v>
      </c>
      <c r="I105">
        <v>29</v>
      </c>
      <c r="J105">
        <v>1487845.82366933</v>
      </c>
      <c r="K105">
        <v>60346.391933333325</v>
      </c>
      <c r="L105">
        <v>267812248.26047939</v>
      </c>
      <c r="M105">
        <v>6974660.6333333319</v>
      </c>
      <c r="N105">
        <v>2231768735.5039949</v>
      </c>
      <c r="O105">
        <v>108639800</v>
      </c>
      <c r="P105">
        <v>27.356579574999991</v>
      </c>
      <c r="Q105">
        <v>22243.295063856483</v>
      </c>
      <c r="R105">
        <v>267872594.65241271</v>
      </c>
      <c r="S105">
        <v>2347.383196137328</v>
      </c>
      <c r="T105">
        <v>22270.651643431484</v>
      </c>
      <c r="U105">
        <f>Net_Zero_Table[[#This Row],[Total Energy(MJ)]]*AHP!$Q$23/TOPSIS!$B$20</f>
        <v>2.2514134340210497E-2</v>
      </c>
      <c r="V105">
        <f>Net_Zero_Table[[#This Row],[Capital Cost (LKR)]]*AHP!$Q$24/TOPSIS!$C$20</f>
        <v>5.3274826466583802E-3</v>
      </c>
      <c r="W105">
        <f>Net_Zero_Table[[#This Row],[System Cost (LKR)]]*AHP!$Q$25/TOPSIS!$D$20</f>
        <v>2.360450513756566E-3</v>
      </c>
      <c r="X105">
        <f>Net_Zero_Table[[#This Row],[Embodied Carbon (Metric T)]]*AHP!$Q$26/TOPSIS!$E$20</f>
        <v>1.1794594246798573E-2</v>
      </c>
      <c r="Y1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3.2242037691938056E-3</v>
      </c>
      <c r="Z1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5.114310411104505E-3</v>
      </c>
      <c r="AA105">
        <f>Net_Zero_Table[[#This Row],[S- Worst-Euclidean Distance]]/(Net_Zero_Table[[#This Row],[S+ Best-Euclidean Distance]]+Net_Zero_Table[[#This Row],[S- Worst-Euclidean Distance]])</f>
        <v>0.61333593737698</v>
      </c>
      <c r="AB105">
        <v>104</v>
      </c>
    </row>
    <row r="106" spans="1:28" x14ac:dyDescent="0.3">
      <c r="A106">
        <v>128</v>
      </c>
      <c r="B106" t="s">
        <v>140</v>
      </c>
      <c r="C106" t="s">
        <v>149</v>
      </c>
      <c r="D106" t="s">
        <v>155</v>
      </c>
      <c r="E106" t="s">
        <v>156</v>
      </c>
      <c r="F106" t="s">
        <v>159</v>
      </c>
      <c r="G106" t="s">
        <v>226</v>
      </c>
      <c r="H106">
        <v>406.33922401732565</v>
      </c>
      <c r="I106">
        <v>29</v>
      </c>
      <c r="J106">
        <v>1487845.82366933</v>
      </c>
      <c r="K106">
        <v>60346.391933333325</v>
      </c>
      <c r="L106">
        <v>267812248.26047939</v>
      </c>
      <c r="M106">
        <v>6974660.6333333319</v>
      </c>
      <c r="N106">
        <v>2231768735.5039949</v>
      </c>
      <c r="O106">
        <v>113100000</v>
      </c>
      <c r="P106">
        <v>27.356579574999991</v>
      </c>
      <c r="Q106">
        <v>22243.295063856483</v>
      </c>
      <c r="R106">
        <v>267872594.65241271</v>
      </c>
      <c r="S106">
        <v>2351.843396137328</v>
      </c>
      <c r="T106">
        <v>22270.651643431484</v>
      </c>
      <c r="U106">
        <f>Net_Zero_Table[[#This Row],[Total Energy(MJ)]]*AHP!$Q$23/TOPSIS!$B$20</f>
        <v>2.2514134340210497E-2</v>
      </c>
      <c r="V106">
        <f>Net_Zero_Table[[#This Row],[Capital Cost (LKR)]]*AHP!$Q$24/TOPSIS!$C$20</f>
        <v>5.3274826466583802E-3</v>
      </c>
      <c r="W106">
        <f>Net_Zero_Table[[#This Row],[System Cost (LKR)]]*AHP!$Q$25/TOPSIS!$D$20</f>
        <v>2.4573586577466785E-3</v>
      </c>
      <c r="X106">
        <f>Net_Zero_Table[[#This Row],[Embodied Carbon (Metric T)]]*AHP!$Q$26/TOPSIS!$E$20</f>
        <v>1.1794594246798573E-2</v>
      </c>
      <c r="Y1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3.2320815687745812E-3</v>
      </c>
      <c r="Z1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5.100528724871046E-3</v>
      </c>
      <c r="AA106">
        <f>Net_Zero_Table[[#This Row],[S- Worst-Euclidean Distance]]/(Net_Zero_Table[[#This Row],[S+ Best-Euclidean Distance]]+Net_Zero_Table[[#This Row],[S- Worst-Euclidean Distance]])</f>
        <v>0.61211655713224256</v>
      </c>
      <c r="AB106">
        <v>105</v>
      </c>
    </row>
    <row r="107" spans="1:28" x14ac:dyDescent="0.3">
      <c r="A107">
        <v>109</v>
      </c>
      <c r="B107" t="s">
        <v>140</v>
      </c>
      <c r="C107" t="s">
        <v>149</v>
      </c>
      <c r="D107" t="s">
        <v>154</v>
      </c>
      <c r="E107" t="s">
        <v>156</v>
      </c>
      <c r="F107" t="s">
        <v>159</v>
      </c>
      <c r="G107" t="s">
        <v>225</v>
      </c>
      <c r="H107">
        <v>406.30913014232567</v>
      </c>
      <c r="I107">
        <v>58</v>
      </c>
      <c r="J107">
        <v>1487816.6927983295</v>
      </c>
      <c r="K107">
        <v>60432.374433333323</v>
      </c>
      <c r="L107">
        <v>267807004.70369932</v>
      </c>
      <c r="M107">
        <v>6978959.7583333319</v>
      </c>
      <c r="N107">
        <v>2231725039.1974945</v>
      </c>
      <c r="O107">
        <v>108112000</v>
      </c>
      <c r="P107">
        <v>27.421066449999991</v>
      </c>
      <c r="Q107">
        <v>22242.859557335025</v>
      </c>
      <c r="R107">
        <v>267867437.07813266</v>
      </c>
      <c r="S107">
        <v>2346.8159989558276</v>
      </c>
      <c r="T107">
        <v>22270.280623785024</v>
      </c>
      <c r="U107">
        <f>Net_Zero_Table[[#This Row],[Total Energy(MJ)]]*AHP!$Q$23/TOPSIS!$B$20</f>
        <v>2.2513700856821268E-2</v>
      </c>
      <c r="V107">
        <f>Net_Zero_Table[[#This Row],[Capital Cost (LKR)]]*AHP!$Q$24/TOPSIS!$C$20</f>
        <v>5.3307664643288564E-3</v>
      </c>
      <c r="W107">
        <f>Net_Zero_Table[[#This Row],[System Cost (LKR)]]*AHP!$Q$25/TOPSIS!$D$20</f>
        <v>2.3489828400204147E-3</v>
      </c>
      <c r="X107">
        <f>Net_Zero_Table[[#This Row],[Embodied Carbon (Metric T)]]*AHP!$Q$26/TOPSIS!$E$20</f>
        <v>1.1822397303199825E-2</v>
      </c>
      <c r="Y1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3.2468757004721614E-3</v>
      </c>
      <c r="Z1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5.1093573050072678E-3</v>
      </c>
      <c r="AA107">
        <f>Net_Zero_Table[[#This Row],[S- Worst-Euclidean Distance]]/(Net_Zero_Table[[#This Row],[S+ Best-Euclidean Distance]]+Net_Zero_Table[[#This Row],[S- Worst-Euclidean Distance]])</f>
        <v>0.61144265623719585</v>
      </c>
      <c r="AB107">
        <v>106</v>
      </c>
    </row>
    <row r="108" spans="1:28" x14ac:dyDescent="0.3">
      <c r="A108">
        <v>111</v>
      </c>
      <c r="B108" t="s">
        <v>140</v>
      </c>
      <c r="C108" t="s">
        <v>149</v>
      </c>
      <c r="D108" t="s">
        <v>154</v>
      </c>
      <c r="E108" t="s">
        <v>156</v>
      </c>
      <c r="F108" t="s">
        <v>159</v>
      </c>
      <c r="G108" t="s">
        <v>224</v>
      </c>
      <c r="H108">
        <v>406.30913014232567</v>
      </c>
      <c r="I108">
        <v>29</v>
      </c>
      <c r="J108">
        <v>1487816.6927983295</v>
      </c>
      <c r="K108">
        <v>60432.374433333323</v>
      </c>
      <c r="L108">
        <v>267807004.70369932</v>
      </c>
      <c r="M108">
        <v>6978959.7583333319</v>
      </c>
      <c r="N108">
        <v>2231725039.1974945</v>
      </c>
      <c r="O108">
        <v>108639800</v>
      </c>
      <c r="P108">
        <v>27.421066449999991</v>
      </c>
      <c r="Q108">
        <v>22242.859557335025</v>
      </c>
      <c r="R108">
        <v>267867437.07813266</v>
      </c>
      <c r="S108">
        <v>2347.3437989558279</v>
      </c>
      <c r="T108">
        <v>22270.280623785024</v>
      </c>
      <c r="U108">
        <f>Net_Zero_Table[[#This Row],[Total Energy(MJ)]]*AHP!$Q$23/TOPSIS!$B$20</f>
        <v>2.2513700856821268E-2</v>
      </c>
      <c r="V108">
        <f>Net_Zero_Table[[#This Row],[Capital Cost (LKR)]]*AHP!$Q$24/TOPSIS!$C$20</f>
        <v>5.3307664643288564E-3</v>
      </c>
      <c r="W108">
        <f>Net_Zero_Table[[#This Row],[System Cost (LKR)]]*AHP!$Q$25/TOPSIS!$D$20</f>
        <v>2.360450513756566E-3</v>
      </c>
      <c r="X108">
        <f>Net_Zero_Table[[#This Row],[Embodied Carbon (Metric T)]]*AHP!$Q$26/TOPSIS!$E$20</f>
        <v>1.1822397303199825E-2</v>
      </c>
      <c r="Y1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3.2476110752046945E-3</v>
      </c>
      <c r="Z1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5.107605138532945E-3</v>
      </c>
      <c r="AA108">
        <f>Net_Zero_Table[[#This Row],[S- Worst-Euclidean Distance]]/(Net_Zero_Table[[#This Row],[S+ Best-Euclidean Distance]]+Net_Zero_Table[[#This Row],[S- Worst-Euclidean Distance]])</f>
        <v>0.61130735673064029</v>
      </c>
      <c r="AB108">
        <v>107</v>
      </c>
    </row>
    <row r="109" spans="1:28" x14ac:dyDescent="0.3">
      <c r="A109">
        <v>110</v>
      </c>
      <c r="B109" t="s">
        <v>140</v>
      </c>
      <c r="C109" t="s">
        <v>149</v>
      </c>
      <c r="D109" t="s">
        <v>154</v>
      </c>
      <c r="E109" t="s">
        <v>156</v>
      </c>
      <c r="F109" t="s">
        <v>159</v>
      </c>
      <c r="G109" t="s">
        <v>226</v>
      </c>
      <c r="H109">
        <v>406.30913014232567</v>
      </c>
      <c r="I109">
        <v>29</v>
      </c>
      <c r="J109">
        <v>1487816.6927983295</v>
      </c>
      <c r="K109">
        <v>60432.374433333323</v>
      </c>
      <c r="L109">
        <v>267807004.70369932</v>
      </c>
      <c r="M109">
        <v>6978959.7583333319</v>
      </c>
      <c r="N109">
        <v>2231725039.1974945</v>
      </c>
      <c r="O109">
        <v>113100000</v>
      </c>
      <c r="P109">
        <v>27.421066449999991</v>
      </c>
      <c r="Q109">
        <v>22242.859557335025</v>
      </c>
      <c r="R109">
        <v>267867437.07813266</v>
      </c>
      <c r="S109">
        <v>2351.8039989558279</v>
      </c>
      <c r="T109">
        <v>22270.280623785024</v>
      </c>
      <c r="U109">
        <f>Net_Zero_Table[[#This Row],[Total Energy(MJ)]]*AHP!$Q$23/TOPSIS!$B$20</f>
        <v>2.2513700856821268E-2</v>
      </c>
      <c r="V109">
        <f>Net_Zero_Table[[#This Row],[Capital Cost (LKR)]]*AHP!$Q$24/TOPSIS!$C$20</f>
        <v>5.3307664643288564E-3</v>
      </c>
      <c r="W109">
        <f>Net_Zero_Table[[#This Row],[System Cost (LKR)]]*AHP!$Q$25/TOPSIS!$D$20</f>
        <v>2.4573586577466785E-3</v>
      </c>
      <c r="X109">
        <f>Net_Zero_Table[[#This Row],[Embodied Carbon (Metric T)]]*AHP!$Q$26/TOPSIS!$E$20</f>
        <v>1.1822397303199825E-2</v>
      </c>
      <c r="Y1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3.2554322320885449E-3</v>
      </c>
      <c r="Z1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5.0938053106956167E-3</v>
      </c>
      <c r="AA109">
        <f>Net_Zero_Table[[#This Row],[S- Worst-Euclidean Distance]]/(Net_Zero_Table[[#This Row],[S+ Best-Euclidean Distance]]+Net_Zero_Table[[#This Row],[S- Worst-Euclidean Distance]])</f>
        <v>0.61009227304808733</v>
      </c>
      <c r="AB109">
        <v>108</v>
      </c>
    </row>
    <row r="110" spans="1:28" x14ac:dyDescent="0.3">
      <c r="A110">
        <v>142</v>
      </c>
      <c r="B110" t="s">
        <v>140</v>
      </c>
      <c r="C110" t="s">
        <v>149</v>
      </c>
      <c r="D110" t="s">
        <v>155</v>
      </c>
      <c r="E110" t="s">
        <v>157</v>
      </c>
      <c r="F110" t="s">
        <v>161</v>
      </c>
      <c r="G110" t="s">
        <v>225</v>
      </c>
      <c r="H110">
        <v>385.57927110040515</v>
      </c>
      <c r="I110">
        <v>55</v>
      </c>
      <c r="J110">
        <v>1436561.9279353896</v>
      </c>
      <c r="K110">
        <v>64651.203974999989</v>
      </c>
      <c r="L110">
        <v>258581147.02837014</v>
      </c>
      <c r="M110">
        <v>6353459.9083333323</v>
      </c>
      <c r="N110">
        <v>2154842891.9030843</v>
      </c>
      <c r="O110">
        <v>102520000</v>
      </c>
      <c r="P110">
        <v>29.590722533333327</v>
      </c>
      <c r="Q110">
        <v>21476.600822634075</v>
      </c>
      <c r="R110">
        <v>258645798.23234513</v>
      </c>
      <c r="S110">
        <v>2263.7163518114176</v>
      </c>
      <c r="T110">
        <v>21506.191545167407</v>
      </c>
      <c r="U110">
        <f>Net_Zero_Table[[#This Row],[Total Energy(MJ)]]*AHP!$Q$23/TOPSIS!$B$20</f>
        <v>2.1738641295090573E-2</v>
      </c>
      <c r="V110">
        <f>Net_Zero_Table[[#This Row],[Capital Cost (LKR)]]*AHP!$Q$24/TOPSIS!$C$20</f>
        <v>4.8529884373326058E-3</v>
      </c>
      <c r="W110">
        <f>Net_Zero_Table[[#This Row],[System Cost (LKR)]]*AHP!$Q$25/TOPSIS!$D$20</f>
        <v>2.2274837276055658E-3</v>
      </c>
      <c r="X110">
        <f>Net_Zero_Table[[#This Row],[Embodied Carbon (Metric T)]]*AHP!$Q$26/TOPSIS!$E$20</f>
        <v>1.2757829055106437E-2</v>
      </c>
      <c r="Y1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3.6932773866278378E-3</v>
      </c>
      <c r="Z1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5.7604575676940195E-3</v>
      </c>
      <c r="AA110">
        <f>Net_Zero_Table[[#This Row],[S- Worst-Euclidean Distance]]/(Net_Zero_Table[[#This Row],[S+ Best-Euclidean Distance]]+Net_Zero_Table[[#This Row],[S- Worst-Euclidean Distance]])</f>
        <v>0.60933140134847719</v>
      </c>
      <c r="AB110">
        <v>109</v>
      </c>
    </row>
    <row r="111" spans="1:28" x14ac:dyDescent="0.3">
      <c r="A111">
        <v>144</v>
      </c>
      <c r="B111" t="s">
        <v>140</v>
      </c>
      <c r="C111" t="s">
        <v>149</v>
      </c>
      <c r="D111" t="s">
        <v>155</v>
      </c>
      <c r="E111" t="s">
        <v>157</v>
      </c>
      <c r="F111" t="s">
        <v>161</v>
      </c>
      <c r="G111" t="s">
        <v>224</v>
      </c>
      <c r="H111">
        <v>385.57927110040515</v>
      </c>
      <c r="I111">
        <v>28</v>
      </c>
      <c r="J111">
        <v>1436561.9279353896</v>
      </c>
      <c r="K111">
        <v>64651.203974999989</v>
      </c>
      <c r="L111">
        <v>258581147.02837014</v>
      </c>
      <c r="M111">
        <v>6353459.9083333323</v>
      </c>
      <c r="N111">
        <v>2154842891.9030843</v>
      </c>
      <c r="O111">
        <v>104893600</v>
      </c>
      <c r="P111">
        <v>29.590722533333327</v>
      </c>
      <c r="Q111">
        <v>21476.600822634075</v>
      </c>
      <c r="R111">
        <v>258645798.23234513</v>
      </c>
      <c r="S111">
        <v>2266.0899518114174</v>
      </c>
      <c r="T111">
        <v>21506.191545167407</v>
      </c>
      <c r="U111">
        <f>Net_Zero_Table[[#This Row],[Total Energy(MJ)]]*AHP!$Q$23/TOPSIS!$B$20</f>
        <v>2.1738641295090573E-2</v>
      </c>
      <c r="V111">
        <f>Net_Zero_Table[[#This Row],[Capital Cost (LKR)]]*AHP!$Q$24/TOPSIS!$C$20</f>
        <v>4.8529884373326058E-3</v>
      </c>
      <c r="W111">
        <f>Net_Zero_Table[[#This Row],[System Cost (LKR)]]*AHP!$Q$25/TOPSIS!$D$20</f>
        <v>2.2790556684546153E-3</v>
      </c>
      <c r="X111">
        <f>Net_Zero_Table[[#This Row],[Embodied Carbon (Metric T)]]*AHP!$Q$26/TOPSIS!$E$20</f>
        <v>1.2757829055106437E-2</v>
      </c>
      <c r="Y1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3.6947682082972924E-3</v>
      </c>
      <c r="Z1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5.7525559923347009E-3</v>
      </c>
      <c r="AA111">
        <f>Net_Zero_Table[[#This Row],[S- Worst-Euclidean Distance]]/(Net_Zero_Table[[#This Row],[S+ Best-Euclidean Distance]]+Net_Zero_Table[[#This Row],[S- Worst-Euclidean Distance]])</f>
        <v>0.60890849833965421</v>
      </c>
      <c r="AB111">
        <v>110</v>
      </c>
    </row>
    <row r="112" spans="1:28" x14ac:dyDescent="0.3">
      <c r="A112">
        <v>143</v>
      </c>
      <c r="B112" t="s">
        <v>140</v>
      </c>
      <c r="C112" t="s">
        <v>149</v>
      </c>
      <c r="D112" t="s">
        <v>155</v>
      </c>
      <c r="E112" t="s">
        <v>157</v>
      </c>
      <c r="F112" t="s">
        <v>161</v>
      </c>
      <c r="G112" t="s">
        <v>226</v>
      </c>
      <c r="H112">
        <v>385.57927110040515</v>
      </c>
      <c r="I112">
        <v>28</v>
      </c>
      <c r="J112">
        <v>1436561.9279353896</v>
      </c>
      <c r="K112">
        <v>64651.203974999989</v>
      </c>
      <c r="L112">
        <v>258581147.02837014</v>
      </c>
      <c r="M112">
        <v>6353459.9083333323</v>
      </c>
      <c r="N112">
        <v>2154842891.9030843</v>
      </c>
      <c r="O112">
        <v>109200000</v>
      </c>
      <c r="P112">
        <v>29.590722533333327</v>
      </c>
      <c r="Q112">
        <v>21476.600822634075</v>
      </c>
      <c r="R112">
        <v>258645798.23234513</v>
      </c>
      <c r="S112">
        <v>2270.3963518114174</v>
      </c>
      <c r="T112">
        <v>21506.191545167407</v>
      </c>
      <c r="U112">
        <f>Net_Zero_Table[[#This Row],[Total Energy(MJ)]]*AHP!$Q$23/TOPSIS!$B$20</f>
        <v>2.1738641295090573E-2</v>
      </c>
      <c r="V112">
        <f>Net_Zero_Table[[#This Row],[Capital Cost (LKR)]]*AHP!$Q$24/TOPSIS!$C$20</f>
        <v>4.8529884373326058E-3</v>
      </c>
      <c r="W112">
        <f>Net_Zero_Table[[#This Row],[System Cost (LKR)]]*AHP!$Q$25/TOPSIS!$D$20</f>
        <v>2.3726221523071383E-3</v>
      </c>
      <c r="X112">
        <f>Net_Zero_Table[[#This Row],[Embodied Carbon (Metric T)]]*AHP!$Q$26/TOPSIS!$E$20</f>
        <v>1.2757829055106437E-2</v>
      </c>
      <c r="Y1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3.6993074040878849E-3</v>
      </c>
      <c r="Z1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5.739375646742653E-3</v>
      </c>
      <c r="AA112">
        <f>Net_Zero_Table[[#This Row],[S- Worst-Euclidean Distance]]/(Net_Zero_Table[[#This Row],[S+ Best-Euclidean Distance]]+Net_Zero_Table[[#This Row],[S- Worst-Euclidean Distance]])</f>
        <v>0.60806953849749501</v>
      </c>
      <c r="AB112">
        <v>111</v>
      </c>
    </row>
    <row r="113" spans="1:28" x14ac:dyDescent="0.3">
      <c r="A113">
        <v>124</v>
      </c>
      <c r="B113" t="s">
        <v>140</v>
      </c>
      <c r="C113" t="s">
        <v>149</v>
      </c>
      <c r="D113" t="s">
        <v>154</v>
      </c>
      <c r="E113" t="s">
        <v>157</v>
      </c>
      <c r="F113" t="s">
        <v>161</v>
      </c>
      <c r="G113" t="s">
        <v>225</v>
      </c>
      <c r="H113">
        <v>385.54917722540517</v>
      </c>
      <c r="I113">
        <v>55</v>
      </c>
      <c r="J113">
        <v>1436532.7970643898</v>
      </c>
      <c r="K113">
        <v>64737.186474999988</v>
      </c>
      <c r="L113">
        <v>258575903.47159019</v>
      </c>
      <c r="M113">
        <v>6357759.0333333323</v>
      </c>
      <c r="N113">
        <v>2154799195.5965848</v>
      </c>
      <c r="O113">
        <v>102520000</v>
      </c>
      <c r="P113">
        <v>29.655209408333324</v>
      </c>
      <c r="Q113">
        <v>21476.165316112627</v>
      </c>
      <c r="R113">
        <v>258640640.6580652</v>
      </c>
      <c r="S113">
        <v>2263.6769546299179</v>
      </c>
      <c r="T113">
        <v>21505.820525520961</v>
      </c>
      <c r="U113">
        <f>Net_Zero_Table[[#This Row],[Total Energy(MJ)]]*AHP!$Q$23/TOPSIS!$B$20</f>
        <v>2.1738207811701358E-2</v>
      </c>
      <c r="V113">
        <f>Net_Zero_Table[[#This Row],[Capital Cost (LKR)]]*AHP!$Q$24/TOPSIS!$C$20</f>
        <v>4.856272255003082E-3</v>
      </c>
      <c r="W113">
        <f>Net_Zero_Table[[#This Row],[System Cost (LKR)]]*AHP!$Q$25/TOPSIS!$D$20</f>
        <v>2.2274837276055658E-3</v>
      </c>
      <c r="X113">
        <f>Net_Zero_Table[[#This Row],[Embodied Carbon (Metric T)]]*AHP!$Q$26/TOPSIS!$E$20</f>
        <v>1.2785632111507687E-2</v>
      </c>
      <c r="Y1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3.7206052424652723E-3</v>
      </c>
      <c r="Z1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5.7589450791281404E-3</v>
      </c>
      <c r="AA113">
        <f>Net_Zero_Table[[#This Row],[S- Worst-Euclidean Distance]]/(Net_Zero_Table[[#This Row],[S+ Best-Euclidean Distance]]+Net_Zero_Table[[#This Row],[S- Worst-Euclidean Distance]])</f>
        <v>0.60751247514450901</v>
      </c>
      <c r="AB113">
        <v>112</v>
      </c>
    </row>
    <row r="114" spans="1:28" x14ac:dyDescent="0.3">
      <c r="A114">
        <v>126</v>
      </c>
      <c r="B114" t="s">
        <v>140</v>
      </c>
      <c r="C114" t="s">
        <v>149</v>
      </c>
      <c r="D114" t="s">
        <v>154</v>
      </c>
      <c r="E114" t="s">
        <v>157</v>
      </c>
      <c r="F114" t="s">
        <v>161</v>
      </c>
      <c r="G114" t="s">
        <v>224</v>
      </c>
      <c r="H114">
        <v>385.54917722540517</v>
      </c>
      <c r="I114">
        <v>28</v>
      </c>
      <c r="J114">
        <v>1436532.7970643898</v>
      </c>
      <c r="K114">
        <v>64737.186474999988</v>
      </c>
      <c r="L114">
        <v>258575903.47159019</v>
      </c>
      <c r="M114">
        <v>6357759.0333333323</v>
      </c>
      <c r="N114">
        <v>2154799195.5965848</v>
      </c>
      <c r="O114">
        <v>104893600</v>
      </c>
      <c r="P114">
        <v>29.655209408333324</v>
      </c>
      <c r="Q114">
        <v>21476.165316112627</v>
      </c>
      <c r="R114">
        <v>258640640.6580652</v>
      </c>
      <c r="S114">
        <v>2266.0505546299182</v>
      </c>
      <c r="T114">
        <v>21505.820525520961</v>
      </c>
      <c r="U114">
        <f>Net_Zero_Table[[#This Row],[Total Energy(MJ)]]*AHP!$Q$23/TOPSIS!$B$20</f>
        <v>2.1738207811701358E-2</v>
      </c>
      <c r="V114">
        <f>Net_Zero_Table[[#This Row],[Capital Cost (LKR)]]*AHP!$Q$24/TOPSIS!$C$20</f>
        <v>4.856272255003082E-3</v>
      </c>
      <c r="W114">
        <f>Net_Zero_Table[[#This Row],[System Cost (LKR)]]*AHP!$Q$25/TOPSIS!$D$20</f>
        <v>2.2790556684546153E-3</v>
      </c>
      <c r="X114">
        <f>Net_Zero_Table[[#This Row],[Embodied Carbon (Metric T)]]*AHP!$Q$26/TOPSIS!$E$20</f>
        <v>1.2785632111507687E-2</v>
      </c>
      <c r="Y1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3.7220851184152008E-3</v>
      </c>
      <c r="Z1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5.751041425703418E-3</v>
      </c>
      <c r="AA114">
        <f>Net_Zero_Table[[#This Row],[S- Worst-Euclidean Distance]]/(Net_Zero_Table[[#This Row],[S+ Best-Euclidean Distance]]+Net_Zero_Table[[#This Row],[S- Worst-Euclidean Distance]])</f>
        <v>0.60709010894338222</v>
      </c>
      <c r="AB114">
        <v>113</v>
      </c>
    </row>
    <row r="115" spans="1:28" x14ac:dyDescent="0.3">
      <c r="A115">
        <v>322</v>
      </c>
      <c r="B115" t="s">
        <v>141</v>
      </c>
      <c r="C115" t="s">
        <v>151</v>
      </c>
      <c r="D115" t="s">
        <v>155</v>
      </c>
      <c r="E115" t="s">
        <v>157</v>
      </c>
      <c r="F115" t="s">
        <v>161</v>
      </c>
      <c r="G115" t="s">
        <v>225</v>
      </c>
      <c r="H115">
        <v>427.10742811301844</v>
      </c>
      <c r="I115">
        <v>61</v>
      </c>
      <c r="J115">
        <v>1575293.7629184178</v>
      </c>
      <c r="K115">
        <v>55939.082774999988</v>
      </c>
      <c r="L115">
        <v>283552877.32531518</v>
      </c>
      <c r="M115">
        <v>5348587.588333332</v>
      </c>
      <c r="N115">
        <v>2362940644.3776264</v>
      </c>
      <c r="O115">
        <v>113704000</v>
      </c>
      <c r="P115">
        <v>24.394400933333326</v>
      </c>
      <c r="Q115">
        <v>23550.641755630346</v>
      </c>
      <c r="R115">
        <v>283608816.40809017</v>
      </c>
      <c r="S115">
        <v>2481.9932319659597</v>
      </c>
      <c r="T115">
        <v>23575.036156563678</v>
      </c>
      <c r="U115">
        <f>Net_Zero_Table[[#This Row],[Total Energy(MJ)]]*AHP!$Q$23/TOPSIS!$B$20</f>
        <v>2.3836731043596238E-2</v>
      </c>
      <c r="V115">
        <f>Net_Zero_Table[[#This Row],[Capital Cost (LKR)]]*AHP!$Q$24/TOPSIS!$C$20</f>
        <v>4.0854328345091276E-3</v>
      </c>
      <c r="W115">
        <f>Net_Zero_Table[[#This Row],[System Cost (LKR)]]*AHP!$Q$25/TOPSIS!$D$20</f>
        <v>2.470481952435264E-3</v>
      </c>
      <c r="X115">
        <f>Net_Zero_Table[[#This Row],[Embodied Carbon (Metric T)]]*AHP!$Q$26/TOPSIS!$E$20</f>
        <v>1.0517472044104808E-2</v>
      </c>
      <c r="Y1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3.0022200700442463E-3</v>
      </c>
      <c r="Z1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4.630757836705187E-3</v>
      </c>
      <c r="AA115">
        <f>Net_Zero_Table[[#This Row],[S- Worst-Euclidean Distance]]/(Net_Zero_Table[[#This Row],[S+ Best-Euclidean Distance]]+Net_Zero_Table[[#This Row],[S- Worst-Euclidean Distance]])</f>
        <v>0.60667774665120622</v>
      </c>
      <c r="AB115">
        <v>114</v>
      </c>
    </row>
    <row r="116" spans="1:28" x14ac:dyDescent="0.3">
      <c r="A116">
        <v>125</v>
      </c>
      <c r="B116" t="s">
        <v>140</v>
      </c>
      <c r="C116" t="s">
        <v>149</v>
      </c>
      <c r="D116" t="s">
        <v>154</v>
      </c>
      <c r="E116" t="s">
        <v>157</v>
      </c>
      <c r="F116" t="s">
        <v>161</v>
      </c>
      <c r="G116" t="s">
        <v>226</v>
      </c>
      <c r="H116">
        <v>385.54917722540517</v>
      </c>
      <c r="I116">
        <v>28</v>
      </c>
      <c r="J116">
        <v>1436532.7970643898</v>
      </c>
      <c r="K116">
        <v>64737.186474999988</v>
      </c>
      <c r="L116">
        <v>258575903.47159019</v>
      </c>
      <c r="M116">
        <v>6357759.0333333323</v>
      </c>
      <c r="N116">
        <v>2154799195.5965848</v>
      </c>
      <c r="O116">
        <v>109200000</v>
      </c>
      <c r="P116">
        <v>29.655209408333324</v>
      </c>
      <c r="Q116">
        <v>21476.165316112627</v>
      </c>
      <c r="R116">
        <v>258640640.6580652</v>
      </c>
      <c r="S116">
        <v>2270.3569546299182</v>
      </c>
      <c r="T116">
        <v>21505.820525520961</v>
      </c>
      <c r="U116">
        <f>Net_Zero_Table[[#This Row],[Total Energy(MJ)]]*AHP!$Q$23/TOPSIS!$B$20</f>
        <v>2.1738207811701358E-2</v>
      </c>
      <c r="V116">
        <f>Net_Zero_Table[[#This Row],[Capital Cost (LKR)]]*AHP!$Q$24/TOPSIS!$C$20</f>
        <v>4.856272255003082E-3</v>
      </c>
      <c r="W116">
        <f>Net_Zero_Table[[#This Row],[System Cost (LKR)]]*AHP!$Q$25/TOPSIS!$D$20</f>
        <v>2.3726221523071383E-3</v>
      </c>
      <c r="X116">
        <f>Net_Zero_Table[[#This Row],[Embodied Carbon (Metric T)]]*AHP!$Q$26/TOPSIS!$E$20</f>
        <v>1.2785632111507687E-2</v>
      </c>
      <c r="Y1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3.726591040833829E-3</v>
      </c>
      <c r="Z1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5.7378576010244072E-3</v>
      </c>
      <c r="AA116">
        <f>Net_Zero_Table[[#This Row],[S- Worst-Euclidean Distance]]/(Net_Zero_Table[[#This Row],[S+ Best-Euclidean Distance]]+Net_Zero_Table[[#This Row],[S- Worst-Euclidean Distance]])</f>
        <v>0.60625376270179054</v>
      </c>
      <c r="AB116">
        <v>115</v>
      </c>
    </row>
    <row r="117" spans="1:28" x14ac:dyDescent="0.3">
      <c r="A117">
        <v>324</v>
      </c>
      <c r="B117" t="s">
        <v>141</v>
      </c>
      <c r="C117" t="s">
        <v>151</v>
      </c>
      <c r="D117" t="s">
        <v>155</v>
      </c>
      <c r="E117" t="s">
        <v>157</v>
      </c>
      <c r="F117" t="s">
        <v>161</v>
      </c>
      <c r="G117" t="s">
        <v>224</v>
      </c>
      <c r="H117">
        <v>427.10742811301844</v>
      </c>
      <c r="I117">
        <v>31</v>
      </c>
      <c r="J117">
        <v>1575293.7629184178</v>
      </c>
      <c r="K117">
        <v>55939.082774999988</v>
      </c>
      <c r="L117">
        <v>283552877.32531518</v>
      </c>
      <c r="M117">
        <v>5348587.588333332</v>
      </c>
      <c r="N117">
        <v>2362940644.3776264</v>
      </c>
      <c r="O117">
        <v>116132200</v>
      </c>
      <c r="P117">
        <v>24.394400933333326</v>
      </c>
      <c r="Q117">
        <v>23550.641755630346</v>
      </c>
      <c r="R117">
        <v>283608816.40809017</v>
      </c>
      <c r="S117">
        <v>2484.4214319659595</v>
      </c>
      <c r="T117">
        <v>23575.036156563678</v>
      </c>
      <c r="U117">
        <f>Net_Zero_Table[[#This Row],[Total Energy(MJ)]]*AHP!$Q$23/TOPSIS!$B$20</f>
        <v>2.3836731043596238E-2</v>
      </c>
      <c r="V117">
        <f>Net_Zero_Table[[#This Row],[Capital Cost (LKR)]]*AHP!$Q$24/TOPSIS!$C$20</f>
        <v>4.0854328345091276E-3</v>
      </c>
      <c r="W117">
        <f>Net_Zero_Table[[#This Row],[System Cost (LKR)]]*AHP!$Q$25/TOPSIS!$D$20</f>
        <v>2.5232402043604673E-3</v>
      </c>
      <c r="X117">
        <f>Net_Zero_Table[[#This Row],[Embodied Carbon (Metric T)]]*AHP!$Q$26/TOPSIS!$E$20</f>
        <v>1.0517472044104808E-2</v>
      </c>
      <c r="Y1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3.0083709677537879E-3</v>
      </c>
      <c r="Z1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4.6234789391871789E-3</v>
      </c>
      <c r="AA117">
        <f>Net_Zero_Table[[#This Row],[S- Worst-Euclidean Distance]]/(Net_Zero_Table[[#This Row],[S+ Best-Euclidean Distance]]+Net_Zero_Table[[#This Row],[S- Worst-Euclidean Distance]])</f>
        <v>0.60581366189896457</v>
      </c>
      <c r="AB117">
        <v>116</v>
      </c>
    </row>
    <row r="118" spans="1:28" x14ac:dyDescent="0.3">
      <c r="A118">
        <v>304</v>
      </c>
      <c r="B118" t="s">
        <v>141</v>
      </c>
      <c r="C118" t="s">
        <v>151</v>
      </c>
      <c r="D118" t="s">
        <v>154</v>
      </c>
      <c r="E118" t="s">
        <v>157</v>
      </c>
      <c r="F118" t="s">
        <v>161</v>
      </c>
      <c r="G118" t="s">
        <v>225</v>
      </c>
      <c r="H118">
        <v>427.07733423801847</v>
      </c>
      <c r="I118">
        <v>61</v>
      </c>
      <c r="J118">
        <v>1575264.6320474176</v>
      </c>
      <c r="K118">
        <v>56025.065274999994</v>
      </c>
      <c r="L118">
        <v>283547633.76853514</v>
      </c>
      <c r="M118">
        <v>5352886.713333332</v>
      </c>
      <c r="N118">
        <v>2362896948.071126</v>
      </c>
      <c r="O118">
        <v>113704000</v>
      </c>
      <c r="P118">
        <v>24.45888780833333</v>
      </c>
      <c r="Q118">
        <v>23550.206249108891</v>
      </c>
      <c r="R118">
        <v>283603658.83381015</v>
      </c>
      <c r="S118">
        <v>2481.9538347844591</v>
      </c>
      <c r="T118">
        <v>23574.665136917225</v>
      </c>
      <c r="U118">
        <f>Net_Zero_Table[[#This Row],[Total Energy(MJ)]]*AHP!$Q$23/TOPSIS!$B$20</f>
        <v>2.3836297560207012E-2</v>
      </c>
      <c r="V118">
        <f>Net_Zero_Table[[#This Row],[Capital Cost (LKR)]]*AHP!$Q$24/TOPSIS!$C$20</f>
        <v>4.0887166521796038E-3</v>
      </c>
      <c r="W118">
        <f>Net_Zero_Table[[#This Row],[System Cost (LKR)]]*AHP!$Q$25/TOPSIS!$D$20</f>
        <v>2.470481952435264E-3</v>
      </c>
      <c r="X118">
        <f>Net_Zero_Table[[#This Row],[Embodied Carbon (Metric T)]]*AHP!$Q$26/TOPSIS!$E$20</f>
        <v>1.054527510050606E-2</v>
      </c>
      <c r="Y1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3.0140493228503987E-3</v>
      </c>
      <c r="Z1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4.6146568272551428E-3</v>
      </c>
      <c r="AA118">
        <f>Net_Zero_Table[[#This Row],[S- Worst-Euclidean Distance]]/(Net_Zero_Table[[#This Row],[S+ Best-Euclidean Distance]]+Net_Zero_Table[[#This Row],[S- Worst-Euclidean Distance]])</f>
        <v>0.60490687889338879</v>
      </c>
      <c r="AB118">
        <v>117</v>
      </c>
    </row>
    <row r="119" spans="1:28" x14ac:dyDescent="0.3">
      <c r="A119">
        <v>306</v>
      </c>
      <c r="B119" t="s">
        <v>141</v>
      </c>
      <c r="C119" t="s">
        <v>151</v>
      </c>
      <c r="D119" t="s">
        <v>154</v>
      </c>
      <c r="E119" t="s">
        <v>157</v>
      </c>
      <c r="F119" t="s">
        <v>161</v>
      </c>
      <c r="G119" t="s">
        <v>224</v>
      </c>
      <c r="H119">
        <v>427.07733423801847</v>
      </c>
      <c r="I119">
        <v>31</v>
      </c>
      <c r="J119">
        <v>1575264.6320474176</v>
      </c>
      <c r="K119">
        <v>56025.065274999994</v>
      </c>
      <c r="L119">
        <v>283547633.76853514</v>
      </c>
      <c r="M119">
        <v>5352886.713333332</v>
      </c>
      <c r="N119">
        <v>2362896948.071126</v>
      </c>
      <c r="O119">
        <v>116132200</v>
      </c>
      <c r="P119">
        <v>24.45888780833333</v>
      </c>
      <c r="Q119">
        <v>23550.206249108891</v>
      </c>
      <c r="R119">
        <v>283603658.83381015</v>
      </c>
      <c r="S119">
        <v>2484.3820347844589</v>
      </c>
      <c r="T119">
        <v>23574.665136917225</v>
      </c>
      <c r="U119">
        <f>Net_Zero_Table[[#This Row],[Total Energy(MJ)]]*AHP!$Q$23/TOPSIS!$B$20</f>
        <v>2.3836297560207012E-2</v>
      </c>
      <c r="V119">
        <f>Net_Zero_Table[[#This Row],[Capital Cost (LKR)]]*AHP!$Q$24/TOPSIS!$C$20</f>
        <v>4.0887166521796038E-3</v>
      </c>
      <c r="W119">
        <f>Net_Zero_Table[[#This Row],[System Cost (LKR)]]*AHP!$Q$25/TOPSIS!$D$20</f>
        <v>2.5232402043604673E-3</v>
      </c>
      <c r="X119">
        <f>Net_Zero_Table[[#This Row],[Embodied Carbon (Metric T)]]*AHP!$Q$26/TOPSIS!$E$20</f>
        <v>1.054527510050606E-2</v>
      </c>
      <c r="Y1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3.020176129172325E-3</v>
      </c>
      <c r="Z1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4.6073524927265326E-3</v>
      </c>
      <c r="AA119">
        <f>Net_Zero_Table[[#This Row],[S- Worst-Euclidean Distance]]/(Net_Zero_Table[[#This Row],[S+ Best-Euclidean Distance]]+Net_Zero_Table[[#This Row],[S- Worst-Euclidean Distance]])</f>
        <v>0.60404263571016814</v>
      </c>
      <c r="AB119">
        <v>118</v>
      </c>
    </row>
    <row r="120" spans="1:28" x14ac:dyDescent="0.3">
      <c r="A120">
        <v>323</v>
      </c>
      <c r="B120" t="s">
        <v>141</v>
      </c>
      <c r="C120" t="s">
        <v>151</v>
      </c>
      <c r="D120" t="s">
        <v>155</v>
      </c>
      <c r="E120" t="s">
        <v>157</v>
      </c>
      <c r="F120" t="s">
        <v>161</v>
      </c>
      <c r="G120" t="s">
        <v>226</v>
      </c>
      <c r="H120">
        <v>427.10742811301844</v>
      </c>
      <c r="I120">
        <v>31</v>
      </c>
      <c r="J120">
        <v>1575293.7629184178</v>
      </c>
      <c r="K120">
        <v>55939.082774999988</v>
      </c>
      <c r="L120">
        <v>283552877.32531518</v>
      </c>
      <c r="M120">
        <v>5348587.588333332</v>
      </c>
      <c r="N120">
        <v>2362940644.3776264</v>
      </c>
      <c r="O120">
        <v>120900000</v>
      </c>
      <c r="P120">
        <v>24.394400933333326</v>
      </c>
      <c r="Q120">
        <v>23550.641755630346</v>
      </c>
      <c r="R120">
        <v>283608816.40809017</v>
      </c>
      <c r="S120">
        <v>2489.1892319659596</v>
      </c>
      <c r="T120">
        <v>23575.036156563678</v>
      </c>
      <c r="U120">
        <f>Net_Zero_Table[[#This Row],[Total Energy(MJ)]]*AHP!$Q$23/TOPSIS!$B$20</f>
        <v>2.3836731043596238E-2</v>
      </c>
      <c r="V120">
        <f>Net_Zero_Table[[#This Row],[Capital Cost (LKR)]]*AHP!$Q$24/TOPSIS!$C$20</f>
        <v>4.0854328345091276E-3</v>
      </c>
      <c r="W120">
        <f>Net_Zero_Table[[#This Row],[System Cost (LKR)]]*AHP!$Q$25/TOPSIS!$D$20</f>
        <v>2.6268316686257598E-3</v>
      </c>
      <c r="X120">
        <f>Net_Zero_Table[[#This Row],[Embodied Carbon (Metric T)]]*AHP!$Q$26/TOPSIS!$E$20</f>
        <v>1.0517472044104808E-2</v>
      </c>
      <c r="Y1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3.0230918707003333E-3</v>
      </c>
      <c r="Z1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4.6109099498403026E-3</v>
      </c>
      <c r="AA120">
        <f>Net_Zero_Table[[#This Row],[S- Worst-Euclidean Distance]]/(Net_Zero_Table[[#This Row],[S+ Best-Euclidean Distance]]+Net_Zero_Table[[#This Row],[S- Worst-Euclidean Distance]])</f>
        <v>0.60399644357351756</v>
      </c>
      <c r="AB120">
        <v>119</v>
      </c>
    </row>
    <row r="121" spans="1:28" x14ac:dyDescent="0.3">
      <c r="A121">
        <v>305</v>
      </c>
      <c r="B121" t="s">
        <v>141</v>
      </c>
      <c r="C121" t="s">
        <v>151</v>
      </c>
      <c r="D121" t="s">
        <v>154</v>
      </c>
      <c r="E121" t="s">
        <v>157</v>
      </c>
      <c r="F121" t="s">
        <v>161</v>
      </c>
      <c r="G121" t="s">
        <v>226</v>
      </c>
      <c r="H121">
        <v>427.07733423801847</v>
      </c>
      <c r="I121">
        <v>31</v>
      </c>
      <c r="J121">
        <v>1575264.6320474176</v>
      </c>
      <c r="K121">
        <v>56025.065274999994</v>
      </c>
      <c r="L121">
        <v>283547633.76853514</v>
      </c>
      <c r="M121">
        <v>5352886.713333332</v>
      </c>
      <c r="N121">
        <v>2362896948.071126</v>
      </c>
      <c r="O121">
        <v>120900000</v>
      </c>
      <c r="P121">
        <v>24.45888780833333</v>
      </c>
      <c r="Q121">
        <v>23550.206249108891</v>
      </c>
      <c r="R121">
        <v>283603658.83381015</v>
      </c>
      <c r="S121">
        <v>2489.149834784459</v>
      </c>
      <c r="T121">
        <v>23574.665136917225</v>
      </c>
      <c r="U121">
        <f>Net_Zero_Table[[#This Row],[Total Energy(MJ)]]*AHP!$Q$23/TOPSIS!$B$20</f>
        <v>2.3836297560207012E-2</v>
      </c>
      <c r="V121">
        <f>Net_Zero_Table[[#This Row],[Capital Cost (LKR)]]*AHP!$Q$24/TOPSIS!$C$20</f>
        <v>4.0887166521796038E-3</v>
      </c>
      <c r="W121">
        <f>Net_Zero_Table[[#This Row],[System Cost (LKR)]]*AHP!$Q$25/TOPSIS!$D$20</f>
        <v>2.6268316686257598E-3</v>
      </c>
      <c r="X121">
        <f>Net_Zero_Table[[#This Row],[Embodied Carbon (Metric T)]]*AHP!$Q$26/TOPSIS!$E$20</f>
        <v>1.054527510050606E-2</v>
      </c>
      <c r="Y1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3.0348397701184999E-3</v>
      </c>
      <c r="Z1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4.5947393894172376E-3</v>
      </c>
      <c r="AA121">
        <f>Net_Zero_Table[[#This Row],[S- Worst-Euclidean Distance]]/(Net_Zero_Table[[#This Row],[S+ Best-Euclidean Distance]]+Net_Zero_Table[[#This Row],[S- Worst-Euclidean Distance]])</f>
        <v>0.60222710759538522</v>
      </c>
      <c r="AB121">
        <v>120</v>
      </c>
    </row>
    <row r="122" spans="1:28" x14ac:dyDescent="0.3">
      <c r="A122">
        <v>28</v>
      </c>
      <c r="B122" t="s">
        <v>139</v>
      </c>
      <c r="C122" t="s">
        <v>149</v>
      </c>
      <c r="D122" t="s">
        <v>155</v>
      </c>
      <c r="E122" t="s">
        <v>157</v>
      </c>
      <c r="F122" t="s">
        <v>159</v>
      </c>
      <c r="G122" t="s">
        <v>225</v>
      </c>
      <c r="H122">
        <v>398.07350041691075</v>
      </c>
      <c r="I122">
        <v>57</v>
      </c>
      <c r="J122">
        <v>1454815.3999126144</v>
      </c>
      <c r="K122">
        <v>70221.812974999979</v>
      </c>
      <c r="L122">
        <v>261866771.98427057</v>
      </c>
      <c r="M122">
        <v>5687416.4249999989</v>
      </c>
      <c r="N122">
        <v>2182223099.8689213</v>
      </c>
      <c r="O122">
        <v>106248000</v>
      </c>
      <c r="P122">
        <v>29.66576061666666</v>
      </c>
      <c r="Q122">
        <v>21749.490228693583</v>
      </c>
      <c r="R122">
        <v>261936993.79724556</v>
      </c>
      <c r="S122">
        <v>2294.1585162939214</v>
      </c>
      <c r="T122">
        <v>21779.155989310249</v>
      </c>
      <c r="U122">
        <f>Net_Zero_Table[[#This Row],[Total Energy(MJ)]]*AHP!$Q$23/TOPSIS!$B$20</f>
        <v>2.201525943583103E-2</v>
      </c>
      <c r="V122">
        <f>Net_Zero_Table[[#This Row],[Capital Cost (LKR)]]*AHP!$Q$24/TOPSIS!$C$20</f>
        <v>4.3442418063610556E-3</v>
      </c>
      <c r="W122">
        <f>Net_Zero_Table[[#This Row],[System Cost (LKR)]]*AHP!$Q$25/TOPSIS!$D$20</f>
        <v>2.308483135882132E-3</v>
      </c>
      <c r="X122">
        <f>Net_Zero_Table[[#This Row],[Embodied Carbon (Metric T)]]*AHP!$Q$26/TOPSIS!$E$20</f>
        <v>1.2790181189756446E-2</v>
      </c>
      <c r="Y1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3.6927316142277575E-3</v>
      </c>
      <c r="Z1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5.5438477096212144E-3</v>
      </c>
      <c r="AA122">
        <f>Net_Zero_Table[[#This Row],[S- Worst-Euclidean Distance]]/(Net_Zero_Table[[#This Row],[S+ Best-Euclidean Distance]]+Net_Zero_Table[[#This Row],[S- Worst-Euclidean Distance]])</f>
        <v>0.60020571634207975</v>
      </c>
      <c r="AB122">
        <v>121</v>
      </c>
    </row>
    <row r="123" spans="1:28" x14ac:dyDescent="0.3">
      <c r="A123">
        <v>30</v>
      </c>
      <c r="B123" t="s">
        <v>139</v>
      </c>
      <c r="C123" t="s">
        <v>149</v>
      </c>
      <c r="D123" t="s">
        <v>155</v>
      </c>
      <c r="E123" t="s">
        <v>157</v>
      </c>
      <c r="F123" t="s">
        <v>159</v>
      </c>
      <c r="G123" t="s">
        <v>224</v>
      </c>
      <c r="H123">
        <v>398.07350041691075</v>
      </c>
      <c r="I123">
        <v>29</v>
      </c>
      <c r="J123">
        <v>1454815.3999126144</v>
      </c>
      <c r="K123">
        <v>70221.812974999979</v>
      </c>
      <c r="L123">
        <v>261866771.98427057</v>
      </c>
      <c r="M123">
        <v>5687416.4249999989</v>
      </c>
      <c r="N123">
        <v>2182223099.8689213</v>
      </c>
      <c r="O123">
        <v>108639800</v>
      </c>
      <c r="P123">
        <v>29.66576061666666</v>
      </c>
      <c r="Q123">
        <v>21749.490228693583</v>
      </c>
      <c r="R123">
        <v>261936993.79724556</v>
      </c>
      <c r="S123">
        <v>2296.5503162939217</v>
      </c>
      <c r="T123">
        <v>21779.155989310249</v>
      </c>
      <c r="U123">
        <f>Net_Zero_Table[[#This Row],[Total Energy(MJ)]]*AHP!$Q$23/TOPSIS!$B$20</f>
        <v>2.201525943583103E-2</v>
      </c>
      <c r="V123">
        <f>Net_Zero_Table[[#This Row],[Capital Cost (LKR)]]*AHP!$Q$24/TOPSIS!$C$20</f>
        <v>4.3442418063610556E-3</v>
      </c>
      <c r="W123">
        <f>Net_Zero_Table[[#This Row],[System Cost (LKR)]]*AHP!$Q$25/TOPSIS!$D$20</f>
        <v>2.360450513756566E-3</v>
      </c>
      <c r="X123">
        <f>Net_Zero_Table[[#This Row],[Embodied Carbon (Metric T)]]*AHP!$Q$26/TOPSIS!$E$20</f>
        <v>1.2790181189756446E-2</v>
      </c>
      <c r="Y1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3.6953761230097189E-3</v>
      </c>
      <c r="Z1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5.5363361667141002E-3</v>
      </c>
      <c r="AA123">
        <f>Net_Zero_Table[[#This Row],[S- Worst-Euclidean Distance]]/(Net_Zero_Table[[#This Row],[S+ Best-Euclidean Distance]]+Net_Zero_Table[[#This Row],[S- Worst-Euclidean Distance]])</f>
        <v>0.5997084823447989</v>
      </c>
      <c r="AB123">
        <v>122</v>
      </c>
    </row>
    <row r="124" spans="1:28" x14ac:dyDescent="0.3">
      <c r="A124">
        <v>29</v>
      </c>
      <c r="B124" t="s">
        <v>139</v>
      </c>
      <c r="C124" t="s">
        <v>149</v>
      </c>
      <c r="D124" t="s">
        <v>155</v>
      </c>
      <c r="E124" t="s">
        <v>157</v>
      </c>
      <c r="F124" t="s">
        <v>159</v>
      </c>
      <c r="G124" t="s">
        <v>226</v>
      </c>
      <c r="H124">
        <v>398.07350041691075</v>
      </c>
      <c r="I124">
        <v>29</v>
      </c>
      <c r="J124">
        <v>1454815.3999126144</v>
      </c>
      <c r="K124">
        <v>70221.812974999979</v>
      </c>
      <c r="L124">
        <v>261866771.98427057</v>
      </c>
      <c r="M124">
        <v>5687416.4249999989</v>
      </c>
      <c r="N124">
        <v>2182223099.8689213</v>
      </c>
      <c r="O124">
        <v>113100000</v>
      </c>
      <c r="P124">
        <v>29.66576061666666</v>
      </c>
      <c r="Q124">
        <v>21749.490228693583</v>
      </c>
      <c r="R124">
        <v>261936993.79724556</v>
      </c>
      <c r="S124">
        <v>2301.0105162939217</v>
      </c>
      <c r="T124">
        <v>21779.155989310249</v>
      </c>
      <c r="U124">
        <f>Net_Zero_Table[[#This Row],[Total Energy(MJ)]]*AHP!$Q$23/TOPSIS!$B$20</f>
        <v>2.201525943583103E-2</v>
      </c>
      <c r="V124">
        <f>Net_Zero_Table[[#This Row],[Capital Cost (LKR)]]*AHP!$Q$24/TOPSIS!$C$20</f>
        <v>4.3442418063610556E-3</v>
      </c>
      <c r="W124">
        <f>Net_Zero_Table[[#This Row],[System Cost (LKR)]]*AHP!$Q$25/TOPSIS!$D$20</f>
        <v>2.4573586577466785E-3</v>
      </c>
      <c r="X124">
        <f>Net_Zero_Table[[#This Row],[Embodied Carbon (Metric T)]]*AHP!$Q$26/TOPSIS!$E$20</f>
        <v>1.2790181189756446E-2</v>
      </c>
      <c r="Y1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3.7022514788219284E-3</v>
      </c>
      <c r="Z1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5.523607556929557E-3</v>
      </c>
      <c r="AA124">
        <f>Net_Zero_Table[[#This Row],[S- Worst-Euclidean Distance]]/(Net_Zero_Table[[#This Row],[S+ Best-Euclidean Distance]]+Net_Zero_Table[[#This Row],[S- Worst-Euclidean Distance]])</f>
        <v>0.59870929476862922</v>
      </c>
      <c r="AB124">
        <v>123</v>
      </c>
    </row>
    <row r="125" spans="1:28" x14ac:dyDescent="0.3">
      <c r="A125">
        <v>10</v>
      </c>
      <c r="B125" t="s">
        <v>139</v>
      </c>
      <c r="C125" t="s">
        <v>149</v>
      </c>
      <c r="D125" t="s">
        <v>154</v>
      </c>
      <c r="E125" t="s">
        <v>157</v>
      </c>
      <c r="F125" t="s">
        <v>159</v>
      </c>
      <c r="G125" t="s">
        <v>225</v>
      </c>
      <c r="H125">
        <v>398.04340654191071</v>
      </c>
      <c r="I125">
        <v>57</v>
      </c>
      <c r="J125">
        <v>1454786.2690416141</v>
      </c>
      <c r="K125">
        <v>70307.795474999977</v>
      </c>
      <c r="L125">
        <v>261861528.42749056</v>
      </c>
      <c r="M125">
        <v>5691715.5499999989</v>
      </c>
      <c r="N125">
        <v>2182179403.5624213</v>
      </c>
      <c r="O125">
        <v>106248000</v>
      </c>
      <c r="P125">
        <v>29.730247491666656</v>
      </c>
      <c r="Q125">
        <v>21749.054722172135</v>
      </c>
      <c r="R125">
        <v>261931836.22296557</v>
      </c>
      <c r="S125">
        <v>2294.1191191124217</v>
      </c>
      <c r="T125">
        <v>21778.7849696638</v>
      </c>
      <c r="U125">
        <f>Net_Zero_Table[[#This Row],[Total Energy(MJ)]]*AHP!$Q$23/TOPSIS!$B$20</f>
        <v>2.2014825952441808E-2</v>
      </c>
      <c r="V125">
        <f>Net_Zero_Table[[#This Row],[Capital Cost (LKR)]]*AHP!$Q$24/TOPSIS!$C$20</f>
        <v>4.3475256240315318E-3</v>
      </c>
      <c r="W125">
        <f>Net_Zero_Table[[#This Row],[System Cost (LKR)]]*AHP!$Q$25/TOPSIS!$D$20</f>
        <v>2.308483135882132E-3</v>
      </c>
      <c r="X125">
        <f>Net_Zero_Table[[#This Row],[Embodied Carbon (Metric T)]]*AHP!$Q$26/TOPSIS!$E$20</f>
        <v>1.2817984246157696E-2</v>
      </c>
      <c r="Y1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3.719823945532625E-3</v>
      </c>
      <c r="Z1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5.5421153324376644E-3</v>
      </c>
      <c r="AA125">
        <f>Net_Zero_Table[[#This Row],[S- Worst-Euclidean Distance]]/(Net_Zero_Table[[#This Row],[S+ Best-Euclidean Distance]]+Net_Zero_Table[[#This Row],[S- Worst-Euclidean Distance]])</f>
        <v>0.59837526095854443</v>
      </c>
      <c r="AB125">
        <v>124</v>
      </c>
    </row>
    <row r="126" spans="1:28" x14ac:dyDescent="0.3">
      <c r="A126">
        <v>12</v>
      </c>
      <c r="B126" t="s">
        <v>139</v>
      </c>
      <c r="C126" t="s">
        <v>149</v>
      </c>
      <c r="D126" t="s">
        <v>154</v>
      </c>
      <c r="E126" t="s">
        <v>157</v>
      </c>
      <c r="F126" t="s">
        <v>159</v>
      </c>
      <c r="G126" t="s">
        <v>224</v>
      </c>
      <c r="H126">
        <v>398.04340654191071</v>
      </c>
      <c r="I126">
        <v>29</v>
      </c>
      <c r="J126">
        <v>1454786.2690416141</v>
      </c>
      <c r="K126">
        <v>70307.795474999977</v>
      </c>
      <c r="L126">
        <v>261861528.42749056</v>
      </c>
      <c r="M126">
        <v>5691715.5499999989</v>
      </c>
      <c r="N126">
        <v>2182179403.5624213</v>
      </c>
      <c r="O126">
        <v>108639800</v>
      </c>
      <c r="P126">
        <v>29.730247491666656</v>
      </c>
      <c r="Q126">
        <v>21749.054722172135</v>
      </c>
      <c r="R126">
        <v>261931836.22296557</v>
      </c>
      <c r="S126">
        <v>2296.5109191124216</v>
      </c>
      <c r="T126">
        <v>21778.7849696638</v>
      </c>
      <c r="U126">
        <f>Net_Zero_Table[[#This Row],[Total Energy(MJ)]]*AHP!$Q$23/TOPSIS!$B$20</f>
        <v>2.2014825952441808E-2</v>
      </c>
      <c r="V126">
        <f>Net_Zero_Table[[#This Row],[Capital Cost (LKR)]]*AHP!$Q$24/TOPSIS!$C$20</f>
        <v>4.3475256240315318E-3</v>
      </c>
      <c r="W126">
        <f>Net_Zero_Table[[#This Row],[System Cost (LKR)]]*AHP!$Q$25/TOPSIS!$D$20</f>
        <v>2.360450513756566E-3</v>
      </c>
      <c r="X126">
        <f>Net_Zero_Table[[#This Row],[Embodied Carbon (Metric T)]]*AHP!$Q$26/TOPSIS!$E$20</f>
        <v>1.2817984246157696E-2</v>
      </c>
      <c r="Y1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3.722449207383642E-3</v>
      </c>
      <c r="Z1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5.5346014383544223E-3</v>
      </c>
      <c r="AA126">
        <f>Net_Zero_Table[[#This Row],[S- Worst-Euclidean Distance]]/(Net_Zero_Table[[#This Row],[S+ Best-Euclidean Distance]]+Net_Zero_Table[[#This Row],[S- Worst-Euclidean Distance]])</f>
        <v>0.59787956771118522</v>
      </c>
      <c r="AB126">
        <v>125</v>
      </c>
    </row>
    <row r="127" spans="1:28" x14ac:dyDescent="0.3">
      <c r="A127">
        <v>11</v>
      </c>
      <c r="B127" t="s">
        <v>139</v>
      </c>
      <c r="C127" t="s">
        <v>149</v>
      </c>
      <c r="D127" t="s">
        <v>154</v>
      </c>
      <c r="E127" t="s">
        <v>157</v>
      </c>
      <c r="F127" t="s">
        <v>159</v>
      </c>
      <c r="G127" t="s">
        <v>226</v>
      </c>
      <c r="H127">
        <v>398.04340654191071</v>
      </c>
      <c r="I127">
        <v>29</v>
      </c>
      <c r="J127">
        <v>1454786.2690416141</v>
      </c>
      <c r="K127">
        <v>70307.795474999977</v>
      </c>
      <c r="L127">
        <v>261861528.42749056</v>
      </c>
      <c r="M127">
        <v>5691715.5499999989</v>
      </c>
      <c r="N127">
        <v>2182179403.5624213</v>
      </c>
      <c r="O127">
        <v>113100000</v>
      </c>
      <c r="P127">
        <v>29.730247491666656</v>
      </c>
      <c r="Q127">
        <v>21749.054722172135</v>
      </c>
      <c r="R127">
        <v>261931836.22296557</v>
      </c>
      <c r="S127">
        <v>2300.9711191124215</v>
      </c>
      <c r="T127">
        <v>21778.7849696638</v>
      </c>
      <c r="U127">
        <f>Net_Zero_Table[[#This Row],[Total Energy(MJ)]]*AHP!$Q$23/TOPSIS!$B$20</f>
        <v>2.2014825952441808E-2</v>
      </c>
      <c r="V127">
        <f>Net_Zero_Table[[#This Row],[Capital Cost (LKR)]]*AHP!$Q$24/TOPSIS!$C$20</f>
        <v>4.3475256240315318E-3</v>
      </c>
      <c r="W127">
        <f>Net_Zero_Table[[#This Row],[System Cost (LKR)]]*AHP!$Q$25/TOPSIS!$D$20</f>
        <v>2.4573586577466785E-3</v>
      </c>
      <c r="X127">
        <f>Net_Zero_Table[[#This Row],[Embodied Carbon (Metric T)]]*AHP!$Q$26/TOPSIS!$E$20</f>
        <v>1.2817984246157696E-2</v>
      </c>
      <c r="Y1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3.729274651119158E-3</v>
      </c>
      <c r="Z1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5.5218688298018783E-3</v>
      </c>
      <c r="AA127">
        <f>Net_Zero_Table[[#This Row],[S- Worst-Euclidean Distance]]/(Net_Zero_Table[[#This Row],[S+ Best-Euclidean Distance]]+Net_Zero_Table[[#This Row],[S- Worst-Euclidean Distance]])</f>
        <v>0.59688500574981096</v>
      </c>
      <c r="AB127">
        <v>126</v>
      </c>
    </row>
    <row r="128" spans="1:28" x14ac:dyDescent="0.3">
      <c r="A128">
        <v>103</v>
      </c>
      <c r="B128" t="s">
        <v>139</v>
      </c>
      <c r="C128" t="s">
        <v>151</v>
      </c>
      <c r="D128" t="s">
        <v>155</v>
      </c>
      <c r="E128" t="s">
        <v>157</v>
      </c>
      <c r="F128" t="s">
        <v>160</v>
      </c>
      <c r="G128" t="s">
        <v>225</v>
      </c>
      <c r="H128">
        <v>419.71672563834454</v>
      </c>
      <c r="I128">
        <v>60</v>
      </c>
      <c r="J128">
        <v>1535717.8189172172</v>
      </c>
      <c r="K128">
        <v>69205.461149999988</v>
      </c>
      <c r="L128">
        <v>276429207.40509909</v>
      </c>
      <c r="M128">
        <v>5225669.7508333316</v>
      </c>
      <c r="N128">
        <v>2303576728.3758259</v>
      </c>
      <c r="O128">
        <v>111840000</v>
      </c>
      <c r="P128">
        <v>26.94834255833333</v>
      </c>
      <c r="Q128">
        <v>22958.981392812399</v>
      </c>
      <c r="R128">
        <v>276498412.86624908</v>
      </c>
      <c r="S128">
        <v>2420.6423981266594</v>
      </c>
      <c r="T128">
        <v>22985.929735370733</v>
      </c>
      <c r="U128">
        <f>Net_Zero_Table[[#This Row],[Total Energy(MJ)]]*AHP!$Q$23/TOPSIS!$B$20</f>
        <v>2.3239116417277921E-2</v>
      </c>
      <c r="V128">
        <f>Net_Zero_Table[[#This Row],[Capital Cost (LKR)]]*AHP!$Q$24/TOPSIS!$C$20</f>
        <v>3.9915440160171707E-3</v>
      </c>
      <c r="W128">
        <f>Net_Zero_Table[[#This Row],[System Cost (LKR)]]*AHP!$Q$25/TOPSIS!$D$20</f>
        <v>2.4299822482969809E-3</v>
      </c>
      <c r="X128">
        <f>Net_Zero_Table[[#This Row],[Embodied Carbon (Metric T)]]*AHP!$Q$26/TOPSIS!$E$20</f>
        <v>1.1618585767562119E-2</v>
      </c>
      <c r="Y1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3.1900078298176568E-3</v>
      </c>
      <c r="Z1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4.6741815012942591E-3</v>
      </c>
      <c r="AA128">
        <f>Net_Zero_Table[[#This Row],[S- Worst-Euclidean Distance]]/(Net_Zero_Table[[#This Row],[S+ Best-Euclidean Distance]]+Net_Zero_Table[[#This Row],[S- Worst-Euclidean Distance]])</f>
        <v>0.59436278864783865</v>
      </c>
      <c r="AB128">
        <v>127</v>
      </c>
    </row>
    <row r="129" spans="1:28" x14ac:dyDescent="0.3">
      <c r="A129">
        <v>105</v>
      </c>
      <c r="B129" t="s">
        <v>139</v>
      </c>
      <c r="C129" t="s">
        <v>151</v>
      </c>
      <c r="D129" t="s">
        <v>155</v>
      </c>
      <c r="E129" t="s">
        <v>157</v>
      </c>
      <c r="F129" t="s">
        <v>160</v>
      </c>
      <c r="G129" t="s">
        <v>224</v>
      </c>
      <c r="H129">
        <v>419.71672563834454</v>
      </c>
      <c r="I129">
        <v>30</v>
      </c>
      <c r="J129">
        <v>1535717.8189172172</v>
      </c>
      <c r="K129">
        <v>69205.461149999988</v>
      </c>
      <c r="L129">
        <v>276429207.40509909</v>
      </c>
      <c r="M129">
        <v>5225669.7508333316</v>
      </c>
      <c r="N129">
        <v>2303576728.3758259</v>
      </c>
      <c r="O129">
        <v>112386000</v>
      </c>
      <c r="P129">
        <v>26.94834255833333</v>
      </c>
      <c r="Q129">
        <v>22958.981392812399</v>
      </c>
      <c r="R129">
        <v>276498412.86624908</v>
      </c>
      <c r="S129">
        <v>2421.1883981266592</v>
      </c>
      <c r="T129">
        <v>22985.929735370733</v>
      </c>
      <c r="U129">
        <f>Net_Zero_Table[[#This Row],[Total Energy(MJ)]]*AHP!$Q$23/TOPSIS!$B$20</f>
        <v>2.3239116417277921E-2</v>
      </c>
      <c r="V129">
        <f>Net_Zero_Table[[#This Row],[Capital Cost (LKR)]]*AHP!$Q$24/TOPSIS!$C$20</f>
        <v>3.9915440160171707E-3</v>
      </c>
      <c r="W129">
        <f>Net_Zero_Table[[#This Row],[System Cost (LKR)]]*AHP!$Q$25/TOPSIS!$D$20</f>
        <v>2.4418453590585166E-3</v>
      </c>
      <c r="X129">
        <f>Net_Zero_Table[[#This Row],[Embodied Carbon (Metric T)]]*AHP!$Q$26/TOPSIS!$E$20</f>
        <v>1.1618585767562119E-2</v>
      </c>
      <c r="Y1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3.1910839886093445E-3</v>
      </c>
      <c r="Z1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4.6724062414231588E-3</v>
      </c>
      <c r="AA129">
        <f>Net_Zero_Table[[#This Row],[S- Worst-Euclidean Distance]]/(Net_Zero_Table[[#This Row],[S+ Best-Euclidean Distance]]+Net_Zero_Table[[#This Row],[S- Worst-Euclidean Distance]])</f>
        <v>0.59418987049518401</v>
      </c>
      <c r="AB129">
        <v>128</v>
      </c>
    </row>
    <row r="130" spans="1:28" x14ac:dyDescent="0.3">
      <c r="A130">
        <v>104</v>
      </c>
      <c r="B130" t="s">
        <v>139</v>
      </c>
      <c r="C130" t="s">
        <v>151</v>
      </c>
      <c r="D130" t="s">
        <v>155</v>
      </c>
      <c r="E130" t="s">
        <v>157</v>
      </c>
      <c r="F130" t="s">
        <v>160</v>
      </c>
      <c r="G130" t="s">
        <v>226</v>
      </c>
      <c r="H130">
        <v>419.71672563834454</v>
      </c>
      <c r="I130">
        <v>30</v>
      </c>
      <c r="J130">
        <v>1535717.8189172172</v>
      </c>
      <c r="K130">
        <v>69205.461149999988</v>
      </c>
      <c r="L130">
        <v>276429207.40509909</v>
      </c>
      <c r="M130">
        <v>5225669.7508333316</v>
      </c>
      <c r="N130">
        <v>2303576728.3758259</v>
      </c>
      <c r="O130">
        <v>117000000</v>
      </c>
      <c r="P130">
        <v>26.94834255833333</v>
      </c>
      <c r="Q130">
        <v>22958.981392812399</v>
      </c>
      <c r="R130">
        <v>276498412.86624908</v>
      </c>
      <c r="S130">
        <v>2425.8023981266592</v>
      </c>
      <c r="T130">
        <v>22985.929735370733</v>
      </c>
      <c r="U130">
        <f>Net_Zero_Table[[#This Row],[Total Energy(MJ)]]*AHP!$Q$23/TOPSIS!$B$20</f>
        <v>2.3239116417277921E-2</v>
      </c>
      <c r="V130">
        <f>Net_Zero_Table[[#This Row],[Capital Cost (LKR)]]*AHP!$Q$24/TOPSIS!$C$20</f>
        <v>3.9915440160171707E-3</v>
      </c>
      <c r="W130">
        <f>Net_Zero_Table[[#This Row],[System Cost (LKR)]]*AHP!$Q$25/TOPSIS!$D$20</f>
        <v>2.5420951631862192E-3</v>
      </c>
      <c r="X130">
        <f>Net_Zero_Table[[#This Row],[Embodied Carbon (Metric T)]]*AHP!$Q$26/TOPSIS!$E$20</f>
        <v>1.1618585767562119E-2</v>
      </c>
      <c r="Y1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3.2019192398226163E-3</v>
      </c>
      <c r="Z1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4.6585837556754875E-3</v>
      </c>
      <c r="AA130">
        <f>Net_Zero_Table[[#This Row],[S- Worst-Euclidean Distance]]/(Net_Zero_Table[[#This Row],[S+ Best-Euclidean Distance]]+Net_Zero_Table[[#This Row],[S- Worst-Euclidean Distance]])</f>
        <v>0.59265720760408946</v>
      </c>
      <c r="AB130">
        <v>129</v>
      </c>
    </row>
    <row r="131" spans="1:28" x14ac:dyDescent="0.3">
      <c r="A131">
        <v>85</v>
      </c>
      <c r="B131" t="s">
        <v>139</v>
      </c>
      <c r="C131" t="s">
        <v>151</v>
      </c>
      <c r="D131" t="s">
        <v>154</v>
      </c>
      <c r="E131" t="s">
        <v>157</v>
      </c>
      <c r="F131" t="s">
        <v>160</v>
      </c>
      <c r="G131" t="s">
        <v>225</v>
      </c>
      <c r="H131">
        <v>419.68663176334456</v>
      </c>
      <c r="I131">
        <v>60</v>
      </c>
      <c r="J131">
        <v>1535688.6880462172</v>
      </c>
      <c r="K131">
        <v>69291.443649999987</v>
      </c>
      <c r="L131">
        <v>276423963.84831911</v>
      </c>
      <c r="M131">
        <v>5229968.8758333316</v>
      </c>
      <c r="N131">
        <v>2303533032.0693259</v>
      </c>
      <c r="O131">
        <v>111840000</v>
      </c>
      <c r="P131">
        <v>27.01282943333333</v>
      </c>
      <c r="Q131">
        <v>22958.545886290947</v>
      </c>
      <c r="R131">
        <v>276493255.29196912</v>
      </c>
      <c r="S131">
        <v>2420.6030009451592</v>
      </c>
      <c r="T131">
        <v>22985.558715724281</v>
      </c>
      <c r="U131">
        <f>Net_Zero_Table[[#This Row],[Total Energy(MJ)]]*AHP!$Q$23/TOPSIS!$B$20</f>
        <v>2.3238682933888703E-2</v>
      </c>
      <c r="V131">
        <f>Net_Zero_Table[[#This Row],[Capital Cost (LKR)]]*AHP!$Q$24/TOPSIS!$C$20</f>
        <v>3.9948278336876478E-3</v>
      </c>
      <c r="W131">
        <f>Net_Zero_Table[[#This Row],[System Cost (LKR)]]*AHP!$Q$25/TOPSIS!$D$20</f>
        <v>2.4299822482969809E-3</v>
      </c>
      <c r="X131">
        <f>Net_Zero_Table[[#This Row],[Embodied Carbon (Metric T)]]*AHP!$Q$26/TOPSIS!$E$20</f>
        <v>1.1646388823963369E-2</v>
      </c>
      <c r="Y1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3.2106771971526942E-3</v>
      </c>
      <c r="Z1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4.6647874910425696E-3</v>
      </c>
      <c r="AA131">
        <f>Net_Zero_Table[[#This Row],[S- Worst-Euclidean Distance]]/(Net_Zero_Table[[#This Row],[S+ Best-Euclidean Distance]]+Net_Zero_Table[[#This Row],[S- Worst-Euclidean Distance]])</f>
        <v>0.5923190155413609</v>
      </c>
      <c r="AB131">
        <v>130</v>
      </c>
    </row>
    <row r="132" spans="1:28" x14ac:dyDescent="0.3">
      <c r="A132">
        <v>87</v>
      </c>
      <c r="B132" t="s">
        <v>139</v>
      </c>
      <c r="C132" t="s">
        <v>151</v>
      </c>
      <c r="D132" t="s">
        <v>154</v>
      </c>
      <c r="E132" t="s">
        <v>157</v>
      </c>
      <c r="F132" t="s">
        <v>160</v>
      </c>
      <c r="G132" t="s">
        <v>224</v>
      </c>
      <c r="H132">
        <v>419.68663176334456</v>
      </c>
      <c r="I132">
        <v>30</v>
      </c>
      <c r="J132">
        <v>1535688.6880462172</v>
      </c>
      <c r="K132">
        <v>69291.443649999987</v>
      </c>
      <c r="L132">
        <v>276423963.84831911</v>
      </c>
      <c r="M132">
        <v>5229968.8758333316</v>
      </c>
      <c r="N132">
        <v>2303533032.0693259</v>
      </c>
      <c r="O132">
        <v>112386000</v>
      </c>
      <c r="P132">
        <v>27.01282943333333</v>
      </c>
      <c r="Q132">
        <v>22958.545886290947</v>
      </c>
      <c r="R132">
        <v>276493255.29196912</v>
      </c>
      <c r="S132">
        <v>2421.1490009451595</v>
      </c>
      <c r="T132">
        <v>22985.558715724281</v>
      </c>
      <c r="U132">
        <f>Net_Zero_Table[[#This Row],[Total Energy(MJ)]]*AHP!$Q$23/TOPSIS!$B$20</f>
        <v>2.3238682933888703E-2</v>
      </c>
      <c r="V132">
        <f>Net_Zero_Table[[#This Row],[Capital Cost (LKR)]]*AHP!$Q$24/TOPSIS!$C$20</f>
        <v>3.9948278336876478E-3</v>
      </c>
      <c r="W132">
        <f>Net_Zero_Table[[#This Row],[System Cost (LKR)]]*AHP!$Q$25/TOPSIS!$D$20</f>
        <v>2.4418453590585166E-3</v>
      </c>
      <c r="X132">
        <f>Net_Zero_Table[[#This Row],[Embodied Carbon (Metric T)]]*AHP!$Q$26/TOPSIS!$E$20</f>
        <v>1.1646388823963369E-2</v>
      </c>
      <c r="Y1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3.2117464302739169E-3</v>
      </c>
      <c r="Z1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4.6630086547674197E-3</v>
      </c>
      <c r="AA132">
        <f>Net_Zero_Table[[#This Row],[S- Worst-Euclidean Distance]]/(Net_Zero_Table[[#This Row],[S+ Best-Euclidean Distance]]+Net_Zero_Table[[#This Row],[S- Worst-Euclidean Distance]])</f>
        <v>0.59214649908606565</v>
      </c>
      <c r="AB132">
        <v>131</v>
      </c>
    </row>
    <row r="133" spans="1:28" x14ac:dyDescent="0.3">
      <c r="A133">
        <v>86</v>
      </c>
      <c r="B133" t="s">
        <v>139</v>
      </c>
      <c r="C133" t="s">
        <v>151</v>
      </c>
      <c r="D133" t="s">
        <v>154</v>
      </c>
      <c r="E133" t="s">
        <v>157</v>
      </c>
      <c r="F133" t="s">
        <v>160</v>
      </c>
      <c r="G133" t="s">
        <v>226</v>
      </c>
      <c r="H133">
        <v>419.68663176334456</v>
      </c>
      <c r="I133">
        <v>30</v>
      </c>
      <c r="J133">
        <v>1535688.6880462172</v>
      </c>
      <c r="K133">
        <v>69291.443649999987</v>
      </c>
      <c r="L133">
        <v>276423963.84831911</v>
      </c>
      <c r="M133">
        <v>5229968.8758333316</v>
      </c>
      <c r="N133">
        <v>2303533032.0693259</v>
      </c>
      <c r="O133">
        <v>117000000</v>
      </c>
      <c r="P133">
        <v>27.01282943333333</v>
      </c>
      <c r="Q133">
        <v>22958.545886290947</v>
      </c>
      <c r="R133">
        <v>276493255.29196912</v>
      </c>
      <c r="S133">
        <v>2425.7630009451595</v>
      </c>
      <c r="T133">
        <v>22985.558715724281</v>
      </c>
      <c r="U133">
        <f>Net_Zero_Table[[#This Row],[Total Energy(MJ)]]*AHP!$Q$23/TOPSIS!$B$20</f>
        <v>2.3238682933888703E-2</v>
      </c>
      <c r="V133">
        <f>Net_Zero_Table[[#This Row],[Capital Cost (LKR)]]*AHP!$Q$24/TOPSIS!$C$20</f>
        <v>3.9948278336876478E-3</v>
      </c>
      <c r="W133">
        <f>Net_Zero_Table[[#This Row],[System Cost (LKR)]]*AHP!$Q$25/TOPSIS!$D$20</f>
        <v>2.5420951631862192E-3</v>
      </c>
      <c r="X133">
        <f>Net_Zero_Table[[#This Row],[Embodied Carbon (Metric T)]]*AHP!$Q$26/TOPSIS!$E$20</f>
        <v>1.1646388823963369E-2</v>
      </c>
      <c r="Y1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3.2225122076362362E-3</v>
      </c>
      <c r="Z1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4.6491582289904156E-3</v>
      </c>
      <c r="AA133">
        <f>Net_Zero_Table[[#This Row],[S- Worst-Euclidean Distance]]/(Net_Zero_Table[[#This Row],[S+ Best-Euclidean Distance]]+Net_Zero_Table[[#This Row],[S- Worst-Euclidean Distance]])</f>
        <v>0.59061901364137637</v>
      </c>
      <c r="AB133">
        <v>132</v>
      </c>
    </row>
    <row r="134" spans="1:28" x14ac:dyDescent="0.3">
      <c r="A134">
        <v>214</v>
      </c>
      <c r="B134" t="s">
        <v>140</v>
      </c>
      <c r="C134" t="s">
        <v>151</v>
      </c>
      <c r="D134" t="s">
        <v>155</v>
      </c>
      <c r="E134" t="s">
        <v>157</v>
      </c>
      <c r="F134" t="s">
        <v>161</v>
      </c>
      <c r="G134" t="s">
        <v>225</v>
      </c>
      <c r="H134">
        <v>412.34233952869403</v>
      </c>
      <c r="I134">
        <v>59</v>
      </c>
      <c r="J134">
        <v>1528426.4758222622</v>
      </c>
      <c r="K134">
        <v>62817.482774999989</v>
      </c>
      <c r="L134">
        <v>275116765.64800721</v>
      </c>
      <c r="M134">
        <v>5864467.588333332</v>
      </c>
      <c r="N134">
        <v>2292639713.7333932</v>
      </c>
      <c r="O134">
        <v>109976000</v>
      </c>
      <c r="P134">
        <v>27.145760933333328</v>
      </c>
      <c r="Q134">
        <v>22849.975813542816</v>
      </c>
      <c r="R134">
        <v>275179583.13078219</v>
      </c>
      <c r="S134">
        <v>2408.4801813217264</v>
      </c>
      <c r="T134">
        <v>22877.12157447615</v>
      </c>
      <c r="U134">
        <f>Net_Zero_Table[[#This Row],[Total Energy(MJ)]]*AHP!$Q$23/TOPSIS!$B$20</f>
        <v>2.3128271521499408E-2</v>
      </c>
      <c r="V134">
        <f>Net_Zero_Table[[#This Row],[Capital Cost (LKR)]]*AHP!$Q$24/TOPSIS!$C$20</f>
        <v>4.4794794974568897E-3</v>
      </c>
      <c r="W134">
        <f>Net_Zero_Table[[#This Row],[System Cost (LKR)]]*AHP!$Q$25/TOPSIS!$D$20</f>
        <v>2.3894825441586978E-3</v>
      </c>
      <c r="X134">
        <f>Net_Zero_Table[[#This Row],[Embodied Carbon (Metric T)]]*AHP!$Q$26/TOPSIS!$E$20</f>
        <v>1.1703701292461847E-2</v>
      </c>
      <c r="Y1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3.2238401524077153E-3</v>
      </c>
      <c r="Z1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4.6371941619564941E-3</v>
      </c>
      <c r="AA134">
        <f>Net_Zero_Table[[#This Row],[S- Worst-Euclidean Distance]]/(Net_Zero_Table[[#This Row],[S+ Best-Euclidean Distance]]+Net_Zero_Table[[#This Row],[S- Worst-Euclidean Distance]])</f>
        <v>0.58989618624143414</v>
      </c>
      <c r="AB134">
        <v>133</v>
      </c>
    </row>
    <row r="135" spans="1:28" x14ac:dyDescent="0.3">
      <c r="A135">
        <v>202</v>
      </c>
      <c r="B135" t="s">
        <v>140</v>
      </c>
      <c r="C135" t="s">
        <v>151</v>
      </c>
      <c r="D135" t="s">
        <v>155</v>
      </c>
      <c r="E135" t="s">
        <v>156</v>
      </c>
      <c r="F135" t="s">
        <v>160</v>
      </c>
      <c r="G135" t="s">
        <v>225</v>
      </c>
      <c r="H135">
        <v>427.9824492387595</v>
      </c>
      <c r="I135">
        <v>61</v>
      </c>
      <c r="J135">
        <v>1568748.2426739326</v>
      </c>
      <c r="K135">
        <v>59330.040108333327</v>
      </c>
      <c r="L135">
        <v>282374683.68130785</v>
      </c>
      <c r="M135">
        <v>6512913.9591666656</v>
      </c>
      <c r="N135">
        <v>2353122364.0108991</v>
      </c>
      <c r="O135">
        <v>113704000</v>
      </c>
      <c r="P135">
        <v>24.639161516666665</v>
      </c>
      <c r="Q135">
        <v>23452.786227975292</v>
      </c>
      <c r="R135">
        <v>282434013.72141618</v>
      </c>
      <c r="S135">
        <v>2473.3392779700657</v>
      </c>
      <c r="T135">
        <v>23477.425389491957</v>
      </c>
      <c r="U135">
        <f>Net_Zero_Table[[#This Row],[Total Energy(MJ)]]*AHP!$Q$23/TOPSIS!$B$20</f>
        <v>2.3737991321657385E-2</v>
      </c>
      <c r="V135">
        <f>Net_Zero_Table[[#This Row],[Capital Cost (LKR)]]*AHP!$Q$24/TOPSIS!$C$20</f>
        <v>4.9747848563144971E-3</v>
      </c>
      <c r="W135">
        <f>Net_Zero_Table[[#This Row],[System Cost (LKR)]]*AHP!$Q$25/TOPSIS!$D$20</f>
        <v>2.470481952435264E-3</v>
      </c>
      <c r="X135">
        <f>Net_Zero_Table[[#This Row],[Embodied Carbon (Metric T)]]*AHP!$Q$26/TOPSIS!$E$20</f>
        <v>1.0622998824604248E-2</v>
      </c>
      <c r="Y1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3.1306258375637468E-3</v>
      </c>
      <c r="Z1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4.4897682536181047E-3</v>
      </c>
      <c r="AA135">
        <f>Net_Zero_Table[[#This Row],[S- Worst-Euclidean Distance]]/(Net_Zero_Table[[#This Row],[S+ Best-Euclidean Distance]]+Net_Zero_Table[[#This Row],[S- Worst-Euclidean Distance]])</f>
        <v>0.58917796112586407</v>
      </c>
      <c r="AB135">
        <v>134</v>
      </c>
    </row>
    <row r="136" spans="1:28" x14ac:dyDescent="0.3">
      <c r="A136">
        <v>216</v>
      </c>
      <c r="B136" t="s">
        <v>140</v>
      </c>
      <c r="C136" t="s">
        <v>151</v>
      </c>
      <c r="D136" t="s">
        <v>155</v>
      </c>
      <c r="E136" t="s">
        <v>157</v>
      </c>
      <c r="F136" t="s">
        <v>161</v>
      </c>
      <c r="G136" t="s">
        <v>224</v>
      </c>
      <c r="H136">
        <v>412.34233952869403</v>
      </c>
      <c r="I136">
        <v>30</v>
      </c>
      <c r="J136">
        <v>1528426.4758222622</v>
      </c>
      <c r="K136">
        <v>62817.482774999989</v>
      </c>
      <c r="L136">
        <v>275116765.64800721</v>
      </c>
      <c r="M136">
        <v>5864467.588333332</v>
      </c>
      <c r="N136">
        <v>2292639713.7333932</v>
      </c>
      <c r="O136">
        <v>112386000</v>
      </c>
      <c r="P136">
        <v>27.145760933333328</v>
      </c>
      <c r="Q136">
        <v>22849.975813542816</v>
      </c>
      <c r="R136">
        <v>275179583.13078219</v>
      </c>
      <c r="S136">
        <v>2410.8901813217262</v>
      </c>
      <c r="T136">
        <v>22877.12157447615</v>
      </c>
      <c r="U136">
        <f>Net_Zero_Table[[#This Row],[Total Energy(MJ)]]*AHP!$Q$23/TOPSIS!$B$20</f>
        <v>2.3128271521499408E-2</v>
      </c>
      <c r="V136">
        <f>Net_Zero_Table[[#This Row],[Capital Cost (LKR)]]*AHP!$Q$24/TOPSIS!$C$20</f>
        <v>4.4794794974568897E-3</v>
      </c>
      <c r="W136">
        <f>Net_Zero_Table[[#This Row],[System Cost (LKR)]]*AHP!$Q$25/TOPSIS!$D$20</f>
        <v>2.4418453590585166E-3</v>
      </c>
      <c r="X136">
        <f>Net_Zero_Table[[#This Row],[Embodied Carbon (Metric T)]]*AHP!$Q$26/TOPSIS!$E$20</f>
        <v>1.1703701292461847E-2</v>
      </c>
      <c r="Y1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3.2282093077735706E-3</v>
      </c>
      <c r="Z1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4.6290615161315753E-3</v>
      </c>
      <c r="AA136">
        <f>Net_Zero_Table[[#This Row],[S- Worst-Euclidean Distance]]/(Net_Zero_Table[[#This Row],[S+ Best-Euclidean Distance]]+Net_Zero_Table[[#This Row],[S- Worst-Euclidean Distance]])</f>
        <v>0.58914368867724531</v>
      </c>
      <c r="AB136">
        <v>135</v>
      </c>
    </row>
    <row r="137" spans="1:28" x14ac:dyDescent="0.3">
      <c r="A137">
        <v>204</v>
      </c>
      <c r="B137" t="s">
        <v>140</v>
      </c>
      <c r="C137" t="s">
        <v>151</v>
      </c>
      <c r="D137" t="s">
        <v>155</v>
      </c>
      <c r="E137" t="s">
        <v>156</v>
      </c>
      <c r="F137" t="s">
        <v>160</v>
      </c>
      <c r="G137" t="s">
        <v>224</v>
      </c>
      <c r="H137">
        <v>427.9824492387595</v>
      </c>
      <c r="I137">
        <v>31</v>
      </c>
      <c r="J137">
        <v>1568748.2426739326</v>
      </c>
      <c r="K137">
        <v>59330.040108333327</v>
      </c>
      <c r="L137">
        <v>282374683.68130785</v>
      </c>
      <c r="M137">
        <v>6512913.9591666656</v>
      </c>
      <c r="N137">
        <v>2353122364.0108991</v>
      </c>
      <c r="O137">
        <v>116132200</v>
      </c>
      <c r="P137">
        <v>24.639161516666665</v>
      </c>
      <c r="Q137">
        <v>23452.786227975292</v>
      </c>
      <c r="R137">
        <v>282434013.72141618</v>
      </c>
      <c r="S137">
        <v>2475.7674779700656</v>
      </c>
      <c r="T137">
        <v>23477.425389491957</v>
      </c>
      <c r="U137">
        <f>Net_Zero_Table[[#This Row],[Total Energy(MJ)]]*AHP!$Q$23/TOPSIS!$B$20</f>
        <v>2.3737991321657385E-2</v>
      </c>
      <c r="V137">
        <f>Net_Zero_Table[[#This Row],[Capital Cost (LKR)]]*AHP!$Q$24/TOPSIS!$C$20</f>
        <v>4.9747848563144971E-3</v>
      </c>
      <c r="W137">
        <f>Net_Zero_Table[[#This Row],[System Cost (LKR)]]*AHP!$Q$25/TOPSIS!$D$20</f>
        <v>2.5232402043604673E-3</v>
      </c>
      <c r="X137">
        <f>Net_Zero_Table[[#This Row],[Embodied Carbon (Metric T)]]*AHP!$Q$26/TOPSIS!$E$20</f>
        <v>1.0622998824604248E-2</v>
      </c>
      <c r="Y1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3.1365249346161899E-3</v>
      </c>
      <c r="Z1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4.4822604040927671E-3</v>
      </c>
      <c r="AA137">
        <f>Net_Zero_Table[[#This Row],[S- Worst-Euclidean Distance]]/(Net_Zero_Table[[#This Row],[S+ Best-Euclidean Distance]]+Net_Zero_Table[[#This Row],[S- Worst-Euclidean Distance]])</f>
        <v>0.58831693043241851</v>
      </c>
      <c r="AB137">
        <v>136</v>
      </c>
    </row>
    <row r="138" spans="1:28" x14ac:dyDescent="0.3">
      <c r="A138">
        <v>196</v>
      </c>
      <c r="B138" t="s">
        <v>140</v>
      </c>
      <c r="C138" t="s">
        <v>151</v>
      </c>
      <c r="D138" t="s">
        <v>154</v>
      </c>
      <c r="E138" t="s">
        <v>157</v>
      </c>
      <c r="F138" t="s">
        <v>161</v>
      </c>
      <c r="G138" t="s">
        <v>225</v>
      </c>
      <c r="H138">
        <v>412.31224565369405</v>
      </c>
      <c r="I138">
        <v>59</v>
      </c>
      <c r="J138">
        <v>1528397.3449512622</v>
      </c>
      <c r="K138">
        <v>62903.465274999988</v>
      </c>
      <c r="L138">
        <v>275111522.09122717</v>
      </c>
      <c r="M138">
        <v>5868766.713333332</v>
      </c>
      <c r="N138">
        <v>2292596017.4268932</v>
      </c>
      <c r="O138">
        <v>109976000</v>
      </c>
      <c r="P138">
        <v>27.210247808333325</v>
      </c>
      <c r="Q138">
        <v>22849.540307021369</v>
      </c>
      <c r="R138">
        <v>275174425.55650216</v>
      </c>
      <c r="S138">
        <v>2408.4407841402262</v>
      </c>
      <c r="T138">
        <v>22876.750554829701</v>
      </c>
      <c r="U138">
        <f>Net_Zero_Table[[#This Row],[Total Energy(MJ)]]*AHP!$Q$23/TOPSIS!$B$20</f>
        <v>2.312783803811019E-2</v>
      </c>
      <c r="V138">
        <f>Net_Zero_Table[[#This Row],[Capital Cost (LKR)]]*AHP!$Q$24/TOPSIS!$C$20</f>
        <v>4.4827633151273668E-3</v>
      </c>
      <c r="W138">
        <f>Net_Zero_Table[[#This Row],[System Cost (LKR)]]*AHP!$Q$25/TOPSIS!$D$20</f>
        <v>2.3894825441586978E-3</v>
      </c>
      <c r="X138">
        <f>Net_Zero_Table[[#This Row],[Embodied Carbon (Metric T)]]*AHP!$Q$26/TOPSIS!$E$20</f>
        <v>1.1731504348863095E-2</v>
      </c>
      <c r="Y1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3.2455318613329844E-3</v>
      </c>
      <c r="Z1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4.628592977337951E-3</v>
      </c>
      <c r="AA138">
        <f>Net_Zero_Table[[#This Row],[S- Worst-Euclidean Distance]]/(Net_Zero_Table[[#This Row],[S+ Best-Euclidean Distance]]+Net_Zero_Table[[#This Row],[S- Worst-Euclidean Distance]])</f>
        <v>0.5878231641193038</v>
      </c>
      <c r="AB138">
        <v>137</v>
      </c>
    </row>
    <row r="139" spans="1:28" x14ac:dyDescent="0.3">
      <c r="A139">
        <v>215</v>
      </c>
      <c r="B139" t="s">
        <v>140</v>
      </c>
      <c r="C139" t="s">
        <v>151</v>
      </c>
      <c r="D139" t="s">
        <v>155</v>
      </c>
      <c r="E139" t="s">
        <v>157</v>
      </c>
      <c r="F139" t="s">
        <v>161</v>
      </c>
      <c r="G139" t="s">
        <v>226</v>
      </c>
      <c r="H139">
        <v>412.34233952869403</v>
      </c>
      <c r="I139">
        <v>30</v>
      </c>
      <c r="J139">
        <v>1528426.4758222622</v>
      </c>
      <c r="K139">
        <v>62817.482774999989</v>
      </c>
      <c r="L139">
        <v>275116765.64800721</v>
      </c>
      <c r="M139">
        <v>5864467.588333332</v>
      </c>
      <c r="N139">
        <v>2292639713.7333932</v>
      </c>
      <c r="O139">
        <v>117000000</v>
      </c>
      <c r="P139">
        <v>27.145760933333328</v>
      </c>
      <c r="Q139">
        <v>22849.975813542816</v>
      </c>
      <c r="R139">
        <v>275179583.13078219</v>
      </c>
      <c r="S139">
        <v>2415.5041813217263</v>
      </c>
      <c r="T139">
        <v>22877.12157447615</v>
      </c>
      <c r="U139">
        <f>Net_Zero_Table[[#This Row],[Total Energy(MJ)]]*AHP!$Q$23/TOPSIS!$B$20</f>
        <v>2.3128271521499408E-2</v>
      </c>
      <c r="V139">
        <f>Net_Zero_Table[[#This Row],[Capital Cost (LKR)]]*AHP!$Q$24/TOPSIS!$C$20</f>
        <v>4.4794794974568897E-3</v>
      </c>
      <c r="W139">
        <f>Net_Zero_Table[[#This Row],[System Cost (LKR)]]*AHP!$Q$25/TOPSIS!$D$20</f>
        <v>2.5420951631862192E-3</v>
      </c>
      <c r="X139">
        <f>Net_Zero_Table[[#This Row],[Embodied Carbon (Metric T)]]*AHP!$Q$26/TOPSIS!$E$20</f>
        <v>1.1703701292461847E-2</v>
      </c>
      <c r="Y1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3.2389203649956008E-3</v>
      </c>
      <c r="Z1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4.6151092125629916E-3</v>
      </c>
      <c r="AA139">
        <f>Net_Zero_Table[[#This Row],[S- Worst-Euclidean Distance]]/(Net_Zero_Table[[#This Row],[S+ Best-Euclidean Distance]]+Net_Zero_Table[[#This Row],[S- Worst-Euclidean Distance]])</f>
        <v>0.58761036828149904</v>
      </c>
      <c r="AB139">
        <v>138</v>
      </c>
    </row>
    <row r="140" spans="1:28" x14ac:dyDescent="0.3">
      <c r="A140">
        <v>184</v>
      </c>
      <c r="B140" t="s">
        <v>140</v>
      </c>
      <c r="C140" t="s">
        <v>151</v>
      </c>
      <c r="D140" t="s">
        <v>154</v>
      </c>
      <c r="E140" t="s">
        <v>156</v>
      </c>
      <c r="F140" t="s">
        <v>160</v>
      </c>
      <c r="G140" t="s">
        <v>225</v>
      </c>
      <c r="H140">
        <v>427.95235536375952</v>
      </c>
      <c r="I140">
        <v>61</v>
      </c>
      <c r="J140">
        <v>1568719.1118029328</v>
      </c>
      <c r="K140">
        <v>59416.022608333325</v>
      </c>
      <c r="L140">
        <v>282369440.12452793</v>
      </c>
      <c r="M140">
        <v>6517213.0841666656</v>
      </c>
      <c r="N140">
        <v>2353078667.7043996</v>
      </c>
      <c r="O140">
        <v>113704000</v>
      </c>
      <c r="P140">
        <v>24.703648391666661</v>
      </c>
      <c r="Q140">
        <v>23452.350721453844</v>
      </c>
      <c r="R140">
        <v>282428856.14713627</v>
      </c>
      <c r="S140">
        <v>2473.299880788566</v>
      </c>
      <c r="T140">
        <v>23477.054369845511</v>
      </c>
      <c r="U140">
        <f>Net_Zero_Table[[#This Row],[Total Energy(MJ)]]*AHP!$Q$23/TOPSIS!$B$20</f>
        <v>2.3737557838268166E-2</v>
      </c>
      <c r="V140">
        <f>Net_Zero_Table[[#This Row],[Capital Cost (LKR)]]*AHP!$Q$24/TOPSIS!$C$20</f>
        <v>4.9780686739849733E-3</v>
      </c>
      <c r="W140">
        <f>Net_Zero_Table[[#This Row],[System Cost (LKR)]]*AHP!$Q$25/TOPSIS!$D$20</f>
        <v>2.470481952435264E-3</v>
      </c>
      <c r="X140">
        <f>Net_Zero_Table[[#This Row],[Embodied Carbon (Metric T)]]*AHP!$Q$26/TOPSIS!$E$20</f>
        <v>1.0650801881005496E-2</v>
      </c>
      <c r="Y1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3.1438480536291722E-3</v>
      </c>
      <c r="Z1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4.4744779516956669E-3</v>
      </c>
      <c r="AA140">
        <f>Net_Zero_Table[[#This Row],[S- Worst-Euclidean Distance]]/(Net_Zero_Table[[#This Row],[S+ Best-Euclidean Distance]]+Net_Zero_Table[[#This Row],[S- Worst-Euclidean Distance]])</f>
        <v>0.58733085832349841</v>
      </c>
      <c r="AB140">
        <v>139</v>
      </c>
    </row>
    <row r="141" spans="1:28" x14ac:dyDescent="0.3">
      <c r="A141">
        <v>198</v>
      </c>
      <c r="B141" t="s">
        <v>140</v>
      </c>
      <c r="C141" t="s">
        <v>151</v>
      </c>
      <c r="D141" t="s">
        <v>154</v>
      </c>
      <c r="E141" t="s">
        <v>157</v>
      </c>
      <c r="F141" t="s">
        <v>161</v>
      </c>
      <c r="G141" t="s">
        <v>224</v>
      </c>
      <c r="H141">
        <v>412.31224565369405</v>
      </c>
      <c r="I141">
        <v>30</v>
      </c>
      <c r="J141">
        <v>1528397.3449512622</v>
      </c>
      <c r="K141">
        <v>62903.465274999988</v>
      </c>
      <c r="L141">
        <v>275111522.09122717</v>
      </c>
      <c r="M141">
        <v>5868766.713333332</v>
      </c>
      <c r="N141">
        <v>2292596017.4268932</v>
      </c>
      <c r="O141">
        <v>112386000</v>
      </c>
      <c r="P141">
        <v>27.210247808333325</v>
      </c>
      <c r="Q141">
        <v>22849.540307021369</v>
      </c>
      <c r="R141">
        <v>275174425.55650216</v>
      </c>
      <c r="S141">
        <v>2410.8507841402266</v>
      </c>
      <c r="T141">
        <v>22876.750554829701</v>
      </c>
      <c r="U141">
        <f>Net_Zero_Table[[#This Row],[Total Energy(MJ)]]*AHP!$Q$23/TOPSIS!$B$20</f>
        <v>2.312783803811019E-2</v>
      </c>
      <c r="V141">
        <f>Net_Zero_Table[[#This Row],[Capital Cost (LKR)]]*AHP!$Q$24/TOPSIS!$C$20</f>
        <v>4.4827633151273668E-3</v>
      </c>
      <c r="W141">
        <f>Net_Zero_Table[[#This Row],[System Cost (LKR)]]*AHP!$Q$25/TOPSIS!$D$20</f>
        <v>2.4418453590585166E-3</v>
      </c>
      <c r="X141">
        <f>Net_Zero_Table[[#This Row],[Embodied Carbon (Metric T)]]*AHP!$Q$26/TOPSIS!$E$20</f>
        <v>1.1731504348863095E-2</v>
      </c>
      <c r="Y1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3.2498718543116836E-3</v>
      </c>
      <c r="Z1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4.6204451922200272E-3</v>
      </c>
      <c r="AA141">
        <f>Net_Zero_Table[[#This Row],[S- Worst-Euclidean Distance]]/(Net_Zero_Table[[#This Row],[S+ Best-Euclidean Distance]]+Net_Zero_Table[[#This Row],[S- Worst-Euclidean Distance]])</f>
        <v>0.58707230787559739</v>
      </c>
      <c r="AB141">
        <v>140</v>
      </c>
    </row>
    <row r="142" spans="1:28" x14ac:dyDescent="0.3">
      <c r="A142">
        <v>310</v>
      </c>
      <c r="B142" t="s">
        <v>141</v>
      </c>
      <c r="C142" t="s">
        <v>151</v>
      </c>
      <c r="D142" t="s">
        <v>155</v>
      </c>
      <c r="E142" t="s">
        <v>156</v>
      </c>
      <c r="F142" t="s">
        <v>160</v>
      </c>
      <c r="G142" t="s">
        <v>225</v>
      </c>
      <c r="H142">
        <v>442.74753782308392</v>
      </c>
      <c r="I142">
        <v>63</v>
      </c>
      <c r="J142">
        <v>1615615.5297700888</v>
      </c>
      <c r="K142">
        <v>52451.640108333318</v>
      </c>
      <c r="L142">
        <v>290810795.35861599</v>
      </c>
      <c r="M142">
        <v>5997033.9591666656</v>
      </c>
      <c r="N142">
        <v>2423423294.6551332</v>
      </c>
      <c r="O142">
        <v>117432000</v>
      </c>
      <c r="P142">
        <v>21.887801516666663</v>
      </c>
      <c r="Q142">
        <v>24153.452170062825</v>
      </c>
      <c r="R142">
        <v>290863246.99872434</v>
      </c>
      <c r="S142">
        <v>2546.8523286142999</v>
      </c>
      <c r="T142">
        <v>24175.339971579491</v>
      </c>
      <c r="U142">
        <f>Net_Zero_Table[[#This Row],[Total Energy(MJ)]]*AHP!$Q$23/TOPSIS!$B$20</f>
        <v>2.4446450843754224E-2</v>
      </c>
      <c r="V142">
        <f>Net_Zero_Table[[#This Row],[Capital Cost (LKR)]]*AHP!$Q$24/TOPSIS!$C$20</f>
        <v>4.5807381933667341E-3</v>
      </c>
      <c r="W142">
        <f>Net_Zero_Table[[#This Row],[System Cost (LKR)]]*AHP!$Q$25/TOPSIS!$D$20</f>
        <v>2.5514813607118297E-3</v>
      </c>
      <c r="X142">
        <f>Net_Zero_Table[[#This Row],[Embodied Carbon (Metric T)]]*AHP!$Q$26/TOPSIS!$E$20</f>
        <v>9.436769576247209E-3</v>
      </c>
      <c r="Y1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3.3869777774533476E-3</v>
      </c>
      <c r="Z1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4.8113394940661565E-3</v>
      </c>
      <c r="AA142">
        <f>Net_Zero_Table[[#This Row],[S- Worst-Euclidean Distance]]/(Net_Zero_Table[[#This Row],[S+ Best-Euclidean Distance]]+Net_Zero_Table[[#This Row],[S- Worst-Euclidean Distance]])</f>
        <v>0.58686915067077006</v>
      </c>
      <c r="AB142">
        <v>141</v>
      </c>
    </row>
    <row r="143" spans="1:28" x14ac:dyDescent="0.3">
      <c r="A143">
        <v>203</v>
      </c>
      <c r="B143" t="s">
        <v>140</v>
      </c>
      <c r="C143" t="s">
        <v>151</v>
      </c>
      <c r="D143" t="s">
        <v>155</v>
      </c>
      <c r="E143" t="s">
        <v>156</v>
      </c>
      <c r="F143" t="s">
        <v>160</v>
      </c>
      <c r="G143" t="s">
        <v>226</v>
      </c>
      <c r="H143">
        <v>427.9824492387595</v>
      </c>
      <c r="I143">
        <v>31</v>
      </c>
      <c r="J143">
        <v>1568748.2426739326</v>
      </c>
      <c r="K143">
        <v>59330.040108333327</v>
      </c>
      <c r="L143">
        <v>282374683.68130785</v>
      </c>
      <c r="M143">
        <v>6512913.9591666656</v>
      </c>
      <c r="N143">
        <v>2353122364.0108991</v>
      </c>
      <c r="O143">
        <v>120900000</v>
      </c>
      <c r="P143">
        <v>24.639161516666665</v>
      </c>
      <c r="Q143">
        <v>23452.786227975292</v>
      </c>
      <c r="R143">
        <v>282434013.72141618</v>
      </c>
      <c r="S143">
        <v>2480.5352779700656</v>
      </c>
      <c r="T143">
        <v>23477.425389491957</v>
      </c>
      <c r="U143">
        <f>Net_Zero_Table[[#This Row],[Total Energy(MJ)]]*AHP!$Q$23/TOPSIS!$B$20</f>
        <v>2.3737991321657385E-2</v>
      </c>
      <c r="V143">
        <f>Net_Zero_Table[[#This Row],[Capital Cost (LKR)]]*AHP!$Q$24/TOPSIS!$C$20</f>
        <v>4.9747848563144971E-3</v>
      </c>
      <c r="W143">
        <f>Net_Zero_Table[[#This Row],[System Cost (LKR)]]*AHP!$Q$25/TOPSIS!$D$20</f>
        <v>2.6268316686257598E-3</v>
      </c>
      <c r="X143">
        <f>Net_Zero_Table[[#This Row],[Embodied Carbon (Metric T)]]*AHP!$Q$26/TOPSIS!$E$20</f>
        <v>1.0622998824604248E-2</v>
      </c>
      <c r="Y1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3.1506471152034266E-3</v>
      </c>
      <c r="Z1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4.4692942837238582E-3</v>
      </c>
      <c r="AA143">
        <f>Net_Zero_Table[[#This Row],[S- Worst-Euclidean Distance]]/(Net_Zero_Table[[#This Row],[S+ Best-Euclidean Distance]]+Net_Zero_Table[[#This Row],[S- Worst-Euclidean Distance]])</f>
        <v>0.58652607018120029</v>
      </c>
      <c r="AB143">
        <v>142</v>
      </c>
    </row>
    <row r="144" spans="1:28" x14ac:dyDescent="0.3">
      <c r="A144">
        <v>186</v>
      </c>
      <c r="B144" t="s">
        <v>140</v>
      </c>
      <c r="C144" t="s">
        <v>151</v>
      </c>
      <c r="D144" t="s">
        <v>154</v>
      </c>
      <c r="E144" t="s">
        <v>156</v>
      </c>
      <c r="F144" t="s">
        <v>160</v>
      </c>
      <c r="G144" t="s">
        <v>224</v>
      </c>
      <c r="H144">
        <v>427.95235536375952</v>
      </c>
      <c r="I144">
        <v>31</v>
      </c>
      <c r="J144">
        <v>1568719.1118029328</v>
      </c>
      <c r="K144">
        <v>59416.022608333325</v>
      </c>
      <c r="L144">
        <v>282369440.12452793</v>
      </c>
      <c r="M144">
        <v>6517213.0841666656</v>
      </c>
      <c r="N144">
        <v>2353078667.7043996</v>
      </c>
      <c r="O144">
        <v>116132200</v>
      </c>
      <c r="P144">
        <v>24.703648391666661</v>
      </c>
      <c r="Q144">
        <v>23452.350721453844</v>
      </c>
      <c r="R144">
        <v>282428856.14713627</v>
      </c>
      <c r="S144">
        <v>2475.7280807885663</v>
      </c>
      <c r="T144">
        <v>23477.054369845511</v>
      </c>
      <c r="U144">
        <f>Net_Zero_Table[[#This Row],[Total Energy(MJ)]]*AHP!$Q$23/TOPSIS!$B$20</f>
        <v>2.3737557838268166E-2</v>
      </c>
      <c r="V144">
        <f>Net_Zero_Table[[#This Row],[Capital Cost (LKR)]]*AHP!$Q$24/TOPSIS!$C$20</f>
        <v>4.9780686739849733E-3</v>
      </c>
      <c r="W144">
        <f>Net_Zero_Table[[#This Row],[System Cost (LKR)]]*AHP!$Q$25/TOPSIS!$D$20</f>
        <v>2.5232402043604673E-3</v>
      </c>
      <c r="X144">
        <f>Net_Zero_Table[[#This Row],[Embodied Carbon (Metric T)]]*AHP!$Q$26/TOPSIS!$E$20</f>
        <v>1.0650801881005496E-2</v>
      </c>
      <c r="Y1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3.1497223869660826E-3</v>
      </c>
      <c r="Z1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4.4669444029572991E-3</v>
      </c>
      <c r="AA144">
        <f>Net_Zero_Table[[#This Row],[S- Worst-Euclidean Distance]]/(Net_Zero_Table[[#This Row],[S+ Best-Euclidean Distance]]+Net_Zero_Table[[#This Row],[S- Worst-Euclidean Distance]])</f>
        <v>0.58646971518656044</v>
      </c>
      <c r="AB144">
        <v>143</v>
      </c>
    </row>
    <row r="145" spans="1:28" x14ac:dyDescent="0.3">
      <c r="A145">
        <v>61</v>
      </c>
      <c r="B145" t="s">
        <v>139</v>
      </c>
      <c r="C145" t="s">
        <v>150</v>
      </c>
      <c r="D145" t="s">
        <v>155</v>
      </c>
      <c r="E145" t="s">
        <v>156</v>
      </c>
      <c r="F145" t="s">
        <v>161</v>
      </c>
      <c r="G145" t="s">
        <v>225</v>
      </c>
      <c r="H145">
        <v>419.60224032990129</v>
      </c>
      <c r="I145">
        <v>60</v>
      </c>
      <c r="J145">
        <v>1576382.7541346052</v>
      </c>
      <c r="K145">
        <v>67310.102133333319</v>
      </c>
      <c r="L145">
        <v>283748895.74422896</v>
      </c>
      <c r="M145">
        <v>6020527.9566666661</v>
      </c>
      <c r="N145">
        <v>2364574131.2019076</v>
      </c>
      <c r="O145">
        <v>111840000</v>
      </c>
      <c r="P145">
        <v>24.68338069166666</v>
      </c>
      <c r="Q145">
        <v>23566.922174312345</v>
      </c>
      <c r="R145">
        <v>283816205.84636229</v>
      </c>
      <c r="S145">
        <v>2482.434659158574</v>
      </c>
      <c r="T145">
        <v>23591.605555004011</v>
      </c>
      <c r="U145">
        <f>Net_Zero_Table[[#This Row],[Total Energy(MJ)]]*AHP!$Q$23/TOPSIS!$B$20</f>
        <v>2.38541616944624E-2</v>
      </c>
      <c r="V145">
        <f>Net_Zero_Table[[#This Row],[Capital Cost (LKR)]]*AHP!$Q$24/TOPSIS!$C$20</f>
        <v>4.5986837064980407E-3</v>
      </c>
      <c r="W145">
        <f>Net_Zero_Table[[#This Row],[System Cost (LKR)]]*AHP!$Q$25/TOPSIS!$D$20</f>
        <v>2.4299822482969809E-3</v>
      </c>
      <c r="X145">
        <f>Net_Zero_Table[[#This Row],[Embodied Carbon (Metric T)]]*AHP!$Q$26/TOPSIS!$E$20</f>
        <v>1.0642063606647751E-2</v>
      </c>
      <c r="Y1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3.133443426409852E-3</v>
      </c>
      <c r="Z1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4.4393469232274461E-3</v>
      </c>
      <c r="AA145">
        <f>Net_Zero_Table[[#This Row],[S- Worst-Euclidean Distance]]/(Net_Zero_Table[[#This Row],[S+ Best-Euclidean Distance]]+Net_Zero_Table[[#This Row],[S- Worst-Euclidean Distance]])</f>
        <v>0.58622340224169422</v>
      </c>
      <c r="AB145">
        <v>144</v>
      </c>
    </row>
    <row r="146" spans="1:28" x14ac:dyDescent="0.3">
      <c r="A146">
        <v>312</v>
      </c>
      <c r="B146" t="s">
        <v>141</v>
      </c>
      <c r="C146" t="s">
        <v>151</v>
      </c>
      <c r="D146" t="s">
        <v>155</v>
      </c>
      <c r="E146" t="s">
        <v>156</v>
      </c>
      <c r="F146" t="s">
        <v>160</v>
      </c>
      <c r="G146" t="s">
        <v>224</v>
      </c>
      <c r="H146">
        <v>442.74753782308392</v>
      </c>
      <c r="I146">
        <v>32</v>
      </c>
      <c r="J146">
        <v>1615615.5297700888</v>
      </c>
      <c r="K146">
        <v>52451.640108333318</v>
      </c>
      <c r="L146">
        <v>290810795.35861599</v>
      </c>
      <c r="M146">
        <v>5997033.9591666656</v>
      </c>
      <c r="N146">
        <v>2423423294.6551332</v>
      </c>
      <c r="O146">
        <v>119878400</v>
      </c>
      <c r="P146">
        <v>21.887801516666663</v>
      </c>
      <c r="Q146">
        <v>24153.452170062825</v>
      </c>
      <c r="R146">
        <v>290863246.99872434</v>
      </c>
      <c r="S146">
        <v>2549.2987286142998</v>
      </c>
      <c r="T146">
        <v>24175.339971579491</v>
      </c>
      <c r="U146">
        <f>Net_Zero_Table[[#This Row],[Total Energy(MJ)]]*AHP!$Q$23/TOPSIS!$B$20</f>
        <v>2.4446450843754224E-2</v>
      </c>
      <c r="V146">
        <f>Net_Zero_Table[[#This Row],[Capital Cost (LKR)]]*AHP!$Q$24/TOPSIS!$C$20</f>
        <v>4.5807381933667341E-3</v>
      </c>
      <c r="W146">
        <f>Net_Zero_Table[[#This Row],[System Cost (LKR)]]*AHP!$Q$25/TOPSIS!$D$20</f>
        <v>2.6046350496624175E-3</v>
      </c>
      <c r="X146">
        <f>Net_Zero_Table[[#This Row],[Embodied Carbon (Metric T)]]*AHP!$Q$26/TOPSIS!$E$20</f>
        <v>9.436769576247209E-3</v>
      </c>
      <c r="Y1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3.3937439433668263E-3</v>
      </c>
      <c r="Z1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4.8051799189954107E-3</v>
      </c>
      <c r="AA146">
        <f>Net_Zero_Table[[#This Row],[S- Worst-Euclidean Distance]]/(Net_Zero_Table[[#This Row],[S+ Best-Euclidean Distance]]+Net_Zero_Table[[#This Row],[S- Worst-Euclidean Distance]])</f>
        <v>0.58607446533976759</v>
      </c>
      <c r="AB146">
        <v>145</v>
      </c>
    </row>
    <row r="147" spans="1:28" x14ac:dyDescent="0.3">
      <c r="A147">
        <v>63</v>
      </c>
      <c r="B147" t="s">
        <v>139</v>
      </c>
      <c r="C147" t="s">
        <v>150</v>
      </c>
      <c r="D147" t="s">
        <v>155</v>
      </c>
      <c r="E147" t="s">
        <v>156</v>
      </c>
      <c r="F147" t="s">
        <v>161</v>
      </c>
      <c r="G147" t="s">
        <v>224</v>
      </c>
      <c r="H147">
        <v>419.60224032990129</v>
      </c>
      <c r="I147">
        <v>30</v>
      </c>
      <c r="J147">
        <v>1576382.7541346052</v>
      </c>
      <c r="K147">
        <v>67310.102133333319</v>
      </c>
      <c r="L147">
        <v>283748895.74422896</v>
      </c>
      <c r="M147">
        <v>6020527.9566666661</v>
      </c>
      <c r="N147">
        <v>2364574131.2019076</v>
      </c>
      <c r="O147">
        <v>112386000</v>
      </c>
      <c r="P147">
        <v>24.68338069166666</v>
      </c>
      <c r="Q147">
        <v>23566.922174312345</v>
      </c>
      <c r="R147">
        <v>283816205.84636229</v>
      </c>
      <c r="S147">
        <v>2482.9806591585743</v>
      </c>
      <c r="T147">
        <v>23591.605555004011</v>
      </c>
      <c r="U147">
        <f>Net_Zero_Table[[#This Row],[Total Energy(MJ)]]*AHP!$Q$23/TOPSIS!$B$20</f>
        <v>2.38541616944624E-2</v>
      </c>
      <c r="V147">
        <f>Net_Zero_Table[[#This Row],[Capital Cost (LKR)]]*AHP!$Q$24/TOPSIS!$C$20</f>
        <v>4.5986837064980407E-3</v>
      </c>
      <c r="W147">
        <f>Net_Zero_Table[[#This Row],[System Cost (LKR)]]*AHP!$Q$25/TOPSIS!$D$20</f>
        <v>2.4418453590585166E-3</v>
      </c>
      <c r="X147">
        <f>Net_Zero_Table[[#This Row],[Embodied Carbon (Metric T)]]*AHP!$Q$26/TOPSIS!$E$20</f>
        <v>1.0642063606647751E-2</v>
      </c>
      <c r="Y1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3.134539005112567E-3</v>
      </c>
      <c r="Z1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4.4374777162953316E-3</v>
      </c>
      <c r="AA147">
        <f>Net_Zero_Table[[#This Row],[S- Worst-Euclidean Distance]]/(Net_Zero_Table[[#This Row],[S+ Best-Euclidean Distance]]+Net_Zero_Table[[#This Row],[S- Worst-Euclidean Distance]])</f>
        <v>0.58603643911000924</v>
      </c>
      <c r="AB147">
        <v>146</v>
      </c>
    </row>
    <row r="148" spans="1:28" x14ac:dyDescent="0.3">
      <c r="A148">
        <v>292</v>
      </c>
      <c r="B148" t="s">
        <v>141</v>
      </c>
      <c r="C148" t="s">
        <v>151</v>
      </c>
      <c r="D148" t="s">
        <v>154</v>
      </c>
      <c r="E148" t="s">
        <v>156</v>
      </c>
      <c r="F148" t="s">
        <v>160</v>
      </c>
      <c r="G148" t="s">
        <v>225</v>
      </c>
      <c r="H148">
        <v>442.71744394808394</v>
      </c>
      <c r="I148">
        <v>63</v>
      </c>
      <c r="J148">
        <v>1615586.3988990886</v>
      </c>
      <c r="K148">
        <v>52537.622608333331</v>
      </c>
      <c r="L148">
        <v>290805551.80183595</v>
      </c>
      <c r="M148">
        <v>6001333.0841666656</v>
      </c>
      <c r="N148">
        <v>2423379598.3486328</v>
      </c>
      <c r="O148">
        <v>117432000</v>
      </c>
      <c r="P148">
        <v>21.952288391666666</v>
      </c>
      <c r="Q148">
        <v>24153.016663541373</v>
      </c>
      <c r="R148">
        <v>290858089.42444426</v>
      </c>
      <c r="S148">
        <v>2546.8129314327994</v>
      </c>
      <c r="T148">
        <v>24174.968951933039</v>
      </c>
      <c r="U148">
        <f>Net_Zero_Table[[#This Row],[Total Energy(MJ)]]*AHP!$Q$23/TOPSIS!$B$20</f>
        <v>2.4446017360364995E-2</v>
      </c>
      <c r="V148">
        <f>Net_Zero_Table[[#This Row],[Capital Cost (LKR)]]*AHP!$Q$24/TOPSIS!$C$20</f>
        <v>4.5840220110372112E-3</v>
      </c>
      <c r="W148">
        <f>Net_Zero_Table[[#This Row],[System Cost (LKR)]]*AHP!$Q$25/TOPSIS!$D$20</f>
        <v>2.5514813607118297E-3</v>
      </c>
      <c r="X148">
        <f>Net_Zero_Table[[#This Row],[Embodied Carbon (Metric T)]]*AHP!$Q$26/TOPSIS!$E$20</f>
        <v>9.4645726326484606E-3</v>
      </c>
      <c r="Y1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3.3890141857767617E-3</v>
      </c>
      <c r="Z1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4.7898599074630201E-3</v>
      </c>
      <c r="AA148">
        <f>Net_Zero_Table[[#This Row],[S- Worst-Euclidean Distance]]/(Net_Zero_Table[[#This Row],[S+ Best-Euclidean Distance]]+Net_Zero_Table[[#This Row],[S- Worst-Euclidean Distance]])</f>
        <v>0.58563805394951141</v>
      </c>
      <c r="AB148">
        <v>147</v>
      </c>
    </row>
    <row r="149" spans="1:28" x14ac:dyDescent="0.3">
      <c r="A149">
        <v>247</v>
      </c>
      <c r="B149" t="s">
        <v>141</v>
      </c>
      <c r="C149" t="s">
        <v>149</v>
      </c>
      <c r="D149" t="s">
        <v>155</v>
      </c>
      <c r="E149" t="s">
        <v>157</v>
      </c>
      <c r="F149" t="s">
        <v>160</v>
      </c>
      <c r="G149" t="s">
        <v>225</v>
      </c>
      <c r="H149">
        <v>419.03598172812838</v>
      </c>
      <c r="I149">
        <v>60</v>
      </c>
      <c r="J149">
        <v>1526704.8458218831</v>
      </c>
      <c r="K149">
        <v>57282.382349999985</v>
      </c>
      <c r="L149">
        <v>274806872.24793899</v>
      </c>
      <c r="M149">
        <v>5886622.0708333319</v>
      </c>
      <c r="N149">
        <v>2290057268.7328248</v>
      </c>
      <c r="O149">
        <v>111840000</v>
      </c>
      <c r="P149">
        <v>27.329784158333329</v>
      </c>
      <c r="Q149">
        <v>22824.237445037154</v>
      </c>
      <c r="R149">
        <v>274864154.63028902</v>
      </c>
      <c r="S149">
        <v>2407.7838908036579</v>
      </c>
      <c r="T149">
        <v>22851.567229195487</v>
      </c>
      <c r="U149">
        <f>Net_Zero_Table[[#This Row],[Total Energy(MJ)]]*AHP!$Q$23/TOPSIS!$B$20</f>
        <v>2.3101760412201168E-2</v>
      </c>
      <c r="V149">
        <f>Net_Zero_Table[[#This Row],[Capital Cost (LKR)]]*AHP!$Q$24/TOPSIS!$C$20</f>
        <v>4.4964018435421421E-3</v>
      </c>
      <c r="W149">
        <f>Net_Zero_Table[[#This Row],[System Cost (LKR)]]*AHP!$Q$25/TOPSIS!$D$20</f>
        <v>2.4299822482969809E-3</v>
      </c>
      <c r="X149">
        <f>Net_Zero_Table[[#This Row],[Embodied Carbon (Metric T)]]*AHP!$Q$26/TOPSIS!$E$20</f>
        <v>1.178304159393893E-2</v>
      </c>
      <c r="Y1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3.2753446652315677E-3</v>
      </c>
      <c r="Z1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4.6287013660679501E-3</v>
      </c>
      <c r="AA149">
        <f>Net_Zero_Table[[#This Row],[S- Worst-Euclidean Distance]]/(Net_Zero_Table[[#This Row],[S+ Best-Euclidean Distance]]+Net_Zero_Table[[#This Row],[S- Worst-Euclidean Distance]])</f>
        <v>0.58561164089108131</v>
      </c>
      <c r="AB149">
        <v>148</v>
      </c>
    </row>
    <row r="150" spans="1:28" x14ac:dyDescent="0.3">
      <c r="A150">
        <v>197</v>
      </c>
      <c r="B150" t="s">
        <v>140</v>
      </c>
      <c r="C150" t="s">
        <v>151</v>
      </c>
      <c r="D150" t="s">
        <v>154</v>
      </c>
      <c r="E150" t="s">
        <v>157</v>
      </c>
      <c r="F150" t="s">
        <v>161</v>
      </c>
      <c r="G150" t="s">
        <v>226</v>
      </c>
      <c r="H150">
        <v>412.31224565369405</v>
      </c>
      <c r="I150">
        <v>30</v>
      </c>
      <c r="J150">
        <v>1528397.3449512622</v>
      </c>
      <c r="K150">
        <v>62903.465274999988</v>
      </c>
      <c r="L150">
        <v>275111522.09122717</v>
      </c>
      <c r="M150">
        <v>5868766.713333332</v>
      </c>
      <c r="N150">
        <v>2292596017.4268932</v>
      </c>
      <c r="O150">
        <v>117000000</v>
      </c>
      <c r="P150">
        <v>27.210247808333325</v>
      </c>
      <c r="Q150">
        <v>22849.540307021369</v>
      </c>
      <c r="R150">
        <v>275174425.55650216</v>
      </c>
      <c r="S150">
        <v>2415.4647841402266</v>
      </c>
      <c r="T150">
        <v>22876.750554829701</v>
      </c>
      <c r="U150">
        <f>Net_Zero_Table[[#This Row],[Total Energy(MJ)]]*AHP!$Q$23/TOPSIS!$B$20</f>
        <v>2.312783803811019E-2</v>
      </c>
      <c r="V150">
        <f>Net_Zero_Table[[#This Row],[Capital Cost (LKR)]]*AHP!$Q$24/TOPSIS!$C$20</f>
        <v>4.4827633151273668E-3</v>
      </c>
      <c r="W150">
        <f>Net_Zero_Table[[#This Row],[System Cost (LKR)]]*AHP!$Q$25/TOPSIS!$D$20</f>
        <v>2.5420951631862192E-3</v>
      </c>
      <c r="X150">
        <f>Net_Zero_Table[[#This Row],[Embodied Carbon (Metric T)]]*AHP!$Q$26/TOPSIS!$E$20</f>
        <v>1.1731504348863095E-2</v>
      </c>
      <c r="Y1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3.2605117490103574E-3</v>
      </c>
      <c r="Z1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4.6064667911602927E-3</v>
      </c>
      <c r="AA150">
        <f>Net_Zero_Table[[#This Row],[S- Worst-Euclidean Distance]]/(Net_Zero_Table[[#This Row],[S+ Best-Euclidean Distance]]+Net_Zero_Table[[#This Row],[S- Worst-Euclidean Distance]])</f>
        <v>0.58554459855694097</v>
      </c>
      <c r="AB150">
        <v>149</v>
      </c>
    </row>
    <row r="151" spans="1:28" x14ac:dyDescent="0.3">
      <c r="A151">
        <v>249</v>
      </c>
      <c r="B151" t="s">
        <v>141</v>
      </c>
      <c r="C151" t="s">
        <v>149</v>
      </c>
      <c r="D151" t="s">
        <v>155</v>
      </c>
      <c r="E151" t="s">
        <v>157</v>
      </c>
      <c r="F151" t="s">
        <v>160</v>
      </c>
      <c r="G151" t="s">
        <v>224</v>
      </c>
      <c r="H151">
        <v>419.03598172812838</v>
      </c>
      <c r="I151">
        <v>30</v>
      </c>
      <c r="J151">
        <v>1526704.8458218831</v>
      </c>
      <c r="K151">
        <v>57282.382349999985</v>
      </c>
      <c r="L151">
        <v>274806872.24793899</v>
      </c>
      <c r="M151">
        <v>5886622.0708333319</v>
      </c>
      <c r="N151">
        <v>2290057268.7328248</v>
      </c>
      <c r="O151">
        <v>112386000</v>
      </c>
      <c r="P151">
        <v>27.329784158333329</v>
      </c>
      <c r="Q151">
        <v>22824.237445037154</v>
      </c>
      <c r="R151">
        <v>274864154.63028902</v>
      </c>
      <c r="S151">
        <v>2408.3298908036581</v>
      </c>
      <c r="T151">
        <v>22851.567229195487</v>
      </c>
      <c r="U151">
        <f>Net_Zero_Table[[#This Row],[Total Energy(MJ)]]*AHP!$Q$23/TOPSIS!$B$20</f>
        <v>2.3101760412201168E-2</v>
      </c>
      <c r="V151">
        <f>Net_Zero_Table[[#This Row],[Capital Cost (LKR)]]*AHP!$Q$24/TOPSIS!$C$20</f>
        <v>4.4964018435421421E-3</v>
      </c>
      <c r="W151">
        <f>Net_Zero_Table[[#This Row],[System Cost (LKR)]]*AHP!$Q$25/TOPSIS!$D$20</f>
        <v>2.4418453590585166E-3</v>
      </c>
      <c r="X151">
        <f>Net_Zero_Table[[#This Row],[Embodied Carbon (Metric T)]]*AHP!$Q$26/TOPSIS!$E$20</f>
        <v>1.178304159393893E-2</v>
      </c>
      <c r="Y1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3.2763927945412548E-3</v>
      </c>
      <c r="Z1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4.6269086563371815E-3</v>
      </c>
      <c r="AA151">
        <f>Net_Zero_Table[[#This Row],[S- Worst-Euclidean Distance]]/(Net_Zero_Table[[#This Row],[S+ Best-Euclidean Distance]]+Net_Zero_Table[[#This Row],[S- Worst-Euclidean Distance]])</f>
        <v>0.585439981645001</v>
      </c>
      <c r="AB151">
        <v>150</v>
      </c>
    </row>
    <row r="152" spans="1:28" x14ac:dyDescent="0.3">
      <c r="A152">
        <v>294</v>
      </c>
      <c r="B152" t="s">
        <v>141</v>
      </c>
      <c r="C152" t="s">
        <v>151</v>
      </c>
      <c r="D152" t="s">
        <v>154</v>
      </c>
      <c r="E152" t="s">
        <v>156</v>
      </c>
      <c r="F152" t="s">
        <v>160</v>
      </c>
      <c r="G152" t="s">
        <v>224</v>
      </c>
      <c r="H152">
        <v>442.71744394808394</v>
      </c>
      <c r="I152">
        <v>32</v>
      </c>
      <c r="J152">
        <v>1615586.3988990886</v>
      </c>
      <c r="K152">
        <v>52537.622608333331</v>
      </c>
      <c r="L152">
        <v>290805551.80183595</v>
      </c>
      <c r="M152">
        <v>6001333.0841666656</v>
      </c>
      <c r="N152">
        <v>2423379598.3486328</v>
      </c>
      <c r="O152">
        <v>119878400</v>
      </c>
      <c r="P152">
        <v>21.952288391666666</v>
      </c>
      <c r="Q152">
        <v>24153.016663541373</v>
      </c>
      <c r="R152">
        <v>290858089.42444426</v>
      </c>
      <c r="S152">
        <v>2549.2593314327992</v>
      </c>
      <c r="T152">
        <v>24174.968951933039</v>
      </c>
      <c r="U152">
        <f>Net_Zero_Table[[#This Row],[Total Energy(MJ)]]*AHP!$Q$23/TOPSIS!$B$20</f>
        <v>2.4446017360364995E-2</v>
      </c>
      <c r="V152">
        <f>Net_Zero_Table[[#This Row],[Capital Cost (LKR)]]*AHP!$Q$24/TOPSIS!$C$20</f>
        <v>4.5840220110372112E-3</v>
      </c>
      <c r="W152">
        <f>Net_Zero_Table[[#This Row],[System Cost (LKR)]]*AHP!$Q$25/TOPSIS!$D$20</f>
        <v>2.6046350496624175E-3</v>
      </c>
      <c r="X152">
        <f>Net_Zero_Table[[#This Row],[Embodied Carbon (Metric T)]]*AHP!$Q$26/TOPSIS!$E$20</f>
        <v>9.4645726326484606E-3</v>
      </c>
      <c r="Y1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3.3957762941001172E-3</v>
      </c>
      <c r="Z1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4.783672674826071E-3</v>
      </c>
      <c r="AA152">
        <f>Net_Zero_Table[[#This Row],[S- Worst-Euclidean Distance]]/(Net_Zero_Table[[#This Row],[S+ Best-Euclidean Distance]]+Net_Zero_Table[[#This Row],[S- Worst-Euclidean Distance]])</f>
        <v>0.58484045722386602</v>
      </c>
      <c r="AB152">
        <v>151</v>
      </c>
    </row>
    <row r="153" spans="1:28" x14ac:dyDescent="0.3">
      <c r="A153">
        <v>185</v>
      </c>
      <c r="B153" t="s">
        <v>140</v>
      </c>
      <c r="C153" t="s">
        <v>151</v>
      </c>
      <c r="D153" t="s">
        <v>154</v>
      </c>
      <c r="E153" t="s">
        <v>156</v>
      </c>
      <c r="F153" t="s">
        <v>160</v>
      </c>
      <c r="G153" t="s">
        <v>226</v>
      </c>
      <c r="H153">
        <v>427.95235536375952</v>
      </c>
      <c r="I153">
        <v>31</v>
      </c>
      <c r="J153">
        <v>1568719.1118029328</v>
      </c>
      <c r="K153">
        <v>59416.022608333325</v>
      </c>
      <c r="L153">
        <v>282369440.12452793</v>
      </c>
      <c r="M153">
        <v>6517213.0841666656</v>
      </c>
      <c r="N153">
        <v>2353078667.7043996</v>
      </c>
      <c r="O153">
        <v>120900000</v>
      </c>
      <c r="P153">
        <v>24.703648391666661</v>
      </c>
      <c r="Q153">
        <v>23452.350721453844</v>
      </c>
      <c r="R153">
        <v>282428856.14713627</v>
      </c>
      <c r="S153">
        <v>2480.495880788566</v>
      </c>
      <c r="T153">
        <v>23477.054369845511</v>
      </c>
      <c r="U153">
        <f>Net_Zero_Table[[#This Row],[Total Energy(MJ)]]*AHP!$Q$23/TOPSIS!$B$20</f>
        <v>2.3737557838268166E-2</v>
      </c>
      <c r="V153">
        <f>Net_Zero_Table[[#This Row],[Capital Cost (LKR)]]*AHP!$Q$24/TOPSIS!$C$20</f>
        <v>4.9780686739849733E-3</v>
      </c>
      <c r="W153">
        <f>Net_Zero_Table[[#This Row],[System Cost (LKR)]]*AHP!$Q$25/TOPSIS!$D$20</f>
        <v>2.6268316686257598E-3</v>
      </c>
      <c r="X153">
        <f>Net_Zero_Table[[#This Row],[Embodied Carbon (Metric T)]]*AHP!$Q$26/TOPSIS!$E$20</f>
        <v>1.0650801881005496E-2</v>
      </c>
      <c r="Y1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3.1637856586731496E-3</v>
      </c>
      <c r="Z1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4.4539336954584809E-3</v>
      </c>
      <c r="AA153">
        <f>Net_Zero_Table[[#This Row],[S- Worst-Euclidean Distance]]/(Net_Zero_Table[[#This Row],[S+ Best-Euclidean Distance]]+Net_Zero_Table[[#This Row],[S- Worst-Euclidean Distance]])</f>
        <v>0.58468072770924495</v>
      </c>
      <c r="AB153">
        <v>152</v>
      </c>
    </row>
    <row r="154" spans="1:28" x14ac:dyDescent="0.3">
      <c r="A154">
        <v>311</v>
      </c>
      <c r="B154" t="s">
        <v>141</v>
      </c>
      <c r="C154" t="s">
        <v>151</v>
      </c>
      <c r="D154" t="s">
        <v>155</v>
      </c>
      <c r="E154" t="s">
        <v>156</v>
      </c>
      <c r="F154" t="s">
        <v>160</v>
      </c>
      <c r="G154" t="s">
        <v>226</v>
      </c>
      <c r="H154">
        <v>442.74753782308392</v>
      </c>
      <c r="I154">
        <v>32</v>
      </c>
      <c r="J154">
        <v>1615615.5297700888</v>
      </c>
      <c r="K154">
        <v>52451.640108333318</v>
      </c>
      <c r="L154">
        <v>290810795.35861599</v>
      </c>
      <c r="M154">
        <v>5997033.9591666656</v>
      </c>
      <c r="N154">
        <v>2423423294.6551332</v>
      </c>
      <c r="O154">
        <v>124800000</v>
      </c>
      <c r="P154">
        <v>21.887801516666663</v>
      </c>
      <c r="Q154">
        <v>24153.452170062825</v>
      </c>
      <c r="R154">
        <v>290863246.99872434</v>
      </c>
      <c r="S154">
        <v>2554.2203286142999</v>
      </c>
      <c r="T154">
        <v>24175.339971579491</v>
      </c>
      <c r="U154">
        <f>Net_Zero_Table[[#This Row],[Total Energy(MJ)]]*AHP!$Q$23/TOPSIS!$B$20</f>
        <v>2.4446450843754224E-2</v>
      </c>
      <c r="V154">
        <f>Net_Zero_Table[[#This Row],[Capital Cost (LKR)]]*AHP!$Q$24/TOPSIS!$C$20</f>
        <v>4.5807381933667341E-3</v>
      </c>
      <c r="W154">
        <f>Net_Zero_Table[[#This Row],[System Cost (LKR)]]*AHP!$Q$25/TOPSIS!$D$20</f>
        <v>2.7115681740653005E-3</v>
      </c>
      <c r="X154">
        <f>Net_Zero_Table[[#This Row],[Embodied Carbon (Metric T)]]*AHP!$Q$26/TOPSIS!$E$20</f>
        <v>9.436769576247209E-3</v>
      </c>
      <c r="Y1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3.4098263334541848E-3</v>
      </c>
      <c r="Z1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4.794549819122319E-3</v>
      </c>
      <c r="AA154">
        <f>Net_Zero_Table[[#This Row],[S- Worst-Euclidean Distance]]/(Net_Zero_Table[[#This Row],[S+ Best-Euclidean Distance]]+Net_Zero_Table[[#This Row],[S- Worst-Euclidean Distance]])</f>
        <v>0.58438932222977591</v>
      </c>
      <c r="AB154">
        <v>153</v>
      </c>
    </row>
    <row r="155" spans="1:28" x14ac:dyDescent="0.3">
      <c r="A155">
        <v>62</v>
      </c>
      <c r="B155" t="s">
        <v>139</v>
      </c>
      <c r="C155" t="s">
        <v>150</v>
      </c>
      <c r="D155" t="s">
        <v>155</v>
      </c>
      <c r="E155" t="s">
        <v>156</v>
      </c>
      <c r="F155" t="s">
        <v>161</v>
      </c>
      <c r="G155" t="s">
        <v>226</v>
      </c>
      <c r="H155">
        <v>419.60224032990129</v>
      </c>
      <c r="I155">
        <v>30</v>
      </c>
      <c r="J155">
        <v>1576382.7541346052</v>
      </c>
      <c r="K155">
        <v>67310.102133333319</v>
      </c>
      <c r="L155">
        <v>283748895.74422896</v>
      </c>
      <c r="M155">
        <v>6020527.9566666661</v>
      </c>
      <c r="N155">
        <v>2364574131.2019076</v>
      </c>
      <c r="O155">
        <v>117000000</v>
      </c>
      <c r="P155">
        <v>24.68338069166666</v>
      </c>
      <c r="Q155">
        <v>23566.922174312345</v>
      </c>
      <c r="R155">
        <v>283816205.84636229</v>
      </c>
      <c r="S155">
        <v>2487.5946591585739</v>
      </c>
      <c r="T155">
        <v>23591.605555004011</v>
      </c>
      <c r="U155">
        <f>Net_Zero_Table[[#This Row],[Total Energy(MJ)]]*AHP!$Q$23/TOPSIS!$B$20</f>
        <v>2.38541616944624E-2</v>
      </c>
      <c r="V155">
        <f>Net_Zero_Table[[#This Row],[Capital Cost (LKR)]]*AHP!$Q$24/TOPSIS!$C$20</f>
        <v>4.5986837064980407E-3</v>
      </c>
      <c r="W155">
        <f>Net_Zero_Table[[#This Row],[System Cost (LKR)]]*AHP!$Q$25/TOPSIS!$D$20</f>
        <v>2.5420951631862192E-3</v>
      </c>
      <c r="X155">
        <f>Net_Zero_Table[[#This Row],[Embodied Carbon (Metric T)]]*AHP!$Q$26/TOPSIS!$E$20</f>
        <v>1.0642063606647751E-2</v>
      </c>
      <c r="Y1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3.1455690376399944E-3</v>
      </c>
      <c r="Z1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4.4229210942962867E-3</v>
      </c>
      <c r="AA155">
        <f>Net_Zero_Table[[#This Row],[S- Worst-Euclidean Distance]]/(Net_Zero_Table[[#This Row],[S+ Best-Euclidean Distance]]+Net_Zero_Table[[#This Row],[S- Worst-Euclidean Distance]])</f>
        <v>0.58438618762719463</v>
      </c>
      <c r="AB155">
        <v>154</v>
      </c>
    </row>
    <row r="156" spans="1:28" x14ac:dyDescent="0.3">
      <c r="A156">
        <v>43</v>
      </c>
      <c r="B156" t="s">
        <v>139</v>
      </c>
      <c r="C156" t="s">
        <v>150</v>
      </c>
      <c r="D156" t="s">
        <v>154</v>
      </c>
      <c r="E156" t="s">
        <v>156</v>
      </c>
      <c r="F156" t="s">
        <v>161</v>
      </c>
      <c r="G156" t="s">
        <v>225</v>
      </c>
      <c r="H156">
        <v>419.57214645490131</v>
      </c>
      <c r="I156">
        <v>60</v>
      </c>
      <c r="J156">
        <v>1576353.6232636052</v>
      </c>
      <c r="K156">
        <v>67396.084633333317</v>
      </c>
      <c r="L156">
        <v>283743652.18744898</v>
      </c>
      <c r="M156">
        <v>6024827.0816666661</v>
      </c>
      <c r="N156">
        <v>2364530434.8954077</v>
      </c>
      <c r="O156">
        <v>111840000</v>
      </c>
      <c r="P156">
        <v>24.74786756666666</v>
      </c>
      <c r="Q156">
        <v>23566.486667790898</v>
      </c>
      <c r="R156">
        <v>283811048.27208233</v>
      </c>
      <c r="S156">
        <v>2482.3952619770744</v>
      </c>
      <c r="T156">
        <v>23591.234535357566</v>
      </c>
      <c r="U156">
        <f>Net_Zero_Table[[#This Row],[Total Energy(MJ)]]*AHP!$Q$23/TOPSIS!$B$20</f>
        <v>2.3853728211073177E-2</v>
      </c>
      <c r="V156">
        <f>Net_Zero_Table[[#This Row],[Capital Cost (LKR)]]*AHP!$Q$24/TOPSIS!$C$20</f>
        <v>4.601967524168517E-3</v>
      </c>
      <c r="W156">
        <f>Net_Zero_Table[[#This Row],[System Cost (LKR)]]*AHP!$Q$25/TOPSIS!$D$20</f>
        <v>2.4299822482969809E-3</v>
      </c>
      <c r="X156">
        <f>Net_Zero_Table[[#This Row],[Embodied Carbon (Metric T)]]*AHP!$Q$26/TOPSIS!$E$20</f>
        <v>1.0669866663049001E-2</v>
      </c>
      <c r="Y1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3.1464137463723713E-3</v>
      </c>
      <c r="Z1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4.4237116069140844E-3</v>
      </c>
      <c r="AA156">
        <f>Net_Zero_Table[[#This Row],[S- Worst-Euclidean Distance]]/(Net_Zero_Table[[#This Row],[S+ Best-Euclidean Distance]]+Net_Zero_Table[[#This Row],[S- Worst-Euclidean Distance]])</f>
        <v>0.58436437977788525</v>
      </c>
      <c r="AB156">
        <v>155</v>
      </c>
    </row>
    <row r="157" spans="1:28" x14ac:dyDescent="0.3">
      <c r="A157">
        <v>45</v>
      </c>
      <c r="B157" t="s">
        <v>139</v>
      </c>
      <c r="C157" t="s">
        <v>150</v>
      </c>
      <c r="D157" t="s">
        <v>154</v>
      </c>
      <c r="E157" t="s">
        <v>156</v>
      </c>
      <c r="F157" t="s">
        <v>161</v>
      </c>
      <c r="G157" t="s">
        <v>224</v>
      </c>
      <c r="H157">
        <v>419.57214645490131</v>
      </c>
      <c r="I157">
        <v>30</v>
      </c>
      <c r="J157">
        <v>1576353.6232636052</v>
      </c>
      <c r="K157">
        <v>67396.084633333317</v>
      </c>
      <c r="L157">
        <v>283743652.18744898</v>
      </c>
      <c r="M157">
        <v>6024827.0816666661</v>
      </c>
      <c r="N157">
        <v>2364530434.8954077</v>
      </c>
      <c r="O157">
        <v>112386000</v>
      </c>
      <c r="P157">
        <v>24.74786756666666</v>
      </c>
      <c r="Q157">
        <v>23566.486667790898</v>
      </c>
      <c r="R157">
        <v>283811048.27208233</v>
      </c>
      <c r="S157">
        <v>2482.9412619770742</v>
      </c>
      <c r="T157">
        <v>23591.234535357566</v>
      </c>
      <c r="U157">
        <f>Net_Zero_Table[[#This Row],[Total Energy(MJ)]]*AHP!$Q$23/TOPSIS!$B$20</f>
        <v>2.3853728211073177E-2</v>
      </c>
      <c r="V157">
        <f>Net_Zero_Table[[#This Row],[Capital Cost (LKR)]]*AHP!$Q$24/TOPSIS!$C$20</f>
        <v>4.601967524168517E-3</v>
      </c>
      <c r="W157">
        <f>Net_Zero_Table[[#This Row],[System Cost (LKR)]]*AHP!$Q$25/TOPSIS!$D$20</f>
        <v>2.4418453590585166E-3</v>
      </c>
      <c r="X157">
        <f>Net_Zero_Table[[#This Row],[Embodied Carbon (Metric T)]]*AHP!$Q$26/TOPSIS!$E$20</f>
        <v>1.0669866663049001E-2</v>
      </c>
      <c r="Y1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3.1475048103890143E-3</v>
      </c>
      <c r="Z1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4.4218357905959184E-3</v>
      </c>
      <c r="AA157">
        <f>Net_Zero_Table[[#This Row],[S- Worst-Euclidean Distance]]/(Net_Zero_Table[[#This Row],[S+ Best-Euclidean Distance]]+Net_Zero_Table[[#This Row],[S- Worst-Euclidean Distance]])</f>
        <v>0.58417714615993677</v>
      </c>
      <c r="AB157">
        <v>156</v>
      </c>
    </row>
    <row r="158" spans="1:28" x14ac:dyDescent="0.3">
      <c r="A158">
        <v>248</v>
      </c>
      <c r="B158" t="s">
        <v>141</v>
      </c>
      <c r="C158" t="s">
        <v>149</v>
      </c>
      <c r="D158" t="s">
        <v>155</v>
      </c>
      <c r="E158" t="s">
        <v>157</v>
      </c>
      <c r="F158" t="s">
        <v>160</v>
      </c>
      <c r="G158" t="s">
        <v>226</v>
      </c>
      <c r="H158">
        <v>419.03598172812838</v>
      </c>
      <c r="I158">
        <v>30</v>
      </c>
      <c r="J158">
        <v>1526704.8458218831</v>
      </c>
      <c r="K158">
        <v>57282.382349999985</v>
      </c>
      <c r="L158">
        <v>274806872.24793899</v>
      </c>
      <c r="M158">
        <v>5886622.0708333319</v>
      </c>
      <c r="N158">
        <v>2290057268.7328248</v>
      </c>
      <c r="O158">
        <v>117000000</v>
      </c>
      <c r="P158">
        <v>27.329784158333329</v>
      </c>
      <c r="Q158">
        <v>22824.237445037154</v>
      </c>
      <c r="R158">
        <v>274864154.63028902</v>
      </c>
      <c r="S158">
        <v>2412.9438908036582</v>
      </c>
      <c r="T158">
        <v>22851.567229195487</v>
      </c>
      <c r="U158">
        <f>Net_Zero_Table[[#This Row],[Total Energy(MJ)]]*AHP!$Q$23/TOPSIS!$B$20</f>
        <v>2.3101760412201168E-2</v>
      </c>
      <c r="V158">
        <f>Net_Zero_Table[[#This Row],[Capital Cost (LKR)]]*AHP!$Q$24/TOPSIS!$C$20</f>
        <v>4.4964018435421421E-3</v>
      </c>
      <c r="W158">
        <f>Net_Zero_Table[[#This Row],[System Cost (LKR)]]*AHP!$Q$25/TOPSIS!$D$20</f>
        <v>2.5420951631862192E-3</v>
      </c>
      <c r="X158">
        <f>Net_Zero_Table[[#This Row],[Embodied Carbon (Metric T)]]*AHP!$Q$26/TOPSIS!$E$20</f>
        <v>1.178304159393893E-2</v>
      </c>
      <c r="Y1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3.2869468416920245E-3</v>
      </c>
      <c r="Z1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4.6129498412449035E-3</v>
      </c>
      <c r="AA158">
        <f>Net_Zero_Table[[#This Row],[S- Worst-Euclidean Distance]]/(Net_Zero_Table[[#This Row],[S+ Best-Euclidean Distance]]+Net_Zero_Table[[#This Row],[S- Worst-Euclidean Distance]])</f>
        <v>0.58392533806277036</v>
      </c>
      <c r="AB158">
        <v>157</v>
      </c>
    </row>
    <row r="159" spans="1:28" x14ac:dyDescent="0.3">
      <c r="A159">
        <v>229</v>
      </c>
      <c r="B159" t="s">
        <v>141</v>
      </c>
      <c r="C159" t="s">
        <v>149</v>
      </c>
      <c r="D159" t="s">
        <v>154</v>
      </c>
      <c r="E159" t="s">
        <v>157</v>
      </c>
      <c r="F159" t="s">
        <v>160</v>
      </c>
      <c r="G159" t="s">
        <v>225</v>
      </c>
      <c r="H159">
        <v>419.00588785312834</v>
      </c>
      <c r="I159">
        <v>60</v>
      </c>
      <c r="J159">
        <v>1526675.7149508828</v>
      </c>
      <c r="K159">
        <v>57368.364849999998</v>
      </c>
      <c r="L159">
        <v>274801628.69115889</v>
      </c>
      <c r="M159">
        <v>5890921.1958333319</v>
      </c>
      <c r="N159">
        <v>2290013572.4263244</v>
      </c>
      <c r="O159">
        <v>111840000</v>
      </c>
      <c r="P159">
        <v>27.394271033333329</v>
      </c>
      <c r="Q159">
        <v>22823.801938515695</v>
      </c>
      <c r="R159">
        <v>274858997.05600888</v>
      </c>
      <c r="S159">
        <v>2407.7444936221577</v>
      </c>
      <c r="T159">
        <v>22851.196209549027</v>
      </c>
      <c r="U159">
        <f>Net_Zero_Table[[#This Row],[Total Energy(MJ)]]*AHP!$Q$23/TOPSIS!$B$20</f>
        <v>2.3101326928811932E-2</v>
      </c>
      <c r="V159">
        <f>Net_Zero_Table[[#This Row],[Capital Cost (LKR)]]*AHP!$Q$24/TOPSIS!$C$20</f>
        <v>4.4996856612126174E-3</v>
      </c>
      <c r="W159">
        <f>Net_Zero_Table[[#This Row],[System Cost (LKR)]]*AHP!$Q$25/TOPSIS!$D$20</f>
        <v>2.4299822482969809E-3</v>
      </c>
      <c r="X159">
        <f>Net_Zero_Table[[#This Row],[Embodied Carbon (Metric T)]]*AHP!$Q$26/TOPSIS!$E$20</f>
        <v>1.181084465034018E-2</v>
      </c>
      <c r="Y1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3.297386895788105E-3</v>
      </c>
      <c r="Z1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4.620576319056012E-3</v>
      </c>
      <c r="AA159">
        <f>Net_Zero_Table[[#This Row],[S- Worst-Euclidean Distance]]/(Net_Zero_Table[[#This Row],[S+ Best-Euclidean Distance]]+Net_Zero_Table[[#This Row],[S- Worst-Euclidean Distance]])</f>
        <v>0.58355617394049475</v>
      </c>
      <c r="AB159">
        <v>158</v>
      </c>
    </row>
    <row r="160" spans="1:28" x14ac:dyDescent="0.3">
      <c r="A160">
        <v>231</v>
      </c>
      <c r="B160" t="s">
        <v>141</v>
      </c>
      <c r="C160" t="s">
        <v>149</v>
      </c>
      <c r="D160" t="s">
        <v>154</v>
      </c>
      <c r="E160" t="s">
        <v>157</v>
      </c>
      <c r="F160" t="s">
        <v>160</v>
      </c>
      <c r="G160" t="s">
        <v>224</v>
      </c>
      <c r="H160">
        <v>419.00588785312834</v>
      </c>
      <c r="I160">
        <v>30</v>
      </c>
      <c r="J160">
        <v>1526675.7149508828</v>
      </c>
      <c r="K160">
        <v>57368.364849999998</v>
      </c>
      <c r="L160">
        <v>274801628.69115889</v>
      </c>
      <c r="M160">
        <v>5890921.1958333319</v>
      </c>
      <c r="N160">
        <v>2290013572.4263244</v>
      </c>
      <c r="O160">
        <v>112386000</v>
      </c>
      <c r="P160">
        <v>27.394271033333329</v>
      </c>
      <c r="Q160">
        <v>22823.801938515695</v>
      </c>
      <c r="R160">
        <v>274858997.05600888</v>
      </c>
      <c r="S160">
        <v>2408.2904936221576</v>
      </c>
      <c r="T160">
        <v>22851.196209549027</v>
      </c>
      <c r="U160">
        <f>Net_Zero_Table[[#This Row],[Total Energy(MJ)]]*AHP!$Q$23/TOPSIS!$B$20</f>
        <v>2.3101326928811932E-2</v>
      </c>
      <c r="V160">
        <f>Net_Zero_Table[[#This Row],[Capital Cost (LKR)]]*AHP!$Q$24/TOPSIS!$C$20</f>
        <v>4.4996856612126174E-3</v>
      </c>
      <c r="W160">
        <f>Net_Zero_Table[[#This Row],[System Cost (LKR)]]*AHP!$Q$25/TOPSIS!$D$20</f>
        <v>2.4418453590585166E-3</v>
      </c>
      <c r="X160">
        <f>Net_Zero_Table[[#This Row],[Embodied Carbon (Metric T)]]*AHP!$Q$26/TOPSIS!$E$20</f>
        <v>1.181084465034018E-2</v>
      </c>
      <c r="Y1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3.2984280208269031E-3</v>
      </c>
      <c r="Z1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4.6187804557122911E-3</v>
      </c>
      <c r="AA160">
        <f>Net_Zero_Table[[#This Row],[S- Worst-Euclidean Distance]]/(Net_Zero_Table[[#This Row],[S+ Best-Euclidean Distance]]+Net_Zero_Table[[#This Row],[S- Worst-Euclidean Distance]])</f>
        <v>0.58338497330201333</v>
      </c>
      <c r="AB160">
        <v>159</v>
      </c>
    </row>
    <row r="161" spans="1:28" x14ac:dyDescent="0.3">
      <c r="A161">
        <v>293</v>
      </c>
      <c r="B161" t="s">
        <v>141</v>
      </c>
      <c r="C161" t="s">
        <v>151</v>
      </c>
      <c r="D161" t="s">
        <v>154</v>
      </c>
      <c r="E161" t="s">
        <v>156</v>
      </c>
      <c r="F161" t="s">
        <v>160</v>
      </c>
      <c r="G161" t="s">
        <v>226</v>
      </c>
      <c r="H161">
        <v>442.71744394808394</v>
      </c>
      <c r="I161">
        <v>32</v>
      </c>
      <c r="J161">
        <v>1615586.3988990886</v>
      </c>
      <c r="K161">
        <v>52537.622608333331</v>
      </c>
      <c r="L161">
        <v>290805551.80183595</v>
      </c>
      <c r="M161">
        <v>6001333.0841666656</v>
      </c>
      <c r="N161">
        <v>2423379598.3486328</v>
      </c>
      <c r="O161">
        <v>124800000</v>
      </c>
      <c r="P161">
        <v>21.952288391666666</v>
      </c>
      <c r="Q161">
        <v>24153.016663541373</v>
      </c>
      <c r="R161">
        <v>290858089.42444426</v>
      </c>
      <c r="S161">
        <v>2554.1809314327993</v>
      </c>
      <c r="T161">
        <v>24174.968951933039</v>
      </c>
      <c r="U161">
        <f>Net_Zero_Table[[#This Row],[Total Energy(MJ)]]*AHP!$Q$23/TOPSIS!$B$20</f>
        <v>2.4446017360364995E-2</v>
      </c>
      <c r="V161">
        <f>Net_Zero_Table[[#This Row],[Capital Cost (LKR)]]*AHP!$Q$24/TOPSIS!$C$20</f>
        <v>4.5840220110372112E-3</v>
      </c>
      <c r="W161">
        <f>Net_Zero_Table[[#This Row],[System Cost (LKR)]]*AHP!$Q$25/TOPSIS!$D$20</f>
        <v>2.7115681740653005E-3</v>
      </c>
      <c r="X161">
        <f>Net_Zero_Table[[#This Row],[Embodied Carbon (Metric T)]]*AHP!$Q$26/TOPSIS!$E$20</f>
        <v>9.4645726326484606E-3</v>
      </c>
      <c r="Y1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3.4118491043349086E-3</v>
      </c>
      <c r="Z1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4.7729946756734113E-3</v>
      </c>
      <c r="AA161">
        <f>Net_Zero_Table[[#This Row],[S- Worst-Euclidean Distance]]/(Net_Zero_Table[[#This Row],[S+ Best-Euclidean Distance]]+Net_Zero_Table[[#This Row],[S- Worst-Euclidean Distance]])</f>
        <v>0.58315036962972555</v>
      </c>
      <c r="AB161">
        <v>160</v>
      </c>
    </row>
    <row r="162" spans="1:28" x14ac:dyDescent="0.3">
      <c r="A162">
        <v>44</v>
      </c>
      <c r="B162" t="s">
        <v>139</v>
      </c>
      <c r="C162" t="s">
        <v>150</v>
      </c>
      <c r="D162" t="s">
        <v>154</v>
      </c>
      <c r="E162" t="s">
        <v>156</v>
      </c>
      <c r="F162" t="s">
        <v>161</v>
      </c>
      <c r="G162" t="s">
        <v>226</v>
      </c>
      <c r="H162">
        <v>419.57214645490131</v>
      </c>
      <c r="I162">
        <v>30</v>
      </c>
      <c r="J162">
        <v>1576353.6232636052</v>
      </c>
      <c r="K162">
        <v>67396.084633333317</v>
      </c>
      <c r="L162">
        <v>283743652.18744898</v>
      </c>
      <c r="M162">
        <v>6024827.0816666661</v>
      </c>
      <c r="N162">
        <v>2364530434.8954077</v>
      </c>
      <c r="O162">
        <v>117000000</v>
      </c>
      <c r="P162">
        <v>24.74786756666666</v>
      </c>
      <c r="Q162">
        <v>23566.486667790898</v>
      </c>
      <c r="R162">
        <v>283811048.27208233</v>
      </c>
      <c r="S162">
        <v>2487.5552619770742</v>
      </c>
      <c r="T162">
        <v>23591.234535357566</v>
      </c>
      <c r="U162">
        <f>Net_Zero_Table[[#This Row],[Total Energy(MJ)]]*AHP!$Q$23/TOPSIS!$B$20</f>
        <v>2.3853728211073177E-2</v>
      </c>
      <c r="V162">
        <f>Net_Zero_Table[[#This Row],[Capital Cost (LKR)]]*AHP!$Q$24/TOPSIS!$C$20</f>
        <v>4.601967524168517E-3</v>
      </c>
      <c r="W162">
        <f>Net_Zero_Table[[#This Row],[System Cost (LKR)]]*AHP!$Q$25/TOPSIS!$D$20</f>
        <v>2.5420951631862192E-3</v>
      </c>
      <c r="X162">
        <f>Net_Zero_Table[[#This Row],[Embodied Carbon (Metric T)]]*AHP!$Q$26/TOPSIS!$E$20</f>
        <v>1.0669866663049001E-2</v>
      </c>
      <c r="Y1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3.1584895642394178E-3</v>
      </c>
      <c r="Z1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4.4072275052178169E-3</v>
      </c>
      <c r="AA162">
        <f>Net_Zero_Table[[#This Row],[S- Worst-Euclidean Distance]]/(Net_Zero_Table[[#This Row],[S+ Best-Euclidean Distance]]+Net_Zero_Table[[#This Row],[S- Worst-Euclidean Distance]])</f>
        <v>0.5825260797829428</v>
      </c>
      <c r="AB162">
        <v>161</v>
      </c>
    </row>
    <row r="163" spans="1:28" x14ac:dyDescent="0.3">
      <c r="A163">
        <v>230</v>
      </c>
      <c r="B163" t="s">
        <v>141</v>
      </c>
      <c r="C163" t="s">
        <v>149</v>
      </c>
      <c r="D163" t="s">
        <v>154</v>
      </c>
      <c r="E163" t="s">
        <v>157</v>
      </c>
      <c r="F163" t="s">
        <v>160</v>
      </c>
      <c r="G163" t="s">
        <v>226</v>
      </c>
      <c r="H163">
        <v>419.00588785312834</v>
      </c>
      <c r="I163">
        <v>30</v>
      </c>
      <c r="J163">
        <v>1526675.7149508828</v>
      </c>
      <c r="K163">
        <v>57368.364849999998</v>
      </c>
      <c r="L163">
        <v>274801628.69115889</v>
      </c>
      <c r="M163">
        <v>5890921.1958333319</v>
      </c>
      <c r="N163">
        <v>2290013572.4263244</v>
      </c>
      <c r="O163">
        <v>117000000</v>
      </c>
      <c r="P163">
        <v>27.394271033333329</v>
      </c>
      <c r="Q163">
        <v>22823.801938515695</v>
      </c>
      <c r="R163">
        <v>274858997.05600888</v>
      </c>
      <c r="S163">
        <v>2412.9044936221576</v>
      </c>
      <c r="T163">
        <v>22851.196209549027</v>
      </c>
      <c r="U163">
        <f>Net_Zero_Table[[#This Row],[Total Energy(MJ)]]*AHP!$Q$23/TOPSIS!$B$20</f>
        <v>2.3101326928811932E-2</v>
      </c>
      <c r="V163">
        <f>Net_Zero_Table[[#This Row],[Capital Cost (LKR)]]*AHP!$Q$24/TOPSIS!$C$20</f>
        <v>4.4996856612126174E-3</v>
      </c>
      <c r="W163">
        <f>Net_Zero_Table[[#This Row],[System Cost (LKR)]]*AHP!$Q$25/TOPSIS!$D$20</f>
        <v>2.5420951631862192E-3</v>
      </c>
      <c r="X163">
        <f>Net_Zero_Table[[#This Row],[Embodied Carbon (Metric T)]]*AHP!$Q$26/TOPSIS!$E$20</f>
        <v>1.181084465034018E-2</v>
      </c>
      <c r="Y1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3.3089117855517698E-3</v>
      </c>
      <c r="Z1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4.6047970011525241E-3</v>
      </c>
      <c r="AA163">
        <f>Net_Zero_Table[[#This Row],[S- Worst-Euclidean Distance]]/(Net_Zero_Table[[#This Row],[S+ Best-Euclidean Distance]]+Net_Zero_Table[[#This Row],[S- Worst-Euclidean Distance]])</f>
        <v>0.58187597310744821</v>
      </c>
      <c r="AB163">
        <v>162</v>
      </c>
    </row>
    <row r="164" spans="1:28" x14ac:dyDescent="0.3">
      <c r="A164">
        <v>457</v>
      </c>
      <c r="B164" t="s">
        <v>143</v>
      </c>
      <c r="C164" t="s">
        <v>149</v>
      </c>
      <c r="D164" t="s">
        <v>155</v>
      </c>
      <c r="E164" t="s">
        <v>156</v>
      </c>
      <c r="F164" t="s">
        <v>161</v>
      </c>
      <c r="G164" t="s">
        <v>225</v>
      </c>
      <c r="H164">
        <v>426.94972337225289</v>
      </c>
      <c r="I164">
        <v>61</v>
      </c>
      <c r="J164">
        <v>1541151.4904289024</v>
      </c>
      <c r="K164">
        <v>41018.982933333325</v>
      </c>
      <c r="L164">
        <v>277407268.27720249</v>
      </c>
      <c r="M164">
        <v>6333808.1166666653</v>
      </c>
      <c r="N164">
        <v>2311727235.6433539</v>
      </c>
      <c r="O164">
        <v>113704000</v>
      </c>
      <c r="P164">
        <v>26.593701491666661</v>
      </c>
      <c r="Q164">
        <v>23040.214781912091</v>
      </c>
      <c r="R164">
        <v>277448287.26013583</v>
      </c>
      <c r="S164">
        <v>2431.7650437600209</v>
      </c>
      <c r="T164">
        <v>23066.808483403758</v>
      </c>
      <c r="U164">
        <f>Net_Zero_Table[[#This Row],[Total Energy(MJ)]]*AHP!$Q$23/TOPSIS!$B$20</f>
        <v>2.3318951384113714E-2</v>
      </c>
      <c r="V164">
        <f>Net_Zero_Table[[#This Row],[Capital Cost (LKR)]]*AHP!$Q$24/TOPSIS!$C$20</f>
        <v>4.8379777314955996E-3</v>
      </c>
      <c r="W164">
        <f>Net_Zero_Table[[#This Row],[System Cost (LKR)]]*AHP!$Q$25/TOPSIS!$D$20</f>
        <v>2.470481952435264E-3</v>
      </c>
      <c r="X164">
        <f>Net_Zero_Table[[#This Row],[Embodied Carbon (Metric T)]]*AHP!$Q$26/TOPSIS!$E$20</f>
        <v>1.1465684800059306E-2</v>
      </c>
      <c r="Y1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3.2576316682648787E-3</v>
      </c>
      <c r="Z1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4.4755323478415472E-3</v>
      </c>
      <c r="AA164">
        <f>Net_Zero_Table[[#This Row],[S- Worst-Euclidean Distance]]/(Net_Zero_Table[[#This Row],[S+ Best-Euclidean Distance]]+Net_Zero_Table[[#This Row],[S- Worst-Euclidean Distance]])</f>
        <v>0.57874530250748968</v>
      </c>
      <c r="AB164">
        <v>163</v>
      </c>
    </row>
    <row r="165" spans="1:28" x14ac:dyDescent="0.3">
      <c r="A165">
        <v>459</v>
      </c>
      <c r="B165" t="s">
        <v>143</v>
      </c>
      <c r="C165" t="s">
        <v>149</v>
      </c>
      <c r="D165" t="s">
        <v>155</v>
      </c>
      <c r="E165" t="s">
        <v>156</v>
      </c>
      <c r="F165" t="s">
        <v>161</v>
      </c>
      <c r="G165" t="s">
        <v>224</v>
      </c>
      <c r="H165">
        <v>426.94972337225289</v>
      </c>
      <c r="I165">
        <v>31</v>
      </c>
      <c r="J165">
        <v>1541151.4904289024</v>
      </c>
      <c r="K165">
        <v>41018.982933333325</v>
      </c>
      <c r="L165">
        <v>277407268.27720249</v>
      </c>
      <c r="M165">
        <v>6333808.1166666653</v>
      </c>
      <c r="N165">
        <v>2311727235.6433539</v>
      </c>
      <c r="O165">
        <v>116132200</v>
      </c>
      <c r="P165">
        <v>26.593701491666661</v>
      </c>
      <c r="Q165">
        <v>23040.214781912091</v>
      </c>
      <c r="R165">
        <v>277448287.26013583</v>
      </c>
      <c r="S165">
        <v>2434.1932437600208</v>
      </c>
      <c r="T165">
        <v>23066.808483403758</v>
      </c>
      <c r="U165">
        <f>Net_Zero_Table[[#This Row],[Total Energy(MJ)]]*AHP!$Q$23/TOPSIS!$B$20</f>
        <v>2.3318951384113714E-2</v>
      </c>
      <c r="V165">
        <f>Net_Zero_Table[[#This Row],[Capital Cost (LKR)]]*AHP!$Q$24/TOPSIS!$C$20</f>
        <v>4.8379777314955996E-3</v>
      </c>
      <c r="W165">
        <f>Net_Zero_Table[[#This Row],[System Cost (LKR)]]*AHP!$Q$25/TOPSIS!$D$20</f>
        <v>2.5232402043604673E-3</v>
      </c>
      <c r="X165">
        <f>Net_Zero_Table[[#This Row],[Embodied Carbon (Metric T)]]*AHP!$Q$26/TOPSIS!$E$20</f>
        <v>1.1465684800059306E-2</v>
      </c>
      <c r="Y1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3.2633011838826037E-3</v>
      </c>
      <c r="Z1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4.4680005769333741E-3</v>
      </c>
      <c r="AA165">
        <f>Net_Zero_Table[[#This Row],[S- Worst-Euclidean Distance]]/(Net_Zero_Table[[#This Row],[S+ Best-Euclidean Distance]]+Net_Zero_Table[[#This Row],[S- Worst-Euclidean Distance]])</f>
        <v>0.57791051431703688</v>
      </c>
      <c r="AB165">
        <v>164</v>
      </c>
    </row>
    <row r="166" spans="1:28" x14ac:dyDescent="0.3">
      <c r="A166">
        <v>439</v>
      </c>
      <c r="B166" t="s">
        <v>143</v>
      </c>
      <c r="C166" t="s">
        <v>149</v>
      </c>
      <c r="D166" t="s">
        <v>154</v>
      </c>
      <c r="E166" t="s">
        <v>156</v>
      </c>
      <c r="F166" t="s">
        <v>161</v>
      </c>
      <c r="G166" t="s">
        <v>225</v>
      </c>
      <c r="H166">
        <v>426.91962949725286</v>
      </c>
      <c r="I166">
        <v>61</v>
      </c>
      <c r="J166">
        <v>1541122.3595579024</v>
      </c>
      <c r="K166">
        <v>41104.965433333324</v>
      </c>
      <c r="L166">
        <v>277402024.72042245</v>
      </c>
      <c r="M166">
        <v>6338107.2416666653</v>
      </c>
      <c r="N166">
        <v>2311683539.336854</v>
      </c>
      <c r="O166">
        <v>113704000</v>
      </c>
      <c r="P166">
        <v>26.658188366666657</v>
      </c>
      <c r="Q166">
        <v>23039.77927539064</v>
      </c>
      <c r="R166">
        <v>277443129.68585581</v>
      </c>
      <c r="S166">
        <v>2431.7256465785208</v>
      </c>
      <c r="T166">
        <v>23066.437463757306</v>
      </c>
      <c r="U166">
        <f>Net_Zero_Table[[#This Row],[Total Energy(MJ)]]*AHP!$Q$23/TOPSIS!$B$20</f>
        <v>2.3318517900724488E-2</v>
      </c>
      <c r="V166">
        <f>Net_Zero_Table[[#This Row],[Capital Cost (LKR)]]*AHP!$Q$24/TOPSIS!$C$20</f>
        <v>4.8412615491660758E-3</v>
      </c>
      <c r="W166">
        <f>Net_Zero_Table[[#This Row],[System Cost (LKR)]]*AHP!$Q$25/TOPSIS!$D$20</f>
        <v>2.470481952435264E-3</v>
      </c>
      <c r="X166">
        <f>Net_Zero_Table[[#This Row],[Embodied Carbon (Metric T)]]*AHP!$Q$26/TOPSIS!$E$20</f>
        <v>1.1493487856460554E-2</v>
      </c>
      <c r="Y1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3.2774151127639419E-3</v>
      </c>
      <c r="Z1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4.4653831919998629E-3</v>
      </c>
      <c r="AA166">
        <f>Net_Zero_Table[[#This Row],[S- Worst-Euclidean Distance]]/(Net_Zero_Table[[#This Row],[S+ Best-Euclidean Distance]]+Net_Zero_Table[[#This Row],[S- Worst-Euclidean Distance]])</f>
        <v>0.57671438880856651</v>
      </c>
      <c r="AB166">
        <v>165</v>
      </c>
    </row>
    <row r="167" spans="1:28" x14ac:dyDescent="0.3">
      <c r="A167">
        <v>458</v>
      </c>
      <c r="B167" t="s">
        <v>143</v>
      </c>
      <c r="C167" t="s">
        <v>149</v>
      </c>
      <c r="D167" t="s">
        <v>155</v>
      </c>
      <c r="E167" t="s">
        <v>156</v>
      </c>
      <c r="F167" t="s">
        <v>161</v>
      </c>
      <c r="G167" t="s">
        <v>226</v>
      </c>
      <c r="H167">
        <v>426.94972337225289</v>
      </c>
      <c r="I167">
        <v>31</v>
      </c>
      <c r="J167">
        <v>1541151.4904289024</v>
      </c>
      <c r="K167">
        <v>41018.982933333325</v>
      </c>
      <c r="L167">
        <v>277407268.27720249</v>
      </c>
      <c r="M167">
        <v>6333808.1166666653</v>
      </c>
      <c r="N167">
        <v>2311727235.6433539</v>
      </c>
      <c r="O167">
        <v>120900000</v>
      </c>
      <c r="P167">
        <v>26.593701491666661</v>
      </c>
      <c r="Q167">
        <v>23040.214781912091</v>
      </c>
      <c r="R167">
        <v>277448287.26013583</v>
      </c>
      <c r="S167">
        <v>2438.9610437600209</v>
      </c>
      <c r="T167">
        <v>23066.808483403758</v>
      </c>
      <c r="U167">
        <f>Net_Zero_Table[[#This Row],[Total Energy(MJ)]]*AHP!$Q$23/TOPSIS!$B$20</f>
        <v>2.3318951384113714E-2</v>
      </c>
      <c r="V167">
        <f>Net_Zero_Table[[#This Row],[Capital Cost (LKR)]]*AHP!$Q$24/TOPSIS!$C$20</f>
        <v>4.8379777314955996E-3</v>
      </c>
      <c r="W167">
        <f>Net_Zero_Table[[#This Row],[System Cost (LKR)]]*AHP!$Q$25/TOPSIS!$D$20</f>
        <v>2.6268316686257598E-3</v>
      </c>
      <c r="X167">
        <f>Net_Zero_Table[[#This Row],[Embodied Carbon (Metric T)]]*AHP!$Q$26/TOPSIS!$E$20</f>
        <v>1.1465684800059306E-2</v>
      </c>
      <c r="Y1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3.2768770492345575E-3</v>
      </c>
      <c r="Z1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4.4549929539681498E-3</v>
      </c>
      <c r="AA167">
        <f>Net_Zero_Table[[#This Row],[S- Worst-Euclidean Distance]]/(Net_Zero_Table[[#This Row],[S+ Best-Euclidean Distance]]+Net_Zero_Table[[#This Row],[S- Worst-Euclidean Distance]])</f>
        <v>0.5761857030864197</v>
      </c>
      <c r="AB167">
        <v>166</v>
      </c>
    </row>
    <row r="168" spans="1:28" x14ac:dyDescent="0.3">
      <c r="A168">
        <v>441</v>
      </c>
      <c r="B168" t="s">
        <v>143</v>
      </c>
      <c r="C168" t="s">
        <v>149</v>
      </c>
      <c r="D168" t="s">
        <v>154</v>
      </c>
      <c r="E168" t="s">
        <v>156</v>
      </c>
      <c r="F168" t="s">
        <v>161</v>
      </c>
      <c r="G168" t="s">
        <v>224</v>
      </c>
      <c r="H168">
        <v>426.91962949725286</v>
      </c>
      <c r="I168">
        <v>31</v>
      </c>
      <c r="J168">
        <v>1541122.3595579024</v>
      </c>
      <c r="K168">
        <v>41104.965433333324</v>
      </c>
      <c r="L168">
        <v>277402024.72042245</v>
      </c>
      <c r="M168">
        <v>6338107.2416666653</v>
      </c>
      <c r="N168">
        <v>2311683539.336854</v>
      </c>
      <c r="O168">
        <v>116132200</v>
      </c>
      <c r="P168">
        <v>26.658188366666657</v>
      </c>
      <c r="Q168">
        <v>23039.77927539064</v>
      </c>
      <c r="R168">
        <v>277443129.68585581</v>
      </c>
      <c r="S168">
        <v>2434.1538465785206</v>
      </c>
      <c r="T168">
        <v>23066.437463757306</v>
      </c>
      <c r="U168">
        <f>Net_Zero_Table[[#This Row],[Total Energy(MJ)]]*AHP!$Q$23/TOPSIS!$B$20</f>
        <v>2.3318517900724488E-2</v>
      </c>
      <c r="V168">
        <f>Net_Zero_Table[[#This Row],[Capital Cost (LKR)]]*AHP!$Q$24/TOPSIS!$C$20</f>
        <v>4.8412615491660758E-3</v>
      </c>
      <c r="W168">
        <f>Net_Zero_Table[[#This Row],[System Cost (LKR)]]*AHP!$Q$25/TOPSIS!$D$20</f>
        <v>2.5232402043604673E-3</v>
      </c>
      <c r="X168">
        <f>Net_Zero_Table[[#This Row],[Embodied Carbon (Metric T)]]*AHP!$Q$26/TOPSIS!$E$20</f>
        <v>1.1493487856460554E-2</v>
      </c>
      <c r="Y1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3.2830504644340854E-3</v>
      </c>
      <c r="Z1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4.4578342735341536E-3</v>
      </c>
      <c r="AA168">
        <f>Net_Zero_Table[[#This Row],[S- Worst-Euclidean Distance]]/(Net_Zero_Table[[#This Row],[S+ Best-Euclidean Distance]]+Net_Zero_Table[[#This Row],[S- Worst-Euclidean Distance]])</f>
        <v>0.57588175311136436</v>
      </c>
      <c r="AB168">
        <v>167</v>
      </c>
    </row>
    <row r="169" spans="1:28" x14ac:dyDescent="0.3">
      <c r="A169">
        <v>440</v>
      </c>
      <c r="B169" t="s">
        <v>143</v>
      </c>
      <c r="C169" t="s">
        <v>149</v>
      </c>
      <c r="D169" t="s">
        <v>154</v>
      </c>
      <c r="E169" t="s">
        <v>156</v>
      </c>
      <c r="F169" t="s">
        <v>161</v>
      </c>
      <c r="G169" t="s">
        <v>226</v>
      </c>
      <c r="H169">
        <v>426.91962949725286</v>
      </c>
      <c r="I169">
        <v>31</v>
      </c>
      <c r="J169">
        <v>1541122.3595579024</v>
      </c>
      <c r="K169">
        <v>41104.965433333324</v>
      </c>
      <c r="L169">
        <v>277402024.72042245</v>
      </c>
      <c r="M169">
        <v>6338107.2416666653</v>
      </c>
      <c r="N169">
        <v>2311683539.336854</v>
      </c>
      <c r="O169">
        <v>120900000</v>
      </c>
      <c r="P169">
        <v>26.658188366666657</v>
      </c>
      <c r="Q169">
        <v>23039.77927539064</v>
      </c>
      <c r="R169">
        <v>277443129.68585581</v>
      </c>
      <c r="S169">
        <v>2438.9216465785207</v>
      </c>
      <c r="T169">
        <v>23066.437463757306</v>
      </c>
      <c r="U169">
        <f>Net_Zero_Table[[#This Row],[Total Energy(MJ)]]*AHP!$Q$23/TOPSIS!$B$20</f>
        <v>2.3318517900724488E-2</v>
      </c>
      <c r="V169">
        <f>Net_Zero_Table[[#This Row],[Capital Cost (LKR)]]*AHP!$Q$24/TOPSIS!$C$20</f>
        <v>4.8412615491660758E-3</v>
      </c>
      <c r="W169">
        <f>Net_Zero_Table[[#This Row],[System Cost (LKR)]]*AHP!$Q$25/TOPSIS!$D$20</f>
        <v>2.6268316686257598E-3</v>
      </c>
      <c r="X169">
        <f>Net_Zero_Table[[#This Row],[Embodied Carbon (Metric T)]]*AHP!$Q$26/TOPSIS!$E$20</f>
        <v>1.1493487856460554E-2</v>
      </c>
      <c r="Y1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3.2965449991000338E-3</v>
      </c>
      <c r="Z1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4.4447968991535121E-3</v>
      </c>
      <c r="AA169">
        <f>Net_Zero_Table[[#This Row],[S- Worst-Euclidean Distance]]/(Net_Zero_Table[[#This Row],[S+ Best-Euclidean Distance]]+Net_Zero_Table[[#This Row],[S- Worst-Euclidean Distance]])</f>
        <v>0.57416362144607802</v>
      </c>
      <c r="AB169">
        <v>168</v>
      </c>
    </row>
    <row r="170" spans="1:28" x14ac:dyDescent="0.3">
      <c r="A170">
        <v>100</v>
      </c>
      <c r="B170" t="s">
        <v>139</v>
      </c>
      <c r="C170" t="s">
        <v>151</v>
      </c>
      <c r="D170" t="s">
        <v>155</v>
      </c>
      <c r="E170" t="s">
        <v>157</v>
      </c>
      <c r="F170" t="s">
        <v>159</v>
      </c>
      <c r="G170" t="s">
        <v>225</v>
      </c>
      <c r="H170">
        <v>424.83656884519962</v>
      </c>
      <c r="I170">
        <v>61</v>
      </c>
      <c r="J170">
        <v>1546679.9477994866</v>
      </c>
      <c r="K170">
        <v>68388.091774999979</v>
      </c>
      <c r="L170">
        <v>278402390.60390759</v>
      </c>
      <c r="M170">
        <v>5198424.1049999986</v>
      </c>
      <c r="N170">
        <v>2320019921.6992297</v>
      </c>
      <c r="O170">
        <v>113704000</v>
      </c>
      <c r="P170">
        <v>27.22079901666666</v>
      </c>
      <c r="Q170">
        <v>23122.865219602325</v>
      </c>
      <c r="R170">
        <v>278470778.69568259</v>
      </c>
      <c r="S170">
        <v>2438.9223458042297</v>
      </c>
      <c r="T170">
        <v>23150.086018618993</v>
      </c>
      <c r="U170">
        <f>Net_Zero_Table[[#This Row],[Total Energy(MJ)]]*AHP!$Q$23/TOPSIS!$B$20</f>
        <v>2.3404889662239869E-2</v>
      </c>
      <c r="V170">
        <f>Net_Zero_Table[[#This Row],[Capital Cost (LKR)]]*AHP!$Q$24/TOPSIS!$C$20</f>
        <v>3.9707328664853395E-3</v>
      </c>
      <c r="W170">
        <f>Net_Zero_Table[[#This Row],[System Cost (LKR)]]*AHP!$Q$25/TOPSIS!$D$20</f>
        <v>2.470481952435264E-3</v>
      </c>
      <c r="X170">
        <f>Net_Zero_Table[[#This Row],[Embodied Carbon (Metric T)]]*AHP!$Q$26/TOPSIS!$E$20</f>
        <v>1.1736053427111858E-2</v>
      </c>
      <c r="Y1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3.3905734009222698E-3</v>
      </c>
      <c r="Z1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4.4901914739326242E-3</v>
      </c>
      <c r="AA170">
        <f>Net_Zero_Table[[#This Row],[S- Worst-Euclidean Distance]]/(Net_Zero_Table[[#This Row],[S+ Best-Euclidean Distance]]+Net_Zero_Table[[#This Row],[S- Worst-Euclidean Distance]])</f>
        <v>0.56976594851337969</v>
      </c>
      <c r="AB170">
        <v>169</v>
      </c>
    </row>
    <row r="171" spans="1:28" x14ac:dyDescent="0.3">
      <c r="A171">
        <v>102</v>
      </c>
      <c r="B171" t="s">
        <v>139</v>
      </c>
      <c r="C171" t="s">
        <v>151</v>
      </c>
      <c r="D171" t="s">
        <v>155</v>
      </c>
      <c r="E171" t="s">
        <v>157</v>
      </c>
      <c r="F171" t="s">
        <v>159</v>
      </c>
      <c r="G171" t="s">
        <v>224</v>
      </c>
      <c r="H171">
        <v>424.83656884519962</v>
      </c>
      <c r="I171">
        <v>31</v>
      </c>
      <c r="J171">
        <v>1546679.9477994866</v>
      </c>
      <c r="K171">
        <v>68388.091774999979</v>
      </c>
      <c r="L171">
        <v>278402390.60390759</v>
      </c>
      <c r="M171">
        <v>5198424.1049999986</v>
      </c>
      <c r="N171">
        <v>2320019921.6992297</v>
      </c>
      <c r="O171">
        <v>116132200</v>
      </c>
      <c r="P171">
        <v>27.22079901666666</v>
      </c>
      <c r="Q171">
        <v>23122.865219602325</v>
      </c>
      <c r="R171">
        <v>278470778.69568259</v>
      </c>
      <c r="S171">
        <v>2441.3505458042296</v>
      </c>
      <c r="T171">
        <v>23150.086018618993</v>
      </c>
      <c r="U171">
        <f>Net_Zero_Table[[#This Row],[Total Energy(MJ)]]*AHP!$Q$23/TOPSIS!$B$20</f>
        <v>2.3404889662239869E-2</v>
      </c>
      <c r="V171">
        <f>Net_Zero_Table[[#This Row],[Capital Cost (LKR)]]*AHP!$Q$24/TOPSIS!$C$20</f>
        <v>3.9707328664853395E-3</v>
      </c>
      <c r="W171">
        <f>Net_Zero_Table[[#This Row],[System Cost (LKR)]]*AHP!$Q$25/TOPSIS!$D$20</f>
        <v>2.5232402043604673E-3</v>
      </c>
      <c r="X171">
        <f>Net_Zero_Table[[#This Row],[Embodied Carbon (Metric T)]]*AHP!$Q$26/TOPSIS!$E$20</f>
        <v>1.1736053427111858E-2</v>
      </c>
      <c r="Y1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3.3960209831049317E-3</v>
      </c>
      <c r="Z1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4.4826843332403101E-3</v>
      </c>
      <c r="AA171">
        <f>Net_Zero_Table[[#This Row],[S- Worst-Euclidean Distance]]/(Net_Zero_Table[[#This Row],[S+ Best-Euclidean Distance]]+Net_Zero_Table[[#This Row],[S- Worst-Euclidean Distance]])</f>
        <v>0.56896205064815508</v>
      </c>
      <c r="AB171">
        <v>170</v>
      </c>
    </row>
    <row r="172" spans="1:28" x14ac:dyDescent="0.3">
      <c r="A172">
        <v>82</v>
      </c>
      <c r="B172" t="s">
        <v>139</v>
      </c>
      <c r="C172" t="s">
        <v>151</v>
      </c>
      <c r="D172" t="s">
        <v>154</v>
      </c>
      <c r="E172" t="s">
        <v>157</v>
      </c>
      <c r="F172" t="s">
        <v>159</v>
      </c>
      <c r="G172" t="s">
        <v>225</v>
      </c>
      <c r="H172">
        <v>424.80647497019959</v>
      </c>
      <c r="I172">
        <v>61</v>
      </c>
      <c r="J172">
        <v>1546650.8169284866</v>
      </c>
      <c r="K172">
        <v>68474.074274999977</v>
      </c>
      <c r="L172">
        <v>278397147.0471276</v>
      </c>
      <c r="M172">
        <v>5202723.2299999986</v>
      </c>
      <c r="N172">
        <v>2319976225.3927298</v>
      </c>
      <c r="O172">
        <v>113704000</v>
      </c>
      <c r="P172">
        <v>27.285285891666661</v>
      </c>
      <c r="Q172">
        <v>23122.429713080874</v>
      </c>
      <c r="R172">
        <v>278465621.12140262</v>
      </c>
      <c r="S172">
        <v>2438.8829486227296</v>
      </c>
      <c r="T172">
        <v>23149.71499897254</v>
      </c>
      <c r="U172">
        <f>Net_Zero_Table[[#This Row],[Total Energy(MJ)]]*AHP!$Q$23/TOPSIS!$B$20</f>
        <v>2.340445617885065E-2</v>
      </c>
      <c r="V172">
        <f>Net_Zero_Table[[#This Row],[Capital Cost (LKR)]]*AHP!$Q$24/TOPSIS!$C$20</f>
        <v>3.9740166841558157E-3</v>
      </c>
      <c r="W172">
        <f>Net_Zero_Table[[#This Row],[System Cost (LKR)]]*AHP!$Q$25/TOPSIS!$D$20</f>
        <v>2.470481952435264E-3</v>
      </c>
      <c r="X172">
        <f>Net_Zero_Table[[#This Row],[Embodied Carbon (Metric T)]]*AHP!$Q$26/TOPSIS!$E$20</f>
        <v>1.1763856483513106E-2</v>
      </c>
      <c r="Y1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3.410943801508639E-3</v>
      </c>
      <c r="Z1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4.4811093070927527E-3</v>
      </c>
      <c r="AA172">
        <f>Net_Zero_Table[[#This Row],[S- Worst-Euclidean Distance]]/(Net_Zero_Table[[#This Row],[S+ Best-Euclidean Distance]]+Net_Zero_Table[[#This Row],[S- Worst-Euclidean Distance]])</f>
        <v>0.56780019665717674</v>
      </c>
      <c r="AB172">
        <v>171</v>
      </c>
    </row>
    <row r="173" spans="1:28" x14ac:dyDescent="0.3">
      <c r="A173">
        <v>101</v>
      </c>
      <c r="B173" t="s">
        <v>139</v>
      </c>
      <c r="C173" t="s">
        <v>151</v>
      </c>
      <c r="D173" t="s">
        <v>155</v>
      </c>
      <c r="E173" t="s">
        <v>157</v>
      </c>
      <c r="F173" t="s">
        <v>159</v>
      </c>
      <c r="G173" t="s">
        <v>226</v>
      </c>
      <c r="H173">
        <v>424.83656884519962</v>
      </c>
      <c r="I173">
        <v>31</v>
      </c>
      <c r="J173">
        <v>1546679.9477994866</v>
      </c>
      <c r="K173">
        <v>68388.091774999979</v>
      </c>
      <c r="L173">
        <v>278402390.60390759</v>
      </c>
      <c r="M173">
        <v>5198424.1049999986</v>
      </c>
      <c r="N173">
        <v>2320019921.6992297</v>
      </c>
      <c r="O173">
        <v>120900000</v>
      </c>
      <c r="P173">
        <v>27.22079901666666</v>
      </c>
      <c r="Q173">
        <v>23122.865219602325</v>
      </c>
      <c r="R173">
        <v>278470778.69568259</v>
      </c>
      <c r="S173">
        <v>2446.1183458042296</v>
      </c>
      <c r="T173">
        <v>23150.086018618993</v>
      </c>
      <c r="U173">
        <f>Net_Zero_Table[[#This Row],[Total Energy(MJ)]]*AHP!$Q$23/TOPSIS!$B$20</f>
        <v>2.3404889662239869E-2</v>
      </c>
      <c r="V173">
        <f>Net_Zero_Table[[#This Row],[Capital Cost (LKR)]]*AHP!$Q$24/TOPSIS!$C$20</f>
        <v>3.9707328664853395E-3</v>
      </c>
      <c r="W173">
        <f>Net_Zero_Table[[#This Row],[System Cost (LKR)]]*AHP!$Q$25/TOPSIS!$D$20</f>
        <v>2.6268316686257598E-3</v>
      </c>
      <c r="X173">
        <f>Net_Zero_Table[[#This Row],[Embodied Carbon (Metric T)]]*AHP!$Q$26/TOPSIS!$E$20</f>
        <v>1.1736053427111858E-2</v>
      </c>
      <c r="Y1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3.40906836199563E-3</v>
      </c>
      <c r="Z1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4.4697194426392157E-3</v>
      </c>
      <c r="AA173">
        <f>Net_Zero_Table[[#This Row],[S- Worst-Euclidean Distance]]/(Net_Zero_Table[[#This Row],[S+ Best-Euclidean Distance]]+Net_Zero_Table[[#This Row],[S- Worst-Euclidean Distance]])</f>
        <v>0.567310549982044</v>
      </c>
      <c r="AB173">
        <v>172</v>
      </c>
    </row>
    <row r="174" spans="1:28" x14ac:dyDescent="0.3">
      <c r="A174">
        <v>84</v>
      </c>
      <c r="B174" t="s">
        <v>139</v>
      </c>
      <c r="C174" t="s">
        <v>151</v>
      </c>
      <c r="D174" t="s">
        <v>154</v>
      </c>
      <c r="E174" t="s">
        <v>157</v>
      </c>
      <c r="F174" t="s">
        <v>159</v>
      </c>
      <c r="G174" t="s">
        <v>224</v>
      </c>
      <c r="H174">
        <v>424.80647497019959</v>
      </c>
      <c r="I174">
        <v>31</v>
      </c>
      <c r="J174">
        <v>1546650.8169284866</v>
      </c>
      <c r="K174">
        <v>68474.074274999977</v>
      </c>
      <c r="L174">
        <v>278397147.0471276</v>
      </c>
      <c r="M174">
        <v>5202723.2299999986</v>
      </c>
      <c r="N174">
        <v>2319976225.3927298</v>
      </c>
      <c r="O174">
        <v>116132200</v>
      </c>
      <c r="P174">
        <v>27.285285891666661</v>
      </c>
      <c r="Q174">
        <v>23122.429713080874</v>
      </c>
      <c r="R174">
        <v>278465621.12140262</v>
      </c>
      <c r="S174">
        <v>2441.3111486227299</v>
      </c>
      <c r="T174">
        <v>23149.71499897254</v>
      </c>
      <c r="U174">
        <f>Net_Zero_Table[[#This Row],[Total Energy(MJ)]]*AHP!$Q$23/TOPSIS!$B$20</f>
        <v>2.340445617885065E-2</v>
      </c>
      <c r="V174">
        <f>Net_Zero_Table[[#This Row],[Capital Cost (LKR)]]*AHP!$Q$24/TOPSIS!$C$20</f>
        <v>3.9740166841558157E-3</v>
      </c>
      <c r="W174">
        <f>Net_Zero_Table[[#This Row],[System Cost (LKR)]]*AHP!$Q$25/TOPSIS!$D$20</f>
        <v>2.5232402043604673E-3</v>
      </c>
      <c r="X174">
        <f>Net_Zero_Table[[#This Row],[Embodied Carbon (Metric T)]]*AHP!$Q$26/TOPSIS!$E$20</f>
        <v>1.1763856483513106E-2</v>
      </c>
      <c r="Y1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3.4163589020618996E-3</v>
      </c>
      <c r="Z1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4.4735869256128449E-3</v>
      </c>
      <c r="AA174">
        <f>Net_Zero_Table[[#This Row],[S- Worst-Euclidean Distance]]/(Net_Zero_Table[[#This Row],[S+ Best-Euclidean Distance]]+Net_Zero_Table[[#This Row],[S- Worst-Euclidean Distance]])</f>
        <v>0.56699843361678204</v>
      </c>
      <c r="AB174">
        <v>173</v>
      </c>
    </row>
    <row r="175" spans="1:28" x14ac:dyDescent="0.3">
      <c r="A175">
        <v>83</v>
      </c>
      <c r="B175" t="s">
        <v>139</v>
      </c>
      <c r="C175" t="s">
        <v>151</v>
      </c>
      <c r="D175" t="s">
        <v>154</v>
      </c>
      <c r="E175" t="s">
        <v>157</v>
      </c>
      <c r="F175" t="s">
        <v>159</v>
      </c>
      <c r="G175" t="s">
        <v>226</v>
      </c>
      <c r="H175">
        <v>424.80647497019959</v>
      </c>
      <c r="I175">
        <v>31</v>
      </c>
      <c r="J175">
        <v>1546650.8169284866</v>
      </c>
      <c r="K175">
        <v>68474.074274999977</v>
      </c>
      <c r="L175">
        <v>278397147.0471276</v>
      </c>
      <c r="M175">
        <v>5202723.2299999986</v>
      </c>
      <c r="N175">
        <v>2319976225.3927298</v>
      </c>
      <c r="O175">
        <v>120900000</v>
      </c>
      <c r="P175">
        <v>27.285285891666661</v>
      </c>
      <c r="Q175">
        <v>23122.429713080874</v>
      </c>
      <c r="R175">
        <v>278465621.12140262</v>
      </c>
      <c r="S175">
        <v>2446.07894862273</v>
      </c>
      <c r="T175">
        <v>23149.71499897254</v>
      </c>
      <c r="U175">
        <f>Net_Zero_Table[[#This Row],[Total Energy(MJ)]]*AHP!$Q$23/TOPSIS!$B$20</f>
        <v>2.340445617885065E-2</v>
      </c>
      <c r="V175">
        <f>Net_Zero_Table[[#This Row],[Capital Cost (LKR)]]*AHP!$Q$24/TOPSIS!$C$20</f>
        <v>3.9740166841558157E-3</v>
      </c>
      <c r="W175">
        <f>Net_Zero_Table[[#This Row],[System Cost (LKR)]]*AHP!$Q$25/TOPSIS!$D$20</f>
        <v>2.6268316686257598E-3</v>
      </c>
      <c r="X175">
        <f>Net_Zero_Table[[#This Row],[Embodied Carbon (Metric T)]]*AHP!$Q$26/TOPSIS!$E$20</f>
        <v>1.1763856483513106E-2</v>
      </c>
      <c r="Y1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3.4293289032649183E-3</v>
      </c>
      <c r="Z1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4.4605955931291382E-3</v>
      </c>
      <c r="AA175">
        <f>Net_Zero_Table[[#This Row],[S- Worst-Euclidean Distance]]/(Net_Zero_Table[[#This Row],[S+ Best-Euclidean Distance]]+Net_Zero_Table[[#This Row],[S- Worst-Euclidean Distance]])</f>
        <v>0.56535339408732876</v>
      </c>
      <c r="AB175">
        <v>174</v>
      </c>
    </row>
    <row r="176" spans="1:28" x14ac:dyDescent="0.3">
      <c r="A176">
        <v>307</v>
      </c>
      <c r="B176" t="s">
        <v>141</v>
      </c>
      <c r="C176" t="s">
        <v>151</v>
      </c>
      <c r="D176" t="s">
        <v>155</v>
      </c>
      <c r="E176" t="s">
        <v>156</v>
      </c>
      <c r="F176" t="s">
        <v>159</v>
      </c>
      <c r="G176" t="s">
        <v>225</v>
      </c>
      <c r="H176">
        <v>447.86738102993905</v>
      </c>
      <c r="I176">
        <v>64</v>
      </c>
      <c r="J176">
        <v>1626577.658652358</v>
      </c>
      <c r="K176">
        <v>51634.270733333324</v>
      </c>
      <c r="L176">
        <v>292783978.55742449</v>
      </c>
      <c r="M176">
        <v>5969788.3133333325</v>
      </c>
      <c r="N176">
        <v>2439866487.9785371</v>
      </c>
      <c r="O176">
        <v>119296000</v>
      </c>
      <c r="P176">
        <v>22.160257974999993</v>
      </c>
      <c r="Q176">
        <v>24317.335996852751</v>
      </c>
      <c r="R176">
        <v>292835612.82815784</v>
      </c>
      <c r="S176">
        <v>2565.1322762918708</v>
      </c>
      <c r="T176">
        <v>24339.496254827751</v>
      </c>
      <c r="U176">
        <f>Net_Zero_Table[[#This Row],[Total Energy(MJ)]]*AHP!$Q$23/TOPSIS!$B$20</f>
        <v>2.4612224088716168E-2</v>
      </c>
      <c r="V176">
        <f>Net_Zero_Table[[#This Row],[Capital Cost (LKR)]]*AHP!$Q$24/TOPSIS!$C$20</f>
        <v>4.5599270438349028E-3</v>
      </c>
      <c r="W176">
        <f>Net_Zero_Table[[#This Row],[System Cost (LKR)]]*AHP!$Q$25/TOPSIS!$D$20</f>
        <v>2.5919810648501128E-3</v>
      </c>
      <c r="X176">
        <f>Net_Zero_Table[[#This Row],[Embodied Carbon (Metric T)]]*AHP!$Q$26/TOPSIS!$E$20</f>
        <v>9.5542372357969481E-3</v>
      </c>
      <c r="Y1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3.5587183150400489E-3</v>
      </c>
      <c r="Z1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4.6190750200436901E-3</v>
      </c>
      <c r="AA176">
        <f>Net_Zero_Table[[#This Row],[S- Worst-Euclidean Distance]]/(Net_Zero_Table[[#This Row],[S+ Best-Euclidean Distance]]+Net_Zero_Table[[#This Row],[S- Worst-Euclidean Distance]])</f>
        <v>0.56483146868328038</v>
      </c>
      <c r="AB176">
        <v>175</v>
      </c>
    </row>
    <row r="177" spans="1:28" x14ac:dyDescent="0.3">
      <c r="A177">
        <v>309</v>
      </c>
      <c r="B177" t="s">
        <v>141</v>
      </c>
      <c r="C177" t="s">
        <v>151</v>
      </c>
      <c r="D177" t="s">
        <v>155</v>
      </c>
      <c r="E177" t="s">
        <v>156</v>
      </c>
      <c r="F177" t="s">
        <v>159</v>
      </c>
      <c r="G177" t="s">
        <v>224</v>
      </c>
      <c r="H177">
        <v>447.86738102993905</v>
      </c>
      <c r="I177">
        <v>32</v>
      </c>
      <c r="J177">
        <v>1626577.658652358</v>
      </c>
      <c r="K177">
        <v>51634.270733333324</v>
      </c>
      <c r="L177">
        <v>292783978.55742449</v>
      </c>
      <c r="M177">
        <v>5969788.3133333325</v>
      </c>
      <c r="N177">
        <v>2439866487.9785371</v>
      </c>
      <c r="O177">
        <v>119878400</v>
      </c>
      <c r="P177">
        <v>22.160257974999993</v>
      </c>
      <c r="Q177">
        <v>24317.335996852751</v>
      </c>
      <c r="R177">
        <v>292835612.82815784</v>
      </c>
      <c r="S177">
        <v>2565.7146762918705</v>
      </c>
      <c r="T177">
        <v>24339.496254827751</v>
      </c>
      <c r="U177">
        <f>Net_Zero_Table[[#This Row],[Total Energy(MJ)]]*AHP!$Q$23/TOPSIS!$B$20</f>
        <v>2.4612224088716168E-2</v>
      </c>
      <c r="V177">
        <f>Net_Zero_Table[[#This Row],[Capital Cost (LKR)]]*AHP!$Q$24/TOPSIS!$C$20</f>
        <v>4.5599270438349028E-3</v>
      </c>
      <c r="W177">
        <f>Net_Zero_Table[[#This Row],[System Cost (LKR)]]*AHP!$Q$25/TOPSIS!$D$20</f>
        <v>2.6046350496624175E-3</v>
      </c>
      <c r="X177">
        <f>Net_Zero_Table[[#This Row],[Embodied Carbon (Metric T)]]*AHP!$Q$26/TOPSIS!$E$20</f>
        <v>9.5542372357969481E-3</v>
      </c>
      <c r="Y1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3.5603245339767306E-3</v>
      </c>
      <c r="Z1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4.6176038280332085E-3</v>
      </c>
      <c r="AA177">
        <f>Net_Zero_Table[[#This Row],[S- Worst-Euclidean Distance]]/(Net_Zero_Table[[#This Row],[S+ Best-Euclidean Distance]]+Net_Zero_Table[[#This Row],[S- Worst-Euclidean Distance]])</f>
        <v>0.56464224478707858</v>
      </c>
      <c r="AB177">
        <v>176</v>
      </c>
    </row>
    <row r="178" spans="1:28" x14ac:dyDescent="0.3">
      <c r="A178">
        <v>199</v>
      </c>
      <c r="B178" t="s">
        <v>140</v>
      </c>
      <c r="C178" t="s">
        <v>151</v>
      </c>
      <c r="D178" t="s">
        <v>155</v>
      </c>
      <c r="E178" t="s">
        <v>156</v>
      </c>
      <c r="F178" t="s">
        <v>159</v>
      </c>
      <c r="G178" t="s">
        <v>225</v>
      </c>
      <c r="H178">
        <v>433.10229244561452</v>
      </c>
      <c r="I178">
        <v>62</v>
      </c>
      <c r="J178">
        <v>1579710.3715562022</v>
      </c>
      <c r="K178">
        <v>58512.670733333325</v>
      </c>
      <c r="L178">
        <v>284347866.8801164</v>
      </c>
      <c r="M178">
        <v>6485668.3133333325</v>
      </c>
      <c r="N178">
        <v>2369565557.3343034</v>
      </c>
      <c r="O178">
        <v>115568000</v>
      </c>
      <c r="P178">
        <v>24.911617974999995</v>
      </c>
      <c r="Q178">
        <v>23616.670054765222</v>
      </c>
      <c r="R178">
        <v>284406379.55084974</v>
      </c>
      <c r="S178">
        <v>2491.619225647637</v>
      </c>
      <c r="T178">
        <v>23641.581672740223</v>
      </c>
      <c r="U178">
        <f>Net_Zero_Table[[#This Row],[Total Energy(MJ)]]*AHP!$Q$23/TOPSIS!$B$20</f>
        <v>2.3903764566619332E-2</v>
      </c>
      <c r="V178">
        <f>Net_Zero_Table[[#This Row],[Capital Cost (LKR)]]*AHP!$Q$24/TOPSIS!$C$20</f>
        <v>4.9539737067826649E-3</v>
      </c>
      <c r="W178">
        <f>Net_Zero_Table[[#This Row],[System Cost (LKR)]]*AHP!$Q$25/TOPSIS!$D$20</f>
        <v>2.5109816565735471E-3</v>
      </c>
      <c r="X178">
        <f>Net_Zero_Table[[#This Row],[Embodied Carbon (Metric T)]]*AHP!$Q$26/TOPSIS!$E$20</f>
        <v>1.0740466484153987E-2</v>
      </c>
      <c r="Y1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3.3188120710056068E-3</v>
      </c>
      <c r="Z1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4.2855248373822197E-3</v>
      </c>
      <c r="AA178">
        <f>Net_Zero_Table[[#This Row],[S- Worst-Euclidean Distance]]/(Net_Zero_Table[[#This Row],[S+ Best-Euclidean Distance]]+Net_Zero_Table[[#This Row],[S- Worst-Euclidean Distance]])</f>
        <v>0.56356325199836277</v>
      </c>
      <c r="AB178">
        <v>177</v>
      </c>
    </row>
    <row r="179" spans="1:28" x14ac:dyDescent="0.3">
      <c r="A179">
        <v>289</v>
      </c>
      <c r="B179" t="s">
        <v>141</v>
      </c>
      <c r="C179" t="s">
        <v>151</v>
      </c>
      <c r="D179" t="s">
        <v>154</v>
      </c>
      <c r="E179" t="s">
        <v>156</v>
      </c>
      <c r="F179" t="s">
        <v>159</v>
      </c>
      <c r="G179" t="s">
        <v>225</v>
      </c>
      <c r="H179">
        <v>447.83728715493902</v>
      </c>
      <c r="I179">
        <v>64</v>
      </c>
      <c r="J179">
        <v>1626548.527781358</v>
      </c>
      <c r="K179">
        <v>51720.253233333329</v>
      </c>
      <c r="L179">
        <v>292778735.00064445</v>
      </c>
      <c r="M179">
        <v>5974087.4383333325</v>
      </c>
      <c r="N179">
        <v>2439822791.6720371</v>
      </c>
      <c r="O179">
        <v>119296000</v>
      </c>
      <c r="P179">
        <v>22.224744849999997</v>
      </c>
      <c r="Q179">
        <v>24316.900490331303</v>
      </c>
      <c r="R179">
        <v>292830455.25387776</v>
      </c>
      <c r="S179">
        <v>2565.0928791103706</v>
      </c>
      <c r="T179">
        <v>24339.125235181302</v>
      </c>
      <c r="U179">
        <f>Net_Zero_Table[[#This Row],[Total Energy(MJ)]]*AHP!$Q$23/TOPSIS!$B$20</f>
        <v>2.4611790605326939E-2</v>
      </c>
      <c r="V179">
        <f>Net_Zero_Table[[#This Row],[Capital Cost (LKR)]]*AHP!$Q$24/TOPSIS!$C$20</f>
        <v>4.563210861505379E-3</v>
      </c>
      <c r="W179">
        <f>Net_Zero_Table[[#This Row],[System Cost (LKR)]]*AHP!$Q$25/TOPSIS!$D$20</f>
        <v>2.5919810648501128E-3</v>
      </c>
      <c r="X179">
        <f>Net_Zero_Table[[#This Row],[Embodied Carbon (Metric T)]]*AHP!$Q$26/TOPSIS!$E$20</f>
        <v>9.5820402921981979E-3</v>
      </c>
      <c r="Y1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3.5615342553771781E-3</v>
      </c>
      <c r="Z1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4.5973770529229799E-3</v>
      </c>
      <c r="AA179">
        <f>Net_Zero_Table[[#This Row],[S- Worst-Euclidean Distance]]/(Net_Zero_Table[[#This Row],[S+ Best-Euclidean Distance]]+Net_Zero_Table[[#This Row],[S- Worst-Euclidean Distance]])</f>
        <v>0.56347922893168523</v>
      </c>
      <c r="AB179">
        <v>178</v>
      </c>
    </row>
    <row r="180" spans="1:28" x14ac:dyDescent="0.3">
      <c r="A180">
        <v>201</v>
      </c>
      <c r="B180" t="s">
        <v>140</v>
      </c>
      <c r="C180" t="s">
        <v>151</v>
      </c>
      <c r="D180" t="s">
        <v>155</v>
      </c>
      <c r="E180" t="s">
        <v>156</v>
      </c>
      <c r="F180" t="s">
        <v>159</v>
      </c>
      <c r="G180" t="s">
        <v>224</v>
      </c>
      <c r="H180">
        <v>433.10229244561452</v>
      </c>
      <c r="I180">
        <v>31</v>
      </c>
      <c r="J180">
        <v>1579710.3715562022</v>
      </c>
      <c r="K180">
        <v>58512.670733333325</v>
      </c>
      <c r="L180">
        <v>284347866.8801164</v>
      </c>
      <c r="M180">
        <v>6485668.3133333325</v>
      </c>
      <c r="N180">
        <v>2369565557.3343034</v>
      </c>
      <c r="O180">
        <v>116132200</v>
      </c>
      <c r="P180">
        <v>24.911617974999995</v>
      </c>
      <c r="Q180">
        <v>23616.670054765222</v>
      </c>
      <c r="R180">
        <v>284406379.55084974</v>
      </c>
      <c r="S180">
        <v>2492.1834256476368</v>
      </c>
      <c r="T180">
        <v>23641.581672740223</v>
      </c>
      <c r="U180">
        <f>Net_Zero_Table[[#This Row],[Total Energy(MJ)]]*AHP!$Q$23/TOPSIS!$B$20</f>
        <v>2.3903764566619332E-2</v>
      </c>
      <c r="V180">
        <f>Net_Zero_Table[[#This Row],[Capital Cost (LKR)]]*AHP!$Q$24/TOPSIS!$C$20</f>
        <v>4.9539737067826649E-3</v>
      </c>
      <c r="W180">
        <f>Net_Zero_Table[[#This Row],[System Cost (LKR)]]*AHP!$Q$25/TOPSIS!$D$20</f>
        <v>2.5232402043604673E-3</v>
      </c>
      <c r="X180">
        <f>Net_Zero_Table[[#This Row],[Embodied Carbon (Metric T)]]*AHP!$Q$26/TOPSIS!$E$20</f>
        <v>1.0740466484153987E-2</v>
      </c>
      <c r="Y1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3.3201807557270134E-3</v>
      </c>
      <c r="Z1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4.2837563119278044E-3</v>
      </c>
      <c r="AA180">
        <f>Net_Zero_Table[[#This Row],[S- Worst-Euclidean Distance]]/(Net_Zero_Table[[#This Row],[S+ Best-Euclidean Distance]]+Net_Zero_Table[[#This Row],[S- Worst-Euclidean Distance]])</f>
        <v>0.56336030582759511</v>
      </c>
      <c r="AB180">
        <v>179</v>
      </c>
    </row>
    <row r="181" spans="1:28" x14ac:dyDescent="0.3">
      <c r="A181">
        <v>291</v>
      </c>
      <c r="B181" t="s">
        <v>141</v>
      </c>
      <c r="C181" t="s">
        <v>151</v>
      </c>
      <c r="D181" t="s">
        <v>154</v>
      </c>
      <c r="E181" t="s">
        <v>156</v>
      </c>
      <c r="F181" t="s">
        <v>159</v>
      </c>
      <c r="G181" t="s">
        <v>224</v>
      </c>
      <c r="H181">
        <v>447.83728715493902</v>
      </c>
      <c r="I181">
        <v>32</v>
      </c>
      <c r="J181">
        <v>1626548.527781358</v>
      </c>
      <c r="K181">
        <v>51720.253233333329</v>
      </c>
      <c r="L181">
        <v>292778735.00064445</v>
      </c>
      <c r="M181">
        <v>5974087.4383333325</v>
      </c>
      <c r="N181">
        <v>2439822791.6720371</v>
      </c>
      <c r="O181">
        <v>119878400</v>
      </c>
      <c r="P181">
        <v>22.224744849999997</v>
      </c>
      <c r="Q181">
        <v>24316.900490331303</v>
      </c>
      <c r="R181">
        <v>292830455.25387776</v>
      </c>
      <c r="S181">
        <v>2565.6752791103704</v>
      </c>
      <c r="T181">
        <v>24339.125235181302</v>
      </c>
      <c r="U181">
        <f>Net_Zero_Table[[#This Row],[Total Energy(MJ)]]*AHP!$Q$23/TOPSIS!$B$20</f>
        <v>2.4611790605326939E-2</v>
      </c>
      <c r="V181">
        <f>Net_Zero_Table[[#This Row],[Capital Cost (LKR)]]*AHP!$Q$24/TOPSIS!$C$20</f>
        <v>4.563210861505379E-3</v>
      </c>
      <c r="W181">
        <f>Net_Zero_Table[[#This Row],[System Cost (LKR)]]*AHP!$Q$25/TOPSIS!$D$20</f>
        <v>2.6046350496624175E-3</v>
      </c>
      <c r="X181">
        <f>Net_Zero_Table[[#This Row],[Embodied Carbon (Metric T)]]*AHP!$Q$26/TOPSIS!$E$20</f>
        <v>9.5820402921981979E-3</v>
      </c>
      <c r="Y1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3.5631392049231265E-3</v>
      </c>
      <c r="Z1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4.5958989151871155E-3</v>
      </c>
      <c r="AA181">
        <f>Net_Zero_Table[[#This Row],[S- Worst-Euclidean Distance]]/(Net_Zero_Table[[#This Row],[S+ Best-Euclidean Distance]]+Net_Zero_Table[[#This Row],[S- Worst-Euclidean Distance]])</f>
        <v>0.56328930537280264</v>
      </c>
      <c r="AB181">
        <v>180</v>
      </c>
    </row>
    <row r="182" spans="1:28" x14ac:dyDescent="0.3">
      <c r="A182">
        <v>308</v>
      </c>
      <c r="B182" t="s">
        <v>141</v>
      </c>
      <c r="C182" t="s">
        <v>151</v>
      </c>
      <c r="D182" t="s">
        <v>155</v>
      </c>
      <c r="E182" t="s">
        <v>156</v>
      </c>
      <c r="F182" t="s">
        <v>159</v>
      </c>
      <c r="G182" t="s">
        <v>226</v>
      </c>
      <c r="H182">
        <v>447.86738102993905</v>
      </c>
      <c r="I182">
        <v>32</v>
      </c>
      <c r="J182">
        <v>1626577.658652358</v>
      </c>
      <c r="K182">
        <v>51634.270733333324</v>
      </c>
      <c r="L182">
        <v>292783978.55742449</v>
      </c>
      <c r="M182">
        <v>5969788.3133333325</v>
      </c>
      <c r="N182">
        <v>2439866487.9785371</v>
      </c>
      <c r="O182">
        <v>124800000</v>
      </c>
      <c r="P182">
        <v>22.160257974999993</v>
      </c>
      <c r="Q182">
        <v>24317.335996852751</v>
      </c>
      <c r="R182">
        <v>292835612.82815784</v>
      </c>
      <c r="S182">
        <v>2570.6362762918707</v>
      </c>
      <c r="T182">
        <v>24339.496254827751</v>
      </c>
      <c r="U182">
        <f>Net_Zero_Table[[#This Row],[Total Energy(MJ)]]*AHP!$Q$23/TOPSIS!$B$20</f>
        <v>2.4612224088716168E-2</v>
      </c>
      <c r="V182">
        <f>Net_Zero_Table[[#This Row],[Capital Cost (LKR)]]*AHP!$Q$24/TOPSIS!$C$20</f>
        <v>4.5599270438349028E-3</v>
      </c>
      <c r="W182">
        <f>Net_Zero_Table[[#This Row],[System Cost (LKR)]]*AHP!$Q$25/TOPSIS!$D$20</f>
        <v>2.7115681740653005E-3</v>
      </c>
      <c r="X182">
        <f>Net_Zero_Table[[#This Row],[Embodied Carbon (Metric T)]]*AHP!$Q$26/TOPSIS!$E$20</f>
        <v>9.5542372357969481E-3</v>
      </c>
      <c r="Y1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3.5756577658404638E-3</v>
      </c>
      <c r="Z1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4.606540896029911E-3</v>
      </c>
      <c r="AA182">
        <f>Net_Zero_Table[[#This Row],[S- Worst-Euclidean Distance]]/(Net_Zero_Table[[#This Row],[S+ Best-Euclidean Distance]]+Net_Zero_Table[[#This Row],[S- Worst-Euclidean Distance]])</f>
        <v>0.5629954840251824</v>
      </c>
      <c r="AB182">
        <v>181</v>
      </c>
    </row>
    <row r="183" spans="1:28" x14ac:dyDescent="0.3">
      <c r="A183">
        <v>181</v>
      </c>
      <c r="B183" t="s">
        <v>140</v>
      </c>
      <c r="C183" t="s">
        <v>151</v>
      </c>
      <c r="D183" t="s">
        <v>154</v>
      </c>
      <c r="E183" t="s">
        <v>156</v>
      </c>
      <c r="F183" t="s">
        <v>159</v>
      </c>
      <c r="G183" t="s">
        <v>225</v>
      </c>
      <c r="H183">
        <v>433.07219857061455</v>
      </c>
      <c r="I183">
        <v>62</v>
      </c>
      <c r="J183">
        <v>1579681.2406852024</v>
      </c>
      <c r="K183">
        <v>58598.653233333323</v>
      </c>
      <c r="L183">
        <v>284342623.32333648</v>
      </c>
      <c r="M183">
        <v>6489967.4383333325</v>
      </c>
      <c r="N183">
        <v>2369521861.0278039</v>
      </c>
      <c r="O183">
        <v>115568000</v>
      </c>
      <c r="P183">
        <v>24.976104849999992</v>
      </c>
      <c r="Q183">
        <v>23616.234548243778</v>
      </c>
      <c r="R183">
        <v>284401221.97656983</v>
      </c>
      <c r="S183">
        <v>2491.5798284661373</v>
      </c>
      <c r="T183">
        <v>23641.210653093778</v>
      </c>
      <c r="U183">
        <f>Net_Zero_Table[[#This Row],[Total Energy(MJ)]]*AHP!$Q$23/TOPSIS!$B$20</f>
        <v>2.3903331083230121E-2</v>
      </c>
      <c r="V183">
        <f>Net_Zero_Table[[#This Row],[Capital Cost (LKR)]]*AHP!$Q$24/TOPSIS!$C$20</f>
        <v>4.9572575244531411E-3</v>
      </c>
      <c r="W183">
        <f>Net_Zero_Table[[#This Row],[System Cost (LKR)]]*AHP!$Q$25/TOPSIS!$D$20</f>
        <v>2.5109816565735471E-3</v>
      </c>
      <c r="X183">
        <f>Net_Zero_Table[[#This Row],[Embodied Carbon (Metric T)]]*AHP!$Q$26/TOPSIS!$E$20</f>
        <v>1.0768269540555235E-2</v>
      </c>
      <c r="Y1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3.3322256124291862E-3</v>
      </c>
      <c r="Z1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4.2702351950242535E-3</v>
      </c>
      <c r="AA183">
        <f>Net_Zero_Table[[#This Row],[S- Worst-Euclidean Distance]]/(Net_Zero_Table[[#This Row],[S+ Best-Euclidean Distance]]+Net_Zero_Table[[#This Row],[S- Worst-Euclidean Distance]])</f>
        <v>0.56169118173390942</v>
      </c>
      <c r="AB183">
        <v>182</v>
      </c>
    </row>
    <row r="184" spans="1:28" x14ac:dyDescent="0.3">
      <c r="A184">
        <v>290</v>
      </c>
      <c r="B184" t="s">
        <v>141</v>
      </c>
      <c r="C184" t="s">
        <v>151</v>
      </c>
      <c r="D184" t="s">
        <v>154</v>
      </c>
      <c r="E184" t="s">
        <v>156</v>
      </c>
      <c r="F184" t="s">
        <v>159</v>
      </c>
      <c r="G184" t="s">
        <v>226</v>
      </c>
      <c r="H184">
        <v>447.83728715493902</v>
      </c>
      <c r="I184">
        <v>32</v>
      </c>
      <c r="J184">
        <v>1626548.527781358</v>
      </c>
      <c r="K184">
        <v>51720.253233333329</v>
      </c>
      <c r="L184">
        <v>292778735.00064445</v>
      </c>
      <c r="M184">
        <v>5974087.4383333325</v>
      </c>
      <c r="N184">
        <v>2439822791.6720371</v>
      </c>
      <c r="O184">
        <v>124800000</v>
      </c>
      <c r="P184">
        <v>22.224744849999997</v>
      </c>
      <c r="Q184">
        <v>24316.900490331303</v>
      </c>
      <c r="R184">
        <v>292830455.25387776</v>
      </c>
      <c r="S184">
        <v>2570.5968791103705</v>
      </c>
      <c r="T184">
        <v>24339.125235181302</v>
      </c>
      <c r="U184">
        <f>Net_Zero_Table[[#This Row],[Total Energy(MJ)]]*AHP!$Q$23/TOPSIS!$B$20</f>
        <v>2.4611790605326939E-2</v>
      </c>
      <c r="V184">
        <f>Net_Zero_Table[[#This Row],[Capital Cost (LKR)]]*AHP!$Q$24/TOPSIS!$C$20</f>
        <v>4.563210861505379E-3</v>
      </c>
      <c r="W184">
        <f>Net_Zero_Table[[#This Row],[System Cost (LKR)]]*AHP!$Q$25/TOPSIS!$D$20</f>
        <v>2.7115681740653005E-3</v>
      </c>
      <c r="X184">
        <f>Net_Zero_Table[[#This Row],[Embodied Carbon (Metric T)]]*AHP!$Q$26/TOPSIS!$E$20</f>
        <v>9.5820402921981979E-3</v>
      </c>
      <c r="Y1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3.5784603763125288E-3</v>
      </c>
      <c r="Z1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4.5847836102423873E-3</v>
      </c>
      <c r="AA184">
        <f>Net_Zero_Table[[#This Row],[S- Worst-Euclidean Distance]]/(Net_Zero_Table[[#This Row],[S+ Best-Euclidean Distance]]+Net_Zero_Table[[#This Row],[S- Worst-Euclidean Distance]])</f>
        <v>0.56163745905349027</v>
      </c>
      <c r="AB184">
        <v>183</v>
      </c>
    </row>
    <row r="185" spans="1:28" x14ac:dyDescent="0.3">
      <c r="A185">
        <v>200</v>
      </c>
      <c r="B185" t="s">
        <v>140</v>
      </c>
      <c r="C185" t="s">
        <v>151</v>
      </c>
      <c r="D185" t="s">
        <v>155</v>
      </c>
      <c r="E185" t="s">
        <v>156</v>
      </c>
      <c r="F185" t="s">
        <v>159</v>
      </c>
      <c r="G185" t="s">
        <v>226</v>
      </c>
      <c r="H185">
        <v>433.10229244561452</v>
      </c>
      <c r="I185">
        <v>31</v>
      </c>
      <c r="J185">
        <v>1579710.3715562022</v>
      </c>
      <c r="K185">
        <v>58512.670733333325</v>
      </c>
      <c r="L185">
        <v>284347866.8801164</v>
      </c>
      <c r="M185">
        <v>6485668.3133333325</v>
      </c>
      <c r="N185">
        <v>2369565557.3343034</v>
      </c>
      <c r="O185">
        <v>120900000</v>
      </c>
      <c r="P185">
        <v>24.911617974999995</v>
      </c>
      <c r="Q185">
        <v>23616.670054765222</v>
      </c>
      <c r="R185">
        <v>284406379.55084974</v>
      </c>
      <c r="S185">
        <v>2496.9512256476369</v>
      </c>
      <c r="T185">
        <v>23641.581672740223</v>
      </c>
      <c r="U185">
        <f>Net_Zero_Table[[#This Row],[Total Energy(MJ)]]*AHP!$Q$23/TOPSIS!$B$20</f>
        <v>2.3903764566619332E-2</v>
      </c>
      <c r="V185">
        <f>Net_Zero_Table[[#This Row],[Capital Cost (LKR)]]*AHP!$Q$24/TOPSIS!$C$20</f>
        <v>4.9539737067826649E-3</v>
      </c>
      <c r="W185">
        <f>Net_Zero_Table[[#This Row],[System Cost (LKR)]]*AHP!$Q$25/TOPSIS!$D$20</f>
        <v>2.6268316686257598E-3</v>
      </c>
      <c r="X185">
        <f>Net_Zero_Table[[#This Row],[Embodied Carbon (Metric T)]]*AHP!$Q$26/TOPSIS!$E$20</f>
        <v>1.0740466484153987E-2</v>
      </c>
      <c r="Y1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3.3335249856226638E-3</v>
      </c>
      <c r="Z1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4.2701874905453751E-3</v>
      </c>
      <c r="AA185">
        <f>Net_Zero_Table[[#This Row],[S- Worst-Euclidean Distance]]/(Net_Zero_Table[[#This Row],[S+ Best-Euclidean Distance]]+Net_Zero_Table[[#This Row],[S- Worst-Euclidean Distance]])</f>
        <v>0.56159244631214345</v>
      </c>
      <c r="AB185">
        <v>184</v>
      </c>
    </row>
    <row r="186" spans="1:28" x14ac:dyDescent="0.3">
      <c r="A186">
        <v>244</v>
      </c>
      <c r="B186" t="s">
        <v>141</v>
      </c>
      <c r="C186" t="s">
        <v>149</v>
      </c>
      <c r="D186" t="s">
        <v>155</v>
      </c>
      <c r="E186" t="s">
        <v>157</v>
      </c>
      <c r="F186" t="s">
        <v>159</v>
      </c>
      <c r="G186" t="s">
        <v>225</v>
      </c>
      <c r="H186">
        <v>424.15582493498346</v>
      </c>
      <c r="I186">
        <v>61</v>
      </c>
      <c r="J186">
        <v>1537666.9747041522</v>
      </c>
      <c r="K186">
        <v>56465.012974999991</v>
      </c>
      <c r="L186">
        <v>276780055.44674742</v>
      </c>
      <c r="M186">
        <v>5859376.4249999989</v>
      </c>
      <c r="N186">
        <v>2306500462.0562286</v>
      </c>
      <c r="O186">
        <v>113704000</v>
      </c>
      <c r="P186">
        <v>27.602240616666659</v>
      </c>
      <c r="Q186">
        <v>22988.121271827076</v>
      </c>
      <c r="R186">
        <v>276836520.4597224</v>
      </c>
      <c r="S186">
        <v>2426.0638384812287</v>
      </c>
      <c r="T186">
        <v>23015.723512443743</v>
      </c>
      <c r="U186">
        <f>Net_Zero_Table[[#This Row],[Total Energy(MJ)]]*AHP!$Q$23/TOPSIS!$B$20</f>
        <v>2.3267533657163102E-2</v>
      </c>
      <c r="V186">
        <f>Net_Zero_Table[[#This Row],[Capital Cost (LKR)]]*AHP!$Q$24/TOPSIS!$C$20</f>
        <v>4.4755906940103099E-3</v>
      </c>
      <c r="W186">
        <f>Net_Zero_Table[[#This Row],[System Cost (LKR)]]*AHP!$Q$25/TOPSIS!$D$20</f>
        <v>2.470481952435264E-3</v>
      </c>
      <c r="X186">
        <f>Net_Zero_Table[[#This Row],[Embodied Carbon (Metric T)]]*AHP!$Q$26/TOPSIS!$E$20</f>
        <v>1.1900509253488669E-2</v>
      </c>
      <c r="Y1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3.4669588901538829E-3</v>
      </c>
      <c r="Z1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4.4396853873881386E-3</v>
      </c>
      <c r="AA186">
        <f>Net_Zero_Table[[#This Row],[S- Worst-Euclidean Distance]]/(Net_Zero_Table[[#This Row],[S+ Best-Euclidean Distance]]+Net_Zero_Table[[#This Row],[S- Worst-Euclidean Distance]])</f>
        <v>0.56151323261103203</v>
      </c>
      <c r="AB186">
        <v>185</v>
      </c>
    </row>
    <row r="187" spans="1:28" x14ac:dyDescent="0.3">
      <c r="A187">
        <v>183</v>
      </c>
      <c r="B187" t="s">
        <v>140</v>
      </c>
      <c r="C187" t="s">
        <v>151</v>
      </c>
      <c r="D187" t="s">
        <v>154</v>
      </c>
      <c r="E187" t="s">
        <v>156</v>
      </c>
      <c r="F187" t="s">
        <v>159</v>
      </c>
      <c r="G187" t="s">
        <v>224</v>
      </c>
      <c r="H187">
        <v>433.07219857061455</v>
      </c>
      <c r="I187">
        <v>31</v>
      </c>
      <c r="J187">
        <v>1579681.2406852024</v>
      </c>
      <c r="K187">
        <v>58598.653233333323</v>
      </c>
      <c r="L187">
        <v>284342623.32333648</v>
      </c>
      <c r="M187">
        <v>6489967.4383333325</v>
      </c>
      <c r="N187">
        <v>2369521861.0278039</v>
      </c>
      <c r="O187">
        <v>116132200</v>
      </c>
      <c r="P187">
        <v>24.976104849999992</v>
      </c>
      <c r="Q187">
        <v>23616.234548243778</v>
      </c>
      <c r="R187">
        <v>284401221.97656983</v>
      </c>
      <c r="S187">
        <v>2492.1440284661376</v>
      </c>
      <c r="T187">
        <v>23641.210653093778</v>
      </c>
      <c r="U187">
        <f>Net_Zero_Table[[#This Row],[Total Energy(MJ)]]*AHP!$Q$23/TOPSIS!$B$20</f>
        <v>2.3903331083230121E-2</v>
      </c>
      <c r="V187">
        <f>Net_Zero_Table[[#This Row],[Capital Cost (LKR)]]*AHP!$Q$24/TOPSIS!$C$20</f>
        <v>4.9572575244531411E-3</v>
      </c>
      <c r="W187">
        <f>Net_Zero_Table[[#This Row],[System Cost (LKR)]]*AHP!$Q$25/TOPSIS!$D$20</f>
        <v>2.5232402043604673E-3</v>
      </c>
      <c r="X187">
        <f>Net_Zero_Table[[#This Row],[Embodied Carbon (Metric T)]]*AHP!$Q$26/TOPSIS!$E$20</f>
        <v>1.0768269540555235E-2</v>
      </c>
      <c r="Y1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3.3335887899044393E-3</v>
      </c>
      <c r="Z1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4.2684603347091362E-3</v>
      </c>
      <c r="AA187">
        <f>Net_Zero_Table[[#This Row],[S- Worst-Euclidean Distance]]/(Net_Zero_Table[[#This Row],[S+ Best-Euclidean Distance]]+Net_Zero_Table[[#This Row],[S- Worst-Euclidean Distance]])</f>
        <v>0.56148812836382567</v>
      </c>
      <c r="AB187">
        <v>186</v>
      </c>
    </row>
    <row r="188" spans="1:28" x14ac:dyDescent="0.3">
      <c r="A188">
        <v>349</v>
      </c>
      <c r="B188" t="s">
        <v>142</v>
      </c>
      <c r="C188" t="s">
        <v>149</v>
      </c>
      <c r="D188" t="s">
        <v>155</v>
      </c>
      <c r="E188" t="s">
        <v>156</v>
      </c>
      <c r="F188" t="s">
        <v>161</v>
      </c>
      <c r="G188" t="s">
        <v>225</v>
      </c>
      <c r="H188">
        <v>433.53646366569808</v>
      </c>
      <c r="I188">
        <v>62</v>
      </c>
      <c r="J188">
        <v>1574519.7114022812</v>
      </c>
      <c r="K188">
        <v>47897.38293333332</v>
      </c>
      <c r="L188">
        <v>283413548.0524106</v>
      </c>
      <c r="M188">
        <v>6608944.1166666653</v>
      </c>
      <c r="N188">
        <v>2361779567.1034217</v>
      </c>
      <c r="O188">
        <v>115568000</v>
      </c>
      <c r="P188">
        <v>25.218021491666658</v>
      </c>
      <c r="Q188">
        <v>23539.069685464103</v>
      </c>
      <c r="R188">
        <v>283461445.43534392</v>
      </c>
      <c r="S188">
        <v>2483.9565112200885</v>
      </c>
      <c r="T188">
        <v>23564.287706955769</v>
      </c>
      <c r="U188">
        <f>Net_Zero_Table[[#This Row],[Total Energy(MJ)]]*AHP!$Q$23/TOPSIS!$B$20</f>
        <v>2.3824344819904478E-2</v>
      </c>
      <c r="V188">
        <f>Net_Zero_Table[[#This Row],[Capital Cost (LKR)]]*AHP!$Q$24/TOPSIS!$C$20</f>
        <v>5.0481359517344062E-3</v>
      </c>
      <c r="W188">
        <f>Net_Zero_Table[[#This Row],[System Cost (LKR)]]*AHP!$Q$25/TOPSIS!$D$20</f>
        <v>2.5109816565735471E-3</v>
      </c>
      <c r="X188">
        <f>Net_Zero_Table[[#This Row],[Embodied Carbon (Metric T)]]*AHP!$Q$26/TOPSIS!$E$20</f>
        <v>1.0872570175880785E-2</v>
      </c>
      <c r="Y1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3.3463801529743315E-3</v>
      </c>
      <c r="Z1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4.2720730141323805E-3</v>
      </c>
      <c r="AA188">
        <f>Net_Zero_Table[[#This Row],[S- Worst-Euclidean Distance]]/(Net_Zero_Table[[#This Row],[S+ Best-Euclidean Distance]]+Net_Zero_Table[[#This Row],[S- Worst-Euclidean Distance]])</f>
        <v>0.56075333409902706</v>
      </c>
      <c r="AB188">
        <v>187</v>
      </c>
    </row>
    <row r="189" spans="1:28" x14ac:dyDescent="0.3">
      <c r="A189">
        <v>246</v>
      </c>
      <c r="B189" t="s">
        <v>141</v>
      </c>
      <c r="C189" t="s">
        <v>149</v>
      </c>
      <c r="D189" t="s">
        <v>155</v>
      </c>
      <c r="E189" t="s">
        <v>157</v>
      </c>
      <c r="F189" t="s">
        <v>159</v>
      </c>
      <c r="G189" t="s">
        <v>224</v>
      </c>
      <c r="H189">
        <v>424.15582493498346</v>
      </c>
      <c r="I189">
        <v>31</v>
      </c>
      <c r="J189">
        <v>1537666.9747041522</v>
      </c>
      <c r="K189">
        <v>56465.012974999991</v>
      </c>
      <c r="L189">
        <v>276780055.44674742</v>
      </c>
      <c r="M189">
        <v>5859376.4249999989</v>
      </c>
      <c r="N189">
        <v>2306500462.0562286</v>
      </c>
      <c r="O189">
        <v>116132200</v>
      </c>
      <c r="P189">
        <v>27.602240616666659</v>
      </c>
      <c r="Q189">
        <v>22988.121271827076</v>
      </c>
      <c r="R189">
        <v>276836520.4597224</v>
      </c>
      <c r="S189">
        <v>2428.492038481229</v>
      </c>
      <c r="T189">
        <v>23015.723512443743</v>
      </c>
      <c r="U189">
        <f>Net_Zero_Table[[#This Row],[Total Energy(MJ)]]*AHP!$Q$23/TOPSIS!$B$20</f>
        <v>2.3267533657163102E-2</v>
      </c>
      <c r="V189">
        <f>Net_Zero_Table[[#This Row],[Capital Cost (LKR)]]*AHP!$Q$24/TOPSIS!$C$20</f>
        <v>4.4755906940103099E-3</v>
      </c>
      <c r="W189">
        <f>Net_Zero_Table[[#This Row],[System Cost (LKR)]]*AHP!$Q$25/TOPSIS!$D$20</f>
        <v>2.5232402043604673E-3</v>
      </c>
      <c r="X189">
        <f>Net_Zero_Table[[#This Row],[Embodied Carbon (Metric T)]]*AHP!$Q$26/TOPSIS!$E$20</f>
        <v>1.1900509253488669E-2</v>
      </c>
      <c r="Y1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3.4722866351533286E-3</v>
      </c>
      <c r="Z1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4.4320926996046298E-3</v>
      </c>
      <c r="AA189">
        <f>Net_Zero_Table[[#This Row],[S- Worst-Euclidean Distance]]/(Net_Zero_Table[[#This Row],[S+ Best-Euclidean Distance]]+Net_Zero_Table[[#This Row],[S- Worst-Euclidean Distance]])</f>
        <v>0.560713562937873</v>
      </c>
      <c r="AB189">
        <v>188</v>
      </c>
    </row>
    <row r="190" spans="1:28" x14ac:dyDescent="0.3">
      <c r="A190">
        <v>351</v>
      </c>
      <c r="B190" t="s">
        <v>142</v>
      </c>
      <c r="C190" t="s">
        <v>149</v>
      </c>
      <c r="D190" t="s">
        <v>155</v>
      </c>
      <c r="E190" t="s">
        <v>156</v>
      </c>
      <c r="F190" t="s">
        <v>161</v>
      </c>
      <c r="G190" t="s">
        <v>224</v>
      </c>
      <c r="H190">
        <v>433.53646366569808</v>
      </c>
      <c r="I190">
        <v>31</v>
      </c>
      <c r="J190">
        <v>1574519.7114022812</v>
      </c>
      <c r="K190">
        <v>47897.38293333332</v>
      </c>
      <c r="L190">
        <v>283413548.0524106</v>
      </c>
      <c r="M190">
        <v>6608944.1166666653</v>
      </c>
      <c r="N190">
        <v>2361779567.1034217</v>
      </c>
      <c r="O190">
        <v>116132200</v>
      </c>
      <c r="P190">
        <v>25.218021491666658</v>
      </c>
      <c r="Q190">
        <v>23539.069685464103</v>
      </c>
      <c r="R190">
        <v>283461445.43534392</v>
      </c>
      <c r="S190">
        <v>2484.5207112200883</v>
      </c>
      <c r="T190">
        <v>23564.287706955769</v>
      </c>
      <c r="U190">
        <f>Net_Zero_Table[[#This Row],[Total Energy(MJ)]]*AHP!$Q$23/TOPSIS!$B$20</f>
        <v>2.3824344819904478E-2</v>
      </c>
      <c r="V190">
        <f>Net_Zero_Table[[#This Row],[Capital Cost (LKR)]]*AHP!$Q$24/TOPSIS!$C$20</f>
        <v>5.0481359517344062E-3</v>
      </c>
      <c r="W190">
        <f>Net_Zero_Table[[#This Row],[System Cost (LKR)]]*AHP!$Q$25/TOPSIS!$D$20</f>
        <v>2.5232402043604673E-3</v>
      </c>
      <c r="X190">
        <f>Net_Zero_Table[[#This Row],[Embodied Carbon (Metric T)]]*AHP!$Q$26/TOPSIS!$E$20</f>
        <v>1.0872570175880785E-2</v>
      </c>
      <c r="Y1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3.3477375668155332E-3</v>
      </c>
      <c r="Z1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4.2702989176683559E-3</v>
      </c>
      <c r="AA190">
        <f>Net_Zero_Table[[#This Row],[S- Worst-Euclidean Distance]]/(Net_Zero_Table[[#This Row],[S+ Best-Euclidean Distance]]+Net_Zero_Table[[#This Row],[S- Worst-Euclidean Distance]])</f>
        <v>0.56055112447491284</v>
      </c>
      <c r="AB190">
        <v>189</v>
      </c>
    </row>
    <row r="191" spans="1:28" x14ac:dyDescent="0.3">
      <c r="A191">
        <v>182</v>
      </c>
      <c r="B191" t="s">
        <v>140</v>
      </c>
      <c r="C191" t="s">
        <v>151</v>
      </c>
      <c r="D191" t="s">
        <v>154</v>
      </c>
      <c r="E191" t="s">
        <v>156</v>
      </c>
      <c r="F191" t="s">
        <v>159</v>
      </c>
      <c r="G191" t="s">
        <v>226</v>
      </c>
      <c r="H191">
        <v>433.07219857061455</v>
      </c>
      <c r="I191">
        <v>31</v>
      </c>
      <c r="J191">
        <v>1579681.2406852024</v>
      </c>
      <c r="K191">
        <v>58598.653233333323</v>
      </c>
      <c r="L191">
        <v>284342623.32333648</v>
      </c>
      <c r="M191">
        <v>6489967.4383333325</v>
      </c>
      <c r="N191">
        <v>2369521861.0278039</v>
      </c>
      <c r="O191">
        <v>120900000</v>
      </c>
      <c r="P191">
        <v>24.976104849999992</v>
      </c>
      <c r="Q191">
        <v>23616.234548243778</v>
      </c>
      <c r="R191">
        <v>284401221.97656983</v>
      </c>
      <c r="S191">
        <v>2496.9118284661372</v>
      </c>
      <c r="T191">
        <v>23641.210653093778</v>
      </c>
      <c r="U191">
        <f>Net_Zero_Table[[#This Row],[Total Energy(MJ)]]*AHP!$Q$23/TOPSIS!$B$20</f>
        <v>2.3903331083230121E-2</v>
      </c>
      <c r="V191">
        <f>Net_Zero_Table[[#This Row],[Capital Cost (LKR)]]*AHP!$Q$24/TOPSIS!$C$20</f>
        <v>4.9572575244531411E-3</v>
      </c>
      <c r="W191">
        <f>Net_Zero_Table[[#This Row],[System Cost (LKR)]]*AHP!$Q$25/TOPSIS!$D$20</f>
        <v>2.6268316686257598E-3</v>
      </c>
      <c r="X191">
        <f>Net_Zero_Table[[#This Row],[Embodied Carbon (Metric T)]]*AHP!$Q$26/TOPSIS!$E$20</f>
        <v>1.0768269540555235E-2</v>
      </c>
      <c r="Y1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3.3468795615090672E-3</v>
      </c>
      <c r="Z1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4.2548427342751606E-3</v>
      </c>
      <c r="AA191">
        <f>Net_Zero_Table[[#This Row],[S- Worst-Euclidean Distance]]/(Net_Zero_Table[[#This Row],[S+ Best-Euclidean Distance]]+Net_Zero_Table[[#This Row],[S- Worst-Euclidean Distance]])</f>
        <v>0.55972088544129217</v>
      </c>
      <c r="AB191">
        <v>190</v>
      </c>
    </row>
    <row r="192" spans="1:28" x14ac:dyDescent="0.3">
      <c r="A192">
        <v>226</v>
      </c>
      <c r="B192" t="s">
        <v>141</v>
      </c>
      <c r="C192" t="s">
        <v>149</v>
      </c>
      <c r="D192" t="s">
        <v>154</v>
      </c>
      <c r="E192" t="s">
        <v>157</v>
      </c>
      <c r="F192" t="s">
        <v>159</v>
      </c>
      <c r="G192" t="s">
        <v>225</v>
      </c>
      <c r="H192">
        <v>424.12573105998342</v>
      </c>
      <c r="I192">
        <v>61</v>
      </c>
      <c r="J192">
        <v>1537637.8438331522</v>
      </c>
      <c r="K192">
        <v>56550.995474999996</v>
      </c>
      <c r="L192">
        <v>276774811.88996738</v>
      </c>
      <c r="M192">
        <v>5863675.5499999989</v>
      </c>
      <c r="N192">
        <v>2306456765.7497282</v>
      </c>
      <c r="O192">
        <v>113704000</v>
      </c>
      <c r="P192">
        <v>27.666727491666656</v>
      </c>
      <c r="Q192">
        <v>22987.685765305625</v>
      </c>
      <c r="R192">
        <v>276831362.88544238</v>
      </c>
      <c r="S192">
        <v>2426.0244412997286</v>
      </c>
      <c r="T192">
        <v>23015.35249279729</v>
      </c>
      <c r="U192">
        <f>Net_Zero_Table[[#This Row],[Total Energy(MJ)]]*AHP!$Q$23/TOPSIS!$B$20</f>
        <v>2.3267100173773876E-2</v>
      </c>
      <c r="V192">
        <f>Net_Zero_Table[[#This Row],[Capital Cost (LKR)]]*AHP!$Q$24/TOPSIS!$C$20</f>
        <v>4.4788745116807853E-3</v>
      </c>
      <c r="W192">
        <f>Net_Zero_Table[[#This Row],[System Cost (LKR)]]*AHP!$Q$25/TOPSIS!$D$20</f>
        <v>2.470481952435264E-3</v>
      </c>
      <c r="X192">
        <f>Net_Zero_Table[[#This Row],[Embodied Carbon (Metric T)]]*AHP!$Q$26/TOPSIS!$E$20</f>
        <v>1.1928312309889917E-2</v>
      </c>
      <c r="Y1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3.4886864477137493E-3</v>
      </c>
      <c r="Z1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4.4319191151193016E-3</v>
      </c>
      <c r="AA192">
        <f>Net_Zero_Table[[#This Row],[S- Worst-Euclidean Distance]]/(Net_Zero_Table[[#This Row],[S+ Best-Euclidean Distance]]+Net_Zero_Table[[#This Row],[S- Worst-Euclidean Distance]])</f>
        <v>0.55954296422937733</v>
      </c>
      <c r="AB192">
        <v>191</v>
      </c>
    </row>
    <row r="193" spans="1:28" x14ac:dyDescent="0.3">
      <c r="A193">
        <v>245</v>
      </c>
      <c r="B193" t="s">
        <v>141</v>
      </c>
      <c r="C193" t="s">
        <v>149</v>
      </c>
      <c r="D193" t="s">
        <v>155</v>
      </c>
      <c r="E193" t="s">
        <v>157</v>
      </c>
      <c r="F193" t="s">
        <v>159</v>
      </c>
      <c r="G193" t="s">
        <v>226</v>
      </c>
      <c r="H193">
        <v>424.15582493498346</v>
      </c>
      <c r="I193">
        <v>31</v>
      </c>
      <c r="J193">
        <v>1537666.9747041522</v>
      </c>
      <c r="K193">
        <v>56465.012974999991</v>
      </c>
      <c r="L193">
        <v>276780055.44674742</v>
      </c>
      <c r="M193">
        <v>5859376.4249999989</v>
      </c>
      <c r="N193">
        <v>2306500462.0562286</v>
      </c>
      <c r="O193">
        <v>120900000</v>
      </c>
      <c r="P193">
        <v>27.602240616666659</v>
      </c>
      <c r="Q193">
        <v>22988.121271827076</v>
      </c>
      <c r="R193">
        <v>276836520.4597224</v>
      </c>
      <c r="S193">
        <v>2433.2598384812291</v>
      </c>
      <c r="T193">
        <v>23015.723512443743</v>
      </c>
      <c r="U193">
        <f>Net_Zero_Table[[#This Row],[Total Energy(MJ)]]*AHP!$Q$23/TOPSIS!$B$20</f>
        <v>2.3267533657163102E-2</v>
      </c>
      <c r="V193">
        <f>Net_Zero_Table[[#This Row],[Capital Cost (LKR)]]*AHP!$Q$24/TOPSIS!$C$20</f>
        <v>4.4755906940103099E-3</v>
      </c>
      <c r="W193">
        <f>Net_Zero_Table[[#This Row],[System Cost (LKR)]]*AHP!$Q$25/TOPSIS!$D$20</f>
        <v>2.6268316686257598E-3</v>
      </c>
      <c r="X193">
        <f>Net_Zero_Table[[#This Row],[Embodied Carbon (Metric T)]]*AHP!$Q$26/TOPSIS!$E$20</f>
        <v>1.1900509253488669E-2</v>
      </c>
      <c r="Y1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3.4850485012026741E-3</v>
      </c>
      <c r="Z1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4.4189793801643331E-3</v>
      </c>
      <c r="AA193">
        <f>Net_Zero_Table[[#This Row],[S- Worst-Euclidean Distance]]/(Net_Zero_Table[[#This Row],[S+ Best-Euclidean Distance]]+Net_Zero_Table[[#This Row],[S- Worst-Euclidean Distance]])</f>
        <v>0.55907942715911407</v>
      </c>
      <c r="AB193">
        <v>192</v>
      </c>
    </row>
    <row r="194" spans="1:28" x14ac:dyDescent="0.3">
      <c r="A194">
        <v>331</v>
      </c>
      <c r="B194" t="s">
        <v>142</v>
      </c>
      <c r="C194" t="s">
        <v>149</v>
      </c>
      <c r="D194" t="s">
        <v>154</v>
      </c>
      <c r="E194" t="s">
        <v>156</v>
      </c>
      <c r="F194" t="s">
        <v>161</v>
      </c>
      <c r="G194" t="s">
        <v>225</v>
      </c>
      <c r="H194">
        <v>433.50636979069805</v>
      </c>
      <c r="I194">
        <v>62</v>
      </c>
      <c r="J194">
        <v>1574490.580531281</v>
      </c>
      <c r="K194">
        <v>47983.365433333325</v>
      </c>
      <c r="L194">
        <v>283408304.49563056</v>
      </c>
      <c r="M194">
        <v>6613243.2416666653</v>
      </c>
      <c r="N194">
        <v>2361735870.7969213</v>
      </c>
      <c r="O194">
        <v>115568000</v>
      </c>
      <c r="P194">
        <v>25.282508366666658</v>
      </c>
      <c r="Q194">
        <v>23538.634178942651</v>
      </c>
      <c r="R194">
        <v>283456287.8610639</v>
      </c>
      <c r="S194">
        <v>2483.9171140385879</v>
      </c>
      <c r="T194">
        <v>23563.916687309316</v>
      </c>
      <c r="U194">
        <f>Net_Zero_Table[[#This Row],[Total Energy(MJ)]]*AHP!$Q$23/TOPSIS!$B$20</f>
        <v>2.3823911336515253E-2</v>
      </c>
      <c r="V194">
        <f>Net_Zero_Table[[#This Row],[Capital Cost (LKR)]]*AHP!$Q$24/TOPSIS!$C$20</f>
        <v>5.0514197694048824E-3</v>
      </c>
      <c r="W194">
        <f>Net_Zero_Table[[#This Row],[System Cost (LKR)]]*AHP!$Q$25/TOPSIS!$D$20</f>
        <v>2.5109816565735471E-3</v>
      </c>
      <c r="X194">
        <f>Net_Zero_Table[[#This Row],[Embodied Carbon (Metric T)]]*AHP!$Q$26/TOPSIS!$E$20</f>
        <v>1.0900373232282037E-2</v>
      </c>
      <c r="Y1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3.3608789249317591E-3</v>
      </c>
      <c r="Z1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4.2576785197376748E-3</v>
      </c>
      <c r="AA194">
        <f>Net_Zero_Table[[#This Row],[S- Worst-Euclidean Distance]]/(Net_Zero_Table[[#This Row],[S+ Best-Euclidean Distance]]+Net_Zero_Table[[#This Row],[S- Worst-Euclidean Distance]])</f>
        <v>0.55885625994940746</v>
      </c>
      <c r="AB194">
        <v>193</v>
      </c>
    </row>
    <row r="195" spans="1:28" x14ac:dyDescent="0.3">
      <c r="A195">
        <v>350</v>
      </c>
      <c r="B195" t="s">
        <v>142</v>
      </c>
      <c r="C195" t="s">
        <v>149</v>
      </c>
      <c r="D195" t="s">
        <v>155</v>
      </c>
      <c r="E195" t="s">
        <v>156</v>
      </c>
      <c r="F195" t="s">
        <v>161</v>
      </c>
      <c r="G195" t="s">
        <v>226</v>
      </c>
      <c r="H195">
        <v>433.53646366569808</v>
      </c>
      <c r="I195">
        <v>31</v>
      </c>
      <c r="J195">
        <v>1574519.7114022812</v>
      </c>
      <c r="K195">
        <v>47897.38293333332</v>
      </c>
      <c r="L195">
        <v>283413548.0524106</v>
      </c>
      <c r="M195">
        <v>6608944.1166666653</v>
      </c>
      <c r="N195">
        <v>2361779567.1034217</v>
      </c>
      <c r="O195">
        <v>120900000</v>
      </c>
      <c r="P195">
        <v>25.218021491666658</v>
      </c>
      <c r="Q195">
        <v>23539.069685464103</v>
      </c>
      <c r="R195">
        <v>283461445.43534392</v>
      </c>
      <c r="S195">
        <v>2489.2885112200884</v>
      </c>
      <c r="T195">
        <v>23564.287706955769</v>
      </c>
      <c r="U195">
        <f>Net_Zero_Table[[#This Row],[Total Energy(MJ)]]*AHP!$Q$23/TOPSIS!$B$20</f>
        <v>2.3824344819904478E-2</v>
      </c>
      <c r="V195">
        <f>Net_Zero_Table[[#This Row],[Capital Cost (LKR)]]*AHP!$Q$24/TOPSIS!$C$20</f>
        <v>5.0481359517344062E-3</v>
      </c>
      <c r="W195">
        <f>Net_Zero_Table[[#This Row],[System Cost (LKR)]]*AHP!$Q$25/TOPSIS!$D$20</f>
        <v>2.6268316686257598E-3</v>
      </c>
      <c r="X195">
        <f>Net_Zero_Table[[#This Row],[Embodied Carbon (Metric T)]]*AHP!$Q$26/TOPSIS!$E$20</f>
        <v>1.0872570175880785E-2</v>
      </c>
      <c r="Y1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3.3609723883630117E-3</v>
      </c>
      <c r="Z1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4.2566871990631899E-3</v>
      </c>
      <c r="AA195">
        <f>Net_Zero_Table[[#This Row],[S- Worst-Euclidean Distance]]/(Net_Zero_Table[[#This Row],[S+ Best-Euclidean Distance]]+Net_Zero_Table[[#This Row],[S- Worst-Euclidean Distance]])</f>
        <v>0.55879199512791666</v>
      </c>
      <c r="AB195">
        <v>194</v>
      </c>
    </row>
    <row r="196" spans="1:28" x14ac:dyDescent="0.3">
      <c r="A196">
        <v>228</v>
      </c>
      <c r="B196" t="s">
        <v>141</v>
      </c>
      <c r="C196" t="s">
        <v>149</v>
      </c>
      <c r="D196" t="s">
        <v>154</v>
      </c>
      <c r="E196" t="s">
        <v>157</v>
      </c>
      <c r="F196" t="s">
        <v>159</v>
      </c>
      <c r="G196" t="s">
        <v>224</v>
      </c>
      <c r="H196">
        <v>424.12573105998342</v>
      </c>
      <c r="I196">
        <v>31</v>
      </c>
      <c r="J196">
        <v>1537637.8438331522</v>
      </c>
      <c r="K196">
        <v>56550.995474999996</v>
      </c>
      <c r="L196">
        <v>276774811.88996738</v>
      </c>
      <c r="M196">
        <v>5863675.5499999989</v>
      </c>
      <c r="N196">
        <v>2306456765.7497282</v>
      </c>
      <c r="O196">
        <v>116132200</v>
      </c>
      <c r="P196">
        <v>27.666727491666656</v>
      </c>
      <c r="Q196">
        <v>22987.685765305625</v>
      </c>
      <c r="R196">
        <v>276831362.88544238</v>
      </c>
      <c r="S196">
        <v>2428.4526412997284</v>
      </c>
      <c r="T196">
        <v>23015.35249279729</v>
      </c>
      <c r="U196">
        <f>Net_Zero_Table[[#This Row],[Total Energy(MJ)]]*AHP!$Q$23/TOPSIS!$B$20</f>
        <v>2.3267100173773876E-2</v>
      </c>
      <c r="V196">
        <f>Net_Zero_Table[[#This Row],[Capital Cost (LKR)]]*AHP!$Q$24/TOPSIS!$C$20</f>
        <v>4.4788745116807853E-3</v>
      </c>
      <c r="W196">
        <f>Net_Zero_Table[[#This Row],[System Cost (LKR)]]*AHP!$Q$25/TOPSIS!$D$20</f>
        <v>2.5232402043604673E-3</v>
      </c>
      <c r="X196">
        <f>Net_Zero_Table[[#This Row],[Embodied Carbon (Metric T)]]*AHP!$Q$26/TOPSIS!$E$20</f>
        <v>1.1928312309889917E-2</v>
      </c>
      <c r="Y1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3.4939810619276346E-3</v>
      </c>
      <c r="Z1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4.4243130994382329E-3</v>
      </c>
      <c r="AA196">
        <f>Net_Zero_Table[[#This Row],[S- Worst-Euclidean Distance]]/(Net_Zero_Table[[#This Row],[S+ Best-Euclidean Distance]]+Net_Zero_Table[[#This Row],[S- Worst-Euclidean Distance]])</f>
        <v>0.55874573604816169</v>
      </c>
      <c r="AB196">
        <v>195</v>
      </c>
    </row>
    <row r="197" spans="1:28" x14ac:dyDescent="0.3">
      <c r="A197">
        <v>333</v>
      </c>
      <c r="B197" t="s">
        <v>142</v>
      </c>
      <c r="C197" t="s">
        <v>149</v>
      </c>
      <c r="D197" t="s">
        <v>154</v>
      </c>
      <c r="E197" t="s">
        <v>156</v>
      </c>
      <c r="F197" t="s">
        <v>161</v>
      </c>
      <c r="G197" t="s">
        <v>224</v>
      </c>
      <c r="H197">
        <v>433.50636979069805</v>
      </c>
      <c r="I197">
        <v>31</v>
      </c>
      <c r="J197">
        <v>1574490.580531281</v>
      </c>
      <c r="K197">
        <v>47983.365433333325</v>
      </c>
      <c r="L197">
        <v>283408304.49563056</v>
      </c>
      <c r="M197">
        <v>6613243.2416666653</v>
      </c>
      <c r="N197">
        <v>2361735870.7969213</v>
      </c>
      <c r="O197">
        <v>116132200</v>
      </c>
      <c r="P197">
        <v>25.282508366666658</v>
      </c>
      <c r="Q197">
        <v>23538.634178942651</v>
      </c>
      <c r="R197">
        <v>283456287.8610639</v>
      </c>
      <c r="S197">
        <v>2484.4813140385882</v>
      </c>
      <c r="T197">
        <v>23563.916687309316</v>
      </c>
      <c r="U197">
        <f>Net_Zero_Table[[#This Row],[Total Energy(MJ)]]*AHP!$Q$23/TOPSIS!$B$20</f>
        <v>2.3823911336515253E-2</v>
      </c>
      <c r="V197">
        <f>Net_Zero_Table[[#This Row],[Capital Cost (LKR)]]*AHP!$Q$24/TOPSIS!$C$20</f>
        <v>5.0514197694048824E-3</v>
      </c>
      <c r="W197">
        <f>Net_Zero_Table[[#This Row],[System Cost (LKR)]]*AHP!$Q$25/TOPSIS!$D$20</f>
        <v>2.5232402043604673E-3</v>
      </c>
      <c r="X197">
        <f>Net_Zero_Table[[#This Row],[Embodied Carbon (Metric T)]]*AHP!$Q$26/TOPSIS!$E$20</f>
        <v>1.0900373232282037E-2</v>
      </c>
      <c r="Y1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3.3622304852728249E-3</v>
      </c>
      <c r="Z1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4.2558984228476364E-3</v>
      </c>
      <c r="AA197">
        <f>Net_Zero_Table[[#This Row],[S- Worst-Euclidean Distance]]/(Net_Zero_Table[[#This Row],[S+ Best-Euclidean Distance]]+Net_Zero_Table[[#This Row],[S- Worst-Euclidean Distance]])</f>
        <v>0.55865403095386168</v>
      </c>
      <c r="AB197">
        <v>196</v>
      </c>
    </row>
    <row r="198" spans="1:28" x14ac:dyDescent="0.3">
      <c r="A198">
        <v>227</v>
      </c>
      <c r="B198" t="s">
        <v>141</v>
      </c>
      <c r="C198" t="s">
        <v>149</v>
      </c>
      <c r="D198" t="s">
        <v>154</v>
      </c>
      <c r="E198" t="s">
        <v>157</v>
      </c>
      <c r="F198" t="s">
        <v>159</v>
      </c>
      <c r="G198" t="s">
        <v>226</v>
      </c>
      <c r="H198">
        <v>424.12573105998342</v>
      </c>
      <c r="I198">
        <v>31</v>
      </c>
      <c r="J198">
        <v>1537637.8438331522</v>
      </c>
      <c r="K198">
        <v>56550.995474999996</v>
      </c>
      <c r="L198">
        <v>276774811.88996738</v>
      </c>
      <c r="M198">
        <v>5863675.5499999989</v>
      </c>
      <c r="N198">
        <v>2306456765.7497282</v>
      </c>
      <c r="O198">
        <v>120900000</v>
      </c>
      <c r="P198">
        <v>27.666727491666656</v>
      </c>
      <c r="Q198">
        <v>22987.685765305625</v>
      </c>
      <c r="R198">
        <v>276831362.88544238</v>
      </c>
      <c r="S198">
        <v>2433.2204412997285</v>
      </c>
      <c r="T198">
        <v>23015.35249279729</v>
      </c>
      <c r="U198">
        <f>Net_Zero_Table[[#This Row],[Total Energy(MJ)]]*AHP!$Q$23/TOPSIS!$B$20</f>
        <v>2.3267100173773876E-2</v>
      </c>
      <c r="V198">
        <f>Net_Zero_Table[[#This Row],[Capital Cost (LKR)]]*AHP!$Q$24/TOPSIS!$C$20</f>
        <v>4.4788745116807853E-3</v>
      </c>
      <c r="W198">
        <f>Net_Zero_Table[[#This Row],[System Cost (LKR)]]*AHP!$Q$25/TOPSIS!$D$20</f>
        <v>2.6268316686257598E-3</v>
      </c>
      <c r="X198">
        <f>Net_Zero_Table[[#This Row],[Embodied Carbon (Metric T)]]*AHP!$Q$26/TOPSIS!$E$20</f>
        <v>1.1928312309889917E-2</v>
      </c>
      <c r="Y1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3.5066639759434525E-3</v>
      </c>
      <c r="Z1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4.4111766532626698E-3</v>
      </c>
      <c r="AA198">
        <f>Net_Zero_Table[[#This Row],[S- Worst-Euclidean Distance]]/(Net_Zero_Table[[#This Row],[S+ Best-Euclidean Distance]]+Net_Zero_Table[[#This Row],[S- Worst-Euclidean Distance]])</f>
        <v>0.5571186463379163</v>
      </c>
      <c r="AB198">
        <v>197</v>
      </c>
    </row>
    <row r="199" spans="1:28" x14ac:dyDescent="0.3">
      <c r="A199">
        <v>332</v>
      </c>
      <c r="B199" t="s">
        <v>142</v>
      </c>
      <c r="C199" t="s">
        <v>149</v>
      </c>
      <c r="D199" t="s">
        <v>154</v>
      </c>
      <c r="E199" t="s">
        <v>156</v>
      </c>
      <c r="F199" t="s">
        <v>161</v>
      </c>
      <c r="G199" t="s">
        <v>226</v>
      </c>
      <c r="H199">
        <v>433.50636979069805</v>
      </c>
      <c r="I199">
        <v>31</v>
      </c>
      <c r="J199">
        <v>1574490.580531281</v>
      </c>
      <c r="K199">
        <v>47983.365433333325</v>
      </c>
      <c r="L199">
        <v>283408304.49563056</v>
      </c>
      <c r="M199">
        <v>6613243.2416666653</v>
      </c>
      <c r="N199">
        <v>2361735870.7969213</v>
      </c>
      <c r="O199">
        <v>120900000</v>
      </c>
      <c r="P199">
        <v>25.282508366666658</v>
      </c>
      <c r="Q199">
        <v>23538.634178942651</v>
      </c>
      <c r="R199">
        <v>283456287.8610639</v>
      </c>
      <c r="S199">
        <v>2489.2491140385882</v>
      </c>
      <c r="T199">
        <v>23563.916687309316</v>
      </c>
      <c r="U199">
        <f>Net_Zero_Table[[#This Row],[Total Energy(MJ)]]*AHP!$Q$23/TOPSIS!$B$20</f>
        <v>2.3823911336515253E-2</v>
      </c>
      <c r="V199">
        <f>Net_Zero_Table[[#This Row],[Capital Cost (LKR)]]*AHP!$Q$24/TOPSIS!$C$20</f>
        <v>5.0514197694048824E-3</v>
      </c>
      <c r="W199">
        <f>Net_Zero_Table[[#This Row],[System Cost (LKR)]]*AHP!$Q$25/TOPSIS!$D$20</f>
        <v>2.6268316686257598E-3</v>
      </c>
      <c r="X199">
        <f>Net_Zero_Table[[#This Row],[Embodied Carbon (Metric T)]]*AHP!$Q$26/TOPSIS!$E$20</f>
        <v>1.0900373232282037E-2</v>
      </c>
      <c r="Y1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3.3754084812313476E-3</v>
      </c>
      <c r="Z1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4.2422404988432579E-3</v>
      </c>
      <c r="AA199">
        <f>Net_Zero_Table[[#This Row],[S- Worst-Euclidean Distance]]/(Net_Zero_Table[[#This Row],[S+ Best-Euclidean Distance]]+Net_Zero_Table[[#This Row],[S- Worst-Euclidean Distance]])</f>
        <v>0.55689629568645604</v>
      </c>
      <c r="AB199">
        <v>198</v>
      </c>
    </row>
    <row r="200" spans="1:28" x14ac:dyDescent="0.3">
      <c r="A200">
        <v>139</v>
      </c>
      <c r="B200" t="s">
        <v>140</v>
      </c>
      <c r="C200" t="s">
        <v>149</v>
      </c>
      <c r="D200" t="s">
        <v>155</v>
      </c>
      <c r="E200" t="s">
        <v>157</v>
      </c>
      <c r="F200" t="s">
        <v>160</v>
      </c>
      <c r="G200" t="s">
        <v>225</v>
      </c>
      <c r="H200">
        <v>404.27089314380396</v>
      </c>
      <c r="I200">
        <v>58</v>
      </c>
      <c r="J200">
        <v>1479837.558725727</v>
      </c>
      <c r="K200">
        <v>64160.782349999994</v>
      </c>
      <c r="L200">
        <v>266370760.57063085</v>
      </c>
      <c r="M200">
        <v>6402502.0708333319</v>
      </c>
      <c r="N200">
        <v>2219756338.0885901</v>
      </c>
      <c r="O200">
        <v>108112000</v>
      </c>
      <c r="P200">
        <v>30.081144158333331</v>
      </c>
      <c r="Q200">
        <v>22123.571502949617</v>
      </c>
      <c r="R200">
        <v>266434921.35298085</v>
      </c>
      <c r="S200">
        <v>2334.2708401594232</v>
      </c>
      <c r="T200">
        <v>22153.652647107949</v>
      </c>
      <c r="U200">
        <f>Net_Zero_Table[[#This Row],[Total Energy(MJ)]]*AHP!$Q$23/TOPSIS!$B$20</f>
        <v>2.2393300890104325E-2</v>
      </c>
      <c r="V200">
        <f>Net_Zero_Table[[#This Row],[Capital Cost (LKR)]]*AHP!$Q$24/TOPSIS!$C$20</f>
        <v>4.8904485064899033E-3</v>
      </c>
      <c r="W200">
        <f>Net_Zero_Table[[#This Row],[System Cost (LKR)]]*AHP!$Q$25/TOPSIS!$D$20</f>
        <v>2.3489828400204147E-3</v>
      </c>
      <c r="X200">
        <f>Net_Zero_Table[[#This Row],[Embodied Carbon (Metric T)]]*AHP!$Q$26/TOPSIS!$E$20</f>
        <v>1.2969270842295969E-2</v>
      </c>
      <c r="Y2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4.0598091838045577E-3</v>
      </c>
      <c r="Z2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5.0851623222134797E-3</v>
      </c>
      <c r="AA200">
        <f>Net_Zero_Table[[#This Row],[S- Worst-Euclidean Distance]]/(Net_Zero_Table[[#This Row],[S+ Best-Euclidean Distance]]+Net_Zero_Table[[#This Row],[S- Worst-Euclidean Distance]])</f>
        <v>0.55606103516747785</v>
      </c>
      <c r="AB200">
        <v>199</v>
      </c>
    </row>
    <row r="201" spans="1:28" x14ac:dyDescent="0.3">
      <c r="A201">
        <v>141</v>
      </c>
      <c r="B201" t="s">
        <v>140</v>
      </c>
      <c r="C201" t="s">
        <v>149</v>
      </c>
      <c r="D201" t="s">
        <v>155</v>
      </c>
      <c r="E201" t="s">
        <v>157</v>
      </c>
      <c r="F201" t="s">
        <v>160</v>
      </c>
      <c r="G201" t="s">
        <v>224</v>
      </c>
      <c r="H201">
        <v>404.27089314380396</v>
      </c>
      <c r="I201">
        <v>29</v>
      </c>
      <c r="J201">
        <v>1479837.558725727</v>
      </c>
      <c r="K201">
        <v>64160.782349999994</v>
      </c>
      <c r="L201">
        <v>266370760.57063085</v>
      </c>
      <c r="M201">
        <v>6402502.0708333319</v>
      </c>
      <c r="N201">
        <v>2219756338.0885901</v>
      </c>
      <c r="O201">
        <v>108639800</v>
      </c>
      <c r="P201">
        <v>30.081144158333331</v>
      </c>
      <c r="Q201">
        <v>22123.571502949617</v>
      </c>
      <c r="R201">
        <v>266434921.35298085</v>
      </c>
      <c r="S201">
        <v>2334.7986401594235</v>
      </c>
      <c r="T201">
        <v>22153.652647107949</v>
      </c>
      <c r="U201">
        <f>Net_Zero_Table[[#This Row],[Total Energy(MJ)]]*AHP!$Q$23/TOPSIS!$B$20</f>
        <v>2.2393300890104325E-2</v>
      </c>
      <c r="V201">
        <f>Net_Zero_Table[[#This Row],[Capital Cost (LKR)]]*AHP!$Q$24/TOPSIS!$C$20</f>
        <v>4.8904485064899033E-3</v>
      </c>
      <c r="W201">
        <f>Net_Zero_Table[[#This Row],[System Cost (LKR)]]*AHP!$Q$25/TOPSIS!$D$20</f>
        <v>2.360450513756566E-3</v>
      </c>
      <c r="X201">
        <f>Net_Zero_Table[[#This Row],[Embodied Carbon (Metric T)]]*AHP!$Q$26/TOPSIS!$E$20</f>
        <v>1.2969270842295969E-2</v>
      </c>
      <c r="Y2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4.0603973315895374E-3</v>
      </c>
      <c r="Z2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5.0834018161263431E-3</v>
      </c>
      <c r="AA201">
        <f>Net_Zero_Table[[#This Row],[S- Worst-Euclidean Distance]]/(Net_Zero_Table[[#This Row],[S+ Best-Euclidean Distance]]+Net_Zero_Table[[#This Row],[S- Worst-Euclidean Distance]])</f>
        <v>0.55593979417146056</v>
      </c>
      <c r="AB201">
        <v>200</v>
      </c>
    </row>
    <row r="202" spans="1:28" x14ac:dyDescent="0.3">
      <c r="A202">
        <v>140</v>
      </c>
      <c r="B202" t="s">
        <v>140</v>
      </c>
      <c r="C202" t="s">
        <v>149</v>
      </c>
      <c r="D202" t="s">
        <v>155</v>
      </c>
      <c r="E202" t="s">
        <v>157</v>
      </c>
      <c r="F202" t="s">
        <v>160</v>
      </c>
      <c r="G202" t="s">
        <v>226</v>
      </c>
      <c r="H202">
        <v>404.27089314380396</v>
      </c>
      <c r="I202">
        <v>29</v>
      </c>
      <c r="J202">
        <v>1479837.558725727</v>
      </c>
      <c r="K202">
        <v>64160.782349999994</v>
      </c>
      <c r="L202">
        <v>266370760.57063085</v>
      </c>
      <c r="M202">
        <v>6402502.0708333319</v>
      </c>
      <c r="N202">
        <v>2219756338.0885901</v>
      </c>
      <c r="O202">
        <v>113100000</v>
      </c>
      <c r="P202">
        <v>30.081144158333331</v>
      </c>
      <c r="Q202">
        <v>22123.571502949617</v>
      </c>
      <c r="R202">
        <v>266434921.35298085</v>
      </c>
      <c r="S202">
        <v>2339.2588401594235</v>
      </c>
      <c r="T202">
        <v>22153.652647107949</v>
      </c>
      <c r="U202">
        <f>Net_Zero_Table[[#This Row],[Total Energy(MJ)]]*AHP!$Q$23/TOPSIS!$B$20</f>
        <v>2.2393300890104325E-2</v>
      </c>
      <c r="V202">
        <f>Net_Zero_Table[[#This Row],[Capital Cost (LKR)]]*AHP!$Q$24/TOPSIS!$C$20</f>
        <v>4.8904485064899033E-3</v>
      </c>
      <c r="W202">
        <f>Net_Zero_Table[[#This Row],[System Cost (LKR)]]*AHP!$Q$25/TOPSIS!$D$20</f>
        <v>2.4573586577466785E-3</v>
      </c>
      <c r="X202">
        <f>Net_Zero_Table[[#This Row],[Embodied Carbon (Metric T)]]*AHP!$Q$26/TOPSIS!$E$20</f>
        <v>1.2969270842295969E-2</v>
      </c>
      <c r="Y2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4.0666556053234023E-3</v>
      </c>
      <c r="Z2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5.0695361046450126E-3</v>
      </c>
      <c r="AA202">
        <f>Net_Zero_Table[[#This Row],[S- Worst-Euclidean Distance]]/(Net_Zero_Table[[#This Row],[S+ Best-Euclidean Distance]]+Net_Zero_Table[[#This Row],[S- Worst-Euclidean Distance]])</f>
        <v>0.55488504024206142</v>
      </c>
      <c r="AB202">
        <v>201</v>
      </c>
    </row>
    <row r="203" spans="1:28" x14ac:dyDescent="0.3">
      <c r="A203">
        <v>121</v>
      </c>
      <c r="B203" t="s">
        <v>140</v>
      </c>
      <c r="C203" t="s">
        <v>149</v>
      </c>
      <c r="D203" t="s">
        <v>154</v>
      </c>
      <c r="E203" t="s">
        <v>157</v>
      </c>
      <c r="F203" t="s">
        <v>160</v>
      </c>
      <c r="G203" t="s">
        <v>225</v>
      </c>
      <c r="H203">
        <v>404.24079926880398</v>
      </c>
      <c r="I203">
        <v>58</v>
      </c>
      <c r="J203">
        <v>1479808.427854727</v>
      </c>
      <c r="K203">
        <v>64246.764849999992</v>
      </c>
      <c r="L203">
        <v>266365517.01385084</v>
      </c>
      <c r="M203">
        <v>6406801.1958333319</v>
      </c>
      <c r="N203">
        <v>2219712641.7820902</v>
      </c>
      <c r="O203">
        <v>108112000</v>
      </c>
      <c r="P203">
        <v>30.145631033333327</v>
      </c>
      <c r="Q203">
        <v>22123.135996428166</v>
      </c>
      <c r="R203">
        <v>266429763.77870083</v>
      </c>
      <c r="S203">
        <v>2334.2314429779235</v>
      </c>
      <c r="T203">
        <v>22153.2816274615</v>
      </c>
      <c r="U203">
        <f>Net_Zero_Table[[#This Row],[Total Energy(MJ)]]*AHP!$Q$23/TOPSIS!$B$20</f>
        <v>2.2392867406715103E-2</v>
      </c>
      <c r="V203">
        <f>Net_Zero_Table[[#This Row],[Capital Cost (LKR)]]*AHP!$Q$24/TOPSIS!$C$20</f>
        <v>4.8937323241603804E-3</v>
      </c>
      <c r="W203">
        <f>Net_Zero_Table[[#This Row],[System Cost (LKR)]]*AHP!$Q$25/TOPSIS!$D$20</f>
        <v>2.3489828400204147E-3</v>
      </c>
      <c r="X203">
        <f>Net_Zero_Table[[#This Row],[Embodied Carbon (Metric T)]]*AHP!$Q$26/TOPSIS!$E$20</f>
        <v>1.2997073898697217E-2</v>
      </c>
      <c r="Y2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4.0860851724371771E-3</v>
      </c>
      <c r="Z2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5.0845736094872508E-3</v>
      </c>
      <c r="AA203">
        <f>Net_Zero_Table[[#This Row],[S- Worst-Euclidean Distance]]/(Net_Zero_Table[[#This Row],[S+ Best-Euclidean Distance]]+Net_Zero_Table[[#This Row],[S- Worst-Euclidean Distance]])</f>
        <v>0.55443929715377249</v>
      </c>
      <c r="AB203">
        <v>202</v>
      </c>
    </row>
    <row r="204" spans="1:28" x14ac:dyDescent="0.3">
      <c r="A204">
        <v>123</v>
      </c>
      <c r="B204" t="s">
        <v>140</v>
      </c>
      <c r="C204" t="s">
        <v>149</v>
      </c>
      <c r="D204" t="s">
        <v>154</v>
      </c>
      <c r="E204" t="s">
        <v>157</v>
      </c>
      <c r="F204" t="s">
        <v>160</v>
      </c>
      <c r="G204" t="s">
        <v>224</v>
      </c>
      <c r="H204">
        <v>404.24079926880398</v>
      </c>
      <c r="I204">
        <v>29</v>
      </c>
      <c r="J204">
        <v>1479808.427854727</v>
      </c>
      <c r="K204">
        <v>64246.764849999992</v>
      </c>
      <c r="L204">
        <v>266365517.01385084</v>
      </c>
      <c r="M204">
        <v>6406801.1958333319</v>
      </c>
      <c r="N204">
        <v>2219712641.7820902</v>
      </c>
      <c r="O204">
        <v>108639800</v>
      </c>
      <c r="P204">
        <v>30.145631033333327</v>
      </c>
      <c r="Q204">
        <v>22123.135996428166</v>
      </c>
      <c r="R204">
        <v>266429763.77870083</v>
      </c>
      <c r="S204">
        <v>2334.7592429779233</v>
      </c>
      <c r="T204">
        <v>22153.2816274615</v>
      </c>
      <c r="U204">
        <f>Net_Zero_Table[[#This Row],[Total Energy(MJ)]]*AHP!$Q$23/TOPSIS!$B$20</f>
        <v>2.2392867406715103E-2</v>
      </c>
      <c r="V204">
        <f>Net_Zero_Table[[#This Row],[Capital Cost (LKR)]]*AHP!$Q$24/TOPSIS!$C$20</f>
        <v>4.8937323241603804E-3</v>
      </c>
      <c r="W204">
        <f>Net_Zero_Table[[#This Row],[System Cost (LKR)]]*AHP!$Q$25/TOPSIS!$D$20</f>
        <v>2.360450513756566E-3</v>
      </c>
      <c r="X204">
        <f>Net_Zero_Table[[#This Row],[Embodied Carbon (Metric T)]]*AHP!$Q$26/TOPSIS!$E$20</f>
        <v>1.2997073898697217E-2</v>
      </c>
      <c r="Y2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4.0866695386202389E-3</v>
      </c>
      <c r="Z2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5.082812899490914E-3</v>
      </c>
      <c r="AA204">
        <f>Net_Zero_Table[[#This Row],[S- Worst-Euclidean Distance]]/(Net_Zero_Table[[#This Row],[S+ Best-Euclidean Distance]]+Net_Zero_Table[[#This Row],[S- Worst-Euclidean Distance]])</f>
        <v>0.55431840715078973</v>
      </c>
      <c r="AB204">
        <v>203</v>
      </c>
    </row>
    <row r="205" spans="1:28" x14ac:dyDescent="0.3">
      <c r="A205">
        <v>122</v>
      </c>
      <c r="B205" t="s">
        <v>140</v>
      </c>
      <c r="C205" t="s">
        <v>149</v>
      </c>
      <c r="D205" t="s">
        <v>154</v>
      </c>
      <c r="E205" t="s">
        <v>157</v>
      </c>
      <c r="F205" t="s">
        <v>160</v>
      </c>
      <c r="G205" t="s">
        <v>226</v>
      </c>
      <c r="H205">
        <v>404.24079926880398</v>
      </c>
      <c r="I205">
        <v>29</v>
      </c>
      <c r="J205">
        <v>1479808.427854727</v>
      </c>
      <c r="K205">
        <v>64246.764849999992</v>
      </c>
      <c r="L205">
        <v>266365517.01385084</v>
      </c>
      <c r="M205">
        <v>6406801.1958333319</v>
      </c>
      <c r="N205">
        <v>2219712641.7820902</v>
      </c>
      <c r="O205">
        <v>113100000</v>
      </c>
      <c r="P205">
        <v>30.145631033333327</v>
      </c>
      <c r="Q205">
        <v>22123.135996428166</v>
      </c>
      <c r="R205">
        <v>266429763.77870083</v>
      </c>
      <c r="S205">
        <v>2339.2194429779233</v>
      </c>
      <c r="T205">
        <v>22153.2816274615</v>
      </c>
      <c r="U205">
        <f>Net_Zero_Table[[#This Row],[Total Energy(MJ)]]*AHP!$Q$23/TOPSIS!$B$20</f>
        <v>2.2392867406715103E-2</v>
      </c>
      <c r="V205">
        <f>Net_Zero_Table[[#This Row],[Capital Cost (LKR)]]*AHP!$Q$24/TOPSIS!$C$20</f>
        <v>4.8937323241603804E-3</v>
      </c>
      <c r="W205">
        <f>Net_Zero_Table[[#This Row],[System Cost (LKR)]]*AHP!$Q$25/TOPSIS!$D$20</f>
        <v>2.4573586577466785E-3</v>
      </c>
      <c r="X205">
        <f>Net_Zero_Table[[#This Row],[Embodied Carbon (Metric T)]]*AHP!$Q$26/TOPSIS!$E$20</f>
        <v>1.2997073898697217E-2</v>
      </c>
      <c r="Y2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4.0928876407513772E-3</v>
      </c>
      <c r="Z2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5.0689455770735947E-3</v>
      </c>
      <c r="AA205">
        <f>Net_Zero_Table[[#This Row],[S- Worst-Euclidean Distance]]/(Net_Zero_Table[[#This Row],[S+ Best-Euclidean Distance]]+Net_Zero_Table[[#This Row],[S- Worst-Euclidean Distance]])</f>
        <v>0.55326761102915689</v>
      </c>
      <c r="AB205">
        <v>204</v>
      </c>
    </row>
    <row r="206" spans="1:28" x14ac:dyDescent="0.3">
      <c r="A206">
        <v>136</v>
      </c>
      <c r="B206" t="s">
        <v>140</v>
      </c>
      <c r="C206" t="s">
        <v>149</v>
      </c>
      <c r="D206" t="s">
        <v>155</v>
      </c>
      <c r="E206" t="s">
        <v>157</v>
      </c>
      <c r="F206" t="s">
        <v>159</v>
      </c>
      <c r="G206" t="s">
        <v>225</v>
      </c>
      <c r="H206">
        <v>409.39073635065898</v>
      </c>
      <c r="I206">
        <v>59</v>
      </c>
      <c r="J206">
        <v>1490799.6876079964</v>
      </c>
      <c r="K206">
        <v>63343.412974999992</v>
      </c>
      <c r="L206">
        <v>268343943.76943937</v>
      </c>
      <c r="M206">
        <v>6375256.4249999989</v>
      </c>
      <c r="N206">
        <v>2236199531.4119949</v>
      </c>
      <c r="O206">
        <v>109976000</v>
      </c>
      <c r="P206">
        <v>30.353600616666661</v>
      </c>
      <c r="Q206">
        <v>22287.455329739543</v>
      </c>
      <c r="R206">
        <v>268407287.18241438</v>
      </c>
      <c r="S206">
        <v>2352.5507878369949</v>
      </c>
      <c r="T206">
        <v>22317.808930356208</v>
      </c>
      <c r="U206">
        <f>Net_Zero_Table[[#This Row],[Total Energy(MJ)]]*AHP!$Q$23/TOPSIS!$B$20</f>
        <v>2.2559074135066276E-2</v>
      </c>
      <c r="V206">
        <f>Net_Zero_Table[[#This Row],[Capital Cost (LKR)]]*AHP!$Q$24/TOPSIS!$C$20</f>
        <v>4.8696373569580712E-3</v>
      </c>
      <c r="W206">
        <f>Net_Zero_Table[[#This Row],[System Cost (LKR)]]*AHP!$Q$25/TOPSIS!$D$20</f>
        <v>2.3894825441586978E-3</v>
      </c>
      <c r="X206">
        <f>Net_Zero_Table[[#This Row],[Embodied Carbon (Metric T)]]*AHP!$Q$26/TOPSIS!$E$20</f>
        <v>1.3086738501845706E-2</v>
      </c>
      <c r="Y2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4.2183894706217155E-3</v>
      </c>
      <c r="Z2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4.9158563539835071E-3</v>
      </c>
      <c r="AA206">
        <f>Net_Zero_Table[[#This Row],[S- Worst-Euclidean Distance]]/(Net_Zero_Table[[#This Row],[S+ Best-Euclidean Distance]]+Net_Zero_Table[[#This Row],[S- Worst-Euclidean Distance]])</f>
        <v>0.53817867926671081</v>
      </c>
      <c r="AB206">
        <v>205</v>
      </c>
    </row>
    <row r="207" spans="1:28" x14ac:dyDescent="0.3">
      <c r="A207">
        <v>138</v>
      </c>
      <c r="B207" t="s">
        <v>140</v>
      </c>
      <c r="C207" t="s">
        <v>149</v>
      </c>
      <c r="D207" t="s">
        <v>155</v>
      </c>
      <c r="E207" t="s">
        <v>157</v>
      </c>
      <c r="F207" t="s">
        <v>159</v>
      </c>
      <c r="G207" t="s">
        <v>224</v>
      </c>
      <c r="H207">
        <v>409.39073635065898</v>
      </c>
      <c r="I207">
        <v>30</v>
      </c>
      <c r="J207">
        <v>1490799.6876079964</v>
      </c>
      <c r="K207">
        <v>63343.412974999992</v>
      </c>
      <c r="L207">
        <v>268343943.76943937</v>
      </c>
      <c r="M207">
        <v>6375256.4249999989</v>
      </c>
      <c r="N207">
        <v>2236199531.4119949</v>
      </c>
      <c r="O207">
        <v>112386000</v>
      </c>
      <c r="P207">
        <v>30.353600616666661</v>
      </c>
      <c r="Q207">
        <v>22287.455329739543</v>
      </c>
      <c r="R207">
        <v>268407287.18241438</v>
      </c>
      <c r="S207">
        <v>2354.9607878369952</v>
      </c>
      <c r="T207">
        <v>22317.808930356208</v>
      </c>
      <c r="U207">
        <f>Net_Zero_Table[[#This Row],[Total Energy(MJ)]]*AHP!$Q$23/TOPSIS!$B$20</f>
        <v>2.2559074135066276E-2</v>
      </c>
      <c r="V207">
        <f>Net_Zero_Table[[#This Row],[Capital Cost (LKR)]]*AHP!$Q$24/TOPSIS!$C$20</f>
        <v>4.8696373569580712E-3</v>
      </c>
      <c r="W207">
        <f>Net_Zero_Table[[#This Row],[System Cost (LKR)]]*AHP!$Q$25/TOPSIS!$D$20</f>
        <v>2.4418453590585166E-3</v>
      </c>
      <c r="X207">
        <f>Net_Zero_Table[[#This Row],[Embodied Carbon (Metric T)]]*AHP!$Q$26/TOPSIS!$E$20</f>
        <v>1.3086738501845706E-2</v>
      </c>
      <c r="Y2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4.2217294717179447E-3</v>
      </c>
      <c r="Z2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4.9081854607835457E-3</v>
      </c>
      <c r="AA207">
        <f>Net_Zero_Table[[#This Row],[S- Worst-Euclidean Distance]]/(Net_Zero_Table[[#This Row],[S+ Best-Euclidean Distance]]+Net_Zero_Table[[#This Row],[S- Worst-Euclidean Distance]])</f>
        <v>0.5375937779344413</v>
      </c>
      <c r="AB207">
        <v>206</v>
      </c>
    </row>
    <row r="208" spans="1:28" x14ac:dyDescent="0.3">
      <c r="A208">
        <v>118</v>
      </c>
      <c r="B208" t="s">
        <v>140</v>
      </c>
      <c r="C208" t="s">
        <v>149</v>
      </c>
      <c r="D208" t="s">
        <v>154</v>
      </c>
      <c r="E208" t="s">
        <v>157</v>
      </c>
      <c r="F208" t="s">
        <v>159</v>
      </c>
      <c r="G208" t="s">
        <v>225</v>
      </c>
      <c r="H208">
        <v>409.36064247565895</v>
      </c>
      <c r="I208">
        <v>59</v>
      </c>
      <c r="J208">
        <v>1490770.5567369964</v>
      </c>
      <c r="K208">
        <v>63429.39547499999</v>
      </c>
      <c r="L208">
        <v>268338700.21265936</v>
      </c>
      <c r="M208">
        <v>6379555.5499999989</v>
      </c>
      <c r="N208">
        <v>2236155835.1054945</v>
      </c>
      <c r="O208">
        <v>109976000</v>
      </c>
      <c r="P208">
        <v>30.418087491666657</v>
      </c>
      <c r="Q208">
        <v>22287.019823218096</v>
      </c>
      <c r="R208">
        <v>268402129.60813436</v>
      </c>
      <c r="S208">
        <v>2352.5113906554948</v>
      </c>
      <c r="T208">
        <v>22317.437910709763</v>
      </c>
      <c r="U208">
        <f>Net_Zero_Table[[#This Row],[Total Energy(MJ)]]*AHP!$Q$23/TOPSIS!$B$20</f>
        <v>2.255864065167705E-2</v>
      </c>
      <c r="V208">
        <f>Net_Zero_Table[[#This Row],[Capital Cost (LKR)]]*AHP!$Q$24/TOPSIS!$C$20</f>
        <v>4.8729211746285483E-3</v>
      </c>
      <c r="W208">
        <f>Net_Zero_Table[[#This Row],[System Cost (LKR)]]*AHP!$Q$25/TOPSIS!$D$20</f>
        <v>2.3894825441586978E-3</v>
      </c>
      <c r="X208">
        <f>Net_Zero_Table[[#This Row],[Embodied Carbon (Metric T)]]*AHP!$Q$26/TOPSIS!$E$20</f>
        <v>1.3114541558246956E-2</v>
      </c>
      <c r="Y2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4.2444201810553075E-3</v>
      </c>
      <c r="Z2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4.9158832532948706E-3</v>
      </c>
      <c r="AA208">
        <f>Net_Zero_Table[[#This Row],[S- Worst-Euclidean Distance]]/(Net_Zero_Table[[#This Row],[S+ Best-Euclidean Distance]]+Net_Zero_Table[[#This Row],[S- Worst-Euclidean Distance]])</f>
        <v>0.53665070033169671</v>
      </c>
      <c r="AB208">
        <v>207</v>
      </c>
    </row>
    <row r="209" spans="1:28" x14ac:dyDescent="0.3">
      <c r="A209">
        <v>137</v>
      </c>
      <c r="B209" t="s">
        <v>140</v>
      </c>
      <c r="C209" t="s">
        <v>149</v>
      </c>
      <c r="D209" t="s">
        <v>155</v>
      </c>
      <c r="E209" t="s">
        <v>157</v>
      </c>
      <c r="F209" t="s">
        <v>159</v>
      </c>
      <c r="G209" t="s">
        <v>226</v>
      </c>
      <c r="H209">
        <v>409.39073635065898</v>
      </c>
      <c r="I209">
        <v>30</v>
      </c>
      <c r="J209">
        <v>1490799.6876079964</v>
      </c>
      <c r="K209">
        <v>63343.412974999992</v>
      </c>
      <c r="L209">
        <v>268343943.76943937</v>
      </c>
      <c r="M209">
        <v>6375256.4249999989</v>
      </c>
      <c r="N209">
        <v>2236199531.4119949</v>
      </c>
      <c r="O209">
        <v>117000000</v>
      </c>
      <c r="P209">
        <v>30.353600616666661</v>
      </c>
      <c r="Q209">
        <v>22287.455329739543</v>
      </c>
      <c r="R209">
        <v>268407287.18241438</v>
      </c>
      <c r="S209">
        <v>2359.5747878369953</v>
      </c>
      <c r="T209">
        <v>22317.808930356208</v>
      </c>
      <c r="U209">
        <f>Net_Zero_Table[[#This Row],[Total Energy(MJ)]]*AHP!$Q$23/TOPSIS!$B$20</f>
        <v>2.2559074135066276E-2</v>
      </c>
      <c r="V209">
        <f>Net_Zero_Table[[#This Row],[Capital Cost (LKR)]]*AHP!$Q$24/TOPSIS!$C$20</f>
        <v>4.8696373569580712E-3</v>
      </c>
      <c r="W209">
        <f>Net_Zero_Table[[#This Row],[System Cost (LKR)]]*AHP!$Q$25/TOPSIS!$D$20</f>
        <v>2.5420951631862192E-3</v>
      </c>
      <c r="X209">
        <f>Net_Zero_Table[[#This Row],[Embodied Carbon (Metric T)]]*AHP!$Q$26/TOPSIS!$E$20</f>
        <v>1.3086738501845706E-2</v>
      </c>
      <c r="Y2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4.2299254755089003E-3</v>
      </c>
      <c r="Z2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4.8950288090266053E-3</v>
      </c>
      <c r="AA209">
        <f>Net_Zero_Table[[#This Row],[S- Worst-Euclidean Distance]]/(Net_Zero_Table[[#This Row],[S+ Best-Euclidean Distance]]+Net_Zero_Table[[#This Row],[S- Worst-Euclidean Distance]])</f>
        <v>0.53644420085725186</v>
      </c>
      <c r="AB209">
        <v>208</v>
      </c>
    </row>
    <row r="210" spans="1:28" x14ac:dyDescent="0.3">
      <c r="A210">
        <v>120</v>
      </c>
      <c r="B210" t="s">
        <v>140</v>
      </c>
      <c r="C210" t="s">
        <v>149</v>
      </c>
      <c r="D210" t="s">
        <v>154</v>
      </c>
      <c r="E210" t="s">
        <v>157</v>
      </c>
      <c r="F210" t="s">
        <v>159</v>
      </c>
      <c r="G210" t="s">
        <v>224</v>
      </c>
      <c r="H210">
        <v>409.36064247565895</v>
      </c>
      <c r="I210">
        <v>30</v>
      </c>
      <c r="J210">
        <v>1490770.5567369964</v>
      </c>
      <c r="K210">
        <v>63429.39547499999</v>
      </c>
      <c r="L210">
        <v>268338700.21265936</v>
      </c>
      <c r="M210">
        <v>6379555.5499999989</v>
      </c>
      <c r="N210">
        <v>2236155835.1054945</v>
      </c>
      <c r="O210">
        <v>112386000</v>
      </c>
      <c r="P210">
        <v>30.418087491666657</v>
      </c>
      <c r="Q210">
        <v>22287.019823218096</v>
      </c>
      <c r="R210">
        <v>268402129.60813436</v>
      </c>
      <c r="S210">
        <v>2354.9213906554946</v>
      </c>
      <c r="T210">
        <v>22317.437910709763</v>
      </c>
      <c r="U210">
        <f>Net_Zero_Table[[#This Row],[Total Energy(MJ)]]*AHP!$Q$23/TOPSIS!$B$20</f>
        <v>2.255864065167705E-2</v>
      </c>
      <c r="V210">
        <f>Net_Zero_Table[[#This Row],[Capital Cost (LKR)]]*AHP!$Q$24/TOPSIS!$C$20</f>
        <v>4.8729211746285483E-3</v>
      </c>
      <c r="W210">
        <f>Net_Zero_Table[[#This Row],[System Cost (LKR)]]*AHP!$Q$25/TOPSIS!$D$20</f>
        <v>2.4418453590585166E-3</v>
      </c>
      <c r="X210">
        <f>Net_Zero_Table[[#This Row],[Embodied Carbon (Metric T)]]*AHP!$Q$26/TOPSIS!$E$20</f>
        <v>1.3114541558246956E-2</v>
      </c>
      <c r="Y2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4.2477397142326517E-3</v>
      </c>
      <c r="Z2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4.9082124021350105E-3</v>
      </c>
      <c r="AA210">
        <f>Net_Zero_Table[[#This Row],[S- Worst-Euclidean Distance]]/(Net_Zero_Table[[#This Row],[S+ Best-Euclidean Distance]]+Net_Zero_Table[[#This Row],[S- Worst-Euclidean Distance]])</f>
        <v>0.53606794135159697</v>
      </c>
      <c r="AB210">
        <v>209</v>
      </c>
    </row>
    <row r="211" spans="1:28" x14ac:dyDescent="0.3">
      <c r="A211">
        <v>119</v>
      </c>
      <c r="B211" t="s">
        <v>140</v>
      </c>
      <c r="C211" t="s">
        <v>149</v>
      </c>
      <c r="D211" t="s">
        <v>154</v>
      </c>
      <c r="E211" t="s">
        <v>157</v>
      </c>
      <c r="F211" t="s">
        <v>159</v>
      </c>
      <c r="G211" t="s">
        <v>226</v>
      </c>
      <c r="H211">
        <v>409.36064247565895</v>
      </c>
      <c r="I211">
        <v>30</v>
      </c>
      <c r="J211">
        <v>1490770.5567369964</v>
      </c>
      <c r="K211">
        <v>63429.39547499999</v>
      </c>
      <c r="L211">
        <v>268338700.21265936</v>
      </c>
      <c r="M211">
        <v>6379555.5499999989</v>
      </c>
      <c r="N211">
        <v>2236155835.1054945</v>
      </c>
      <c r="O211">
        <v>117000000</v>
      </c>
      <c r="P211">
        <v>30.418087491666657</v>
      </c>
      <c r="Q211">
        <v>22287.019823218096</v>
      </c>
      <c r="R211">
        <v>268402129.60813436</v>
      </c>
      <c r="S211">
        <v>2359.5353906554947</v>
      </c>
      <c r="T211">
        <v>22317.437910709763</v>
      </c>
      <c r="U211">
        <f>Net_Zero_Table[[#This Row],[Total Energy(MJ)]]*AHP!$Q$23/TOPSIS!$B$20</f>
        <v>2.255864065167705E-2</v>
      </c>
      <c r="V211">
        <f>Net_Zero_Table[[#This Row],[Capital Cost (LKR)]]*AHP!$Q$24/TOPSIS!$C$20</f>
        <v>4.8729211746285483E-3</v>
      </c>
      <c r="W211">
        <f>Net_Zero_Table[[#This Row],[System Cost (LKR)]]*AHP!$Q$25/TOPSIS!$D$20</f>
        <v>2.5420951631862192E-3</v>
      </c>
      <c r="X211">
        <f>Net_Zero_Table[[#This Row],[Embodied Carbon (Metric T)]]*AHP!$Q$26/TOPSIS!$E$20</f>
        <v>1.3114541558246956E-2</v>
      </c>
      <c r="Y2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4.2558856276757023E-3</v>
      </c>
      <c r="Z2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4.8950558227894977E-3</v>
      </c>
      <c r="AA211">
        <f>Net_Zero_Table[[#This Row],[S- Worst-Euclidean Distance]]/(Net_Zero_Table[[#This Row],[S+ Best-Euclidean Distance]]+Net_Zero_Table[[#This Row],[S- Worst-Euclidean Distance]])</f>
        <v>0.53492373973616147</v>
      </c>
      <c r="AB211">
        <v>210</v>
      </c>
    </row>
    <row r="212" spans="1:28" x14ac:dyDescent="0.3">
      <c r="A212">
        <v>319</v>
      </c>
      <c r="B212" t="s">
        <v>141</v>
      </c>
      <c r="C212" t="s">
        <v>151</v>
      </c>
      <c r="D212" t="s">
        <v>155</v>
      </c>
      <c r="E212" t="s">
        <v>157</v>
      </c>
      <c r="F212" t="s">
        <v>160</v>
      </c>
      <c r="G212" t="s">
        <v>225</v>
      </c>
      <c r="H212">
        <v>445.79905015641731</v>
      </c>
      <c r="I212">
        <v>64</v>
      </c>
      <c r="J212">
        <v>1618569.3937087553</v>
      </c>
      <c r="K212">
        <v>55448.661149999985</v>
      </c>
      <c r="L212">
        <v>291342490.867576</v>
      </c>
      <c r="M212">
        <v>5397629.7508333316</v>
      </c>
      <c r="N212">
        <v>2427854090.5631332</v>
      </c>
      <c r="O212">
        <v>119296000</v>
      </c>
      <c r="P212">
        <v>24.88482255833333</v>
      </c>
      <c r="Q212">
        <v>24197.612435945892</v>
      </c>
      <c r="R212">
        <v>291397939.52872598</v>
      </c>
      <c r="S212">
        <v>2552.5477203139667</v>
      </c>
      <c r="T212">
        <v>24222.497258504227</v>
      </c>
      <c r="U212">
        <f>Net_Zero_Table[[#This Row],[Total Energy(MJ)]]*AHP!$Q$23/TOPSIS!$B$20</f>
        <v>2.4491390638609997E-2</v>
      </c>
      <c r="V212">
        <f>Net_Zero_Table[[#This Row],[Capital Cost (LKR)]]*AHP!$Q$24/TOPSIS!$C$20</f>
        <v>4.1228929036664259E-3</v>
      </c>
      <c r="W212">
        <f>Net_Zero_Table[[#This Row],[System Cost (LKR)]]*AHP!$Q$25/TOPSIS!$D$20</f>
        <v>2.5919810648501128E-3</v>
      </c>
      <c r="X212">
        <f>Net_Zero_Table[[#This Row],[Embodied Carbon (Metric T)]]*AHP!$Q$26/TOPSIS!$E$20</f>
        <v>1.072891383129434E-2</v>
      </c>
      <c r="Y2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3.6954404146281928E-3</v>
      </c>
      <c r="Z2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3.9901283627254815E-3</v>
      </c>
      <c r="AA212">
        <f>Net_Zero_Table[[#This Row],[S- Worst-Euclidean Distance]]/(Net_Zero_Table[[#This Row],[S+ Best-Euclidean Distance]]+Net_Zero_Table[[#This Row],[S- Worst-Euclidean Distance]])</f>
        <v>0.51917151200088252</v>
      </c>
      <c r="AB212">
        <v>211</v>
      </c>
    </row>
    <row r="213" spans="1:28" x14ac:dyDescent="0.3">
      <c r="A213">
        <v>321</v>
      </c>
      <c r="B213" t="s">
        <v>141</v>
      </c>
      <c r="C213" t="s">
        <v>151</v>
      </c>
      <c r="D213" t="s">
        <v>155</v>
      </c>
      <c r="E213" t="s">
        <v>157</v>
      </c>
      <c r="F213" t="s">
        <v>160</v>
      </c>
      <c r="G213" t="s">
        <v>224</v>
      </c>
      <c r="H213">
        <v>445.79905015641731</v>
      </c>
      <c r="I213">
        <v>32</v>
      </c>
      <c r="J213">
        <v>1618569.3937087553</v>
      </c>
      <c r="K213">
        <v>55448.661149999985</v>
      </c>
      <c r="L213">
        <v>291342490.867576</v>
      </c>
      <c r="M213">
        <v>5397629.7508333316</v>
      </c>
      <c r="N213">
        <v>2427854090.5631332</v>
      </c>
      <c r="O213">
        <v>119878400</v>
      </c>
      <c r="P213">
        <v>24.88482255833333</v>
      </c>
      <c r="Q213">
        <v>24197.612435945892</v>
      </c>
      <c r="R213">
        <v>291397939.52872598</v>
      </c>
      <c r="S213">
        <v>2553.1301203139669</v>
      </c>
      <c r="T213">
        <v>24222.497258504227</v>
      </c>
      <c r="U213">
        <f>Net_Zero_Table[[#This Row],[Total Energy(MJ)]]*AHP!$Q$23/TOPSIS!$B$20</f>
        <v>2.4491390638609997E-2</v>
      </c>
      <c r="V213">
        <f>Net_Zero_Table[[#This Row],[Capital Cost (LKR)]]*AHP!$Q$24/TOPSIS!$C$20</f>
        <v>4.1228929036664259E-3</v>
      </c>
      <c r="W213">
        <f>Net_Zero_Table[[#This Row],[System Cost (LKR)]]*AHP!$Q$25/TOPSIS!$D$20</f>
        <v>2.6046350496624175E-3</v>
      </c>
      <c r="X213">
        <f>Net_Zero_Table[[#This Row],[Embodied Carbon (Metric T)]]*AHP!$Q$26/TOPSIS!$E$20</f>
        <v>1.072891383129434E-2</v>
      </c>
      <c r="Y2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3.6969872328022082E-3</v>
      </c>
      <c r="Z2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3.9884251808077901E-3</v>
      </c>
      <c r="AA213">
        <f>Net_Zero_Table[[#This Row],[S- Worst-Euclidean Distance]]/(Net_Zero_Table[[#This Row],[S+ Best-Euclidean Distance]]+Net_Zero_Table[[#This Row],[S- Worst-Euclidean Distance]])</f>
        <v>0.51896046251789163</v>
      </c>
      <c r="AB213">
        <v>212</v>
      </c>
    </row>
    <row r="214" spans="1:28" x14ac:dyDescent="0.3">
      <c r="A214">
        <v>301</v>
      </c>
      <c r="B214" t="s">
        <v>141</v>
      </c>
      <c r="C214" t="s">
        <v>151</v>
      </c>
      <c r="D214" t="s">
        <v>154</v>
      </c>
      <c r="E214" t="s">
        <v>157</v>
      </c>
      <c r="F214" t="s">
        <v>160</v>
      </c>
      <c r="G214" t="s">
        <v>225</v>
      </c>
      <c r="H214">
        <v>445.76895628141727</v>
      </c>
      <c r="I214">
        <v>64</v>
      </c>
      <c r="J214">
        <v>1618540.2628377555</v>
      </c>
      <c r="K214">
        <v>55534.643649999998</v>
      </c>
      <c r="L214">
        <v>291337247.31079596</v>
      </c>
      <c r="M214">
        <v>5401928.8758333316</v>
      </c>
      <c r="N214">
        <v>2427810394.2566333</v>
      </c>
      <c r="O214">
        <v>119296000</v>
      </c>
      <c r="P214">
        <v>24.949309433333333</v>
      </c>
      <c r="Q214">
        <v>24197.176929424444</v>
      </c>
      <c r="R214">
        <v>291392781.95444596</v>
      </c>
      <c r="S214">
        <v>2552.508323132467</v>
      </c>
      <c r="T214">
        <v>24222.126238857778</v>
      </c>
      <c r="U214">
        <f>Net_Zero_Table[[#This Row],[Total Energy(MJ)]]*AHP!$Q$23/TOPSIS!$B$20</f>
        <v>2.4490957155220774E-2</v>
      </c>
      <c r="V214">
        <f>Net_Zero_Table[[#This Row],[Capital Cost (LKR)]]*AHP!$Q$24/TOPSIS!$C$20</f>
        <v>4.1261767213369013E-3</v>
      </c>
      <c r="W214">
        <f>Net_Zero_Table[[#This Row],[System Cost (LKR)]]*AHP!$Q$25/TOPSIS!$D$20</f>
        <v>2.5919810648501128E-3</v>
      </c>
      <c r="X214">
        <f>Net_Zero_Table[[#This Row],[Embodied Carbon (Metric T)]]*AHP!$Q$26/TOPSIS!$E$20</f>
        <v>1.0756716887695592E-2</v>
      </c>
      <c r="Y2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3.7066000244819386E-3</v>
      </c>
      <c r="Z2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3.9728704678073674E-3</v>
      </c>
      <c r="AA214">
        <f>Net_Zero_Table[[#This Row],[S- Worst-Euclidean Distance]]/(Net_Zero_Table[[#This Row],[S+ Best-Euclidean Distance]]+Net_Zero_Table[[#This Row],[S- Worst-Euclidean Distance]])</f>
        <v>0.51733651060921337</v>
      </c>
      <c r="AB214">
        <v>213</v>
      </c>
    </row>
    <row r="215" spans="1:28" x14ac:dyDescent="0.3">
      <c r="A215">
        <v>320</v>
      </c>
      <c r="B215" t="s">
        <v>141</v>
      </c>
      <c r="C215" t="s">
        <v>151</v>
      </c>
      <c r="D215" t="s">
        <v>155</v>
      </c>
      <c r="E215" t="s">
        <v>157</v>
      </c>
      <c r="F215" t="s">
        <v>160</v>
      </c>
      <c r="G215" t="s">
        <v>226</v>
      </c>
      <c r="H215">
        <v>445.79905015641731</v>
      </c>
      <c r="I215">
        <v>32</v>
      </c>
      <c r="J215">
        <v>1618569.3937087553</v>
      </c>
      <c r="K215">
        <v>55448.661149999985</v>
      </c>
      <c r="L215">
        <v>291342490.867576</v>
      </c>
      <c r="M215">
        <v>5397629.7508333316</v>
      </c>
      <c r="N215">
        <v>2427854090.5631332</v>
      </c>
      <c r="O215">
        <v>124800000</v>
      </c>
      <c r="P215">
        <v>24.88482255833333</v>
      </c>
      <c r="Q215">
        <v>24197.612435945892</v>
      </c>
      <c r="R215">
        <v>291397939.52872598</v>
      </c>
      <c r="S215">
        <v>2558.0517203139666</v>
      </c>
      <c r="T215">
        <v>24222.497258504227</v>
      </c>
      <c r="U215">
        <f>Net_Zero_Table[[#This Row],[Total Energy(MJ)]]*AHP!$Q$23/TOPSIS!$B$20</f>
        <v>2.4491390638609997E-2</v>
      </c>
      <c r="V215">
        <f>Net_Zero_Table[[#This Row],[Capital Cost (LKR)]]*AHP!$Q$24/TOPSIS!$C$20</f>
        <v>4.1228929036664259E-3</v>
      </c>
      <c r="W215">
        <f>Net_Zero_Table[[#This Row],[System Cost (LKR)]]*AHP!$Q$25/TOPSIS!$D$20</f>
        <v>2.7115681740653005E-3</v>
      </c>
      <c r="X215">
        <f>Net_Zero_Table[[#This Row],[Embodied Carbon (Metric T)]]*AHP!$Q$26/TOPSIS!$E$20</f>
        <v>1.072891383129434E-2</v>
      </c>
      <c r="Y2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3.7117559551620742E-3</v>
      </c>
      <c r="Z2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3.9756118192085573E-3</v>
      </c>
      <c r="AA215">
        <f>Net_Zero_Table[[#This Row],[S- Worst-Euclidean Distance]]/(Net_Zero_Table[[#This Row],[S+ Best-Euclidean Distance]]+Net_Zero_Table[[#This Row],[S- Worst-Euclidean Distance]])</f>
        <v>0.51716165219297605</v>
      </c>
      <c r="AB215">
        <v>214</v>
      </c>
    </row>
    <row r="216" spans="1:28" x14ac:dyDescent="0.3">
      <c r="A216">
        <v>303</v>
      </c>
      <c r="B216" t="s">
        <v>141</v>
      </c>
      <c r="C216" t="s">
        <v>151</v>
      </c>
      <c r="D216" t="s">
        <v>154</v>
      </c>
      <c r="E216" t="s">
        <v>157</v>
      </c>
      <c r="F216" t="s">
        <v>160</v>
      </c>
      <c r="G216" t="s">
        <v>224</v>
      </c>
      <c r="H216">
        <v>445.76895628141727</v>
      </c>
      <c r="I216">
        <v>32</v>
      </c>
      <c r="J216">
        <v>1618540.2628377555</v>
      </c>
      <c r="K216">
        <v>55534.643649999998</v>
      </c>
      <c r="L216">
        <v>291337247.31079596</v>
      </c>
      <c r="M216">
        <v>5401928.8758333316</v>
      </c>
      <c r="N216">
        <v>2427810394.2566333</v>
      </c>
      <c r="O216">
        <v>119878400</v>
      </c>
      <c r="P216">
        <v>24.949309433333333</v>
      </c>
      <c r="Q216">
        <v>24197.176929424444</v>
      </c>
      <c r="R216">
        <v>291392781.95444596</v>
      </c>
      <c r="S216">
        <v>2553.0907231324668</v>
      </c>
      <c r="T216">
        <v>24222.126238857778</v>
      </c>
      <c r="U216">
        <f>Net_Zero_Table[[#This Row],[Total Energy(MJ)]]*AHP!$Q$23/TOPSIS!$B$20</f>
        <v>2.4490957155220774E-2</v>
      </c>
      <c r="V216">
        <f>Net_Zero_Table[[#This Row],[Capital Cost (LKR)]]*AHP!$Q$24/TOPSIS!$C$20</f>
        <v>4.1261767213369013E-3</v>
      </c>
      <c r="W216">
        <f>Net_Zero_Table[[#This Row],[System Cost (LKR)]]*AHP!$Q$25/TOPSIS!$D$20</f>
        <v>2.6046350496624175E-3</v>
      </c>
      <c r="X216">
        <f>Net_Zero_Table[[#This Row],[Embodied Carbon (Metric T)]]*AHP!$Q$26/TOPSIS!$E$20</f>
        <v>1.0756716887695592E-2</v>
      </c>
      <c r="Y2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3.7081421875279604E-3</v>
      </c>
      <c r="Z2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3.971159884196461E-3</v>
      </c>
      <c r="AA216">
        <f>Net_Zero_Table[[#This Row],[S- Worst-Euclidean Distance]]/(Net_Zero_Table[[#This Row],[S+ Best-Euclidean Distance]]+Net_Zero_Table[[#This Row],[S- Worst-Euclidean Distance]])</f>
        <v>0.51712510422248825</v>
      </c>
      <c r="AB216">
        <v>215</v>
      </c>
    </row>
    <row r="217" spans="1:28" x14ac:dyDescent="0.3">
      <c r="A217">
        <v>302</v>
      </c>
      <c r="B217" t="s">
        <v>141</v>
      </c>
      <c r="C217" t="s">
        <v>151</v>
      </c>
      <c r="D217" t="s">
        <v>154</v>
      </c>
      <c r="E217" t="s">
        <v>157</v>
      </c>
      <c r="F217" t="s">
        <v>160</v>
      </c>
      <c r="G217" t="s">
        <v>226</v>
      </c>
      <c r="H217">
        <v>445.76895628141727</v>
      </c>
      <c r="I217">
        <v>32</v>
      </c>
      <c r="J217">
        <v>1618540.2628377555</v>
      </c>
      <c r="K217">
        <v>55534.643649999998</v>
      </c>
      <c r="L217">
        <v>291337247.31079596</v>
      </c>
      <c r="M217">
        <v>5401928.8758333316</v>
      </c>
      <c r="N217">
        <v>2427810394.2566333</v>
      </c>
      <c r="O217">
        <v>124800000</v>
      </c>
      <c r="P217">
        <v>24.949309433333333</v>
      </c>
      <c r="Q217">
        <v>24197.176929424444</v>
      </c>
      <c r="R217">
        <v>291392781.95444596</v>
      </c>
      <c r="S217">
        <v>2558.0123231324669</v>
      </c>
      <c r="T217">
        <v>24222.126238857778</v>
      </c>
      <c r="U217">
        <f>Net_Zero_Table[[#This Row],[Total Energy(MJ)]]*AHP!$Q$23/TOPSIS!$B$20</f>
        <v>2.4490957155220774E-2</v>
      </c>
      <c r="V217">
        <f>Net_Zero_Table[[#This Row],[Capital Cost (LKR)]]*AHP!$Q$24/TOPSIS!$C$20</f>
        <v>4.1261767213369013E-3</v>
      </c>
      <c r="W217">
        <f>Net_Zero_Table[[#This Row],[System Cost (LKR)]]*AHP!$Q$25/TOPSIS!$D$20</f>
        <v>2.7115681740653005E-3</v>
      </c>
      <c r="X217">
        <f>Net_Zero_Table[[#This Row],[Embodied Carbon (Metric T)]]*AHP!$Q$26/TOPSIS!$E$20</f>
        <v>1.0756716887695592E-2</v>
      </c>
      <c r="Y2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3.7228666581148513E-3</v>
      </c>
      <c r="Z2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3.9582906335917743E-3</v>
      </c>
      <c r="AA217">
        <f>Net_Zero_Table[[#This Row],[S- Worst-Euclidean Distance]]/(Net_Zero_Table[[#This Row],[S+ Best-Euclidean Distance]]+Net_Zero_Table[[#This Row],[S- Worst-Euclidean Distance]])</f>
        <v>0.515324772461769</v>
      </c>
      <c r="AB217">
        <v>216</v>
      </c>
    </row>
    <row r="218" spans="1:28" x14ac:dyDescent="0.3">
      <c r="A218">
        <v>529</v>
      </c>
      <c r="B218" t="s">
        <v>143</v>
      </c>
      <c r="C218" t="s">
        <v>151</v>
      </c>
      <c r="D218" t="s">
        <v>155</v>
      </c>
      <c r="E218" t="s">
        <v>156</v>
      </c>
      <c r="F218" t="s">
        <v>161</v>
      </c>
      <c r="G218" t="s">
        <v>225</v>
      </c>
      <c r="H218">
        <v>453.71279180054182</v>
      </c>
      <c r="I218">
        <v>65</v>
      </c>
      <c r="J218">
        <v>1633016.0383157746</v>
      </c>
      <c r="K218">
        <v>39185.261733333326</v>
      </c>
      <c r="L218">
        <v>293942886.89683944</v>
      </c>
      <c r="M218">
        <v>5844815.7966666659</v>
      </c>
      <c r="N218">
        <v>2449524057.4736619</v>
      </c>
      <c r="O218">
        <v>121160000</v>
      </c>
      <c r="P218">
        <v>24.148739891666661</v>
      </c>
      <c r="Q218">
        <v>24413.589772820826</v>
      </c>
      <c r="R218">
        <v>293982072.15857279</v>
      </c>
      <c r="S218">
        <v>2576.5288732703284</v>
      </c>
      <c r="T218">
        <v>24437.738512712491</v>
      </c>
      <c r="U218">
        <f>Net_Zero_Table[[#This Row],[Total Energy(MJ)]]*AHP!$Q$23/TOPSIS!$B$20</f>
        <v>2.4708581610522543E-2</v>
      </c>
      <c r="V218">
        <f>Net_Zero_Table[[#This Row],[Capital Cost (LKR)]]*AHP!$Q$24/TOPSIS!$C$20</f>
        <v>4.4644687916198843E-3</v>
      </c>
      <c r="W218">
        <f>Net_Zero_Table[[#This Row],[System Cost (LKR)]]*AHP!$Q$25/TOPSIS!$D$20</f>
        <v>2.6324807689883959E-3</v>
      </c>
      <c r="X218">
        <f>Net_Zero_Table[[#This Row],[Embodied Carbon (Metric T)]]*AHP!$Q$26/TOPSIS!$E$20</f>
        <v>1.0411557037414716E-2</v>
      </c>
      <c r="Y2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3.8172266469137218E-3</v>
      </c>
      <c r="Z2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3.9442738009908178E-3</v>
      </c>
      <c r="AA218">
        <f>Net_Zero_Table[[#This Row],[S- Worst-Euclidean Distance]]/(Net_Zero_Table[[#This Row],[S+ Best-Euclidean Distance]]+Net_Zero_Table[[#This Row],[S- Worst-Euclidean Distance]])</f>
        <v>0.50818444545161345</v>
      </c>
      <c r="AB218">
        <v>217</v>
      </c>
    </row>
    <row r="219" spans="1:28" x14ac:dyDescent="0.3">
      <c r="A219">
        <v>211</v>
      </c>
      <c r="B219" t="s">
        <v>140</v>
      </c>
      <c r="C219" t="s">
        <v>151</v>
      </c>
      <c r="D219" t="s">
        <v>155</v>
      </c>
      <c r="E219" t="s">
        <v>157</v>
      </c>
      <c r="F219" t="s">
        <v>160</v>
      </c>
      <c r="G219" t="s">
        <v>225</v>
      </c>
      <c r="H219">
        <v>431.03396157209284</v>
      </c>
      <c r="I219">
        <v>62</v>
      </c>
      <c r="J219">
        <v>1571702.1066125997</v>
      </c>
      <c r="K219">
        <v>62327.061149999994</v>
      </c>
      <c r="L219">
        <v>282906379.19026798</v>
      </c>
      <c r="M219">
        <v>5913509.7508333316</v>
      </c>
      <c r="N219">
        <v>2357553159.9188995</v>
      </c>
      <c r="O219">
        <v>115568000</v>
      </c>
      <c r="P219">
        <v>27.636182558333331</v>
      </c>
      <c r="Q219">
        <v>23496.946493858366</v>
      </c>
      <c r="R219">
        <v>282968706.25141799</v>
      </c>
      <c r="S219">
        <v>2479.0346696697329</v>
      </c>
      <c r="T219">
        <v>23524.5826764167</v>
      </c>
      <c r="U219">
        <f>Net_Zero_Table[[#This Row],[Total Energy(MJ)]]*AHP!$Q$23/TOPSIS!$B$20</f>
        <v>2.3782931116513174E-2</v>
      </c>
      <c r="V219">
        <f>Net_Zero_Table[[#This Row],[Capital Cost (LKR)]]*AHP!$Q$24/TOPSIS!$C$20</f>
        <v>4.5169395666141872E-3</v>
      </c>
      <c r="W219">
        <f>Net_Zero_Table[[#This Row],[System Cost (LKR)]]*AHP!$Q$25/TOPSIS!$D$20</f>
        <v>2.5109816565735471E-3</v>
      </c>
      <c r="X219">
        <f>Net_Zero_Table[[#This Row],[Embodied Carbon (Metric T)]]*AHP!$Q$26/TOPSIS!$E$20</f>
        <v>1.1915143079651379E-2</v>
      </c>
      <c r="Y2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3.8236077691590244E-3</v>
      </c>
      <c r="Z2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3.945206260705424E-3</v>
      </c>
      <c r="AA219">
        <f>Net_Zero_Table[[#This Row],[S- Worst-Euclidean Distance]]/(Net_Zero_Table[[#This Row],[S+ Best-Euclidean Distance]]+Net_Zero_Table[[#This Row],[S- Worst-Euclidean Distance]])</f>
        <v>0.50782606528351415</v>
      </c>
      <c r="AB219">
        <v>218</v>
      </c>
    </row>
    <row r="220" spans="1:28" x14ac:dyDescent="0.3">
      <c r="A220">
        <v>213</v>
      </c>
      <c r="B220" t="s">
        <v>140</v>
      </c>
      <c r="C220" t="s">
        <v>151</v>
      </c>
      <c r="D220" t="s">
        <v>155</v>
      </c>
      <c r="E220" t="s">
        <v>157</v>
      </c>
      <c r="F220" t="s">
        <v>160</v>
      </c>
      <c r="G220" t="s">
        <v>224</v>
      </c>
      <c r="H220">
        <v>431.03396157209284</v>
      </c>
      <c r="I220">
        <v>31</v>
      </c>
      <c r="J220">
        <v>1571702.1066125997</v>
      </c>
      <c r="K220">
        <v>62327.061149999994</v>
      </c>
      <c r="L220">
        <v>282906379.19026798</v>
      </c>
      <c r="M220">
        <v>5913509.7508333316</v>
      </c>
      <c r="N220">
        <v>2357553159.9188995</v>
      </c>
      <c r="O220">
        <v>116132200</v>
      </c>
      <c r="P220">
        <v>27.636182558333331</v>
      </c>
      <c r="Q220">
        <v>23496.946493858366</v>
      </c>
      <c r="R220">
        <v>282968706.25141799</v>
      </c>
      <c r="S220">
        <v>2479.5988696697332</v>
      </c>
      <c r="T220">
        <v>23524.5826764167</v>
      </c>
      <c r="U220">
        <f>Net_Zero_Table[[#This Row],[Total Energy(MJ)]]*AHP!$Q$23/TOPSIS!$B$20</f>
        <v>2.3782931116513174E-2</v>
      </c>
      <c r="V220">
        <f>Net_Zero_Table[[#This Row],[Capital Cost (LKR)]]*AHP!$Q$24/TOPSIS!$C$20</f>
        <v>4.5169395666141872E-3</v>
      </c>
      <c r="W220">
        <f>Net_Zero_Table[[#This Row],[System Cost (LKR)]]*AHP!$Q$25/TOPSIS!$D$20</f>
        <v>2.5232402043604673E-3</v>
      </c>
      <c r="X220">
        <f>Net_Zero_Table[[#This Row],[Embodied Carbon (Metric T)]]*AHP!$Q$26/TOPSIS!$E$20</f>
        <v>1.1915143079651379E-2</v>
      </c>
      <c r="Y2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3.824795819441965E-3</v>
      </c>
      <c r="Z2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3.9432851085954559E-3</v>
      </c>
      <c r="AA220">
        <f>Net_Zero_Table[[#This Row],[S- Worst-Euclidean Distance]]/(Net_Zero_Table[[#This Row],[S+ Best-Euclidean Distance]]+Net_Zero_Table[[#This Row],[S- Worst-Euclidean Distance]])</f>
        <v>0.50762667705519293</v>
      </c>
      <c r="AB220">
        <v>219</v>
      </c>
    </row>
    <row r="221" spans="1:28" x14ac:dyDescent="0.3">
      <c r="A221">
        <v>531</v>
      </c>
      <c r="B221" t="s">
        <v>143</v>
      </c>
      <c r="C221" t="s">
        <v>151</v>
      </c>
      <c r="D221" t="s">
        <v>155</v>
      </c>
      <c r="E221" t="s">
        <v>156</v>
      </c>
      <c r="F221" t="s">
        <v>161</v>
      </c>
      <c r="G221" t="s">
        <v>224</v>
      </c>
      <c r="H221">
        <v>453.71279180054182</v>
      </c>
      <c r="I221">
        <v>33</v>
      </c>
      <c r="J221">
        <v>1633016.0383157746</v>
      </c>
      <c r="K221">
        <v>39185.261733333326</v>
      </c>
      <c r="L221">
        <v>293942886.89683944</v>
      </c>
      <c r="M221">
        <v>5844815.7966666659</v>
      </c>
      <c r="N221">
        <v>2449524057.4736619</v>
      </c>
      <c r="O221">
        <v>123624600</v>
      </c>
      <c r="P221">
        <v>24.148739891666661</v>
      </c>
      <c r="Q221">
        <v>24413.589772820826</v>
      </c>
      <c r="R221">
        <v>293982072.15857279</v>
      </c>
      <c r="S221">
        <v>2578.9934732703286</v>
      </c>
      <c r="T221">
        <v>24437.738512712491</v>
      </c>
      <c r="U221">
        <f>Net_Zero_Table[[#This Row],[Total Energy(MJ)]]*AHP!$Q$23/TOPSIS!$B$20</f>
        <v>2.4708581610522543E-2</v>
      </c>
      <c r="V221">
        <f>Net_Zero_Table[[#This Row],[Capital Cost (LKR)]]*AHP!$Q$24/TOPSIS!$C$20</f>
        <v>4.4644687916198843E-3</v>
      </c>
      <c r="W221">
        <f>Net_Zero_Table[[#This Row],[System Cost (LKR)]]*AHP!$Q$25/TOPSIS!$D$20</f>
        <v>2.6860298949643686E-3</v>
      </c>
      <c r="X221">
        <f>Net_Zero_Table[[#This Row],[Embodied Carbon (Metric T)]]*AHP!$Q$26/TOPSIS!$E$20</f>
        <v>1.0411557037414716E-2</v>
      </c>
      <c r="Y2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3.8244131776018057E-3</v>
      </c>
      <c r="Z2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3.9378061843105905E-3</v>
      </c>
      <c r="AA221">
        <f>Net_Zero_Table[[#This Row],[S- Worst-Euclidean Distance]]/(Net_Zero_Table[[#This Row],[S+ Best-Euclidean Distance]]+Net_Zero_Table[[#This Row],[S- Worst-Euclidean Distance]])</f>
        <v>0.507304161440295</v>
      </c>
      <c r="AB221">
        <v>220</v>
      </c>
    </row>
    <row r="222" spans="1:28" x14ac:dyDescent="0.3">
      <c r="A222">
        <v>511</v>
      </c>
      <c r="B222" t="s">
        <v>143</v>
      </c>
      <c r="C222" t="s">
        <v>151</v>
      </c>
      <c r="D222" t="s">
        <v>154</v>
      </c>
      <c r="E222" t="s">
        <v>156</v>
      </c>
      <c r="F222" t="s">
        <v>161</v>
      </c>
      <c r="G222" t="s">
        <v>225</v>
      </c>
      <c r="H222">
        <v>453.68269792554179</v>
      </c>
      <c r="I222">
        <v>65</v>
      </c>
      <c r="J222">
        <v>1632986.9074447746</v>
      </c>
      <c r="K222">
        <v>39271.244233333324</v>
      </c>
      <c r="L222">
        <v>293937643.3400594</v>
      </c>
      <c r="M222">
        <v>5849114.9216666659</v>
      </c>
      <c r="N222">
        <v>2449480361.1671619</v>
      </c>
      <c r="O222">
        <v>121160000</v>
      </c>
      <c r="P222">
        <v>24.213226766666658</v>
      </c>
      <c r="Q222">
        <v>24413.154266299378</v>
      </c>
      <c r="R222">
        <v>293976914.58429271</v>
      </c>
      <c r="S222">
        <v>2576.4894760888287</v>
      </c>
      <c r="T222">
        <v>24437.367493066045</v>
      </c>
      <c r="U222">
        <f>Net_Zero_Table[[#This Row],[Total Energy(MJ)]]*AHP!$Q$23/TOPSIS!$B$20</f>
        <v>2.4708148127133314E-2</v>
      </c>
      <c r="V222">
        <f>Net_Zero_Table[[#This Row],[Capital Cost (LKR)]]*AHP!$Q$24/TOPSIS!$C$20</f>
        <v>4.4677526092903605E-3</v>
      </c>
      <c r="W222">
        <f>Net_Zero_Table[[#This Row],[System Cost (LKR)]]*AHP!$Q$25/TOPSIS!$D$20</f>
        <v>2.6324807689883959E-3</v>
      </c>
      <c r="X222">
        <f>Net_Zero_Table[[#This Row],[Embodied Carbon (Metric T)]]*AHP!$Q$26/TOPSIS!$E$20</f>
        <v>1.0439360093815965E-2</v>
      </c>
      <c r="Y2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3.8259941489980406E-3</v>
      </c>
      <c r="Z2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3.9248285683541892E-3</v>
      </c>
      <c r="AA222">
        <f>Net_Zero_Table[[#This Row],[S- Worst-Euclidean Distance]]/(Net_Zero_Table[[#This Row],[S+ Best-Euclidean Distance]]+Net_Zero_Table[[#This Row],[S- Worst-Euclidean Distance]])</f>
        <v>0.50637573732236718</v>
      </c>
      <c r="AB222">
        <v>221</v>
      </c>
    </row>
    <row r="223" spans="1:28" x14ac:dyDescent="0.3">
      <c r="A223">
        <v>193</v>
      </c>
      <c r="B223" t="s">
        <v>140</v>
      </c>
      <c r="C223" t="s">
        <v>151</v>
      </c>
      <c r="D223" t="s">
        <v>154</v>
      </c>
      <c r="E223" t="s">
        <v>157</v>
      </c>
      <c r="F223" t="s">
        <v>160</v>
      </c>
      <c r="G223" t="s">
        <v>225</v>
      </c>
      <c r="H223">
        <v>431.0038676970928</v>
      </c>
      <c r="I223">
        <v>62</v>
      </c>
      <c r="J223">
        <v>1571672.9757415995</v>
      </c>
      <c r="K223">
        <v>62413.043649999992</v>
      </c>
      <c r="L223">
        <v>282901135.63348794</v>
      </c>
      <c r="M223">
        <v>5917808.8758333316</v>
      </c>
      <c r="N223">
        <v>2357509463.6123991</v>
      </c>
      <c r="O223">
        <v>115568000</v>
      </c>
      <c r="P223">
        <v>27.700669433333328</v>
      </c>
      <c r="Q223">
        <v>23496.510987336911</v>
      </c>
      <c r="R223">
        <v>282963548.67713791</v>
      </c>
      <c r="S223">
        <v>2478.9952724882328</v>
      </c>
      <c r="T223">
        <v>23524.211656770243</v>
      </c>
      <c r="U223">
        <f>Net_Zero_Table[[#This Row],[Total Energy(MJ)]]*AHP!$Q$23/TOPSIS!$B$20</f>
        <v>2.3782497633123945E-2</v>
      </c>
      <c r="V223">
        <f>Net_Zero_Table[[#This Row],[Capital Cost (LKR)]]*AHP!$Q$24/TOPSIS!$C$20</f>
        <v>4.5202233842846643E-3</v>
      </c>
      <c r="W223">
        <f>Net_Zero_Table[[#This Row],[System Cost (LKR)]]*AHP!$Q$25/TOPSIS!$D$20</f>
        <v>2.5109816565735471E-3</v>
      </c>
      <c r="X223">
        <f>Net_Zero_Table[[#This Row],[Embodied Carbon (Metric T)]]*AHP!$Q$26/TOPSIS!$E$20</f>
        <v>1.1942946136052629E-2</v>
      </c>
      <c r="Y2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3.8434026615550166E-3</v>
      </c>
      <c r="Z2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3.9365456437734569E-3</v>
      </c>
      <c r="AA223">
        <f>Net_Zero_Table[[#This Row],[S- Worst-Euclidean Distance]]/(Net_Zero_Table[[#This Row],[S+ Best-Euclidean Distance]]+Net_Zero_Table[[#This Row],[S- Worst-Euclidean Distance]])</f>
        <v>0.50598609261674954</v>
      </c>
      <c r="AB223">
        <v>222</v>
      </c>
    </row>
    <row r="224" spans="1:28" x14ac:dyDescent="0.3">
      <c r="A224">
        <v>212</v>
      </c>
      <c r="B224" t="s">
        <v>140</v>
      </c>
      <c r="C224" t="s">
        <v>151</v>
      </c>
      <c r="D224" t="s">
        <v>155</v>
      </c>
      <c r="E224" t="s">
        <v>157</v>
      </c>
      <c r="F224" t="s">
        <v>160</v>
      </c>
      <c r="G224" t="s">
        <v>226</v>
      </c>
      <c r="H224">
        <v>431.03396157209284</v>
      </c>
      <c r="I224">
        <v>31</v>
      </c>
      <c r="J224">
        <v>1571702.1066125997</v>
      </c>
      <c r="K224">
        <v>62327.061149999994</v>
      </c>
      <c r="L224">
        <v>282906379.19026798</v>
      </c>
      <c r="M224">
        <v>5913509.7508333316</v>
      </c>
      <c r="N224">
        <v>2357553159.9188995</v>
      </c>
      <c r="O224">
        <v>120900000</v>
      </c>
      <c r="P224">
        <v>27.636182558333331</v>
      </c>
      <c r="Q224">
        <v>23496.946493858366</v>
      </c>
      <c r="R224">
        <v>282968706.25141799</v>
      </c>
      <c r="S224">
        <v>2484.3666696697333</v>
      </c>
      <c r="T224">
        <v>23524.5826764167</v>
      </c>
      <c r="U224">
        <f>Net_Zero_Table[[#This Row],[Total Energy(MJ)]]*AHP!$Q$23/TOPSIS!$B$20</f>
        <v>2.3782931116513174E-2</v>
      </c>
      <c r="V224">
        <f>Net_Zero_Table[[#This Row],[Capital Cost (LKR)]]*AHP!$Q$24/TOPSIS!$C$20</f>
        <v>4.5169395666141872E-3</v>
      </c>
      <c r="W224">
        <f>Net_Zero_Table[[#This Row],[System Cost (LKR)]]*AHP!$Q$25/TOPSIS!$D$20</f>
        <v>2.6268316686257598E-3</v>
      </c>
      <c r="X224">
        <f>Net_Zero_Table[[#This Row],[Embodied Carbon (Metric T)]]*AHP!$Q$26/TOPSIS!$E$20</f>
        <v>1.1915143079651379E-2</v>
      </c>
      <c r="Y2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3.8363852308509515E-3</v>
      </c>
      <c r="Z2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3.9285405066130574E-3</v>
      </c>
      <c r="AA224">
        <f>Net_Zero_Table[[#This Row],[S- Worst-Euclidean Distance]]/(Net_Zero_Table[[#This Row],[S+ Best-Euclidean Distance]]+Net_Zero_Table[[#This Row],[S- Worst-Euclidean Distance]])</f>
        <v>0.50593407322091166</v>
      </c>
      <c r="AB224">
        <v>223</v>
      </c>
    </row>
    <row r="225" spans="1:28" x14ac:dyDescent="0.3">
      <c r="A225">
        <v>195</v>
      </c>
      <c r="B225" t="s">
        <v>140</v>
      </c>
      <c r="C225" t="s">
        <v>151</v>
      </c>
      <c r="D225" t="s">
        <v>154</v>
      </c>
      <c r="E225" t="s">
        <v>157</v>
      </c>
      <c r="F225" t="s">
        <v>160</v>
      </c>
      <c r="G225" t="s">
        <v>224</v>
      </c>
      <c r="H225">
        <v>431.0038676970928</v>
      </c>
      <c r="I225">
        <v>31</v>
      </c>
      <c r="J225">
        <v>1571672.9757415995</v>
      </c>
      <c r="K225">
        <v>62413.043649999992</v>
      </c>
      <c r="L225">
        <v>282901135.63348794</v>
      </c>
      <c r="M225">
        <v>5917808.8758333316</v>
      </c>
      <c r="N225">
        <v>2357509463.6123991</v>
      </c>
      <c r="O225">
        <v>116132200</v>
      </c>
      <c r="P225">
        <v>27.700669433333328</v>
      </c>
      <c r="Q225">
        <v>23496.510987336911</v>
      </c>
      <c r="R225">
        <v>282963548.67713791</v>
      </c>
      <c r="S225">
        <v>2479.5594724882326</v>
      </c>
      <c r="T225">
        <v>23524.211656770243</v>
      </c>
      <c r="U225">
        <f>Net_Zero_Table[[#This Row],[Total Energy(MJ)]]*AHP!$Q$23/TOPSIS!$B$20</f>
        <v>2.3782497633123945E-2</v>
      </c>
      <c r="V225">
        <f>Net_Zero_Table[[#This Row],[Capital Cost (LKR)]]*AHP!$Q$24/TOPSIS!$C$20</f>
        <v>4.5202233842846643E-3</v>
      </c>
      <c r="W225">
        <f>Net_Zero_Table[[#This Row],[System Cost (LKR)]]*AHP!$Q$25/TOPSIS!$D$20</f>
        <v>2.5232402043604673E-3</v>
      </c>
      <c r="X225">
        <f>Net_Zero_Table[[#This Row],[Embodied Carbon (Metric T)]]*AHP!$Q$26/TOPSIS!$E$20</f>
        <v>1.1942946136052629E-2</v>
      </c>
      <c r="Y2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3.8445845948419008E-3</v>
      </c>
      <c r="Z2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3.934620262957174E-3</v>
      </c>
      <c r="AA225">
        <f>Net_Zero_Table[[#This Row],[S- Worst-Euclidean Distance]]/(Net_Zero_Table[[#This Row],[S+ Best-Euclidean Distance]]+Net_Zero_Table[[#This Row],[S- Worst-Euclidean Distance]])</f>
        <v>0.50578694543729674</v>
      </c>
      <c r="AB225">
        <v>224</v>
      </c>
    </row>
    <row r="226" spans="1:28" x14ac:dyDescent="0.3">
      <c r="A226">
        <v>513</v>
      </c>
      <c r="B226" t="s">
        <v>143</v>
      </c>
      <c r="C226" t="s">
        <v>151</v>
      </c>
      <c r="D226" t="s">
        <v>154</v>
      </c>
      <c r="E226" t="s">
        <v>156</v>
      </c>
      <c r="F226" t="s">
        <v>161</v>
      </c>
      <c r="G226" t="s">
        <v>224</v>
      </c>
      <c r="H226">
        <v>453.68269792554179</v>
      </c>
      <c r="I226">
        <v>33</v>
      </c>
      <c r="J226">
        <v>1632986.9074447746</v>
      </c>
      <c r="K226">
        <v>39271.244233333324</v>
      </c>
      <c r="L226">
        <v>293937643.3400594</v>
      </c>
      <c r="M226">
        <v>5849114.9216666659</v>
      </c>
      <c r="N226">
        <v>2449480361.1671619</v>
      </c>
      <c r="O226">
        <v>123624600</v>
      </c>
      <c r="P226">
        <v>24.213226766666658</v>
      </c>
      <c r="Q226">
        <v>24413.154266299378</v>
      </c>
      <c r="R226">
        <v>293976914.58429271</v>
      </c>
      <c r="S226">
        <v>2578.9540760888285</v>
      </c>
      <c r="T226">
        <v>24437.367493066045</v>
      </c>
      <c r="U226">
        <f>Net_Zero_Table[[#This Row],[Total Energy(MJ)]]*AHP!$Q$23/TOPSIS!$B$20</f>
        <v>2.4708148127133314E-2</v>
      </c>
      <c r="V226">
        <f>Net_Zero_Table[[#This Row],[Capital Cost (LKR)]]*AHP!$Q$24/TOPSIS!$C$20</f>
        <v>4.4677526092903605E-3</v>
      </c>
      <c r="W226">
        <f>Net_Zero_Table[[#This Row],[System Cost (LKR)]]*AHP!$Q$25/TOPSIS!$D$20</f>
        <v>2.6860298949643686E-3</v>
      </c>
      <c r="X226">
        <f>Net_Zero_Table[[#This Row],[Embodied Carbon (Metric T)]]*AHP!$Q$26/TOPSIS!$E$20</f>
        <v>1.0439360093815965E-2</v>
      </c>
      <c r="Y2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3.833164242146872E-3</v>
      </c>
      <c r="Z2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3.9183288553899321E-3</v>
      </c>
      <c r="AA226">
        <f>Net_Zero_Table[[#This Row],[S- Worst-Euclidean Distance]]/(Net_Zero_Table[[#This Row],[S+ Best-Euclidean Distance]]+Net_Zero_Table[[#This Row],[S- Worst-Euclidean Distance]])</f>
        <v>0.50549343282458203</v>
      </c>
      <c r="AB226">
        <v>225</v>
      </c>
    </row>
    <row r="227" spans="1:28" x14ac:dyDescent="0.3">
      <c r="A227">
        <v>530</v>
      </c>
      <c r="B227" t="s">
        <v>143</v>
      </c>
      <c r="C227" t="s">
        <v>151</v>
      </c>
      <c r="D227" t="s">
        <v>155</v>
      </c>
      <c r="E227" t="s">
        <v>156</v>
      </c>
      <c r="F227" t="s">
        <v>161</v>
      </c>
      <c r="G227" t="s">
        <v>226</v>
      </c>
      <c r="H227">
        <v>453.71279180054182</v>
      </c>
      <c r="I227">
        <v>33</v>
      </c>
      <c r="J227">
        <v>1633016.0383157746</v>
      </c>
      <c r="K227">
        <v>39185.261733333326</v>
      </c>
      <c r="L227">
        <v>293942886.89683944</v>
      </c>
      <c r="M227">
        <v>5844815.7966666659</v>
      </c>
      <c r="N227">
        <v>2449524057.4736619</v>
      </c>
      <c r="O227">
        <v>128700000</v>
      </c>
      <c r="P227">
        <v>24.148739891666661</v>
      </c>
      <c r="Q227">
        <v>24413.589772820826</v>
      </c>
      <c r="R227">
        <v>293982072.15857279</v>
      </c>
      <c r="S227">
        <v>2584.0688732703284</v>
      </c>
      <c r="T227">
        <v>24437.738512712491</v>
      </c>
      <c r="U227">
        <f>Net_Zero_Table[[#This Row],[Total Energy(MJ)]]*AHP!$Q$23/TOPSIS!$B$20</f>
        <v>2.4708581610522543E-2</v>
      </c>
      <c r="V227">
        <f>Net_Zero_Table[[#This Row],[Capital Cost (LKR)]]*AHP!$Q$24/TOPSIS!$C$20</f>
        <v>4.4644687916198843E-3</v>
      </c>
      <c r="W227">
        <f>Net_Zero_Table[[#This Row],[System Cost (LKR)]]*AHP!$Q$25/TOPSIS!$D$20</f>
        <v>2.7963046795048412E-3</v>
      </c>
      <c r="X227">
        <f>Net_Zero_Table[[#This Row],[Embodied Carbon (Metric T)]]*AHP!$Q$26/TOPSIS!$E$20</f>
        <v>1.0411557037414716E-2</v>
      </c>
      <c r="Y2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3.841522253654884E-3</v>
      </c>
      <c r="Z2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3.9267547183455221E-3</v>
      </c>
      <c r="AA227">
        <f>Net_Zero_Table[[#This Row],[S- Worst-Euclidean Distance]]/(Net_Zero_Table[[#This Row],[S+ Best-Euclidean Distance]]+Net_Zero_Table[[#This Row],[S- Worst-Euclidean Distance]])</f>
        <v>0.50548593111431561</v>
      </c>
      <c r="AB227">
        <v>226</v>
      </c>
    </row>
    <row r="228" spans="1:28" x14ac:dyDescent="0.3">
      <c r="A228">
        <v>194</v>
      </c>
      <c r="B228" t="s">
        <v>140</v>
      </c>
      <c r="C228" t="s">
        <v>151</v>
      </c>
      <c r="D228" t="s">
        <v>154</v>
      </c>
      <c r="E228" t="s">
        <v>157</v>
      </c>
      <c r="F228" t="s">
        <v>160</v>
      </c>
      <c r="G228" t="s">
        <v>226</v>
      </c>
      <c r="H228">
        <v>431.0038676970928</v>
      </c>
      <c r="I228">
        <v>31</v>
      </c>
      <c r="J228">
        <v>1571672.9757415995</v>
      </c>
      <c r="K228">
        <v>62413.043649999992</v>
      </c>
      <c r="L228">
        <v>282901135.63348794</v>
      </c>
      <c r="M228">
        <v>5917808.8758333316</v>
      </c>
      <c r="N228">
        <v>2357509463.6123991</v>
      </c>
      <c r="O228">
        <v>120900000</v>
      </c>
      <c r="P228">
        <v>27.700669433333328</v>
      </c>
      <c r="Q228">
        <v>23496.510987336911</v>
      </c>
      <c r="R228">
        <v>282963548.67713791</v>
      </c>
      <c r="S228">
        <v>2484.3272724882327</v>
      </c>
      <c r="T228">
        <v>23524.211656770243</v>
      </c>
      <c r="U228">
        <f>Net_Zero_Table[[#This Row],[Total Energy(MJ)]]*AHP!$Q$23/TOPSIS!$B$20</f>
        <v>2.3782497633123945E-2</v>
      </c>
      <c r="V228">
        <f>Net_Zero_Table[[#This Row],[Capital Cost (LKR)]]*AHP!$Q$24/TOPSIS!$C$20</f>
        <v>4.5202233842846643E-3</v>
      </c>
      <c r="W228">
        <f>Net_Zero_Table[[#This Row],[System Cost (LKR)]]*AHP!$Q$25/TOPSIS!$D$20</f>
        <v>2.6268316686257598E-3</v>
      </c>
      <c r="X228">
        <f>Net_Zero_Table[[#This Row],[Embodied Carbon (Metric T)]]*AHP!$Q$26/TOPSIS!$E$20</f>
        <v>1.1942946136052629E-2</v>
      </c>
      <c r="Y2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3.8561145322677129E-3</v>
      </c>
      <c r="Z2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3.9198430680452102E-3</v>
      </c>
      <c r="AA228">
        <f>Net_Zero_Table[[#This Row],[S- Worst-Euclidean Distance]]/(Net_Zero_Table[[#This Row],[S+ Best-Euclidean Distance]]+Net_Zero_Table[[#This Row],[S- Worst-Euclidean Distance]])</f>
        <v>0.50409779341999839</v>
      </c>
      <c r="AB228">
        <v>227</v>
      </c>
    </row>
    <row r="229" spans="1:28" x14ac:dyDescent="0.3">
      <c r="A229">
        <v>70</v>
      </c>
      <c r="B229" t="s">
        <v>139</v>
      </c>
      <c r="C229" t="s">
        <v>150</v>
      </c>
      <c r="D229" t="s">
        <v>155</v>
      </c>
      <c r="E229" t="s">
        <v>157</v>
      </c>
      <c r="F229" t="s">
        <v>161</v>
      </c>
      <c r="G229" t="s">
        <v>225</v>
      </c>
      <c r="H229">
        <v>422.65375266323468</v>
      </c>
      <c r="I229">
        <v>61</v>
      </c>
      <c r="J229">
        <v>1579336.6180732718</v>
      </c>
      <c r="K229">
        <v>70307.123174999986</v>
      </c>
      <c r="L229">
        <v>284280591.25318891</v>
      </c>
      <c r="M229">
        <v>5421123.7483333321</v>
      </c>
      <c r="N229">
        <v>2369004927.1099076</v>
      </c>
      <c r="O229">
        <v>113704000</v>
      </c>
      <c r="P229">
        <v>27.680401733333326</v>
      </c>
      <c r="Q229">
        <v>23611.082440195412</v>
      </c>
      <c r="R229">
        <v>284350898.37636393</v>
      </c>
      <c r="S229">
        <v>2488.1300508582412</v>
      </c>
      <c r="T229">
        <v>23638.762841928747</v>
      </c>
      <c r="U229">
        <f>Net_Zero_Table[[#This Row],[Total Energy(MJ)]]*AHP!$Q$23/TOPSIS!$B$20</f>
        <v>2.3899101489318172E-2</v>
      </c>
      <c r="V229">
        <f>Net_Zero_Table[[#This Row],[Capital Cost (LKR)]]*AHP!$Q$24/TOPSIS!$C$20</f>
        <v>4.1408384167977317E-3</v>
      </c>
      <c r="W229">
        <f>Net_Zero_Table[[#This Row],[System Cost (LKR)]]*AHP!$Q$25/TOPSIS!$D$20</f>
        <v>2.470481952435264E-3</v>
      </c>
      <c r="X229">
        <f>Net_Zero_Table[[#This Row],[Embodied Carbon (Metric T)]]*AHP!$Q$26/TOPSIS!$E$20</f>
        <v>1.1934207861694881E-2</v>
      </c>
      <c r="Y2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3.8779437869065968E-3</v>
      </c>
      <c r="Z2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3.9389410560995135E-3</v>
      </c>
      <c r="AA229">
        <f>Net_Zero_Table[[#This Row],[S- Worst-Euclidean Distance]]/(Net_Zero_Table[[#This Row],[S+ Best-Euclidean Distance]]+Net_Zero_Table[[#This Row],[S- Worst-Euclidean Distance]])</f>
        <v>0.5039016353968353</v>
      </c>
      <c r="AB229">
        <v>228</v>
      </c>
    </row>
    <row r="230" spans="1:28" x14ac:dyDescent="0.3">
      <c r="A230">
        <v>512</v>
      </c>
      <c r="B230" t="s">
        <v>143</v>
      </c>
      <c r="C230" t="s">
        <v>151</v>
      </c>
      <c r="D230" t="s">
        <v>154</v>
      </c>
      <c r="E230" t="s">
        <v>156</v>
      </c>
      <c r="F230" t="s">
        <v>161</v>
      </c>
      <c r="G230" t="s">
        <v>226</v>
      </c>
      <c r="H230">
        <v>453.68269792554179</v>
      </c>
      <c r="I230">
        <v>33</v>
      </c>
      <c r="J230">
        <v>1632986.9074447746</v>
      </c>
      <c r="K230">
        <v>39271.244233333324</v>
      </c>
      <c r="L230">
        <v>293937643.3400594</v>
      </c>
      <c r="M230">
        <v>5849114.9216666659</v>
      </c>
      <c r="N230">
        <v>2449480361.1671619</v>
      </c>
      <c r="O230">
        <v>128700000</v>
      </c>
      <c r="P230">
        <v>24.213226766666658</v>
      </c>
      <c r="Q230">
        <v>24413.154266299378</v>
      </c>
      <c r="R230">
        <v>293976914.58429271</v>
      </c>
      <c r="S230">
        <v>2584.0294760888287</v>
      </c>
      <c r="T230">
        <v>24437.367493066045</v>
      </c>
      <c r="U230">
        <f>Net_Zero_Table[[#This Row],[Total Energy(MJ)]]*AHP!$Q$23/TOPSIS!$B$20</f>
        <v>2.4708148127133314E-2</v>
      </c>
      <c r="V230">
        <f>Net_Zero_Table[[#This Row],[Capital Cost (LKR)]]*AHP!$Q$24/TOPSIS!$C$20</f>
        <v>4.4677526092903605E-3</v>
      </c>
      <c r="W230">
        <f>Net_Zero_Table[[#This Row],[System Cost (LKR)]]*AHP!$Q$25/TOPSIS!$D$20</f>
        <v>2.7963046795048412E-3</v>
      </c>
      <c r="X230">
        <f>Net_Zero_Table[[#This Row],[Embodied Carbon (Metric T)]]*AHP!$Q$26/TOPSIS!$E$20</f>
        <v>1.0439360093815965E-2</v>
      </c>
      <c r="Y2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3.8502344317696766E-3</v>
      </c>
      <c r="Z2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3.9072222987482381E-3</v>
      </c>
      <c r="AA230">
        <f>Net_Zero_Table[[#This Row],[S- Worst-Euclidean Distance]]/(Net_Zero_Table[[#This Row],[S+ Best-Euclidean Distance]]+Net_Zero_Table[[#This Row],[S- Worst-Euclidean Distance]])</f>
        <v>0.50367310247148211</v>
      </c>
      <c r="AB230">
        <v>229</v>
      </c>
    </row>
    <row r="231" spans="1:28" x14ac:dyDescent="0.3">
      <c r="A231">
        <v>277</v>
      </c>
      <c r="B231" t="s">
        <v>141</v>
      </c>
      <c r="C231" t="s">
        <v>150</v>
      </c>
      <c r="D231" t="s">
        <v>155</v>
      </c>
      <c r="E231" t="s">
        <v>156</v>
      </c>
      <c r="F231" t="s">
        <v>161</v>
      </c>
      <c r="G231" t="s">
        <v>225</v>
      </c>
      <c r="H231">
        <v>445.684564847974</v>
      </c>
      <c r="I231">
        <v>64</v>
      </c>
      <c r="J231">
        <v>1659234.3289261437</v>
      </c>
      <c r="K231">
        <v>53553.302133333324</v>
      </c>
      <c r="L231">
        <v>298662179.20670587</v>
      </c>
      <c r="M231">
        <v>6192487.9566666661</v>
      </c>
      <c r="N231">
        <v>2488851493.3892155</v>
      </c>
      <c r="O231">
        <v>119296000</v>
      </c>
      <c r="P231">
        <v>22.619860691666659</v>
      </c>
      <c r="Q231">
        <v>24805.553217445846</v>
      </c>
      <c r="R231">
        <v>298715732.50883919</v>
      </c>
      <c r="S231">
        <v>2614.3399813458818</v>
      </c>
      <c r="T231">
        <v>24828.173078137512</v>
      </c>
      <c r="U231">
        <f>Net_Zero_Table[[#This Row],[Total Energy(MJ)]]*AHP!$Q$23/TOPSIS!$B$20</f>
        <v>2.5106435915794475E-2</v>
      </c>
      <c r="V231">
        <f>Net_Zero_Table[[#This Row],[Capital Cost (LKR)]]*AHP!$Q$24/TOPSIS!$C$20</f>
        <v>4.7300325941472942E-3</v>
      </c>
      <c r="W231">
        <f>Net_Zero_Table[[#This Row],[System Cost (LKR)]]*AHP!$Q$25/TOPSIS!$D$20</f>
        <v>2.5919810648501128E-3</v>
      </c>
      <c r="X231">
        <f>Net_Zero_Table[[#This Row],[Embodied Carbon (Metric T)]]*AHP!$Q$26/TOPSIS!$E$20</f>
        <v>9.7523916703799729E-3</v>
      </c>
      <c r="Y2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4.0909743669233353E-3</v>
      </c>
      <c r="Z2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4.1495091769144354E-3</v>
      </c>
      <c r="AA231">
        <f>Net_Zero_Table[[#This Row],[S- Worst-Euclidean Distance]]/(Net_Zero_Table[[#This Row],[S+ Best-Euclidean Distance]]+Net_Zero_Table[[#This Row],[S- Worst-Euclidean Distance]])</f>
        <v>0.50355166111792515</v>
      </c>
      <c r="AB231">
        <v>230</v>
      </c>
    </row>
    <row r="232" spans="1:28" x14ac:dyDescent="0.3">
      <c r="A232">
        <v>279</v>
      </c>
      <c r="B232" t="s">
        <v>141</v>
      </c>
      <c r="C232" t="s">
        <v>150</v>
      </c>
      <c r="D232" t="s">
        <v>155</v>
      </c>
      <c r="E232" t="s">
        <v>156</v>
      </c>
      <c r="F232" t="s">
        <v>161</v>
      </c>
      <c r="G232" t="s">
        <v>224</v>
      </c>
      <c r="H232">
        <v>445.684564847974</v>
      </c>
      <c r="I232">
        <v>32</v>
      </c>
      <c r="J232">
        <v>1659234.3289261437</v>
      </c>
      <c r="K232">
        <v>53553.302133333324</v>
      </c>
      <c r="L232">
        <v>298662179.20670587</v>
      </c>
      <c r="M232">
        <v>6192487.9566666661</v>
      </c>
      <c r="N232">
        <v>2488851493.3892155</v>
      </c>
      <c r="O232">
        <v>119878400</v>
      </c>
      <c r="P232">
        <v>22.619860691666659</v>
      </c>
      <c r="Q232">
        <v>24805.553217445846</v>
      </c>
      <c r="R232">
        <v>298715732.50883919</v>
      </c>
      <c r="S232">
        <v>2614.9223813458821</v>
      </c>
      <c r="T232">
        <v>24828.173078137512</v>
      </c>
      <c r="U232">
        <f>Net_Zero_Table[[#This Row],[Total Energy(MJ)]]*AHP!$Q$23/TOPSIS!$B$20</f>
        <v>2.5106435915794475E-2</v>
      </c>
      <c r="V232">
        <f>Net_Zero_Table[[#This Row],[Capital Cost (LKR)]]*AHP!$Q$24/TOPSIS!$C$20</f>
        <v>4.7300325941472942E-3</v>
      </c>
      <c r="W232">
        <f>Net_Zero_Table[[#This Row],[System Cost (LKR)]]*AHP!$Q$25/TOPSIS!$D$20</f>
        <v>2.6046350496624175E-3</v>
      </c>
      <c r="X232">
        <f>Net_Zero_Table[[#This Row],[Embodied Carbon (Metric T)]]*AHP!$Q$26/TOPSIS!$E$20</f>
        <v>9.7523916703799729E-3</v>
      </c>
      <c r="Y2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4.0923716854971669E-3</v>
      </c>
      <c r="Z2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4.1478714398077042E-3</v>
      </c>
      <c r="AA232">
        <f>Net_Zero_Table[[#This Row],[S- Worst-Euclidean Distance]]/(Net_Zero_Table[[#This Row],[S+ Best-Euclidean Distance]]+Net_Zero_Table[[#This Row],[S- Worst-Euclidean Distance]])</f>
        <v>0.50336760417542192</v>
      </c>
      <c r="AB232">
        <v>231</v>
      </c>
    </row>
    <row r="233" spans="1:28" x14ac:dyDescent="0.3">
      <c r="A233">
        <v>72</v>
      </c>
      <c r="B233" t="s">
        <v>139</v>
      </c>
      <c r="C233" t="s">
        <v>150</v>
      </c>
      <c r="D233" t="s">
        <v>155</v>
      </c>
      <c r="E233" t="s">
        <v>157</v>
      </c>
      <c r="F233" t="s">
        <v>161</v>
      </c>
      <c r="G233" t="s">
        <v>224</v>
      </c>
      <c r="H233">
        <v>422.65375266323468</v>
      </c>
      <c r="I233">
        <v>31</v>
      </c>
      <c r="J233">
        <v>1579336.6180732718</v>
      </c>
      <c r="K233">
        <v>70307.123174999986</v>
      </c>
      <c r="L233">
        <v>284280591.25318891</v>
      </c>
      <c r="M233">
        <v>5421123.7483333321</v>
      </c>
      <c r="N233">
        <v>2369004927.1099076</v>
      </c>
      <c r="O233">
        <v>116132200</v>
      </c>
      <c r="P233">
        <v>27.680401733333326</v>
      </c>
      <c r="Q233">
        <v>23611.082440195412</v>
      </c>
      <c r="R233">
        <v>284350898.37636393</v>
      </c>
      <c r="S233">
        <v>2490.5582508582411</v>
      </c>
      <c r="T233">
        <v>23638.762841928747</v>
      </c>
      <c r="U233">
        <f>Net_Zero_Table[[#This Row],[Total Energy(MJ)]]*AHP!$Q$23/TOPSIS!$B$20</f>
        <v>2.3899101489318172E-2</v>
      </c>
      <c r="V233">
        <f>Net_Zero_Table[[#This Row],[Capital Cost (LKR)]]*AHP!$Q$24/TOPSIS!$C$20</f>
        <v>4.1408384167977317E-3</v>
      </c>
      <c r="W233">
        <f>Net_Zero_Table[[#This Row],[System Cost (LKR)]]*AHP!$Q$25/TOPSIS!$D$20</f>
        <v>2.5232402043604673E-3</v>
      </c>
      <c r="X233">
        <f>Net_Zero_Table[[#This Row],[Embodied Carbon (Metric T)]]*AHP!$Q$26/TOPSIS!$E$20</f>
        <v>1.1934207861694881E-2</v>
      </c>
      <c r="Y2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3.8827076306431904E-3</v>
      </c>
      <c r="Z2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3.9303811522964595E-3</v>
      </c>
      <c r="AA233">
        <f>Net_Zero_Table[[#This Row],[S- Worst-Euclidean Distance]]/(Net_Zero_Table[[#This Row],[S+ Best-Euclidean Distance]]+Net_Zero_Table[[#This Row],[S- Worst-Euclidean Distance]])</f>
        <v>0.50305087545897131</v>
      </c>
      <c r="AB233">
        <v>232</v>
      </c>
    </row>
    <row r="234" spans="1:28" x14ac:dyDescent="0.3">
      <c r="A234">
        <v>52</v>
      </c>
      <c r="B234" t="s">
        <v>139</v>
      </c>
      <c r="C234" t="s">
        <v>150</v>
      </c>
      <c r="D234" t="s">
        <v>154</v>
      </c>
      <c r="E234" t="s">
        <v>157</v>
      </c>
      <c r="F234" t="s">
        <v>161</v>
      </c>
      <c r="G234" t="s">
        <v>225</v>
      </c>
      <c r="H234">
        <v>422.62365878823465</v>
      </c>
      <c r="I234">
        <v>61</v>
      </c>
      <c r="J234">
        <v>1579307.4872022721</v>
      </c>
      <c r="K234">
        <v>70393.105674999984</v>
      </c>
      <c r="L234">
        <v>284275347.69640899</v>
      </c>
      <c r="M234">
        <v>5425422.8733333321</v>
      </c>
      <c r="N234">
        <v>2368961230.8034081</v>
      </c>
      <c r="O234">
        <v>113704000</v>
      </c>
      <c r="P234">
        <v>27.744888608333326</v>
      </c>
      <c r="Q234">
        <v>23610.646933673968</v>
      </c>
      <c r="R234">
        <v>284345740.80208397</v>
      </c>
      <c r="S234">
        <v>2488.0906536767416</v>
      </c>
      <c r="T234">
        <v>23638.391822282301</v>
      </c>
      <c r="U234">
        <f>Net_Zero_Table[[#This Row],[Total Energy(MJ)]]*AHP!$Q$23/TOPSIS!$B$20</f>
        <v>2.3898668005928957E-2</v>
      </c>
      <c r="V234">
        <f>Net_Zero_Table[[#This Row],[Capital Cost (LKR)]]*AHP!$Q$24/TOPSIS!$C$20</f>
        <v>4.144122234468208E-3</v>
      </c>
      <c r="W234">
        <f>Net_Zero_Table[[#This Row],[System Cost (LKR)]]*AHP!$Q$25/TOPSIS!$D$20</f>
        <v>2.470481952435264E-3</v>
      </c>
      <c r="X234">
        <f>Net_Zero_Table[[#This Row],[Embodied Carbon (Metric T)]]*AHP!$Q$26/TOPSIS!$E$20</f>
        <v>1.1962010918096132E-2</v>
      </c>
      <c r="Y2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3.8972689114617418E-3</v>
      </c>
      <c r="Z2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3.9300744416349747E-3</v>
      </c>
      <c r="AA234">
        <f>Net_Zero_Table[[#This Row],[S- Worst-Euclidean Distance]]/(Net_Zero_Table[[#This Row],[S+ Best-Euclidean Distance]]+Net_Zero_Table[[#This Row],[S- Worst-Euclidean Distance]])</f>
        <v>0.50209557244989478</v>
      </c>
      <c r="AB234">
        <v>233</v>
      </c>
    </row>
    <row r="235" spans="1:28" x14ac:dyDescent="0.3">
      <c r="A235">
        <v>259</v>
      </c>
      <c r="B235" t="s">
        <v>141</v>
      </c>
      <c r="C235" t="s">
        <v>150</v>
      </c>
      <c r="D235" t="s">
        <v>154</v>
      </c>
      <c r="E235" t="s">
        <v>156</v>
      </c>
      <c r="F235" t="s">
        <v>161</v>
      </c>
      <c r="G235" t="s">
        <v>225</v>
      </c>
      <c r="H235">
        <v>445.65447097297402</v>
      </c>
      <c r="I235">
        <v>64</v>
      </c>
      <c r="J235">
        <v>1659205.1980551435</v>
      </c>
      <c r="K235">
        <v>53639.284633333322</v>
      </c>
      <c r="L235">
        <v>298656935.64992583</v>
      </c>
      <c r="M235">
        <v>6196787.0816666661</v>
      </c>
      <c r="N235">
        <v>2488807797.082715</v>
      </c>
      <c r="O235">
        <v>119296000</v>
      </c>
      <c r="P235">
        <v>22.684347566666659</v>
      </c>
      <c r="Q235">
        <v>24805.117710924391</v>
      </c>
      <c r="R235">
        <v>298710574.93455917</v>
      </c>
      <c r="S235">
        <v>2614.3005841643817</v>
      </c>
      <c r="T235">
        <v>24827.802058491059</v>
      </c>
      <c r="U235">
        <f>Net_Zero_Table[[#This Row],[Total Energy(MJ)]]*AHP!$Q$23/TOPSIS!$B$20</f>
        <v>2.5106002432405253E-2</v>
      </c>
      <c r="V235">
        <f>Net_Zero_Table[[#This Row],[Capital Cost (LKR)]]*AHP!$Q$24/TOPSIS!$C$20</f>
        <v>4.7333164118177713E-3</v>
      </c>
      <c r="W235">
        <f>Net_Zero_Table[[#This Row],[System Cost (LKR)]]*AHP!$Q$25/TOPSIS!$D$20</f>
        <v>2.5919810648501128E-3</v>
      </c>
      <c r="X235">
        <f>Net_Zero_Table[[#This Row],[Embodied Carbon (Metric T)]]*AHP!$Q$26/TOPSIS!$E$20</f>
        <v>9.780194726781221E-3</v>
      </c>
      <c r="Y2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4.0948539413607279E-3</v>
      </c>
      <c r="Z2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4.1267608919197543E-3</v>
      </c>
      <c r="AA235">
        <f>Net_Zero_Table[[#This Row],[S- Worst-Euclidean Distance]]/(Net_Zero_Table[[#This Row],[S+ Best-Euclidean Distance]]+Net_Zero_Table[[#This Row],[S- Worst-Euclidean Distance]])</f>
        <v>0.50194043087678286</v>
      </c>
      <c r="AB235">
        <v>234</v>
      </c>
    </row>
    <row r="236" spans="1:28" x14ac:dyDescent="0.3">
      <c r="A236">
        <v>278</v>
      </c>
      <c r="B236" t="s">
        <v>141</v>
      </c>
      <c r="C236" t="s">
        <v>150</v>
      </c>
      <c r="D236" t="s">
        <v>155</v>
      </c>
      <c r="E236" t="s">
        <v>156</v>
      </c>
      <c r="F236" t="s">
        <v>161</v>
      </c>
      <c r="G236" t="s">
        <v>226</v>
      </c>
      <c r="H236">
        <v>445.684564847974</v>
      </c>
      <c r="I236">
        <v>32</v>
      </c>
      <c r="J236">
        <v>1659234.3289261437</v>
      </c>
      <c r="K236">
        <v>53553.302133333324</v>
      </c>
      <c r="L236">
        <v>298662179.20670587</v>
      </c>
      <c r="M236">
        <v>6192487.9566666661</v>
      </c>
      <c r="N236">
        <v>2488851493.3892155</v>
      </c>
      <c r="O236">
        <v>124800000</v>
      </c>
      <c r="P236">
        <v>22.619860691666659</v>
      </c>
      <c r="Q236">
        <v>24805.553217445846</v>
      </c>
      <c r="R236">
        <v>298715732.50883919</v>
      </c>
      <c r="S236">
        <v>2619.8439813458817</v>
      </c>
      <c r="T236">
        <v>24828.173078137512</v>
      </c>
      <c r="U236">
        <f>Net_Zero_Table[[#This Row],[Total Energy(MJ)]]*AHP!$Q$23/TOPSIS!$B$20</f>
        <v>2.5106435915794475E-2</v>
      </c>
      <c r="V236">
        <f>Net_Zero_Table[[#This Row],[Capital Cost (LKR)]]*AHP!$Q$24/TOPSIS!$C$20</f>
        <v>4.7300325941472942E-3</v>
      </c>
      <c r="W236">
        <f>Net_Zero_Table[[#This Row],[System Cost (LKR)]]*AHP!$Q$25/TOPSIS!$D$20</f>
        <v>2.7115681740653005E-3</v>
      </c>
      <c r="X236">
        <f>Net_Zero_Table[[#This Row],[Embodied Carbon (Metric T)]]*AHP!$Q$26/TOPSIS!$E$20</f>
        <v>9.7523916703799729E-3</v>
      </c>
      <c r="Y2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4.1057184125847593E-3</v>
      </c>
      <c r="Z2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4.1355521270202301E-3</v>
      </c>
      <c r="AA236">
        <f>Net_Zero_Table[[#This Row],[S- Worst-Euclidean Distance]]/(Net_Zero_Table[[#This Row],[S+ Best-Euclidean Distance]]+Net_Zero_Table[[#This Row],[S- Worst-Euclidean Distance]])</f>
        <v>0.501810019116112</v>
      </c>
      <c r="AB236">
        <v>235</v>
      </c>
    </row>
    <row r="237" spans="1:28" x14ac:dyDescent="0.3">
      <c r="A237">
        <v>261</v>
      </c>
      <c r="B237" t="s">
        <v>141</v>
      </c>
      <c r="C237" t="s">
        <v>150</v>
      </c>
      <c r="D237" t="s">
        <v>154</v>
      </c>
      <c r="E237" t="s">
        <v>156</v>
      </c>
      <c r="F237" t="s">
        <v>161</v>
      </c>
      <c r="G237" t="s">
        <v>224</v>
      </c>
      <c r="H237">
        <v>445.65447097297402</v>
      </c>
      <c r="I237">
        <v>32</v>
      </c>
      <c r="J237">
        <v>1659205.1980551435</v>
      </c>
      <c r="K237">
        <v>53639.284633333322</v>
      </c>
      <c r="L237">
        <v>298656935.64992583</v>
      </c>
      <c r="M237">
        <v>6196787.0816666661</v>
      </c>
      <c r="N237">
        <v>2488807797.082715</v>
      </c>
      <c r="O237">
        <v>119878400</v>
      </c>
      <c r="P237">
        <v>22.684347566666659</v>
      </c>
      <c r="Q237">
        <v>24805.117710924391</v>
      </c>
      <c r="R237">
        <v>298710574.93455917</v>
      </c>
      <c r="S237">
        <v>2614.8829841643815</v>
      </c>
      <c r="T237">
        <v>24827.802058491059</v>
      </c>
      <c r="U237">
        <f>Net_Zero_Table[[#This Row],[Total Energy(MJ)]]*AHP!$Q$23/TOPSIS!$B$20</f>
        <v>2.5106002432405253E-2</v>
      </c>
      <c r="V237">
        <f>Net_Zero_Table[[#This Row],[Capital Cost (LKR)]]*AHP!$Q$24/TOPSIS!$C$20</f>
        <v>4.7333164118177713E-3</v>
      </c>
      <c r="W237">
        <f>Net_Zero_Table[[#This Row],[System Cost (LKR)]]*AHP!$Q$25/TOPSIS!$D$20</f>
        <v>2.6046350496624175E-3</v>
      </c>
      <c r="X237">
        <f>Net_Zero_Table[[#This Row],[Embodied Carbon (Metric T)]]*AHP!$Q$26/TOPSIS!$E$20</f>
        <v>9.780194726781221E-3</v>
      </c>
      <c r="Y2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4.0962499365288525E-3</v>
      </c>
      <c r="Z2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4.125114123385394E-3</v>
      </c>
      <c r="AA237">
        <f>Net_Zero_Table[[#This Row],[S- Worst-Euclidean Distance]]/(Net_Zero_Table[[#This Row],[S+ Best-Euclidean Distance]]+Net_Zero_Table[[#This Row],[S- Worst-Euclidean Distance]])</f>
        <v>0.50175543782310272</v>
      </c>
      <c r="AB237">
        <v>236</v>
      </c>
    </row>
    <row r="238" spans="1:28" x14ac:dyDescent="0.3">
      <c r="A238">
        <v>71</v>
      </c>
      <c r="B238" t="s">
        <v>139</v>
      </c>
      <c r="C238" t="s">
        <v>150</v>
      </c>
      <c r="D238" t="s">
        <v>155</v>
      </c>
      <c r="E238" t="s">
        <v>157</v>
      </c>
      <c r="F238" t="s">
        <v>161</v>
      </c>
      <c r="G238" t="s">
        <v>226</v>
      </c>
      <c r="H238">
        <v>422.65375266323468</v>
      </c>
      <c r="I238">
        <v>31</v>
      </c>
      <c r="J238">
        <v>1579336.6180732718</v>
      </c>
      <c r="K238">
        <v>70307.123174999986</v>
      </c>
      <c r="L238">
        <v>284280591.25318891</v>
      </c>
      <c r="M238">
        <v>5421123.7483333321</v>
      </c>
      <c r="N238">
        <v>2369004927.1099076</v>
      </c>
      <c r="O238">
        <v>120900000</v>
      </c>
      <c r="P238">
        <v>27.680401733333326</v>
      </c>
      <c r="Q238">
        <v>23611.082440195412</v>
      </c>
      <c r="R238">
        <v>284350898.37636393</v>
      </c>
      <c r="S238">
        <v>2495.3260508582412</v>
      </c>
      <c r="T238">
        <v>23638.762841928747</v>
      </c>
      <c r="U238">
        <f>Net_Zero_Table[[#This Row],[Total Energy(MJ)]]*AHP!$Q$23/TOPSIS!$B$20</f>
        <v>2.3899101489318172E-2</v>
      </c>
      <c r="V238">
        <f>Net_Zero_Table[[#This Row],[Capital Cost (LKR)]]*AHP!$Q$24/TOPSIS!$C$20</f>
        <v>4.1408384167977317E-3</v>
      </c>
      <c r="W238">
        <f>Net_Zero_Table[[#This Row],[System Cost (LKR)]]*AHP!$Q$25/TOPSIS!$D$20</f>
        <v>2.6268316686257598E-3</v>
      </c>
      <c r="X238">
        <f>Net_Zero_Table[[#This Row],[Embodied Carbon (Metric T)]]*AHP!$Q$26/TOPSIS!$E$20</f>
        <v>1.1934207861694881E-2</v>
      </c>
      <c r="Y2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3.894124692934914E-3</v>
      </c>
      <c r="Z2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3.9155879592669279E-3</v>
      </c>
      <c r="AA238">
        <f>Net_Zero_Table[[#This Row],[S- Worst-Euclidean Distance]]/(Net_Zero_Table[[#This Row],[S+ Best-Euclidean Distance]]+Net_Zero_Table[[#This Row],[S- Worst-Euclidean Distance]])</f>
        <v>0.50137413931138441</v>
      </c>
      <c r="AB238">
        <v>237</v>
      </c>
    </row>
    <row r="239" spans="1:28" x14ac:dyDescent="0.3">
      <c r="A239">
        <v>54</v>
      </c>
      <c r="B239" t="s">
        <v>139</v>
      </c>
      <c r="C239" t="s">
        <v>150</v>
      </c>
      <c r="D239" t="s">
        <v>154</v>
      </c>
      <c r="E239" t="s">
        <v>157</v>
      </c>
      <c r="F239" t="s">
        <v>161</v>
      </c>
      <c r="G239" t="s">
        <v>224</v>
      </c>
      <c r="H239">
        <v>422.62365878823465</v>
      </c>
      <c r="I239">
        <v>31</v>
      </c>
      <c r="J239">
        <v>1579307.4872022721</v>
      </c>
      <c r="K239">
        <v>70393.105674999984</v>
      </c>
      <c r="L239">
        <v>284275347.69640899</v>
      </c>
      <c r="M239">
        <v>5425422.8733333321</v>
      </c>
      <c r="N239">
        <v>2368961230.8034081</v>
      </c>
      <c r="O239">
        <v>116132200</v>
      </c>
      <c r="P239">
        <v>27.744888608333326</v>
      </c>
      <c r="Q239">
        <v>23610.646933673968</v>
      </c>
      <c r="R239">
        <v>284345740.80208397</v>
      </c>
      <c r="S239">
        <v>2490.5188536767414</v>
      </c>
      <c r="T239">
        <v>23638.391822282301</v>
      </c>
      <c r="U239">
        <f>Net_Zero_Table[[#This Row],[Total Energy(MJ)]]*AHP!$Q$23/TOPSIS!$B$20</f>
        <v>2.3898668005928957E-2</v>
      </c>
      <c r="V239">
        <f>Net_Zero_Table[[#This Row],[Capital Cost (LKR)]]*AHP!$Q$24/TOPSIS!$C$20</f>
        <v>4.144122234468208E-3</v>
      </c>
      <c r="W239">
        <f>Net_Zero_Table[[#This Row],[System Cost (LKR)]]*AHP!$Q$25/TOPSIS!$D$20</f>
        <v>2.5232402043604673E-3</v>
      </c>
      <c r="X239">
        <f>Net_Zero_Table[[#This Row],[Embodied Carbon (Metric T)]]*AHP!$Q$26/TOPSIS!$E$20</f>
        <v>1.1962010918096132E-2</v>
      </c>
      <c r="Y2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3.9020091618156886E-3</v>
      </c>
      <c r="Z2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3.9214951836886586E-3</v>
      </c>
      <c r="AA239">
        <f>Net_Zero_Table[[#This Row],[S- Worst-Euclidean Distance]]/(Net_Zero_Table[[#This Row],[S+ Best-Euclidean Distance]]+Net_Zero_Table[[#This Row],[S- Worst-Euclidean Distance]])</f>
        <v>0.50124535125261138</v>
      </c>
      <c r="AB239">
        <v>238</v>
      </c>
    </row>
    <row r="240" spans="1:28" x14ac:dyDescent="0.3">
      <c r="A240">
        <v>260</v>
      </c>
      <c r="B240" t="s">
        <v>141</v>
      </c>
      <c r="C240" t="s">
        <v>150</v>
      </c>
      <c r="D240" t="s">
        <v>154</v>
      </c>
      <c r="E240" t="s">
        <v>156</v>
      </c>
      <c r="F240" t="s">
        <v>161</v>
      </c>
      <c r="G240" t="s">
        <v>226</v>
      </c>
      <c r="H240">
        <v>445.65447097297402</v>
      </c>
      <c r="I240">
        <v>32</v>
      </c>
      <c r="J240">
        <v>1659205.1980551435</v>
      </c>
      <c r="K240">
        <v>53639.284633333322</v>
      </c>
      <c r="L240">
        <v>298656935.64992583</v>
      </c>
      <c r="M240">
        <v>6196787.0816666661</v>
      </c>
      <c r="N240">
        <v>2488807797.082715</v>
      </c>
      <c r="O240">
        <v>124800000</v>
      </c>
      <c r="P240">
        <v>22.684347566666659</v>
      </c>
      <c r="Q240">
        <v>24805.117710924391</v>
      </c>
      <c r="R240">
        <v>298710574.93455917</v>
      </c>
      <c r="S240">
        <v>2619.8045841643816</v>
      </c>
      <c r="T240">
        <v>24827.802058491059</v>
      </c>
      <c r="U240">
        <f>Net_Zero_Table[[#This Row],[Total Energy(MJ)]]*AHP!$Q$23/TOPSIS!$B$20</f>
        <v>2.5106002432405253E-2</v>
      </c>
      <c r="V240">
        <f>Net_Zero_Table[[#This Row],[Capital Cost (LKR)]]*AHP!$Q$24/TOPSIS!$C$20</f>
        <v>4.7333164118177713E-3</v>
      </c>
      <c r="W240">
        <f>Net_Zero_Table[[#This Row],[System Cost (LKR)]]*AHP!$Q$25/TOPSIS!$D$20</f>
        <v>2.7115681740653005E-3</v>
      </c>
      <c r="X240">
        <f>Net_Zero_Table[[#This Row],[Embodied Carbon (Metric T)]]*AHP!$Q$26/TOPSIS!$E$20</f>
        <v>9.780194726781221E-3</v>
      </c>
      <c r="Y2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4.1095840682107013E-3</v>
      </c>
      <c r="Z2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4.112726643612819E-3</v>
      </c>
      <c r="AA240">
        <f>Net_Zero_Table[[#This Row],[S- Worst-Euclidean Distance]]/(Net_Zero_Table[[#This Row],[S+ Best-Euclidean Distance]]+Net_Zero_Table[[#This Row],[S- Worst-Euclidean Distance]])</f>
        <v>0.50019110050156579</v>
      </c>
      <c r="AB240">
        <v>239</v>
      </c>
    </row>
    <row r="241" spans="1:28" x14ac:dyDescent="0.3">
      <c r="A241">
        <v>466</v>
      </c>
      <c r="B241" t="s">
        <v>143</v>
      </c>
      <c r="C241" t="s">
        <v>149</v>
      </c>
      <c r="D241" t="s">
        <v>155</v>
      </c>
      <c r="E241" t="s">
        <v>157</v>
      </c>
      <c r="F241" t="s">
        <v>161</v>
      </c>
      <c r="G241" t="s">
        <v>225</v>
      </c>
      <c r="H241">
        <v>430.00123570558623</v>
      </c>
      <c r="I241">
        <v>62</v>
      </c>
      <c r="J241">
        <v>1544105.3543675686</v>
      </c>
      <c r="K241">
        <v>44016.003974999992</v>
      </c>
      <c r="L241">
        <v>277938963.78616232</v>
      </c>
      <c r="M241">
        <v>5734403.9083333323</v>
      </c>
      <c r="N241">
        <v>2316158031.5513525</v>
      </c>
      <c r="O241">
        <v>115568000</v>
      </c>
      <c r="P241">
        <v>29.590722533333327</v>
      </c>
      <c r="Q241">
        <v>23084.375047795147</v>
      </c>
      <c r="R241">
        <v>277982979.79013729</v>
      </c>
      <c r="S241">
        <v>2437.4604354596859</v>
      </c>
      <c r="T241">
        <v>23113.965770328479</v>
      </c>
      <c r="U241">
        <f>Net_Zero_Table[[#This Row],[Total Energy(MJ)]]*AHP!$Q$23/TOPSIS!$B$20</f>
        <v>2.3363891178969472E-2</v>
      </c>
      <c r="V241">
        <f>Net_Zero_Table[[#This Row],[Capital Cost (LKR)]]*AHP!$Q$24/TOPSIS!$C$20</f>
        <v>4.3801324417952914E-3</v>
      </c>
      <c r="W241">
        <f>Net_Zero_Table[[#This Row],[System Cost (LKR)]]*AHP!$Q$25/TOPSIS!$D$20</f>
        <v>2.5109816565735471E-3</v>
      </c>
      <c r="X241">
        <f>Net_Zero_Table[[#This Row],[Embodied Carbon (Metric T)]]*AHP!$Q$26/TOPSIS!$E$20</f>
        <v>1.2757829055106437E-2</v>
      </c>
      <c r="Y2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4.2067417160258436E-3</v>
      </c>
      <c r="Z2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4.2074192572890889E-3</v>
      </c>
      <c r="AA241">
        <f>Net_Zero_Table[[#This Row],[S- Worst-Euclidean Distance]]/(Net_Zero_Table[[#This Row],[S+ Best-Euclidean Distance]]+Net_Zero_Table[[#This Row],[S- Worst-Euclidean Distance]])</f>
        <v>0.50004026196226781</v>
      </c>
      <c r="AB241">
        <v>240</v>
      </c>
    </row>
    <row r="242" spans="1:28" x14ac:dyDescent="0.3">
      <c r="A242">
        <v>468</v>
      </c>
      <c r="B242" t="s">
        <v>143</v>
      </c>
      <c r="C242" t="s">
        <v>149</v>
      </c>
      <c r="D242" t="s">
        <v>155</v>
      </c>
      <c r="E242" t="s">
        <v>157</v>
      </c>
      <c r="F242" t="s">
        <v>161</v>
      </c>
      <c r="G242" t="s">
        <v>224</v>
      </c>
      <c r="H242">
        <v>430.00123570558623</v>
      </c>
      <c r="I242">
        <v>31</v>
      </c>
      <c r="J242">
        <v>1544105.3543675686</v>
      </c>
      <c r="K242">
        <v>44016.003974999992</v>
      </c>
      <c r="L242">
        <v>277938963.78616232</v>
      </c>
      <c r="M242">
        <v>5734403.9083333323</v>
      </c>
      <c r="N242">
        <v>2316158031.5513525</v>
      </c>
      <c r="O242">
        <v>116132200</v>
      </c>
      <c r="P242">
        <v>29.590722533333327</v>
      </c>
      <c r="Q242">
        <v>23084.375047795147</v>
      </c>
      <c r="R242">
        <v>277982979.79013729</v>
      </c>
      <c r="S242">
        <v>2438.0246354596857</v>
      </c>
      <c r="T242">
        <v>23113.965770328479</v>
      </c>
      <c r="U242">
        <f>Net_Zero_Table[[#This Row],[Total Energy(MJ)]]*AHP!$Q$23/TOPSIS!$B$20</f>
        <v>2.3363891178969472E-2</v>
      </c>
      <c r="V242">
        <f>Net_Zero_Table[[#This Row],[Capital Cost (LKR)]]*AHP!$Q$24/TOPSIS!$C$20</f>
        <v>4.3801324417952914E-3</v>
      </c>
      <c r="W242">
        <f>Net_Zero_Table[[#This Row],[System Cost (LKR)]]*AHP!$Q$25/TOPSIS!$D$20</f>
        <v>2.5232402043604673E-3</v>
      </c>
      <c r="X242">
        <f>Net_Zero_Table[[#This Row],[Embodied Carbon (Metric T)]]*AHP!$Q$26/TOPSIS!$E$20</f>
        <v>1.2757829055106437E-2</v>
      </c>
      <c r="Y2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4.2078215923919042E-3</v>
      </c>
      <c r="Z2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4.2056178873940116E-3</v>
      </c>
      <c r="AA242">
        <f>Net_Zero_Table[[#This Row],[S- Worst-Euclidean Distance]]/(Net_Zero_Table[[#This Row],[S+ Best-Euclidean Distance]]+Net_Zero_Table[[#This Row],[S- Worst-Euclidean Distance]])</f>
        <v>0.49986903661676135</v>
      </c>
      <c r="AB242">
        <v>241</v>
      </c>
    </row>
    <row r="243" spans="1:28" x14ac:dyDescent="0.3">
      <c r="A243">
        <v>53</v>
      </c>
      <c r="B243" t="s">
        <v>139</v>
      </c>
      <c r="C243" t="s">
        <v>150</v>
      </c>
      <c r="D243" t="s">
        <v>154</v>
      </c>
      <c r="E243" t="s">
        <v>157</v>
      </c>
      <c r="F243" t="s">
        <v>161</v>
      </c>
      <c r="G243" t="s">
        <v>226</v>
      </c>
      <c r="H243">
        <v>422.62365878823465</v>
      </c>
      <c r="I243">
        <v>31</v>
      </c>
      <c r="J243">
        <v>1579307.4872022721</v>
      </c>
      <c r="K243">
        <v>70393.105674999984</v>
      </c>
      <c r="L243">
        <v>284275347.69640899</v>
      </c>
      <c r="M243">
        <v>5425422.8733333321</v>
      </c>
      <c r="N243">
        <v>2368961230.8034081</v>
      </c>
      <c r="O243">
        <v>120900000</v>
      </c>
      <c r="P243">
        <v>27.744888608333326</v>
      </c>
      <c r="Q243">
        <v>23610.646933673968</v>
      </c>
      <c r="R243">
        <v>284345740.80208397</v>
      </c>
      <c r="S243">
        <v>2495.2866536767415</v>
      </c>
      <c r="T243">
        <v>23638.391822282301</v>
      </c>
      <c r="U243">
        <f>Net_Zero_Table[[#This Row],[Total Energy(MJ)]]*AHP!$Q$23/TOPSIS!$B$20</f>
        <v>2.3898668005928957E-2</v>
      </c>
      <c r="V243">
        <f>Net_Zero_Table[[#This Row],[Capital Cost (LKR)]]*AHP!$Q$24/TOPSIS!$C$20</f>
        <v>4.144122234468208E-3</v>
      </c>
      <c r="W243">
        <f>Net_Zero_Table[[#This Row],[System Cost (LKR)]]*AHP!$Q$25/TOPSIS!$D$20</f>
        <v>2.6268316686257598E-3</v>
      </c>
      <c r="X243">
        <f>Net_Zero_Table[[#This Row],[Embodied Carbon (Metric T)]]*AHP!$Q$26/TOPSIS!$E$20</f>
        <v>1.1962010918096132E-2</v>
      </c>
      <c r="Y2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3.9133699132543236E-3</v>
      </c>
      <c r="Z2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3.9066683427342857E-3</v>
      </c>
      <c r="AA243">
        <f>Net_Zero_Table[[#This Row],[S- Worst-Euclidean Distance]]/(Net_Zero_Table[[#This Row],[S+ Best-Euclidean Distance]]+Net_Zero_Table[[#This Row],[S- Worst-Euclidean Distance]])</f>
        <v>0.49957151293250346</v>
      </c>
      <c r="AB243">
        <v>242</v>
      </c>
    </row>
    <row r="244" spans="1:28" x14ac:dyDescent="0.3">
      <c r="A244">
        <v>448</v>
      </c>
      <c r="B244" t="s">
        <v>143</v>
      </c>
      <c r="C244" t="s">
        <v>149</v>
      </c>
      <c r="D244" t="s">
        <v>154</v>
      </c>
      <c r="E244" t="s">
        <v>157</v>
      </c>
      <c r="F244" t="s">
        <v>161</v>
      </c>
      <c r="G244" t="s">
        <v>225</v>
      </c>
      <c r="H244">
        <v>429.97114183058619</v>
      </c>
      <c r="I244">
        <v>62</v>
      </c>
      <c r="J244">
        <v>1544076.2234965689</v>
      </c>
      <c r="K244">
        <v>44101.986474999991</v>
      </c>
      <c r="L244">
        <v>277933720.2293824</v>
      </c>
      <c r="M244">
        <v>5738703.0333333323</v>
      </c>
      <c r="N244">
        <v>2316114335.244853</v>
      </c>
      <c r="O244">
        <v>115568000</v>
      </c>
      <c r="P244">
        <v>29.655209408333324</v>
      </c>
      <c r="Q244">
        <v>23083.939541273703</v>
      </c>
      <c r="R244">
        <v>277977822.21585739</v>
      </c>
      <c r="S244">
        <v>2437.4210382781862</v>
      </c>
      <c r="T244">
        <v>23113.594750682038</v>
      </c>
      <c r="U244">
        <f>Net_Zero_Table[[#This Row],[Total Energy(MJ)]]*AHP!$Q$23/TOPSIS!$B$20</f>
        <v>2.3363457695580261E-2</v>
      </c>
      <c r="V244">
        <f>Net_Zero_Table[[#This Row],[Capital Cost (LKR)]]*AHP!$Q$24/TOPSIS!$C$20</f>
        <v>4.3834162594657668E-3</v>
      </c>
      <c r="W244">
        <f>Net_Zero_Table[[#This Row],[System Cost (LKR)]]*AHP!$Q$25/TOPSIS!$D$20</f>
        <v>2.5109816565735471E-3</v>
      </c>
      <c r="X244">
        <f>Net_Zero_Table[[#This Row],[Embodied Carbon (Metric T)]]*AHP!$Q$26/TOPSIS!$E$20</f>
        <v>1.2785632111507687E-2</v>
      </c>
      <c r="Y2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4.2302206559034425E-3</v>
      </c>
      <c r="Z2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4.2048114414815936E-3</v>
      </c>
      <c r="AA244">
        <f>Net_Zero_Table[[#This Row],[S- Worst-Euclidean Distance]]/(Net_Zero_Table[[#This Row],[S+ Best-Euclidean Distance]]+Net_Zero_Table[[#This Row],[S- Worst-Euclidean Distance]])</f>
        <v>0.49849382823156502</v>
      </c>
      <c r="AB244">
        <v>243</v>
      </c>
    </row>
    <row r="245" spans="1:28" x14ac:dyDescent="0.3">
      <c r="A245">
        <v>467</v>
      </c>
      <c r="B245" t="s">
        <v>143</v>
      </c>
      <c r="C245" t="s">
        <v>149</v>
      </c>
      <c r="D245" t="s">
        <v>155</v>
      </c>
      <c r="E245" t="s">
        <v>157</v>
      </c>
      <c r="F245" t="s">
        <v>161</v>
      </c>
      <c r="G245" t="s">
        <v>226</v>
      </c>
      <c r="H245">
        <v>430.00123570558623</v>
      </c>
      <c r="I245">
        <v>31</v>
      </c>
      <c r="J245">
        <v>1544105.3543675686</v>
      </c>
      <c r="K245">
        <v>44016.003974999992</v>
      </c>
      <c r="L245">
        <v>277938963.78616232</v>
      </c>
      <c r="M245">
        <v>5734403.9083333323</v>
      </c>
      <c r="N245">
        <v>2316158031.5513525</v>
      </c>
      <c r="O245">
        <v>120900000</v>
      </c>
      <c r="P245">
        <v>29.590722533333327</v>
      </c>
      <c r="Q245">
        <v>23084.375047795147</v>
      </c>
      <c r="R245">
        <v>277982979.79013729</v>
      </c>
      <c r="S245">
        <v>2442.7924354596857</v>
      </c>
      <c r="T245">
        <v>23113.965770328479</v>
      </c>
      <c r="U245">
        <f>Net_Zero_Table[[#This Row],[Total Energy(MJ)]]*AHP!$Q$23/TOPSIS!$B$20</f>
        <v>2.3363891178969472E-2</v>
      </c>
      <c r="V245">
        <f>Net_Zero_Table[[#This Row],[Capital Cost (LKR)]]*AHP!$Q$24/TOPSIS!$C$20</f>
        <v>4.3801324417952914E-3</v>
      </c>
      <c r="W245">
        <f>Net_Zero_Table[[#This Row],[System Cost (LKR)]]*AHP!$Q$25/TOPSIS!$D$20</f>
        <v>2.6268316686257598E-3</v>
      </c>
      <c r="X245">
        <f>Net_Zero_Table[[#This Row],[Embodied Carbon (Metric T)]]*AHP!$Q$26/TOPSIS!$E$20</f>
        <v>1.2757829055106437E-2</v>
      </c>
      <c r="Y2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4.218358819786449E-3</v>
      </c>
      <c r="Z2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4.1917961399855043E-3</v>
      </c>
      <c r="AA245">
        <f>Net_Zero_Table[[#This Row],[S- Worst-Euclidean Distance]]/(Net_Zero_Table[[#This Row],[S+ Best-Euclidean Distance]]+Net_Zero_Table[[#This Row],[S- Worst-Euclidean Distance]])</f>
        <v>0.49842079724285698</v>
      </c>
      <c r="AB245">
        <v>244</v>
      </c>
    </row>
    <row r="246" spans="1:28" x14ac:dyDescent="0.3">
      <c r="A246">
        <v>450</v>
      </c>
      <c r="B246" t="s">
        <v>143</v>
      </c>
      <c r="C246" t="s">
        <v>149</v>
      </c>
      <c r="D246" t="s">
        <v>154</v>
      </c>
      <c r="E246" t="s">
        <v>157</v>
      </c>
      <c r="F246" t="s">
        <v>161</v>
      </c>
      <c r="G246" t="s">
        <v>224</v>
      </c>
      <c r="H246">
        <v>429.97114183058619</v>
      </c>
      <c r="I246">
        <v>31</v>
      </c>
      <c r="J246">
        <v>1544076.2234965689</v>
      </c>
      <c r="K246">
        <v>44101.986474999991</v>
      </c>
      <c r="L246">
        <v>277933720.2293824</v>
      </c>
      <c r="M246">
        <v>5738703.0333333323</v>
      </c>
      <c r="N246">
        <v>2316114335.244853</v>
      </c>
      <c r="O246">
        <v>116132200</v>
      </c>
      <c r="P246">
        <v>29.655209408333324</v>
      </c>
      <c r="Q246">
        <v>23083.939541273703</v>
      </c>
      <c r="R246">
        <v>277977822.21585739</v>
      </c>
      <c r="S246">
        <v>2437.9852382781864</v>
      </c>
      <c r="T246">
        <v>23113.594750682038</v>
      </c>
      <c r="U246">
        <f>Net_Zero_Table[[#This Row],[Total Energy(MJ)]]*AHP!$Q$23/TOPSIS!$B$20</f>
        <v>2.3363457695580261E-2</v>
      </c>
      <c r="V246">
        <f>Net_Zero_Table[[#This Row],[Capital Cost (LKR)]]*AHP!$Q$24/TOPSIS!$C$20</f>
        <v>4.3834162594657668E-3</v>
      </c>
      <c r="W246">
        <f>Net_Zero_Table[[#This Row],[System Cost (LKR)]]*AHP!$Q$25/TOPSIS!$D$20</f>
        <v>2.5232402043604673E-3</v>
      </c>
      <c r="X246">
        <f>Net_Zero_Table[[#This Row],[Embodied Carbon (Metric T)]]*AHP!$Q$26/TOPSIS!$E$20</f>
        <v>1.2785632111507687E-2</v>
      </c>
      <c r="Y2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4.2312945401708482E-3</v>
      </c>
      <c r="Z2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4.2030089539014694E-3</v>
      </c>
      <c r="AA246">
        <f>Net_Zero_Table[[#This Row],[S- Worst-Euclidean Distance]]/(Net_Zero_Table[[#This Row],[S+ Best-Euclidean Distance]]+Net_Zero_Table[[#This Row],[S- Worst-Euclidean Distance]])</f>
        <v>0.4983231818555463</v>
      </c>
      <c r="AB246">
        <v>245</v>
      </c>
    </row>
    <row r="247" spans="1:28" x14ac:dyDescent="0.3">
      <c r="A247">
        <v>58</v>
      </c>
      <c r="B247" t="s">
        <v>139</v>
      </c>
      <c r="C247" t="s">
        <v>150</v>
      </c>
      <c r="D247" t="s">
        <v>155</v>
      </c>
      <c r="E247" t="s">
        <v>156</v>
      </c>
      <c r="F247" t="s">
        <v>160</v>
      </c>
      <c r="G247" t="s">
        <v>225</v>
      </c>
      <c r="H247">
        <v>438.29386237330004</v>
      </c>
      <c r="I247">
        <v>63</v>
      </c>
      <c r="J247">
        <v>1619658.3849249429</v>
      </c>
      <c r="K247">
        <v>66819.680508333317</v>
      </c>
      <c r="L247">
        <v>291538509.28648973</v>
      </c>
      <c r="M247">
        <v>6069570.1191666657</v>
      </c>
      <c r="N247">
        <v>2429487577.3874145</v>
      </c>
      <c r="O247">
        <v>117432000</v>
      </c>
      <c r="P247">
        <v>25.173802316666659</v>
      </c>
      <c r="Q247">
        <v>24213.892854627895</v>
      </c>
      <c r="R247">
        <v>291605328.96699804</v>
      </c>
      <c r="S247">
        <v>2552.9891475065815</v>
      </c>
      <c r="T247">
        <v>24239.06665694456</v>
      </c>
      <c r="U247">
        <f>Net_Zero_Table[[#This Row],[Total Energy(MJ)]]*AHP!$Q$23/TOPSIS!$B$20</f>
        <v>2.4508821289476155E-2</v>
      </c>
      <c r="V247">
        <f>Net_Zero_Table[[#This Row],[Capital Cost (LKR)]]*AHP!$Q$24/TOPSIS!$C$20</f>
        <v>4.6361437756553383E-3</v>
      </c>
      <c r="W247">
        <f>Net_Zero_Table[[#This Row],[System Cost (LKR)]]*AHP!$Q$25/TOPSIS!$D$20</f>
        <v>2.5514813607118297E-3</v>
      </c>
      <c r="X247">
        <f>Net_Zero_Table[[#This Row],[Embodied Carbon (Metric T)]]*AHP!$Q$26/TOPSIS!$E$20</f>
        <v>1.085350539383728E-2</v>
      </c>
      <c r="Y2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3.8164831581822978E-3</v>
      </c>
      <c r="Z2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3.780096400182936E-3</v>
      </c>
      <c r="AA247">
        <f>Net_Zero_Table[[#This Row],[S- Worst-Euclidean Distance]]/(Net_Zero_Table[[#This Row],[S+ Best-Euclidean Distance]]+Net_Zero_Table[[#This Row],[S- Worst-Euclidean Distance]])</f>
        <v>0.49760505647839276</v>
      </c>
      <c r="AB247">
        <v>246</v>
      </c>
    </row>
    <row r="248" spans="1:28" x14ac:dyDescent="0.3">
      <c r="A248">
        <v>449</v>
      </c>
      <c r="B248" t="s">
        <v>143</v>
      </c>
      <c r="C248" t="s">
        <v>149</v>
      </c>
      <c r="D248" t="s">
        <v>154</v>
      </c>
      <c r="E248" t="s">
        <v>157</v>
      </c>
      <c r="F248" t="s">
        <v>161</v>
      </c>
      <c r="G248" t="s">
        <v>226</v>
      </c>
      <c r="H248">
        <v>429.97114183058619</v>
      </c>
      <c r="I248">
        <v>31</v>
      </c>
      <c r="J248">
        <v>1544076.2234965689</v>
      </c>
      <c r="K248">
        <v>44101.986474999991</v>
      </c>
      <c r="L248">
        <v>277933720.2293824</v>
      </c>
      <c r="M248">
        <v>5738703.0333333323</v>
      </c>
      <c r="N248">
        <v>2316114335.244853</v>
      </c>
      <c r="O248">
        <v>120900000</v>
      </c>
      <c r="P248">
        <v>29.655209408333324</v>
      </c>
      <c r="Q248">
        <v>23083.939541273703</v>
      </c>
      <c r="R248">
        <v>277977822.21585739</v>
      </c>
      <c r="S248">
        <v>2442.7530382781865</v>
      </c>
      <c r="T248">
        <v>23113.594750682038</v>
      </c>
      <c r="U248">
        <f>Net_Zero_Table[[#This Row],[Total Energy(MJ)]]*AHP!$Q$23/TOPSIS!$B$20</f>
        <v>2.3363457695580261E-2</v>
      </c>
      <c r="V248">
        <f>Net_Zero_Table[[#This Row],[Capital Cost (LKR)]]*AHP!$Q$24/TOPSIS!$C$20</f>
        <v>4.3834162594657668E-3</v>
      </c>
      <c r="W248">
        <f>Net_Zero_Table[[#This Row],[System Cost (LKR)]]*AHP!$Q$25/TOPSIS!$D$20</f>
        <v>2.6268316686257598E-3</v>
      </c>
      <c r="X248">
        <f>Net_Zero_Table[[#This Row],[Embodied Carbon (Metric T)]]*AHP!$Q$26/TOPSIS!$E$20</f>
        <v>1.2785632111507687E-2</v>
      </c>
      <c r="Y2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4.2417734574998478E-3</v>
      </c>
      <c r="Z2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4.189178598604364E-3</v>
      </c>
      <c r="AA248">
        <f>Net_Zero_Table[[#This Row],[S- Worst-Euclidean Distance]]/(Net_Zero_Table[[#This Row],[S+ Best-Euclidean Distance]]+Net_Zero_Table[[#This Row],[S- Worst-Euclidean Distance]])</f>
        <v>0.49688084699417762</v>
      </c>
      <c r="AB248">
        <v>247</v>
      </c>
    </row>
    <row r="249" spans="1:28" x14ac:dyDescent="0.3">
      <c r="A249">
        <v>60</v>
      </c>
      <c r="B249" t="s">
        <v>139</v>
      </c>
      <c r="C249" t="s">
        <v>150</v>
      </c>
      <c r="D249" t="s">
        <v>155</v>
      </c>
      <c r="E249" t="s">
        <v>156</v>
      </c>
      <c r="F249" t="s">
        <v>160</v>
      </c>
      <c r="G249" t="s">
        <v>224</v>
      </c>
      <c r="H249">
        <v>438.29386237330004</v>
      </c>
      <c r="I249">
        <v>32</v>
      </c>
      <c r="J249">
        <v>1619658.3849249429</v>
      </c>
      <c r="K249">
        <v>66819.680508333317</v>
      </c>
      <c r="L249">
        <v>291538509.28648973</v>
      </c>
      <c r="M249">
        <v>6069570.1191666657</v>
      </c>
      <c r="N249">
        <v>2429487577.3874145</v>
      </c>
      <c r="O249">
        <v>119878400</v>
      </c>
      <c r="P249">
        <v>25.173802316666659</v>
      </c>
      <c r="Q249">
        <v>24213.892854627895</v>
      </c>
      <c r="R249">
        <v>291605328.96699804</v>
      </c>
      <c r="S249">
        <v>2555.4355475065813</v>
      </c>
      <c r="T249">
        <v>24239.06665694456</v>
      </c>
      <c r="U249">
        <f>Net_Zero_Table[[#This Row],[Total Energy(MJ)]]*AHP!$Q$23/TOPSIS!$B$20</f>
        <v>2.4508821289476155E-2</v>
      </c>
      <c r="V249">
        <f>Net_Zero_Table[[#This Row],[Capital Cost (LKR)]]*AHP!$Q$24/TOPSIS!$C$20</f>
        <v>4.6361437756553383E-3</v>
      </c>
      <c r="W249">
        <f>Net_Zero_Table[[#This Row],[System Cost (LKR)]]*AHP!$Q$25/TOPSIS!$D$20</f>
        <v>2.6046350496624175E-3</v>
      </c>
      <c r="X249">
        <f>Net_Zero_Table[[#This Row],[Embodied Carbon (Metric T)]]*AHP!$Q$26/TOPSIS!$E$20</f>
        <v>1.085350539383728E-2</v>
      </c>
      <c r="Y2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3.8224891346955222E-3</v>
      </c>
      <c r="Z2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3.7722533214819966E-3</v>
      </c>
      <c r="AA249">
        <f>Net_Zero_Table[[#This Row],[S- Worst-Euclidean Distance]]/(Net_Zero_Table[[#This Row],[S+ Best-Euclidean Distance]]+Net_Zero_Table[[#This Row],[S- Worst-Euclidean Distance]])</f>
        <v>0.49669272437456624</v>
      </c>
      <c r="AB249">
        <v>248</v>
      </c>
    </row>
    <row r="250" spans="1:28" x14ac:dyDescent="0.3">
      <c r="A250">
        <v>40</v>
      </c>
      <c r="B250" t="s">
        <v>139</v>
      </c>
      <c r="C250" t="s">
        <v>150</v>
      </c>
      <c r="D250" t="s">
        <v>154</v>
      </c>
      <c r="E250" t="s">
        <v>156</v>
      </c>
      <c r="F250" t="s">
        <v>160</v>
      </c>
      <c r="G250" t="s">
        <v>225</v>
      </c>
      <c r="H250">
        <v>438.26376849830012</v>
      </c>
      <c r="I250">
        <v>63</v>
      </c>
      <c r="J250">
        <v>1619629.2540539431</v>
      </c>
      <c r="K250">
        <v>66905.663008333315</v>
      </c>
      <c r="L250">
        <v>291533265.7297098</v>
      </c>
      <c r="M250">
        <v>6073869.2441666657</v>
      </c>
      <c r="N250">
        <v>2429443881.0809145</v>
      </c>
      <c r="O250">
        <v>117432000</v>
      </c>
      <c r="P250">
        <v>25.238289191666663</v>
      </c>
      <c r="Q250">
        <v>24213.457348106447</v>
      </c>
      <c r="R250">
        <v>291600171.39271814</v>
      </c>
      <c r="S250">
        <v>2552.9497503250814</v>
      </c>
      <c r="T250">
        <v>24238.695637298115</v>
      </c>
      <c r="U250">
        <f>Net_Zero_Table[[#This Row],[Total Energy(MJ)]]*AHP!$Q$23/TOPSIS!$B$20</f>
        <v>2.4508387806086943E-2</v>
      </c>
      <c r="V250">
        <f>Net_Zero_Table[[#This Row],[Capital Cost (LKR)]]*AHP!$Q$24/TOPSIS!$C$20</f>
        <v>4.6394275933258145E-3</v>
      </c>
      <c r="W250">
        <f>Net_Zero_Table[[#This Row],[System Cost (LKR)]]*AHP!$Q$25/TOPSIS!$D$20</f>
        <v>2.5514813607118297E-3</v>
      </c>
      <c r="X250">
        <f>Net_Zero_Table[[#This Row],[Embodied Carbon (Metric T)]]*AHP!$Q$26/TOPSIS!$E$20</f>
        <v>1.0881308450238533E-2</v>
      </c>
      <c r="Y2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3.8286330935939448E-3</v>
      </c>
      <c r="Z2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3.7632416854192271E-3</v>
      </c>
      <c r="AA250">
        <f>Net_Zero_Table[[#This Row],[S- Worst-Euclidean Distance]]/(Net_Zero_Table[[#This Row],[S+ Best-Euclidean Distance]]+Net_Zero_Table[[#This Row],[S- Worst-Euclidean Distance]])</f>
        <v>0.49569332937659322</v>
      </c>
      <c r="AB250">
        <v>249</v>
      </c>
    </row>
    <row r="251" spans="1:28" x14ac:dyDescent="0.3">
      <c r="A251">
        <v>59</v>
      </c>
      <c r="B251" t="s">
        <v>139</v>
      </c>
      <c r="C251" t="s">
        <v>150</v>
      </c>
      <c r="D251" t="s">
        <v>155</v>
      </c>
      <c r="E251" t="s">
        <v>156</v>
      </c>
      <c r="F251" t="s">
        <v>160</v>
      </c>
      <c r="G251" t="s">
        <v>226</v>
      </c>
      <c r="H251">
        <v>438.29386237330004</v>
      </c>
      <c r="I251">
        <v>32</v>
      </c>
      <c r="J251">
        <v>1619658.3849249429</v>
      </c>
      <c r="K251">
        <v>66819.680508333317</v>
      </c>
      <c r="L251">
        <v>291538509.28648973</v>
      </c>
      <c r="M251">
        <v>6069570.1191666657</v>
      </c>
      <c r="N251">
        <v>2429487577.3874145</v>
      </c>
      <c r="O251">
        <v>124800000</v>
      </c>
      <c r="P251">
        <v>25.173802316666659</v>
      </c>
      <c r="Q251">
        <v>24213.892854627895</v>
      </c>
      <c r="R251">
        <v>291605328.96699804</v>
      </c>
      <c r="S251">
        <v>2560.3571475065814</v>
      </c>
      <c r="T251">
        <v>24239.06665694456</v>
      </c>
      <c r="U251">
        <f>Net_Zero_Table[[#This Row],[Total Energy(MJ)]]*AHP!$Q$23/TOPSIS!$B$20</f>
        <v>2.4508821289476155E-2</v>
      </c>
      <c r="V251">
        <f>Net_Zero_Table[[#This Row],[Capital Cost (LKR)]]*AHP!$Q$24/TOPSIS!$C$20</f>
        <v>4.6361437756553383E-3</v>
      </c>
      <c r="W251">
        <f>Net_Zero_Table[[#This Row],[System Cost (LKR)]]*AHP!$Q$25/TOPSIS!$D$20</f>
        <v>2.7115681740653005E-3</v>
      </c>
      <c r="X251">
        <f>Net_Zero_Table[[#This Row],[Embodied Carbon (Metric T)]]*AHP!$Q$26/TOPSIS!$E$20</f>
        <v>1.085350539383728E-2</v>
      </c>
      <c r="Y2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3.8367747987136168E-3</v>
      </c>
      <c r="Z2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3.7587031055353486E-3</v>
      </c>
      <c r="AA251">
        <f>Net_Zero_Table[[#This Row],[S- Worst-Euclidean Distance]]/(Net_Zero_Table[[#This Row],[S+ Best-Euclidean Distance]]+Net_Zero_Table[[#This Row],[S- Worst-Euclidean Distance]])</f>
        <v>0.49486064641603433</v>
      </c>
      <c r="AB251">
        <v>250</v>
      </c>
    </row>
    <row r="252" spans="1:28" x14ac:dyDescent="0.3">
      <c r="A252">
        <v>42</v>
      </c>
      <c r="B252" t="s">
        <v>139</v>
      </c>
      <c r="C252" t="s">
        <v>150</v>
      </c>
      <c r="D252" t="s">
        <v>154</v>
      </c>
      <c r="E252" t="s">
        <v>156</v>
      </c>
      <c r="F252" t="s">
        <v>160</v>
      </c>
      <c r="G252" t="s">
        <v>224</v>
      </c>
      <c r="H252">
        <v>438.26376849830012</v>
      </c>
      <c r="I252">
        <v>32</v>
      </c>
      <c r="J252">
        <v>1619629.2540539431</v>
      </c>
      <c r="K252">
        <v>66905.663008333315</v>
      </c>
      <c r="L252">
        <v>291533265.7297098</v>
      </c>
      <c r="M252">
        <v>6073869.2441666657</v>
      </c>
      <c r="N252">
        <v>2429443881.0809145</v>
      </c>
      <c r="O252">
        <v>119878400</v>
      </c>
      <c r="P252">
        <v>25.238289191666663</v>
      </c>
      <c r="Q252">
        <v>24213.457348106447</v>
      </c>
      <c r="R252">
        <v>291600171.39271814</v>
      </c>
      <c r="S252">
        <v>2555.3961503250812</v>
      </c>
      <c r="T252">
        <v>24238.695637298115</v>
      </c>
      <c r="U252">
        <f>Net_Zero_Table[[#This Row],[Total Energy(MJ)]]*AHP!$Q$23/TOPSIS!$B$20</f>
        <v>2.4508387806086943E-2</v>
      </c>
      <c r="V252">
        <f>Net_Zero_Table[[#This Row],[Capital Cost (LKR)]]*AHP!$Q$24/TOPSIS!$C$20</f>
        <v>4.6394275933258145E-3</v>
      </c>
      <c r="W252">
        <f>Net_Zero_Table[[#This Row],[System Cost (LKR)]]*AHP!$Q$25/TOPSIS!$D$20</f>
        <v>2.6046350496624175E-3</v>
      </c>
      <c r="X252">
        <f>Net_Zero_Table[[#This Row],[Embodied Carbon (Metric T)]]*AHP!$Q$26/TOPSIS!$E$20</f>
        <v>1.0881308450238533E-2</v>
      </c>
      <c r="Y2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3.8346200403089402E-3</v>
      </c>
      <c r="Z2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3.7553634058014821E-3</v>
      </c>
      <c r="AA252">
        <f>Net_Zero_Table[[#This Row],[S- Worst-Euclidean Distance]]/(Net_Zero_Table[[#This Row],[S+ Best-Euclidean Distance]]+Net_Zero_Table[[#This Row],[S- Worst-Euclidean Distance]])</f>
        <v>0.49477886644482244</v>
      </c>
      <c r="AB252">
        <v>251</v>
      </c>
    </row>
    <row r="253" spans="1:28" x14ac:dyDescent="0.3">
      <c r="A253">
        <v>316</v>
      </c>
      <c r="B253" t="s">
        <v>141</v>
      </c>
      <c r="C253" t="s">
        <v>151</v>
      </c>
      <c r="D253" t="s">
        <v>155</v>
      </c>
      <c r="E253" t="s">
        <v>157</v>
      </c>
      <c r="F253" t="s">
        <v>159</v>
      </c>
      <c r="G253" t="s">
        <v>225</v>
      </c>
      <c r="H253">
        <v>450.91889336327233</v>
      </c>
      <c r="I253">
        <v>65</v>
      </c>
      <c r="J253">
        <v>1629531.5225910246</v>
      </c>
      <c r="K253">
        <v>54631.291774999991</v>
      </c>
      <c r="L253">
        <v>293315674.06638443</v>
      </c>
      <c r="M253">
        <v>5370384.1049999986</v>
      </c>
      <c r="N253">
        <v>2444297283.8865371</v>
      </c>
      <c r="O253">
        <v>121160000</v>
      </c>
      <c r="P253">
        <v>25.15727901666666</v>
      </c>
      <c r="Q253">
        <v>24361.496262735818</v>
      </c>
      <c r="R253">
        <v>293370305.35815942</v>
      </c>
      <c r="S253">
        <v>2570.8276679915371</v>
      </c>
      <c r="T253">
        <v>24386.653541752486</v>
      </c>
      <c r="U253">
        <f>Net_Zero_Table[[#This Row],[Total Energy(MJ)]]*AHP!$Q$23/TOPSIS!$B$20</f>
        <v>2.4657163883571937E-2</v>
      </c>
      <c r="V253">
        <f>Net_Zero_Table[[#This Row],[Capital Cost (LKR)]]*AHP!$Q$24/TOPSIS!$C$20</f>
        <v>4.1020817541345938E-3</v>
      </c>
      <c r="W253">
        <f>Net_Zero_Table[[#This Row],[System Cost (LKR)]]*AHP!$Q$25/TOPSIS!$D$20</f>
        <v>2.6324807689883959E-3</v>
      </c>
      <c r="X253">
        <f>Net_Zero_Table[[#This Row],[Embodied Carbon (Metric T)]]*AHP!$Q$26/TOPSIS!$E$20</f>
        <v>1.0846381490844078E-2</v>
      </c>
      <c r="Y2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3.8974279234738627E-3</v>
      </c>
      <c r="Z2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3.8011574085303227E-3</v>
      </c>
      <c r="AA253">
        <f>Net_Zero_Table[[#This Row],[S- Worst-Euclidean Distance]]/(Net_Zero_Table[[#This Row],[S+ Best-Euclidean Distance]]+Net_Zero_Table[[#This Row],[S- Worst-Euclidean Distance]])</f>
        <v>0.49374751913553983</v>
      </c>
      <c r="AB253">
        <v>252</v>
      </c>
    </row>
    <row r="254" spans="1:28" x14ac:dyDescent="0.3">
      <c r="A254">
        <v>454</v>
      </c>
      <c r="B254" t="s">
        <v>143</v>
      </c>
      <c r="C254" t="s">
        <v>149</v>
      </c>
      <c r="D254" t="s">
        <v>155</v>
      </c>
      <c r="E254" t="s">
        <v>156</v>
      </c>
      <c r="F254" t="s">
        <v>160</v>
      </c>
      <c r="G254" t="s">
        <v>225</v>
      </c>
      <c r="H254">
        <v>445.6413454156517</v>
      </c>
      <c r="I254">
        <v>64</v>
      </c>
      <c r="J254">
        <v>1584427.1212192397</v>
      </c>
      <c r="K254">
        <v>40528.56130833333</v>
      </c>
      <c r="L254">
        <v>285196881.81946313</v>
      </c>
      <c r="M254">
        <v>6382850.2791666649</v>
      </c>
      <c r="N254">
        <v>2376640681.8288593</v>
      </c>
      <c r="O254">
        <v>119296000</v>
      </c>
      <c r="P254">
        <v>27.084123116666664</v>
      </c>
      <c r="Q254">
        <v>23687.18546222763</v>
      </c>
      <c r="R254">
        <v>285237410.38077146</v>
      </c>
      <c r="S254">
        <v>2502.3195321080261</v>
      </c>
      <c r="T254">
        <v>23714.269585344297</v>
      </c>
      <c r="U254">
        <f>Net_Zero_Table[[#This Row],[Total Energy(MJ)]]*AHP!$Q$23/TOPSIS!$B$20</f>
        <v>2.3973610979127456E-2</v>
      </c>
      <c r="V254">
        <f>Net_Zero_Table[[#This Row],[Capital Cost (LKR)]]*AHP!$Q$24/TOPSIS!$C$20</f>
        <v>4.875437800652898E-3</v>
      </c>
      <c r="W254">
        <f>Net_Zero_Table[[#This Row],[System Cost (LKR)]]*AHP!$Q$25/TOPSIS!$D$20</f>
        <v>2.5919810648501128E-3</v>
      </c>
      <c r="X254">
        <f>Net_Zero_Table[[#This Row],[Embodied Carbon (Metric T)]]*AHP!$Q$26/TOPSIS!$E$20</f>
        <v>1.1677126587248838E-2</v>
      </c>
      <c r="Y2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3.8774404080638924E-3</v>
      </c>
      <c r="Z2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3.7798176580768638E-3</v>
      </c>
      <c r="AA254">
        <f>Net_Zero_Table[[#This Row],[S- Worst-Euclidean Distance]]/(Net_Zero_Table[[#This Row],[S+ Best-Euclidean Distance]]+Net_Zero_Table[[#This Row],[S- Worst-Euclidean Distance]])</f>
        <v>0.49362547604222051</v>
      </c>
      <c r="AB254">
        <v>253</v>
      </c>
    </row>
    <row r="255" spans="1:28" x14ac:dyDescent="0.3">
      <c r="A255">
        <v>456</v>
      </c>
      <c r="B255" t="s">
        <v>143</v>
      </c>
      <c r="C255" t="s">
        <v>149</v>
      </c>
      <c r="D255" t="s">
        <v>155</v>
      </c>
      <c r="E255" t="s">
        <v>156</v>
      </c>
      <c r="F255" t="s">
        <v>160</v>
      </c>
      <c r="G255" t="s">
        <v>224</v>
      </c>
      <c r="H255">
        <v>445.6413454156517</v>
      </c>
      <c r="I255">
        <v>32</v>
      </c>
      <c r="J255">
        <v>1584427.1212192397</v>
      </c>
      <c r="K255">
        <v>40528.56130833333</v>
      </c>
      <c r="L255">
        <v>285196881.81946313</v>
      </c>
      <c r="M255">
        <v>6382850.2791666649</v>
      </c>
      <c r="N255">
        <v>2376640681.8288593</v>
      </c>
      <c r="O255">
        <v>119878400</v>
      </c>
      <c r="P255">
        <v>27.084123116666664</v>
      </c>
      <c r="Q255">
        <v>23687.18546222763</v>
      </c>
      <c r="R255">
        <v>285237410.38077146</v>
      </c>
      <c r="S255">
        <v>2502.9019321080259</v>
      </c>
      <c r="T255">
        <v>23714.269585344297</v>
      </c>
      <c r="U255">
        <f>Net_Zero_Table[[#This Row],[Total Energy(MJ)]]*AHP!$Q$23/TOPSIS!$B$20</f>
        <v>2.3973610979127456E-2</v>
      </c>
      <c r="V255">
        <f>Net_Zero_Table[[#This Row],[Capital Cost (LKR)]]*AHP!$Q$24/TOPSIS!$C$20</f>
        <v>4.875437800652898E-3</v>
      </c>
      <c r="W255">
        <f>Net_Zero_Table[[#This Row],[System Cost (LKR)]]*AHP!$Q$25/TOPSIS!$D$20</f>
        <v>2.6046350496624175E-3</v>
      </c>
      <c r="X255">
        <f>Net_Zero_Table[[#This Row],[Embodied Carbon (Metric T)]]*AHP!$Q$26/TOPSIS!$E$20</f>
        <v>1.1677126587248838E-2</v>
      </c>
      <c r="Y2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3.8789146496825402E-3</v>
      </c>
      <c r="Z2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3.7780196664635017E-3</v>
      </c>
      <c r="AA255">
        <f>Net_Zero_Table[[#This Row],[S- Worst-Euclidean Distance]]/(Net_Zero_Table[[#This Row],[S+ Best-Euclidean Distance]]+Net_Zero_Table[[#This Row],[S- Worst-Euclidean Distance]])</f>
        <v>0.49341152874941846</v>
      </c>
      <c r="AB255">
        <v>254</v>
      </c>
    </row>
    <row r="256" spans="1:28" x14ac:dyDescent="0.3">
      <c r="A256">
        <v>41</v>
      </c>
      <c r="B256" t="s">
        <v>139</v>
      </c>
      <c r="C256" t="s">
        <v>150</v>
      </c>
      <c r="D256" t="s">
        <v>154</v>
      </c>
      <c r="E256" t="s">
        <v>156</v>
      </c>
      <c r="F256" t="s">
        <v>160</v>
      </c>
      <c r="G256" t="s">
        <v>226</v>
      </c>
      <c r="H256">
        <v>438.26376849830012</v>
      </c>
      <c r="I256">
        <v>32</v>
      </c>
      <c r="J256">
        <v>1619629.2540539431</v>
      </c>
      <c r="K256">
        <v>66905.663008333315</v>
      </c>
      <c r="L256">
        <v>291533265.7297098</v>
      </c>
      <c r="M256">
        <v>6073869.2441666657</v>
      </c>
      <c r="N256">
        <v>2429443881.0809145</v>
      </c>
      <c r="O256">
        <v>124800000</v>
      </c>
      <c r="P256">
        <v>25.238289191666663</v>
      </c>
      <c r="Q256">
        <v>24213.457348106447</v>
      </c>
      <c r="R256">
        <v>291600171.39271814</v>
      </c>
      <c r="S256">
        <v>2560.3177503250813</v>
      </c>
      <c r="T256">
        <v>24238.695637298115</v>
      </c>
      <c r="U256">
        <f>Net_Zero_Table[[#This Row],[Total Energy(MJ)]]*AHP!$Q$23/TOPSIS!$B$20</f>
        <v>2.4508387806086943E-2</v>
      </c>
      <c r="V256">
        <f>Net_Zero_Table[[#This Row],[Capital Cost (LKR)]]*AHP!$Q$24/TOPSIS!$C$20</f>
        <v>4.6394275933258145E-3</v>
      </c>
      <c r="W256">
        <f>Net_Zero_Table[[#This Row],[System Cost (LKR)]]*AHP!$Q$25/TOPSIS!$D$20</f>
        <v>2.7115681740653005E-3</v>
      </c>
      <c r="X256">
        <f>Net_Zero_Table[[#This Row],[Embodied Carbon (Metric T)]]*AHP!$Q$26/TOPSIS!$E$20</f>
        <v>1.0881308450238533E-2</v>
      </c>
      <c r="Y2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3.8488606787876242E-3</v>
      </c>
      <c r="Z2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3.7417520259581641E-3</v>
      </c>
      <c r="AA256">
        <f>Net_Zero_Table[[#This Row],[S- Worst-Euclidean Distance]]/(Net_Zero_Table[[#This Row],[S+ Best-Euclidean Distance]]+Net_Zero_Table[[#This Row],[S- Worst-Euclidean Distance]])</f>
        <v>0.4929446635603939</v>
      </c>
      <c r="AB256">
        <v>255</v>
      </c>
    </row>
    <row r="257" spans="1:28" x14ac:dyDescent="0.3">
      <c r="A257">
        <v>318</v>
      </c>
      <c r="B257" t="s">
        <v>141</v>
      </c>
      <c r="C257" t="s">
        <v>151</v>
      </c>
      <c r="D257" t="s">
        <v>155</v>
      </c>
      <c r="E257" t="s">
        <v>157</v>
      </c>
      <c r="F257" t="s">
        <v>159</v>
      </c>
      <c r="G257" t="s">
        <v>224</v>
      </c>
      <c r="H257">
        <v>450.91889336327233</v>
      </c>
      <c r="I257">
        <v>33</v>
      </c>
      <c r="J257">
        <v>1629531.5225910246</v>
      </c>
      <c r="K257">
        <v>54631.291774999991</v>
      </c>
      <c r="L257">
        <v>293315674.06638443</v>
      </c>
      <c r="M257">
        <v>5370384.1049999986</v>
      </c>
      <c r="N257">
        <v>2444297283.8865371</v>
      </c>
      <c r="O257">
        <v>123624600</v>
      </c>
      <c r="P257">
        <v>25.15727901666666</v>
      </c>
      <c r="Q257">
        <v>24361.496262735818</v>
      </c>
      <c r="R257">
        <v>293370305.35815942</v>
      </c>
      <c r="S257">
        <v>2573.2922679915373</v>
      </c>
      <c r="T257">
        <v>24386.653541752486</v>
      </c>
      <c r="U257">
        <f>Net_Zero_Table[[#This Row],[Total Energy(MJ)]]*AHP!$Q$23/TOPSIS!$B$20</f>
        <v>2.4657163883571937E-2</v>
      </c>
      <c r="V257">
        <f>Net_Zero_Table[[#This Row],[Capital Cost (LKR)]]*AHP!$Q$24/TOPSIS!$C$20</f>
        <v>4.1020817541345938E-3</v>
      </c>
      <c r="W257">
        <f>Net_Zero_Table[[#This Row],[System Cost (LKR)]]*AHP!$Q$25/TOPSIS!$D$20</f>
        <v>2.6860298949643686E-3</v>
      </c>
      <c r="X257">
        <f>Net_Zero_Table[[#This Row],[Embodied Carbon (Metric T)]]*AHP!$Q$26/TOPSIS!$E$20</f>
        <v>1.0846381490844078E-2</v>
      </c>
      <c r="Y2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3.9044668391190044E-3</v>
      </c>
      <c r="Z2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3.7944458584142611E-3</v>
      </c>
      <c r="AA257">
        <f>Net_Zero_Table[[#This Row],[S- Worst-Euclidean Distance]]/(Net_Zero_Table[[#This Row],[S+ Best-Euclidean Distance]]+Net_Zero_Table[[#This Row],[S- Worst-Euclidean Distance]])</f>
        <v>0.49285477150948898</v>
      </c>
      <c r="AB257">
        <v>256</v>
      </c>
    </row>
    <row r="258" spans="1:28" x14ac:dyDescent="0.3">
      <c r="A258">
        <v>169</v>
      </c>
      <c r="B258" t="s">
        <v>140</v>
      </c>
      <c r="C258" t="s">
        <v>150</v>
      </c>
      <c r="D258" t="s">
        <v>155</v>
      </c>
      <c r="E258" t="s">
        <v>156</v>
      </c>
      <c r="F258" t="s">
        <v>161</v>
      </c>
      <c r="G258" t="s">
        <v>225</v>
      </c>
      <c r="H258">
        <v>430.91947626364959</v>
      </c>
      <c r="I258">
        <v>62</v>
      </c>
      <c r="J258">
        <v>1612367.0418299877</v>
      </c>
      <c r="K258">
        <v>60431.702133333318</v>
      </c>
      <c r="L258">
        <v>290226067.52939779</v>
      </c>
      <c r="M258">
        <v>6708367.9566666661</v>
      </c>
      <c r="N258">
        <v>2418550562.7449818</v>
      </c>
      <c r="O258">
        <v>115568000</v>
      </c>
      <c r="P258">
        <v>25.371220691666657</v>
      </c>
      <c r="Q258">
        <v>24104.887275358316</v>
      </c>
      <c r="R258">
        <v>290286499.23153114</v>
      </c>
      <c r="S258">
        <v>2540.8269307016481</v>
      </c>
      <c r="T258">
        <v>24130.258496049984</v>
      </c>
      <c r="U258">
        <f>Net_Zero_Table[[#This Row],[Total Energy(MJ)]]*AHP!$Q$23/TOPSIS!$B$20</f>
        <v>2.4397976393697646E-2</v>
      </c>
      <c r="V258">
        <f>Net_Zero_Table[[#This Row],[Capital Cost (LKR)]]*AHP!$Q$24/TOPSIS!$C$20</f>
        <v>5.1240792570950572E-3</v>
      </c>
      <c r="W258">
        <f>Net_Zero_Table[[#This Row],[System Cost (LKR)]]*AHP!$Q$25/TOPSIS!$D$20</f>
        <v>2.5109816565735471E-3</v>
      </c>
      <c r="X258">
        <f>Net_Zero_Table[[#This Row],[Embodied Carbon (Metric T)]]*AHP!$Q$26/TOPSIS!$E$20</f>
        <v>1.093862091873701E-2</v>
      </c>
      <c r="Y2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3.8716950885766968E-3</v>
      </c>
      <c r="Z2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3.7619422605297144E-3</v>
      </c>
      <c r="AA258">
        <f>Net_Zero_Table[[#This Row],[S- Worst-Euclidean Distance]]/(Net_Zero_Table[[#This Row],[S+ Best-Euclidean Distance]]+Net_Zero_Table[[#This Row],[S- Worst-Euclidean Distance]])</f>
        <v>0.49281123643764468</v>
      </c>
      <c r="AB258">
        <v>257</v>
      </c>
    </row>
    <row r="259" spans="1:28" x14ac:dyDescent="0.3">
      <c r="A259">
        <v>171</v>
      </c>
      <c r="B259" t="s">
        <v>140</v>
      </c>
      <c r="C259" t="s">
        <v>150</v>
      </c>
      <c r="D259" t="s">
        <v>155</v>
      </c>
      <c r="E259" t="s">
        <v>156</v>
      </c>
      <c r="F259" t="s">
        <v>161</v>
      </c>
      <c r="G259" t="s">
        <v>224</v>
      </c>
      <c r="H259">
        <v>430.91947626364959</v>
      </c>
      <c r="I259">
        <v>31</v>
      </c>
      <c r="J259">
        <v>1612367.0418299877</v>
      </c>
      <c r="K259">
        <v>60431.702133333318</v>
      </c>
      <c r="L259">
        <v>290226067.52939779</v>
      </c>
      <c r="M259">
        <v>6708367.9566666661</v>
      </c>
      <c r="N259">
        <v>2418550562.7449818</v>
      </c>
      <c r="O259">
        <v>116132200</v>
      </c>
      <c r="P259">
        <v>25.371220691666657</v>
      </c>
      <c r="Q259">
        <v>24104.887275358316</v>
      </c>
      <c r="R259">
        <v>290286499.23153114</v>
      </c>
      <c r="S259">
        <v>2541.3911307016483</v>
      </c>
      <c r="T259">
        <v>24130.258496049984</v>
      </c>
      <c r="U259">
        <f>Net_Zero_Table[[#This Row],[Total Energy(MJ)]]*AHP!$Q$23/TOPSIS!$B$20</f>
        <v>2.4397976393697646E-2</v>
      </c>
      <c r="V259">
        <f>Net_Zero_Table[[#This Row],[Capital Cost (LKR)]]*AHP!$Q$24/TOPSIS!$C$20</f>
        <v>5.1240792570950572E-3</v>
      </c>
      <c r="W259">
        <f>Net_Zero_Table[[#This Row],[System Cost (LKR)]]*AHP!$Q$25/TOPSIS!$D$20</f>
        <v>2.5232402043604673E-3</v>
      </c>
      <c r="X259">
        <f>Net_Zero_Table[[#This Row],[Embodied Carbon (Metric T)]]*AHP!$Q$26/TOPSIS!$E$20</f>
        <v>1.093862091873701E-2</v>
      </c>
      <c r="Y2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3.8728683875076872E-3</v>
      </c>
      <c r="Z2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3.7599274700080084E-3</v>
      </c>
      <c r="AA259">
        <f>Net_Zero_Table[[#This Row],[S- Worst-Euclidean Distance]]/(Net_Zero_Table[[#This Row],[S+ Best-Euclidean Distance]]+Net_Zero_Table[[#This Row],[S- Worst-Euclidean Distance]])</f>
        <v>0.49260160237428136</v>
      </c>
      <c r="AB259">
        <v>258</v>
      </c>
    </row>
    <row r="260" spans="1:28" x14ac:dyDescent="0.3">
      <c r="A260">
        <v>298</v>
      </c>
      <c r="B260" t="s">
        <v>141</v>
      </c>
      <c r="C260" t="s">
        <v>151</v>
      </c>
      <c r="D260" t="s">
        <v>154</v>
      </c>
      <c r="E260" t="s">
        <v>157</v>
      </c>
      <c r="F260" t="s">
        <v>159</v>
      </c>
      <c r="G260" t="s">
        <v>225</v>
      </c>
      <c r="H260">
        <v>450.8887994882723</v>
      </c>
      <c r="I260">
        <v>65</v>
      </c>
      <c r="J260">
        <v>1629502.3917200249</v>
      </c>
      <c r="K260">
        <v>54717.274274999996</v>
      </c>
      <c r="L260">
        <v>293310430.50960451</v>
      </c>
      <c r="M260">
        <v>5374683.2299999986</v>
      </c>
      <c r="N260">
        <v>2444253587.5800376</v>
      </c>
      <c r="O260">
        <v>121160000</v>
      </c>
      <c r="P260">
        <v>25.221765891666664</v>
      </c>
      <c r="Q260">
        <v>24361.060756214374</v>
      </c>
      <c r="R260">
        <v>293365147.78387952</v>
      </c>
      <c r="S260">
        <v>2570.7882708100378</v>
      </c>
      <c r="T260">
        <v>24386.282522106041</v>
      </c>
      <c r="U260">
        <f>Net_Zero_Table[[#This Row],[Total Energy(MJ)]]*AHP!$Q$23/TOPSIS!$B$20</f>
        <v>2.4656730400182725E-2</v>
      </c>
      <c r="V260">
        <f>Net_Zero_Table[[#This Row],[Capital Cost (LKR)]]*AHP!$Q$24/TOPSIS!$C$20</f>
        <v>4.1053655718050691E-3</v>
      </c>
      <c r="W260">
        <f>Net_Zero_Table[[#This Row],[System Cost (LKR)]]*AHP!$Q$25/TOPSIS!$D$20</f>
        <v>2.6324807689883959E-3</v>
      </c>
      <c r="X260">
        <f>Net_Zero_Table[[#This Row],[Embodied Carbon (Metric T)]]*AHP!$Q$26/TOPSIS!$E$20</f>
        <v>1.0874184547245331E-2</v>
      </c>
      <c r="Y2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3.9088105380136115E-3</v>
      </c>
      <c r="Z2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3.7838637088781052E-3</v>
      </c>
      <c r="AA260">
        <f>Net_Zero_Table[[#This Row],[S- Worst-Euclidean Distance]]/(Net_Zero_Table[[#This Row],[S+ Best-Euclidean Distance]]+Net_Zero_Table[[#This Row],[S- Worst-Euclidean Distance]])</f>
        <v>0.49187884309633984</v>
      </c>
      <c r="AB260">
        <v>259</v>
      </c>
    </row>
    <row r="261" spans="1:28" x14ac:dyDescent="0.3">
      <c r="A261">
        <v>436</v>
      </c>
      <c r="B261" t="s">
        <v>143</v>
      </c>
      <c r="C261" t="s">
        <v>149</v>
      </c>
      <c r="D261" t="s">
        <v>154</v>
      </c>
      <c r="E261" t="s">
        <v>156</v>
      </c>
      <c r="F261" t="s">
        <v>160</v>
      </c>
      <c r="G261" t="s">
        <v>225</v>
      </c>
      <c r="H261">
        <v>445.61125154065166</v>
      </c>
      <c r="I261">
        <v>64</v>
      </c>
      <c r="J261">
        <v>1584397.9903482399</v>
      </c>
      <c r="K261">
        <v>40614.543808333328</v>
      </c>
      <c r="L261">
        <v>285191638.26268315</v>
      </c>
      <c r="M261">
        <v>6387149.4041666649</v>
      </c>
      <c r="N261">
        <v>2376596985.5223598</v>
      </c>
      <c r="O261">
        <v>119296000</v>
      </c>
      <c r="P261">
        <v>27.14860999166666</v>
      </c>
      <c r="Q261">
        <v>23686.749955706182</v>
      </c>
      <c r="R261">
        <v>285232252.80649149</v>
      </c>
      <c r="S261">
        <v>2502.2801349265264</v>
      </c>
      <c r="T261">
        <v>23713.898565697848</v>
      </c>
      <c r="U261">
        <f>Net_Zero_Table[[#This Row],[Total Energy(MJ)]]*AHP!$Q$23/TOPSIS!$B$20</f>
        <v>2.397317749573824E-2</v>
      </c>
      <c r="V261">
        <f>Net_Zero_Table[[#This Row],[Capital Cost (LKR)]]*AHP!$Q$24/TOPSIS!$C$20</f>
        <v>4.8787216183233733E-3</v>
      </c>
      <c r="W261">
        <f>Net_Zero_Table[[#This Row],[System Cost (LKR)]]*AHP!$Q$25/TOPSIS!$D$20</f>
        <v>2.5919810648501128E-3</v>
      </c>
      <c r="X261">
        <f>Net_Zero_Table[[#This Row],[Embodied Carbon (Metric T)]]*AHP!$Q$26/TOPSIS!$E$20</f>
        <v>1.1704929643650087E-2</v>
      </c>
      <c r="Y2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3.8955443477390467E-3</v>
      </c>
      <c r="Z2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3.7693122310246503E-3</v>
      </c>
      <c r="AA261">
        <f>Net_Zero_Table[[#This Row],[S- Worst-Euclidean Distance]]/(Net_Zero_Table[[#This Row],[S+ Best-Euclidean Distance]]+Net_Zero_Table[[#This Row],[S- Worst-Euclidean Distance]])</f>
        <v>0.49176552650286137</v>
      </c>
      <c r="AB261">
        <v>260</v>
      </c>
    </row>
    <row r="262" spans="1:28" x14ac:dyDescent="0.3">
      <c r="A262">
        <v>455</v>
      </c>
      <c r="B262" t="s">
        <v>143</v>
      </c>
      <c r="C262" t="s">
        <v>149</v>
      </c>
      <c r="D262" t="s">
        <v>155</v>
      </c>
      <c r="E262" t="s">
        <v>156</v>
      </c>
      <c r="F262" t="s">
        <v>160</v>
      </c>
      <c r="G262" t="s">
        <v>226</v>
      </c>
      <c r="H262">
        <v>445.6413454156517</v>
      </c>
      <c r="I262">
        <v>32</v>
      </c>
      <c r="J262">
        <v>1584427.1212192397</v>
      </c>
      <c r="K262">
        <v>40528.56130833333</v>
      </c>
      <c r="L262">
        <v>285196881.81946313</v>
      </c>
      <c r="M262">
        <v>6382850.2791666649</v>
      </c>
      <c r="N262">
        <v>2376640681.8288593</v>
      </c>
      <c r="O262">
        <v>124800000</v>
      </c>
      <c r="P262">
        <v>27.084123116666664</v>
      </c>
      <c r="Q262">
        <v>23687.18546222763</v>
      </c>
      <c r="R262">
        <v>285237410.38077146</v>
      </c>
      <c r="S262">
        <v>2507.823532108026</v>
      </c>
      <c r="T262">
        <v>23714.269585344297</v>
      </c>
      <c r="U262">
        <f>Net_Zero_Table[[#This Row],[Total Energy(MJ)]]*AHP!$Q$23/TOPSIS!$B$20</f>
        <v>2.3973610979127456E-2</v>
      </c>
      <c r="V262">
        <f>Net_Zero_Table[[#This Row],[Capital Cost (LKR)]]*AHP!$Q$24/TOPSIS!$C$20</f>
        <v>4.875437800652898E-3</v>
      </c>
      <c r="W262">
        <f>Net_Zero_Table[[#This Row],[System Cost (LKR)]]*AHP!$Q$25/TOPSIS!$D$20</f>
        <v>2.7115681740653005E-3</v>
      </c>
      <c r="X262">
        <f>Net_Zero_Table[[#This Row],[Embodied Carbon (Metric T)]]*AHP!$Q$26/TOPSIS!$E$20</f>
        <v>1.1677126587248838E-2</v>
      </c>
      <c r="Y2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3.8929932610653742E-3</v>
      </c>
      <c r="Z2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3.7644902064308929E-3</v>
      </c>
      <c r="AA262">
        <f>Net_Zero_Table[[#This Row],[S- Worst-Euclidean Distance]]/(Net_Zero_Table[[#This Row],[S+ Best-Euclidean Distance]]+Net_Zero_Table[[#This Row],[S- Worst-Euclidean Distance]])</f>
        <v>0.49160931556823217</v>
      </c>
      <c r="AB262">
        <v>261</v>
      </c>
    </row>
    <row r="263" spans="1:28" x14ac:dyDescent="0.3">
      <c r="A263">
        <v>438</v>
      </c>
      <c r="B263" t="s">
        <v>143</v>
      </c>
      <c r="C263" t="s">
        <v>149</v>
      </c>
      <c r="D263" t="s">
        <v>154</v>
      </c>
      <c r="E263" t="s">
        <v>156</v>
      </c>
      <c r="F263" t="s">
        <v>160</v>
      </c>
      <c r="G263" t="s">
        <v>224</v>
      </c>
      <c r="H263">
        <v>445.61125154065166</v>
      </c>
      <c r="I263">
        <v>32</v>
      </c>
      <c r="J263">
        <v>1584397.9903482399</v>
      </c>
      <c r="K263">
        <v>40614.543808333328</v>
      </c>
      <c r="L263">
        <v>285191638.26268315</v>
      </c>
      <c r="M263">
        <v>6387149.4041666649</v>
      </c>
      <c r="N263">
        <v>2376596985.5223598</v>
      </c>
      <c r="O263">
        <v>119878400</v>
      </c>
      <c r="P263">
        <v>27.14860999166666</v>
      </c>
      <c r="Q263">
        <v>23686.749955706182</v>
      </c>
      <c r="R263">
        <v>285232252.80649149</v>
      </c>
      <c r="S263">
        <v>2502.8625349265267</v>
      </c>
      <c r="T263">
        <v>23713.898565697848</v>
      </c>
      <c r="U263">
        <f>Net_Zero_Table[[#This Row],[Total Energy(MJ)]]*AHP!$Q$23/TOPSIS!$B$20</f>
        <v>2.397317749573824E-2</v>
      </c>
      <c r="V263">
        <f>Net_Zero_Table[[#This Row],[Capital Cost (LKR)]]*AHP!$Q$24/TOPSIS!$C$20</f>
        <v>4.8787216183233733E-3</v>
      </c>
      <c r="W263">
        <f>Net_Zero_Table[[#This Row],[System Cost (LKR)]]*AHP!$Q$25/TOPSIS!$D$20</f>
        <v>2.6046350496624175E-3</v>
      </c>
      <c r="X263">
        <f>Net_Zero_Table[[#This Row],[Embodied Carbon (Metric T)]]*AHP!$Q$26/TOPSIS!$E$20</f>
        <v>1.1704929643650087E-2</v>
      </c>
      <c r="Y2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3.8970117406336839E-3</v>
      </c>
      <c r="Z2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3.7675092258450207E-3</v>
      </c>
      <c r="AA263">
        <f>Net_Zero_Table[[#This Row],[S- Worst-Euclidean Distance]]/(Net_Zero_Table[[#This Row],[S+ Best-Euclidean Distance]]+Net_Zero_Table[[#This Row],[S- Worst-Euclidean Distance]])</f>
        <v>0.49155181939255882</v>
      </c>
      <c r="AB263">
        <v>262</v>
      </c>
    </row>
    <row r="264" spans="1:28" x14ac:dyDescent="0.3">
      <c r="A264">
        <v>317</v>
      </c>
      <c r="B264" t="s">
        <v>141</v>
      </c>
      <c r="C264" t="s">
        <v>151</v>
      </c>
      <c r="D264" t="s">
        <v>155</v>
      </c>
      <c r="E264" t="s">
        <v>157</v>
      </c>
      <c r="F264" t="s">
        <v>159</v>
      </c>
      <c r="G264" t="s">
        <v>226</v>
      </c>
      <c r="H264">
        <v>450.91889336327233</v>
      </c>
      <c r="I264">
        <v>33</v>
      </c>
      <c r="J264">
        <v>1629531.5225910246</v>
      </c>
      <c r="K264">
        <v>54631.291774999991</v>
      </c>
      <c r="L264">
        <v>293315674.06638443</v>
      </c>
      <c r="M264">
        <v>5370384.1049999986</v>
      </c>
      <c r="N264">
        <v>2444297283.8865371</v>
      </c>
      <c r="O264">
        <v>128700000</v>
      </c>
      <c r="P264">
        <v>25.15727901666666</v>
      </c>
      <c r="Q264">
        <v>24361.496262735818</v>
      </c>
      <c r="R264">
        <v>293370305.35815942</v>
      </c>
      <c r="S264">
        <v>2578.367667991537</v>
      </c>
      <c r="T264">
        <v>24386.653541752486</v>
      </c>
      <c r="U264">
        <f>Net_Zero_Table[[#This Row],[Total Energy(MJ)]]*AHP!$Q$23/TOPSIS!$B$20</f>
        <v>2.4657163883571937E-2</v>
      </c>
      <c r="V264">
        <f>Net_Zero_Table[[#This Row],[Capital Cost (LKR)]]*AHP!$Q$24/TOPSIS!$C$20</f>
        <v>4.1020817541345938E-3</v>
      </c>
      <c r="W264">
        <f>Net_Zero_Table[[#This Row],[System Cost (LKR)]]*AHP!$Q$25/TOPSIS!$D$20</f>
        <v>2.7963046795048412E-3</v>
      </c>
      <c r="X264">
        <f>Net_Zero_Table[[#This Row],[Embodied Carbon (Metric T)]]*AHP!$Q$26/TOPSIS!$E$20</f>
        <v>1.0846381490844078E-2</v>
      </c>
      <c r="Y2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3.9212266410004037E-3</v>
      </c>
      <c r="Z2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3.782975607282081E-3</v>
      </c>
      <c r="AA264">
        <f>Net_Zero_Table[[#This Row],[S- Worst-Euclidean Distance]]/(Net_Zero_Table[[#This Row],[S+ Best-Euclidean Distance]]+Net_Zero_Table[[#This Row],[S- Worst-Euclidean Distance]])</f>
        <v>0.49102755682788934</v>
      </c>
      <c r="AB264">
        <v>263</v>
      </c>
    </row>
    <row r="265" spans="1:28" x14ac:dyDescent="0.3">
      <c r="A265">
        <v>300</v>
      </c>
      <c r="B265" t="s">
        <v>141</v>
      </c>
      <c r="C265" t="s">
        <v>151</v>
      </c>
      <c r="D265" t="s">
        <v>154</v>
      </c>
      <c r="E265" t="s">
        <v>157</v>
      </c>
      <c r="F265" t="s">
        <v>159</v>
      </c>
      <c r="G265" t="s">
        <v>224</v>
      </c>
      <c r="H265">
        <v>450.8887994882723</v>
      </c>
      <c r="I265">
        <v>33</v>
      </c>
      <c r="J265">
        <v>1629502.3917200249</v>
      </c>
      <c r="K265">
        <v>54717.274274999996</v>
      </c>
      <c r="L265">
        <v>293310430.50960451</v>
      </c>
      <c r="M265">
        <v>5374683.2299999986</v>
      </c>
      <c r="N265">
        <v>2444253587.5800376</v>
      </c>
      <c r="O265">
        <v>123624600</v>
      </c>
      <c r="P265">
        <v>25.221765891666664</v>
      </c>
      <c r="Q265">
        <v>24361.060756214374</v>
      </c>
      <c r="R265">
        <v>293365147.78387952</v>
      </c>
      <c r="S265">
        <v>2573.2528708100376</v>
      </c>
      <c r="T265">
        <v>24386.282522106041</v>
      </c>
      <c r="U265">
        <f>Net_Zero_Table[[#This Row],[Total Energy(MJ)]]*AHP!$Q$23/TOPSIS!$B$20</f>
        <v>2.4656730400182725E-2</v>
      </c>
      <c r="V265">
        <f>Net_Zero_Table[[#This Row],[Capital Cost (LKR)]]*AHP!$Q$24/TOPSIS!$C$20</f>
        <v>4.1053655718050691E-3</v>
      </c>
      <c r="W265">
        <f>Net_Zero_Table[[#This Row],[System Cost (LKR)]]*AHP!$Q$25/TOPSIS!$D$20</f>
        <v>2.6860298949643686E-3</v>
      </c>
      <c r="X265">
        <f>Net_Zero_Table[[#This Row],[Embodied Carbon (Metric T)]]*AHP!$Q$26/TOPSIS!$E$20</f>
        <v>1.0874184547245331E-2</v>
      </c>
      <c r="Y2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3.9158289928433324E-3</v>
      </c>
      <c r="Z2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3.7771214297897481E-3</v>
      </c>
      <c r="AA265">
        <f>Net_Zero_Table[[#This Row],[S- Worst-Euclidean Distance]]/(Net_Zero_Table[[#This Row],[S+ Best-Euclidean Distance]]+Net_Zero_Table[[#This Row],[S- Worst-Euclidean Distance]])</f>
        <v>0.4909847616692356</v>
      </c>
      <c r="AB265">
        <v>264</v>
      </c>
    </row>
    <row r="266" spans="1:28" x14ac:dyDescent="0.3">
      <c r="A266">
        <v>151</v>
      </c>
      <c r="B266" t="s">
        <v>140</v>
      </c>
      <c r="C266" t="s">
        <v>150</v>
      </c>
      <c r="D266" t="s">
        <v>154</v>
      </c>
      <c r="E266" t="s">
        <v>156</v>
      </c>
      <c r="F266" t="s">
        <v>161</v>
      </c>
      <c r="G266" t="s">
        <v>225</v>
      </c>
      <c r="H266">
        <v>430.88938238864955</v>
      </c>
      <c r="I266">
        <v>62</v>
      </c>
      <c r="J266">
        <v>1612337.9109589877</v>
      </c>
      <c r="K266">
        <v>60517.684633333323</v>
      </c>
      <c r="L266">
        <v>290220823.97261781</v>
      </c>
      <c r="M266">
        <v>6712667.0816666661</v>
      </c>
      <c r="N266">
        <v>2418506866.4384818</v>
      </c>
      <c r="O266">
        <v>115568000</v>
      </c>
      <c r="P266">
        <v>25.435707566666661</v>
      </c>
      <c r="Q266">
        <v>24104.451768836869</v>
      </c>
      <c r="R266">
        <v>290281341.65725112</v>
      </c>
      <c r="S266">
        <v>2540.7875335201484</v>
      </c>
      <c r="T266">
        <v>24129.887476403535</v>
      </c>
      <c r="U266">
        <f>Net_Zero_Table[[#This Row],[Total Energy(MJ)]]*AHP!$Q$23/TOPSIS!$B$20</f>
        <v>2.439754291030842E-2</v>
      </c>
      <c r="V266">
        <f>Net_Zero_Table[[#This Row],[Capital Cost (LKR)]]*AHP!$Q$24/TOPSIS!$C$20</f>
        <v>5.1273630747655334E-3</v>
      </c>
      <c r="W266">
        <f>Net_Zero_Table[[#This Row],[System Cost (LKR)]]*AHP!$Q$25/TOPSIS!$D$20</f>
        <v>2.5109816565735471E-3</v>
      </c>
      <c r="X266">
        <f>Net_Zero_Table[[#This Row],[Embodied Carbon (Metric T)]]*AHP!$Q$26/TOPSIS!$E$20</f>
        <v>1.096642397513826E-2</v>
      </c>
      <c r="Y2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3.8847064435057967E-3</v>
      </c>
      <c r="Z2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3.746078267254102E-3</v>
      </c>
      <c r="AA266">
        <f>Net_Zero_Table[[#This Row],[S- Worst-Euclidean Distance]]/(Net_Zero_Table[[#This Row],[S+ Best-Euclidean Distance]]+Net_Zero_Table[[#This Row],[S- Worst-Euclidean Distance]])</f>
        <v>0.49091651897502625</v>
      </c>
      <c r="AB266">
        <v>265</v>
      </c>
    </row>
    <row r="267" spans="1:28" x14ac:dyDescent="0.3">
      <c r="A267">
        <v>170</v>
      </c>
      <c r="B267" t="s">
        <v>140</v>
      </c>
      <c r="C267" t="s">
        <v>150</v>
      </c>
      <c r="D267" t="s">
        <v>155</v>
      </c>
      <c r="E267" t="s">
        <v>156</v>
      </c>
      <c r="F267" t="s">
        <v>161</v>
      </c>
      <c r="G267" t="s">
        <v>226</v>
      </c>
      <c r="H267">
        <v>430.91947626364959</v>
      </c>
      <c r="I267">
        <v>31</v>
      </c>
      <c r="J267">
        <v>1612367.0418299877</v>
      </c>
      <c r="K267">
        <v>60431.702133333318</v>
      </c>
      <c r="L267">
        <v>290226067.52939779</v>
      </c>
      <c r="M267">
        <v>6708367.9566666661</v>
      </c>
      <c r="N267">
        <v>2418550562.7449818</v>
      </c>
      <c r="O267">
        <v>120900000</v>
      </c>
      <c r="P267">
        <v>25.371220691666657</v>
      </c>
      <c r="Q267">
        <v>24104.887275358316</v>
      </c>
      <c r="R267">
        <v>290286499.23153114</v>
      </c>
      <c r="S267">
        <v>2546.1589307016484</v>
      </c>
      <c r="T267">
        <v>24130.258496049984</v>
      </c>
      <c r="U267">
        <f>Net_Zero_Table[[#This Row],[Total Energy(MJ)]]*AHP!$Q$23/TOPSIS!$B$20</f>
        <v>2.4397976393697646E-2</v>
      </c>
      <c r="V267">
        <f>Net_Zero_Table[[#This Row],[Capital Cost (LKR)]]*AHP!$Q$24/TOPSIS!$C$20</f>
        <v>5.1240792570950572E-3</v>
      </c>
      <c r="W267">
        <f>Net_Zero_Table[[#This Row],[System Cost (LKR)]]*AHP!$Q$25/TOPSIS!$D$20</f>
        <v>2.6268316686257598E-3</v>
      </c>
      <c r="X267">
        <f>Net_Zero_Table[[#This Row],[Embodied Carbon (Metric T)]]*AHP!$Q$26/TOPSIS!$E$20</f>
        <v>1.093862091873701E-2</v>
      </c>
      <c r="Y2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3.8843143701336757E-3</v>
      </c>
      <c r="Z2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3.7444609283780387E-3</v>
      </c>
      <c r="AA267">
        <f>Net_Zero_Table[[#This Row],[S- Worst-Euclidean Distance]]/(Net_Zero_Table[[#This Row],[S+ Best-Euclidean Distance]]+Net_Zero_Table[[#This Row],[S- Worst-Euclidean Distance]])</f>
        <v>0.49083382087666677</v>
      </c>
      <c r="AB267">
        <v>266</v>
      </c>
    </row>
    <row r="268" spans="1:28" x14ac:dyDescent="0.3">
      <c r="A268">
        <v>153</v>
      </c>
      <c r="B268" t="s">
        <v>140</v>
      </c>
      <c r="C268" t="s">
        <v>150</v>
      </c>
      <c r="D268" t="s">
        <v>154</v>
      </c>
      <c r="E268" t="s">
        <v>156</v>
      </c>
      <c r="F268" t="s">
        <v>161</v>
      </c>
      <c r="G268" t="s">
        <v>224</v>
      </c>
      <c r="H268">
        <v>430.88938238864955</v>
      </c>
      <c r="I268">
        <v>31</v>
      </c>
      <c r="J268">
        <v>1612337.9109589877</v>
      </c>
      <c r="K268">
        <v>60517.684633333323</v>
      </c>
      <c r="L268">
        <v>290220823.97261781</v>
      </c>
      <c r="M268">
        <v>6712667.0816666661</v>
      </c>
      <c r="N268">
        <v>2418506866.4384818</v>
      </c>
      <c r="O268">
        <v>116132200</v>
      </c>
      <c r="P268">
        <v>25.435707566666661</v>
      </c>
      <c r="Q268">
        <v>24104.451768836869</v>
      </c>
      <c r="R268">
        <v>290281341.65725112</v>
      </c>
      <c r="S268">
        <v>2541.3517335201482</v>
      </c>
      <c r="T268">
        <v>24129.887476403535</v>
      </c>
      <c r="U268">
        <f>Net_Zero_Table[[#This Row],[Total Energy(MJ)]]*AHP!$Q$23/TOPSIS!$B$20</f>
        <v>2.439754291030842E-2</v>
      </c>
      <c r="V268">
        <f>Net_Zero_Table[[#This Row],[Capital Cost (LKR)]]*AHP!$Q$24/TOPSIS!$C$20</f>
        <v>5.1273630747655334E-3</v>
      </c>
      <c r="W268">
        <f>Net_Zero_Table[[#This Row],[System Cost (LKR)]]*AHP!$Q$25/TOPSIS!$D$20</f>
        <v>2.5232402043604673E-3</v>
      </c>
      <c r="X268">
        <f>Net_Zero_Table[[#This Row],[Embodied Carbon (Metric T)]]*AHP!$Q$26/TOPSIS!$E$20</f>
        <v>1.096642397513826E-2</v>
      </c>
      <c r="Y2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3.885875813798343E-3</v>
      </c>
      <c r="Z2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3.7440549398419488E-3</v>
      </c>
      <c r="AA268">
        <f>Net_Zero_Table[[#This Row],[S- Worst-Euclidean Distance]]/(Net_Zero_Table[[#This Row],[S+ Best-Euclidean Distance]]+Net_Zero_Table[[#This Row],[S- Worst-Euclidean Distance]])</f>
        <v>0.49070628040177622</v>
      </c>
      <c r="AB268">
        <v>267</v>
      </c>
    </row>
    <row r="269" spans="1:28" x14ac:dyDescent="0.3">
      <c r="A269">
        <v>421</v>
      </c>
      <c r="B269" t="s">
        <v>142</v>
      </c>
      <c r="C269" t="s">
        <v>151</v>
      </c>
      <c r="D269" t="s">
        <v>155</v>
      </c>
      <c r="E269" t="s">
        <v>156</v>
      </c>
      <c r="F269" t="s">
        <v>161</v>
      </c>
      <c r="G269" t="s">
        <v>225</v>
      </c>
      <c r="H269">
        <v>460.29953209398701</v>
      </c>
      <c r="I269">
        <v>66</v>
      </c>
      <c r="J269">
        <v>1666384.2592891534</v>
      </c>
      <c r="K269">
        <v>46063.66173333332</v>
      </c>
      <c r="L269">
        <v>299949166.67204762</v>
      </c>
      <c r="M269">
        <v>6119951.7966666659</v>
      </c>
      <c r="N269">
        <v>2499576388.9337301</v>
      </c>
      <c r="O269">
        <v>123024000</v>
      </c>
      <c r="P269">
        <v>22.773059891666659</v>
      </c>
      <c r="Q269">
        <v>24912.444676372845</v>
      </c>
      <c r="R269">
        <v>299995230.33378094</v>
      </c>
      <c r="S269">
        <v>2628.7203407303969</v>
      </c>
      <c r="T269">
        <v>24935.217736264512</v>
      </c>
      <c r="U269">
        <f>Net_Zero_Table[[#This Row],[Total Energy(MJ)]]*AHP!$Q$23/TOPSIS!$B$20</f>
        <v>2.5213975046313314E-2</v>
      </c>
      <c r="V269">
        <f>Net_Zero_Table[[#This Row],[Capital Cost (LKR)]]*AHP!$Q$24/TOPSIS!$C$20</f>
        <v>4.6746270118586909E-3</v>
      </c>
      <c r="W269">
        <f>Net_Zero_Table[[#This Row],[System Cost (LKR)]]*AHP!$Q$25/TOPSIS!$D$20</f>
        <v>2.672980473126679E-3</v>
      </c>
      <c r="X269">
        <f>Net_Zero_Table[[#This Row],[Embodied Carbon (Metric T)]]*AHP!$Q$26/TOPSIS!$E$20</f>
        <v>9.8184424132361954E-3</v>
      </c>
      <c r="Y2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4.2033917672511549E-3</v>
      </c>
      <c r="Z2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4.035926274305917E-3</v>
      </c>
      <c r="AA269">
        <f>Net_Zero_Table[[#This Row],[S- Worst-Euclidean Distance]]/(Net_Zero_Table[[#This Row],[S+ Best-Euclidean Distance]]+Net_Zero_Table[[#This Row],[S- Worst-Euclidean Distance]])</f>
        <v>0.48983741784814078</v>
      </c>
      <c r="AB269">
        <v>268</v>
      </c>
    </row>
    <row r="270" spans="1:28" x14ac:dyDescent="0.3">
      <c r="A270">
        <v>437</v>
      </c>
      <c r="B270" t="s">
        <v>143</v>
      </c>
      <c r="C270" t="s">
        <v>149</v>
      </c>
      <c r="D270" t="s">
        <v>154</v>
      </c>
      <c r="E270" t="s">
        <v>156</v>
      </c>
      <c r="F270" t="s">
        <v>160</v>
      </c>
      <c r="G270" t="s">
        <v>226</v>
      </c>
      <c r="H270">
        <v>445.61125154065166</v>
      </c>
      <c r="I270">
        <v>32</v>
      </c>
      <c r="J270">
        <v>1584397.9903482399</v>
      </c>
      <c r="K270">
        <v>40614.543808333328</v>
      </c>
      <c r="L270">
        <v>285191638.26268315</v>
      </c>
      <c r="M270">
        <v>6387149.4041666649</v>
      </c>
      <c r="N270">
        <v>2376596985.5223598</v>
      </c>
      <c r="O270">
        <v>124800000</v>
      </c>
      <c r="P270">
        <v>27.14860999166666</v>
      </c>
      <c r="Q270">
        <v>23686.749955706182</v>
      </c>
      <c r="R270">
        <v>285232252.80649149</v>
      </c>
      <c r="S270">
        <v>2507.7841349265263</v>
      </c>
      <c r="T270">
        <v>23713.898565697848</v>
      </c>
      <c r="U270">
        <f>Net_Zero_Table[[#This Row],[Total Energy(MJ)]]*AHP!$Q$23/TOPSIS!$B$20</f>
        <v>2.397317749573824E-2</v>
      </c>
      <c r="V270">
        <f>Net_Zero_Table[[#This Row],[Capital Cost (LKR)]]*AHP!$Q$24/TOPSIS!$C$20</f>
        <v>4.8787216183233733E-3</v>
      </c>
      <c r="W270">
        <f>Net_Zero_Table[[#This Row],[System Cost (LKR)]]*AHP!$Q$25/TOPSIS!$D$20</f>
        <v>2.7115681740653005E-3</v>
      </c>
      <c r="X270">
        <f>Net_Zero_Table[[#This Row],[Embodied Carbon (Metric T)]]*AHP!$Q$26/TOPSIS!$E$20</f>
        <v>1.1704929643650087E-2</v>
      </c>
      <c r="Y2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3.9110252080260706E-3</v>
      </c>
      <c r="Z2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3.7539418856658482E-3</v>
      </c>
      <c r="AA270">
        <f>Net_Zero_Table[[#This Row],[S- Worst-Euclidean Distance]]/(Net_Zero_Table[[#This Row],[S+ Best-Euclidean Distance]]+Net_Zero_Table[[#This Row],[S- Worst-Euclidean Distance]])</f>
        <v>0.48975316394446766</v>
      </c>
      <c r="AB270">
        <v>269</v>
      </c>
    </row>
    <row r="271" spans="1:28" x14ac:dyDescent="0.3">
      <c r="A271">
        <v>423</v>
      </c>
      <c r="B271" t="s">
        <v>142</v>
      </c>
      <c r="C271" t="s">
        <v>151</v>
      </c>
      <c r="D271" t="s">
        <v>155</v>
      </c>
      <c r="E271" t="s">
        <v>156</v>
      </c>
      <c r="F271" t="s">
        <v>161</v>
      </c>
      <c r="G271" t="s">
        <v>224</v>
      </c>
      <c r="H271">
        <v>460.29953209398701</v>
      </c>
      <c r="I271">
        <v>33</v>
      </c>
      <c r="J271">
        <v>1666384.2592891534</v>
      </c>
      <c r="K271">
        <v>46063.66173333332</v>
      </c>
      <c r="L271">
        <v>299949166.67204762</v>
      </c>
      <c r="M271">
        <v>6119951.7966666659</v>
      </c>
      <c r="N271">
        <v>2499576388.9337301</v>
      </c>
      <c r="O271">
        <v>123624600</v>
      </c>
      <c r="P271">
        <v>22.773059891666659</v>
      </c>
      <c r="Q271">
        <v>24912.444676372845</v>
      </c>
      <c r="R271">
        <v>299995230.33378094</v>
      </c>
      <c r="S271">
        <v>2629.3209407303966</v>
      </c>
      <c r="T271">
        <v>24935.217736264512</v>
      </c>
      <c r="U271">
        <f>Net_Zero_Table[[#This Row],[Total Energy(MJ)]]*AHP!$Q$23/TOPSIS!$B$20</f>
        <v>2.5213975046313314E-2</v>
      </c>
      <c r="V271">
        <f>Net_Zero_Table[[#This Row],[Capital Cost (LKR)]]*AHP!$Q$24/TOPSIS!$C$20</f>
        <v>4.6746270118586909E-3</v>
      </c>
      <c r="W271">
        <f>Net_Zero_Table[[#This Row],[System Cost (LKR)]]*AHP!$Q$25/TOPSIS!$D$20</f>
        <v>2.6860298949643686E-3</v>
      </c>
      <c r="X271">
        <f>Net_Zero_Table[[#This Row],[Embodied Carbon (Metric T)]]*AHP!$Q$26/TOPSIS!$E$20</f>
        <v>9.8184424132361954E-3</v>
      </c>
      <c r="Y2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4.2050462039338807E-3</v>
      </c>
      <c r="Z2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4.0344524362821814E-3</v>
      </c>
      <c r="AA271">
        <f>Net_Zero_Table[[#This Row],[S- Worst-Euclidean Distance]]/(Net_Zero_Table[[#This Row],[S+ Best-Euclidean Distance]]+Net_Zero_Table[[#This Row],[S- Worst-Euclidean Distance]])</f>
        <v>0.48964780655348067</v>
      </c>
      <c r="AB271">
        <v>270</v>
      </c>
    </row>
    <row r="272" spans="1:28" x14ac:dyDescent="0.3">
      <c r="A272">
        <v>299</v>
      </c>
      <c r="B272" t="s">
        <v>141</v>
      </c>
      <c r="C272" t="s">
        <v>151</v>
      </c>
      <c r="D272" t="s">
        <v>154</v>
      </c>
      <c r="E272" t="s">
        <v>157</v>
      </c>
      <c r="F272" t="s">
        <v>159</v>
      </c>
      <c r="G272" t="s">
        <v>226</v>
      </c>
      <c r="H272">
        <v>450.8887994882723</v>
      </c>
      <c r="I272">
        <v>33</v>
      </c>
      <c r="J272">
        <v>1629502.3917200249</v>
      </c>
      <c r="K272">
        <v>54717.274274999996</v>
      </c>
      <c r="L272">
        <v>293310430.50960451</v>
      </c>
      <c r="M272">
        <v>5374683.2299999986</v>
      </c>
      <c r="N272">
        <v>2444253587.5800376</v>
      </c>
      <c r="O272">
        <v>128700000</v>
      </c>
      <c r="P272">
        <v>25.221765891666664</v>
      </c>
      <c r="Q272">
        <v>24361.060756214374</v>
      </c>
      <c r="R272">
        <v>293365147.78387952</v>
      </c>
      <c r="S272">
        <v>2578.3282708100378</v>
      </c>
      <c r="T272">
        <v>24386.282522106041</v>
      </c>
      <c r="U272">
        <f>Net_Zero_Table[[#This Row],[Total Energy(MJ)]]*AHP!$Q$23/TOPSIS!$B$20</f>
        <v>2.4656730400182725E-2</v>
      </c>
      <c r="V272">
        <f>Net_Zero_Table[[#This Row],[Capital Cost (LKR)]]*AHP!$Q$24/TOPSIS!$C$20</f>
        <v>4.1053655718050691E-3</v>
      </c>
      <c r="W272">
        <f>Net_Zero_Table[[#This Row],[System Cost (LKR)]]*AHP!$Q$25/TOPSIS!$D$20</f>
        <v>2.7963046795048412E-3</v>
      </c>
      <c r="X272">
        <f>Net_Zero_Table[[#This Row],[Embodied Carbon (Metric T)]]*AHP!$Q$26/TOPSIS!$E$20</f>
        <v>1.0874184547245331E-2</v>
      </c>
      <c r="Y2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3.9325403715033602E-3</v>
      </c>
      <c r="Z2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3.7655984077210151E-3</v>
      </c>
      <c r="AA272">
        <f>Net_Zero_Table[[#This Row],[S- Worst-Euclidean Distance]]/(Net_Zero_Table[[#This Row],[S+ Best-Euclidean Distance]]+Net_Zero_Table[[#This Row],[S- Worst-Euclidean Distance]])</f>
        <v>0.48915699180216876</v>
      </c>
      <c r="AB272">
        <v>271</v>
      </c>
    </row>
    <row r="273" spans="1:28" x14ac:dyDescent="0.3">
      <c r="A273">
        <v>152</v>
      </c>
      <c r="B273" t="s">
        <v>140</v>
      </c>
      <c r="C273" t="s">
        <v>150</v>
      </c>
      <c r="D273" t="s">
        <v>154</v>
      </c>
      <c r="E273" t="s">
        <v>156</v>
      </c>
      <c r="F273" t="s">
        <v>161</v>
      </c>
      <c r="G273" t="s">
        <v>226</v>
      </c>
      <c r="H273">
        <v>430.88938238864955</v>
      </c>
      <c r="I273">
        <v>31</v>
      </c>
      <c r="J273">
        <v>1612337.9109589877</v>
      </c>
      <c r="K273">
        <v>60517.684633333323</v>
      </c>
      <c r="L273">
        <v>290220823.97261781</v>
      </c>
      <c r="M273">
        <v>6712667.0816666661</v>
      </c>
      <c r="N273">
        <v>2418506866.4384818</v>
      </c>
      <c r="O273">
        <v>120900000</v>
      </c>
      <c r="P273">
        <v>25.435707566666661</v>
      </c>
      <c r="Q273">
        <v>24104.451768836869</v>
      </c>
      <c r="R273">
        <v>290281341.65725112</v>
      </c>
      <c r="S273">
        <v>2546.1195335201483</v>
      </c>
      <c r="T273">
        <v>24129.887476403535</v>
      </c>
      <c r="U273">
        <f>Net_Zero_Table[[#This Row],[Total Energy(MJ)]]*AHP!$Q$23/TOPSIS!$B$20</f>
        <v>2.439754291030842E-2</v>
      </c>
      <c r="V273">
        <f>Net_Zero_Table[[#This Row],[Capital Cost (LKR)]]*AHP!$Q$24/TOPSIS!$C$20</f>
        <v>5.1273630747655334E-3</v>
      </c>
      <c r="W273">
        <f>Net_Zero_Table[[#This Row],[System Cost (LKR)]]*AHP!$Q$25/TOPSIS!$D$20</f>
        <v>2.6268316686257598E-3</v>
      </c>
      <c r="X273">
        <f>Net_Zero_Table[[#This Row],[Embodied Carbon (Metric T)]]*AHP!$Q$26/TOPSIS!$E$20</f>
        <v>1.096642397513826E-2</v>
      </c>
      <c r="Y2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3.8972835949329519E-3</v>
      </c>
      <c r="Z2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3.7285225568559725E-3</v>
      </c>
      <c r="AA273">
        <f>Net_Zero_Table[[#This Row],[S- Worst-Euclidean Distance]]/(Net_Zero_Table[[#This Row],[S+ Best-Euclidean Distance]]+Net_Zero_Table[[#This Row],[S- Worst-Euclidean Distance]])</f>
        <v>0.48893487227987104</v>
      </c>
      <c r="AB273">
        <v>272</v>
      </c>
    </row>
    <row r="274" spans="1:28" x14ac:dyDescent="0.3">
      <c r="A274">
        <v>403</v>
      </c>
      <c r="B274" t="s">
        <v>142</v>
      </c>
      <c r="C274" t="s">
        <v>151</v>
      </c>
      <c r="D274" t="s">
        <v>154</v>
      </c>
      <c r="E274" t="s">
        <v>156</v>
      </c>
      <c r="F274" t="s">
        <v>161</v>
      </c>
      <c r="G274" t="s">
        <v>225</v>
      </c>
      <c r="H274">
        <v>460.26943821898698</v>
      </c>
      <c r="I274">
        <v>66</v>
      </c>
      <c r="J274">
        <v>1666355.1284181534</v>
      </c>
      <c r="K274">
        <v>46149.644233333325</v>
      </c>
      <c r="L274">
        <v>299943923.11526763</v>
      </c>
      <c r="M274">
        <v>6124250.9216666659</v>
      </c>
      <c r="N274">
        <v>2499532692.6272302</v>
      </c>
      <c r="O274">
        <v>123024000</v>
      </c>
      <c r="P274">
        <v>22.837546766666659</v>
      </c>
      <c r="Q274">
        <v>24912.009169851393</v>
      </c>
      <c r="R274">
        <v>299990072.75950098</v>
      </c>
      <c r="S274">
        <v>2628.6809435488967</v>
      </c>
      <c r="T274">
        <v>24934.84671661806</v>
      </c>
      <c r="U274">
        <f>Net_Zero_Table[[#This Row],[Total Energy(MJ)]]*AHP!$Q$23/TOPSIS!$B$20</f>
        <v>2.5213541562924095E-2</v>
      </c>
      <c r="V274">
        <f>Net_Zero_Table[[#This Row],[Capital Cost (LKR)]]*AHP!$Q$24/TOPSIS!$C$20</f>
        <v>4.6779108295291671E-3</v>
      </c>
      <c r="W274">
        <f>Net_Zero_Table[[#This Row],[System Cost (LKR)]]*AHP!$Q$25/TOPSIS!$D$20</f>
        <v>2.672980473126679E-3</v>
      </c>
      <c r="X274">
        <f>Net_Zero_Table[[#This Row],[Embodied Carbon (Metric T)]]*AHP!$Q$26/TOPSIS!$E$20</f>
        <v>9.8462454696374452E-3</v>
      </c>
      <c r="Y2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4.207549831884658E-3</v>
      </c>
      <c r="Z2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4.012934792637193E-3</v>
      </c>
      <c r="AA274">
        <f>Net_Zero_Table[[#This Row],[S- Worst-Euclidean Distance]]/(Net_Zero_Table[[#This Row],[S+ Best-Euclidean Distance]]+Net_Zero_Table[[#This Row],[S- Worst-Euclidean Distance]])</f>
        <v>0.48816280011844282</v>
      </c>
      <c r="AB274">
        <v>273</v>
      </c>
    </row>
    <row r="275" spans="1:28" x14ac:dyDescent="0.3">
      <c r="A275">
        <v>422</v>
      </c>
      <c r="B275" t="s">
        <v>142</v>
      </c>
      <c r="C275" t="s">
        <v>151</v>
      </c>
      <c r="D275" t="s">
        <v>155</v>
      </c>
      <c r="E275" t="s">
        <v>156</v>
      </c>
      <c r="F275" t="s">
        <v>161</v>
      </c>
      <c r="G275" t="s">
        <v>226</v>
      </c>
      <c r="H275">
        <v>460.29953209398701</v>
      </c>
      <c r="I275">
        <v>33</v>
      </c>
      <c r="J275">
        <v>1666384.2592891534</v>
      </c>
      <c r="K275">
        <v>46063.66173333332</v>
      </c>
      <c r="L275">
        <v>299949166.67204762</v>
      </c>
      <c r="M275">
        <v>6119951.7966666659</v>
      </c>
      <c r="N275">
        <v>2499576388.9337301</v>
      </c>
      <c r="O275">
        <v>128700000</v>
      </c>
      <c r="P275">
        <v>22.773059891666659</v>
      </c>
      <c r="Q275">
        <v>24912.444676372845</v>
      </c>
      <c r="R275">
        <v>299995230.33378094</v>
      </c>
      <c r="S275">
        <v>2634.3963407303968</v>
      </c>
      <c r="T275">
        <v>24935.217736264512</v>
      </c>
      <c r="U275">
        <f>Net_Zero_Table[[#This Row],[Total Energy(MJ)]]*AHP!$Q$23/TOPSIS!$B$20</f>
        <v>2.5213975046313314E-2</v>
      </c>
      <c r="V275">
        <f>Net_Zero_Table[[#This Row],[Capital Cost (LKR)]]*AHP!$Q$24/TOPSIS!$C$20</f>
        <v>4.6746270118586909E-3</v>
      </c>
      <c r="W275">
        <f>Net_Zero_Table[[#This Row],[System Cost (LKR)]]*AHP!$Q$25/TOPSIS!$D$20</f>
        <v>2.7963046795048412E-3</v>
      </c>
      <c r="X275">
        <f>Net_Zero_Table[[#This Row],[Embodied Carbon (Metric T)]]*AHP!$Q$26/TOPSIS!$E$20</f>
        <v>9.8184424132361954E-3</v>
      </c>
      <c r="Y2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4.2206125917371405E-3</v>
      </c>
      <c r="Z2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4.0236664292007751E-3</v>
      </c>
      <c r="AA275">
        <f>Net_Zero_Table[[#This Row],[S- Worst-Euclidean Distance]]/(Net_Zero_Table[[#This Row],[S+ Best-Euclidean Distance]]+Net_Zero_Table[[#This Row],[S- Worst-Euclidean Distance]])</f>
        <v>0.48805558605936417</v>
      </c>
      <c r="AB275">
        <v>274</v>
      </c>
    </row>
    <row r="276" spans="1:28" x14ac:dyDescent="0.3">
      <c r="A276">
        <v>405</v>
      </c>
      <c r="B276" t="s">
        <v>142</v>
      </c>
      <c r="C276" t="s">
        <v>151</v>
      </c>
      <c r="D276" t="s">
        <v>154</v>
      </c>
      <c r="E276" t="s">
        <v>156</v>
      </c>
      <c r="F276" t="s">
        <v>161</v>
      </c>
      <c r="G276" t="s">
        <v>224</v>
      </c>
      <c r="H276">
        <v>460.26943821898698</v>
      </c>
      <c r="I276">
        <v>33</v>
      </c>
      <c r="J276">
        <v>1666355.1284181534</v>
      </c>
      <c r="K276">
        <v>46149.644233333325</v>
      </c>
      <c r="L276">
        <v>299943923.11526763</v>
      </c>
      <c r="M276">
        <v>6124250.9216666659</v>
      </c>
      <c r="N276">
        <v>2499532692.6272302</v>
      </c>
      <c r="O276">
        <v>123624600</v>
      </c>
      <c r="P276">
        <v>22.837546766666659</v>
      </c>
      <c r="Q276">
        <v>24912.009169851393</v>
      </c>
      <c r="R276">
        <v>299990072.75950098</v>
      </c>
      <c r="S276">
        <v>2629.2815435488969</v>
      </c>
      <c r="T276">
        <v>24934.84671661806</v>
      </c>
      <c r="U276">
        <f>Net_Zero_Table[[#This Row],[Total Energy(MJ)]]*AHP!$Q$23/TOPSIS!$B$20</f>
        <v>2.5213541562924095E-2</v>
      </c>
      <c r="V276">
        <f>Net_Zero_Table[[#This Row],[Capital Cost (LKR)]]*AHP!$Q$24/TOPSIS!$C$20</f>
        <v>4.6779108295291671E-3</v>
      </c>
      <c r="W276">
        <f>Net_Zero_Table[[#This Row],[System Cost (LKR)]]*AHP!$Q$25/TOPSIS!$D$20</f>
        <v>2.6860298949643686E-3</v>
      </c>
      <c r="X276">
        <f>Net_Zero_Table[[#This Row],[Embodied Carbon (Metric T)]]*AHP!$Q$26/TOPSIS!$E$20</f>
        <v>9.8462454696374452E-3</v>
      </c>
      <c r="Y2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4.2092026342309252E-3</v>
      </c>
      <c r="Z2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4.0114525073779066E-3</v>
      </c>
      <c r="AA276">
        <f>Net_Zero_Table[[#This Row],[S- Worst-Euclidean Distance]]/(Net_Zero_Table[[#This Row],[S+ Best-Euclidean Distance]]+Net_Zero_Table[[#This Row],[S- Worst-Euclidean Distance]])</f>
        <v>0.48797236208996853</v>
      </c>
      <c r="AB276">
        <v>275</v>
      </c>
    </row>
    <row r="277" spans="1:28" x14ac:dyDescent="0.3">
      <c r="A277">
        <v>404</v>
      </c>
      <c r="B277" t="s">
        <v>142</v>
      </c>
      <c r="C277" t="s">
        <v>151</v>
      </c>
      <c r="D277" t="s">
        <v>154</v>
      </c>
      <c r="E277" t="s">
        <v>156</v>
      </c>
      <c r="F277" t="s">
        <v>161</v>
      </c>
      <c r="G277" t="s">
        <v>226</v>
      </c>
      <c r="H277">
        <v>460.26943821898698</v>
      </c>
      <c r="I277">
        <v>33</v>
      </c>
      <c r="J277">
        <v>1666355.1284181534</v>
      </c>
      <c r="K277">
        <v>46149.644233333325</v>
      </c>
      <c r="L277">
        <v>299943923.11526763</v>
      </c>
      <c r="M277">
        <v>6124250.9216666659</v>
      </c>
      <c r="N277">
        <v>2499532692.6272302</v>
      </c>
      <c r="O277">
        <v>128700000</v>
      </c>
      <c r="P277">
        <v>22.837546766666659</v>
      </c>
      <c r="Q277">
        <v>24912.009169851393</v>
      </c>
      <c r="R277">
        <v>299990072.75950098</v>
      </c>
      <c r="S277">
        <v>2634.3569435488967</v>
      </c>
      <c r="T277">
        <v>24934.84671661806</v>
      </c>
      <c r="U277">
        <f>Net_Zero_Table[[#This Row],[Total Energy(MJ)]]*AHP!$Q$23/TOPSIS!$B$20</f>
        <v>2.5213541562924095E-2</v>
      </c>
      <c r="V277">
        <f>Net_Zero_Table[[#This Row],[Capital Cost (LKR)]]*AHP!$Q$24/TOPSIS!$C$20</f>
        <v>4.6779108295291671E-3</v>
      </c>
      <c r="W277">
        <f>Net_Zero_Table[[#This Row],[System Cost (LKR)]]*AHP!$Q$25/TOPSIS!$D$20</f>
        <v>2.7963046795048412E-3</v>
      </c>
      <c r="X277">
        <f>Net_Zero_Table[[#This Row],[Embodied Carbon (Metric T)]]*AHP!$Q$26/TOPSIS!$E$20</f>
        <v>9.8462454696374452E-3</v>
      </c>
      <c r="Y2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4.2247537074163177E-3</v>
      </c>
      <c r="Z2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4.0006044907991822E-3</v>
      </c>
      <c r="AA277">
        <f>Net_Zero_Table[[#This Row],[S- Worst-Euclidean Distance]]/(Net_Zero_Table[[#This Row],[S+ Best-Euclidean Distance]]+Net_Zero_Table[[#This Row],[S- Worst-Euclidean Distance]])</f>
        <v>0.48637450119401698</v>
      </c>
      <c r="AB277">
        <v>276</v>
      </c>
    </row>
    <row r="278" spans="1:28" x14ac:dyDescent="0.3">
      <c r="A278">
        <v>208</v>
      </c>
      <c r="B278" t="s">
        <v>140</v>
      </c>
      <c r="C278" t="s">
        <v>151</v>
      </c>
      <c r="D278" t="s">
        <v>155</v>
      </c>
      <c r="E278" t="s">
        <v>157</v>
      </c>
      <c r="F278" t="s">
        <v>159</v>
      </c>
      <c r="G278" t="s">
        <v>225</v>
      </c>
      <c r="H278">
        <v>436.15380477894792</v>
      </c>
      <c r="I278">
        <v>63</v>
      </c>
      <c r="J278">
        <v>1582664.2354948691</v>
      </c>
      <c r="K278">
        <v>61509.691774999992</v>
      </c>
      <c r="L278">
        <v>284879562.38907641</v>
      </c>
      <c r="M278">
        <v>5886264.1049999986</v>
      </c>
      <c r="N278">
        <v>2373996353.2423034</v>
      </c>
      <c r="O278">
        <v>117432000</v>
      </c>
      <c r="P278">
        <v>27.908639016666662</v>
      </c>
      <c r="Q278">
        <v>23660.830320648289</v>
      </c>
      <c r="R278">
        <v>284941072.08085144</v>
      </c>
      <c r="S278">
        <v>2497.3146173473033</v>
      </c>
      <c r="T278">
        <v>23688.738959664955</v>
      </c>
      <c r="U278">
        <f>Net_Zero_Table[[#This Row],[Total Energy(MJ)]]*AHP!$Q$23/TOPSIS!$B$20</f>
        <v>2.3948704361475115E-2</v>
      </c>
      <c r="V278">
        <f>Net_Zero_Table[[#This Row],[Capital Cost (LKR)]]*AHP!$Q$24/TOPSIS!$C$20</f>
        <v>4.496128417082355E-3</v>
      </c>
      <c r="W278">
        <f>Net_Zero_Table[[#This Row],[System Cost (LKR)]]*AHP!$Q$25/TOPSIS!$D$20</f>
        <v>2.5514813607118297E-3</v>
      </c>
      <c r="X278">
        <f>Net_Zero_Table[[#This Row],[Embodied Carbon (Metric T)]]*AHP!$Q$26/TOPSIS!$E$20</f>
        <v>1.2032610739201116E-2</v>
      </c>
      <c r="Y2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4.0217507108188319E-3</v>
      </c>
      <c r="Z2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3.7567490706593687E-3</v>
      </c>
      <c r="AA278">
        <f>Net_Zero_Table[[#This Row],[S- Worst-Euclidean Distance]]/(Net_Zero_Table[[#This Row],[S+ Best-Euclidean Distance]]+Net_Zero_Table[[#This Row],[S- Worst-Euclidean Distance]])</f>
        <v>0.4829657615475883</v>
      </c>
      <c r="AB278">
        <v>277</v>
      </c>
    </row>
    <row r="279" spans="1:28" x14ac:dyDescent="0.3">
      <c r="A279">
        <v>210</v>
      </c>
      <c r="B279" t="s">
        <v>140</v>
      </c>
      <c r="C279" t="s">
        <v>151</v>
      </c>
      <c r="D279" t="s">
        <v>155</v>
      </c>
      <c r="E279" t="s">
        <v>157</v>
      </c>
      <c r="F279" t="s">
        <v>159</v>
      </c>
      <c r="G279" t="s">
        <v>224</v>
      </c>
      <c r="H279">
        <v>436.15380477894792</v>
      </c>
      <c r="I279">
        <v>32</v>
      </c>
      <c r="J279">
        <v>1582664.2354948691</v>
      </c>
      <c r="K279">
        <v>61509.691774999992</v>
      </c>
      <c r="L279">
        <v>284879562.38907641</v>
      </c>
      <c r="M279">
        <v>5886264.1049999986</v>
      </c>
      <c r="N279">
        <v>2373996353.2423034</v>
      </c>
      <c r="O279">
        <v>119878400</v>
      </c>
      <c r="P279">
        <v>27.908639016666662</v>
      </c>
      <c r="Q279">
        <v>23660.830320648289</v>
      </c>
      <c r="R279">
        <v>284941072.08085144</v>
      </c>
      <c r="S279">
        <v>2499.7610173473036</v>
      </c>
      <c r="T279">
        <v>23688.738959664955</v>
      </c>
      <c r="U279">
        <f>Net_Zero_Table[[#This Row],[Total Energy(MJ)]]*AHP!$Q$23/TOPSIS!$B$20</f>
        <v>2.3948704361475115E-2</v>
      </c>
      <c r="V279">
        <f>Net_Zero_Table[[#This Row],[Capital Cost (LKR)]]*AHP!$Q$24/TOPSIS!$C$20</f>
        <v>4.496128417082355E-3</v>
      </c>
      <c r="W279">
        <f>Net_Zero_Table[[#This Row],[System Cost (LKR)]]*AHP!$Q$25/TOPSIS!$D$20</f>
        <v>2.6046350496624175E-3</v>
      </c>
      <c r="X279">
        <f>Net_Zero_Table[[#This Row],[Embodied Carbon (Metric T)]]*AHP!$Q$26/TOPSIS!$E$20</f>
        <v>1.2032610739201116E-2</v>
      </c>
      <c r="Y2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4.0274505916457846E-3</v>
      </c>
      <c r="Z2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3.748857146738989E-3</v>
      </c>
      <c r="AA279">
        <f>Net_Zero_Table[[#This Row],[S- Worst-Euclidean Distance]]/(Net_Zero_Table[[#This Row],[S+ Best-Euclidean Distance]]+Net_Zero_Table[[#This Row],[S- Worst-Euclidean Distance]])</f>
        <v>0.48208703575788125</v>
      </c>
      <c r="AB279">
        <v>278</v>
      </c>
    </row>
    <row r="280" spans="1:28" x14ac:dyDescent="0.3">
      <c r="A280">
        <v>190</v>
      </c>
      <c r="B280" t="s">
        <v>140</v>
      </c>
      <c r="C280" t="s">
        <v>151</v>
      </c>
      <c r="D280" t="s">
        <v>154</v>
      </c>
      <c r="E280" t="s">
        <v>157</v>
      </c>
      <c r="F280" t="s">
        <v>159</v>
      </c>
      <c r="G280" t="s">
        <v>225</v>
      </c>
      <c r="H280">
        <v>436.12371090394788</v>
      </c>
      <c r="I280">
        <v>63</v>
      </c>
      <c r="J280">
        <v>1582635.1046238688</v>
      </c>
      <c r="K280">
        <v>61595.67427499999</v>
      </c>
      <c r="L280">
        <v>284874318.83229637</v>
      </c>
      <c r="M280">
        <v>5890563.2299999986</v>
      </c>
      <c r="N280">
        <v>2373952656.9358029</v>
      </c>
      <c r="O280">
        <v>117432000</v>
      </c>
      <c r="P280">
        <v>27.973125891666658</v>
      </c>
      <c r="Q280">
        <v>23660.394814126837</v>
      </c>
      <c r="R280">
        <v>284935914.50657135</v>
      </c>
      <c r="S280">
        <v>2497.2752201658031</v>
      </c>
      <c r="T280">
        <v>23688.367940018503</v>
      </c>
      <c r="U280">
        <f>Net_Zero_Table[[#This Row],[Total Energy(MJ)]]*AHP!$Q$23/TOPSIS!$B$20</f>
        <v>2.3948270878085886E-2</v>
      </c>
      <c r="V280">
        <f>Net_Zero_Table[[#This Row],[Capital Cost (LKR)]]*AHP!$Q$24/TOPSIS!$C$20</f>
        <v>4.4994122347528321E-3</v>
      </c>
      <c r="W280">
        <f>Net_Zero_Table[[#This Row],[System Cost (LKR)]]*AHP!$Q$25/TOPSIS!$D$20</f>
        <v>2.5514813607118297E-3</v>
      </c>
      <c r="X280">
        <f>Net_Zero_Table[[#This Row],[Embodied Carbon (Metric T)]]*AHP!$Q$26/TOPSIS!$E$20</f>
        <v>1.2060413795602366E-2</v>
      </c>
      <c r="Y2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4.0413485306809403E-3</v>
      </c>
      <c r="Z2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3.7484869302016805E-3</v>
      </c>
      <c r="AA280">
        <f>Net_Zero_Table[[#This Row],[S- Worst-Euclidean Distance]]/(Net_Zero_Table[[#This Row],[S+ Best-Euclidean Distance]]+Net_Zero_Table[[#This Row],[S- Worst-Euclidean Distance]])</f>
        <v>0.48120232436552152</v>
      </c>
      <c r="AB280">
        <v>279</v>
      </c>
    </row>
    <row r="281" spans="1:28" x14ac:dyDescent="0.3">
      <c r="A281">
        <v>358</v>
      </c>
      <c r="B281" t="s">
        <v>142</v>
      </c>
      <c r="C281" t="s">
        <v>149</v>
      </c>
      <c r="D281" t="s">
        <v>155</v>
      </c>
      <c r="E281" t="s">
        <v>157</v>
      </c>
      <c r="F281" t="s">
        <v>161</v>
      </c>
      <c r="G281" t="s">
        <v>225</v>
      </c>
      <c r="H281">
        <v>436.58797599903141</v>
      </c>
      <c r="I281">
        <v>63</v>
      </c>
      <c r="J281">
        <v>1577473.5753409474</v>
      </c>
      <c r="K281">
        <v>50894.403974999987</v>
      </c>
      <c r="L281">
        <v>283945243.56137055</v>
      </c>
      <c r="M281">
        <v>6009539.9083333323</v>
      </c>
      <c r="N281">
        <v>2366210363.0114212</v>
      </c>
      <c r="O281">
        <v>117432000</v>
      </c>
      <c r="P281">
        <v>28.215042533333325</v>
      </c>
      <c r="Q281">
        <v>23583.229951347166</v>
      </c>
      <c r="R281">
        <v>283996137.96534556</v>
      </c>
      <c r="S281">
        <v>2489.6519029197543</v>
      </c>
      <c r="T281">
        <v>23611.444993880501</v>
      </c>
      <c r="U281">
        <f>Net_Zero_Table[[#This Row],[Total Energy(MJ)]]*AHP!$Q$23/TOPSIS!$B$20</f>
        <v>2.3869284614760254E-2</v>
      </c>
      <c r="V281">
        <f>Net_Zero_Table[[#This Row],[Capital Cost (LKR)]]*AHP!$Q$24/TOPSIS!$C$20</f>
        <v>4.590290662034098E-3</v>
      </c>
      <c r="W281">
        <f>Net_Zero_Table[[#This Row],[System Cost (LKR)]]*AHP!$Q$25/TOPSIS!$D$20</f>
        <v>2.5514813607118297E-3</v>
      </c>
      <c r="X281">
        <f>Net_Zero_Table[[#This Row],[Embodied Carbon (Metric T)]]*AHP!$Q$26/TOPSIS!$E$20</f>
        <v>1.2164714430927917E-2</v>
      </c>
      <c r="Y2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4.0750776315701138E-3</v>
      </c>
      <c r="Z2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3.7743980505428464E-3</v>
      </c>
      <c r="AA281">
        <f>Net_Zero_Table[[#This Row],[S- Worst-Euclidean Distance]]/(Net_Zero_Table[[#This Row],[S+ Best-Euclidean Distance]]+Net_Zero_Table[[#This Row],[S- Worst-Euclidean Distance]])</f>
        <v>0.48084715507097864</v>
      </c>
      <c r="AB281">
        <v>280</v>
      </c>
    </row>
    <row r="282" spans="1:28" x14ac:dyDescent="0.3">
      <c r="A282">
        <v>209</v>
      </c>
      <c r="B282" t="s">
        <v>140</v>
      </c>
      <c r="C282" t="s">
        <v>151</v>
      </c>
      <c r="D282" t="s">
        <v>155</v>
      </c>
      <c r="E282" t="s">
        <v>157</v>
      </c>
      <c r="F282" t="s">
        <v>159</v>
      </c>
      <c r="G282" t="s">
        <v>226</v>
      </c>
      <c r="H282">
        <v>436.15380477894792</v>
      </c>
      <c r="I282">
        <v>32</v>
      </c>
      <c r="J282">
        <v>1582664.2354948691</v>
      </c>
      <c r="K282">
        <v>61509.691774999992</v>
      </c>
      <c r="L282">
        <v>284879562.38907641</v>
      </c>
      <c r="M282">
        <v>5886264.1049999986</v>
      </c>
      <c r="N282">
        <v>2373996353.2423034</v>
      </c>
      <c r="O282">
        <v>124800000</v>
      </c>
      <c r="P282">
        <v>27.908639016666662</v>
      </c>
      <c r="Q282">
        <v>23660.830320648289</v>
      </c>
      <c r="R282">
        <v>284941072.08085144</v>
      </c>
      <c r="S282">
        <v>2504.6826173473032</v>
      </c>
      <c r="T282">
        <v>23688.738959664955</v>
      </c>
      <c r="U282">
        <f>Net_Zero_Table[[#This Row],[Total Energy(MJ)]]*AHP!$Q$23/TOPSIS!$B$20</f>
        <v>2.3948704361475115E-2</v>
      </c>
      <c r="V282">
        <f>Net_Zero_Table[[#This Row],[Capital Cost (LKR)]]*AHP!$Q$24/TOPSIS!$C$20</f>
        <v>4.496128417082355E-3</v>
      </c>
      <c r="W282">
        <f>Net_Zero_Table[[#This Row],[System Cost (LKR)]]*AHP!$Q$25/TOPSIS!$D$20</f>
        <v>2.7115681740653005E-3</v>
      </c>
      <c r="X282">
        <f>Net_Zero_Table[[#This Row],[Embodied Carbon (Metric T)]]*AHP!$Q$26/TOPSIS!$E$20</f>
        <v>1.2032610739201116E-2</v>
      </c>
      <c r="Y2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4.0410117469919056E-3</v>
      </c>
      <c r="Z2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3.7352220577611061E-3</v>
      </c>
      <c r="AA282">
        <f>Net_Zero_Table[[#This Row],[S- Worst-Euclidean Distance]]/(Net_Zero_Table[[#This Row],[S+ Best-Euclidean Distance]]+Net_Zero_Table[[#This Row],[S- Worst-Euclidean Distance]])</f>
        <v>0.48033818832428282</v>
      </c>
      <c r="AB282">
        <v>281</v>
      </c>
    </row>
    <row r="283" spans="1:28" x14ac:dyDescent="0.3">
      <c r="A283">
        <v>192</v>
      </c>
      <c r="B283" t="s">
        <v>140</v>
      </c>
      <c r="C283" t="s">
        <v>151</v>
      </c>
      <c r="D283" t="s">
        <v>154</v>
      </c>
      <c r="E283" t="s">
        <v>157</v>
      </c>
      <c r="F283" t="s">
        <v>159</v>
      </c>
      <c r="G283" t="s">
        <v>224</v>
      </c>
      <c r="H283">
        <v>436.12371090394788</v>
      </c>
      <c r="I283">
        <v>32</v>
      </c>
      <c r="J283">
        <v>1582635.1046238688</v>
      </c>
      <c r="K283">
        <v>61595.67427499999</v>
      </c>
      <c r="L283">
        <v>284874318.83229637</v>
      </c>
      <c r="M283">
        <v>5890563.2299999986</v>
      </c>
      <c r="N283">
        <v>2373952656.9358029</v>
      </c>
      <c r="O283">
        <v>119878400</v>
      </c>
      <c r="P283">
        <v>27.973125891666658</v>
      </c>
      <c r="Q283">
        <v>23660.394814126837</v>
      </c>
      <c r="R283">
        <v>284935914.50657135</v>
      </c>
      <c r="S283">
        <v>2499.721620165803</v>
      </c>
      <c r="T283">
        <v>23688.367940018503</v>
      </c>
      <c r="U283">
        <f>Net_Zero_Table[[#This Row],[Total Energy(MJ)]]*AHP!$Q$23/TOPSIS!$B$20</f>
        <v>2.3948270878085886E-2</v>
      </c>
      <c r="V283">
        <f>Net_Zero_Table[[#This Row],[Capital Cost (LKR)]]*AHP!$Q$24/TOPSIS!$C$20</f>
        <v>4.4994122347528321E-3</v>
      </c>
      <c r="W283">
        <f>Net_Zero_Table[[#This Row],[System Cost (LKR)]]*AHP!$Q$25/TOPSIS!$D$20</f>
        <v>2.6046350496624175E-3</v>
      </c>
      <c r="X283">
        <f>Net_Zero_Table[[#This Row],[Embodied Carbon (Metric T)]]*AHP!$Q$26/TOPSIS!$E$20</f>
        <v>1.2060413795602366E-2</v>
      </c>
      <c r="Y2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4.0470208097578625E-3</v>
      </c>
      <c r="Z2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3.7405775747401337E-3</v>
      </c>
      <c r="AA283">
        <f>Net_Zero_Table[[#This Row],[S- Worst-Euclidean Distance]]/(Net_Zero_Table[[#This Row],[S+ Best-Euclidean Distance]]+Net_Zero_Table[[#This Row],[S- Worst-Euclidean Distance]])</f>
        <v>0.48032492047691272</v>
      </c>
      <c r="AB283">
        <v>282</v>
      </c>
    </row>
    <row r="284" spans="1:28" x14ac:dyDescent="0.3">
      <c r="A284">
        <v>360</v>
      </c>
      <c r="B284" t="s">
        <v>142</v>
      </c>
      <c r="C284" t="s">
        <v>149</v>
      </c>
      <c r="D284" t="s">
        <v>155</v>
      </c>
      <c r="E284" t="s">
        <v>157</v>
      </c>
      <c r="F284" t="s">
        <v>161</v>
      </c>
      <c r="G284" t="s">
        <v>224</v>
      </c>
      <c r="H284">
        <v>436.58797599903141</v>
      </c>
      <c r="I284">
        <v>32</v>
      </c>
      <c r="J284">
        <v>1577473.5753409474</v>
      </c>
      <c r="K284">
        <v>50894.403974999987</v>
      </c>
      <c r="L284">
        <v>283945243.56137055</v>
      </c>
      <c r="M284">
        <v>6009539.9083333323</v>
      </c>
      <c r="N284">
        <v>2366210363.0114212</v>
      </c>
      <c r="O284">
        <v>119878400</v>
      </c>
      <c r="P284">
        <v>28.215042533333325</v>
      </c>
      <c r="Q284">
        <v>23583.229951347166</v>
      </c>
      <c r="R284">
        <v>283996137.96534556</v>
      </c>
      <c r="S284">
        <v>2492.0983029197546</v>
      </c>
      <c r="T284">
        <v>23611.444993880501</v>
      </c>
      <c r="U284">
        <f>Net_Zero_Table[[#This Row],[Total Energy(MJ)]]*AHP!$Q$23/TOPSIS!$B$20</f>
        <v>2.3869284614760254E-2</v>
      </c>
      <c r="V284">
        <f>Net_Zero_Table[[#This Row],[Capital Cost (LKR)]]*AHP!$Q$24/TOPSIS!$C$20</f>
        <v>4.590290662034098E-3</v>
      </c>
      <c r="W284">
        <f>Net_Zero_Table[[#This Row],[System Cost (LKR)]]*AHP!$Q$25/TOPSIS!$D$20</f>
        <v>2.6046350496624175E-3</v>
      </c>
      <c r="X284">
        <f>Net_Zero_Table[[#This Row],[Embodied Carbon (Metric T)]]*AHP!$Q$26/TOPSIS!$E$20</f>
        <v>1.2164714430927917E-2</v>
      </c>
      <c r="Y2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4.0807030266241237E-3</v>
      </c>
      <c r="Z2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3.7665431061780778E-3</v>
      </c>
      <c r="AA284">
        <f>Net_Zero_Table[[#This Row],[S- Worst-Euclidean Distance]]/(Net_Zero_Table[[#This Row],[S+ Best-Euclidean Distance]]+Net_Zero_Table[[#This Row],[S- Worst-Euclidean Distance]])</f>
        <v>0.47998279172531438</v>
      </c>
      <c r="AB284">
        <v>283</v>
      </c>
    </row>
    <row r="285" spans="1:28" x14ac:dyDescent="0.3">
      <c r="A285">
        <v>340</v>
      </c>
      <c r="B285" t="s">
        <v>142</v>
      </c>
      <c r="C285" t="s">
        <v>149</v>
      </c>
      <c r="D285" t="s">
        <v>154</v>
      </c>
      <c r="E285" t="s">
        <v>157</v>
      </c>
      <c r="F285" t="s">
        <v>161</v>
      </c>
      <c r="G285" t="s">
        <v>225</v>
      </c>
      <c r="H285">
        <v>436.55788212403144</v>
      </c>
      <c r="I285">
        <v>63</v>
      </c>
      <c r="J285">
        <v>1577444.4444699476</v>
      </c>
      <c r="K285">
        <v>50980.386474999992</v>
      </c>
      <c r="L285">
        <v>283940000.00459057</v>
      </c>
      <c r="M285">
        <v>6013839.0333333323</v>
      </c>
      <c r="N285">
        <v>2366166666.7049212</v>
      </c>
      <c r="O285">
        <v>117432000</v>
      </c>
      <c r="P285">
        <v>28.279529408333325</v>
      </c>
      <c r="Q285">
        <v>23582.794444825711</v>
      </c>
      <c r="R285">
        <v>283990980.3910656</v>
      </c>
      <c r="S285">
        <v>2489.6125057382546</v>
      </c>
      <c r="T285">
        <v>23611.073974234045</v>
      </c>
      <c r="U285">
        <f>Net_Zero_Table[[#This Row],[Total Energy(MJ)]]*AHP!$Q$23/TOPSIS!$B$20</f>
        <v>2.3868851131371036E-2</v>
      </c>
      <c r="V285">
        <f>Net_Zero_Table[[#This Row],[Capital Cost (LKR)]]*AHP!$Q$24/TOPSIS!$C$20</f>
        <v>4.5935744797045734E-3</v>
      </c>
      <c r="W285">
        <f>Net_Zero_Table[[#This Row],[System Cost (LKR)]]*AHP!$Q$25/TOPSIS!$D$20</f>
        <v>2.5514813607118297E-3</v>
      </c>
      <c r="X285">
        <f>Net_Zero_Table[[#This Row],[Embodied Carbon (Metric T)]]*AHP!$Q$26/TOPSIS!$E$20</f>
        <v>1.2192517487329167E-2</v>
      </c>
      <c r="Y2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4.0954010695097767E-3</v>
      </c>
      <c r="Z2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3.7672409506544478E-3</v>
      </c>
      <c r="AA285">
        <f>Net_Zero_Table[[#This Row],[S- Worst-Euclidean Distance]]/(Net_Zero_Table[[#This Row],[S+ Best-Euclidean Distance]]+Net_Zero_Table[[#This Row],[S- Worst-Euclidean Distance]])</f>
        <v>0.47913168894032426</v>
      </c>
      <c r="AB285">
        <v>284</v>
      </c>
    </row>
    <row r="286" spans="1:28" x14ac:dyDescent="0.3">
      <c r="A286">
        <v>191</v>
      </c>
      <c r="B286" t="s">
        <v>140</v>
      </c>
      <c r="C286" t="s">
        <v>151</v>
      </c>
      <c r="D286" t="s">
        <v>154</v>
      </c>
      <c r="E286" t="s">
        <v>157</v>
      </c>
      <c r="F286" t="s">
        <v>159</v>
      </c>
      <c r="G286" t="s">
        <v>226</v>
      </c>
      <c r="H286">
        <v>436.12371090394788</v>
      </c>
      <c r="I286">
        <v>32</v>
      </c>
      <c r="J286">
        <v>1582635.1046238688</v>
      </c>
      <c r="K286">
        <v>61595.67427499999</v>
      </c>
      <c r="L286">
        <v>284874318.83229637</v>
      </c>
      <c r="M286">
        <v>5890563.2299999986</v>
      </c>
      <c r="N286">
        <v>2373952656.9358029</v>
      </c>
      <c r="O286">
        <v>124800000</v>
      </c>
      <c r="P286">
        <v>27.973125891666658</v>
      </c>
      <c r="Q286">
        <v>23660.394814126837</v>
      </c>
      <c r="R286">
        <v>284935914.50657135</v>
      </c>
      <c r="S286">
        <v>2504.6432201658031</v>
      </c>
      <c r="T286">
        <v>23688.367940018503</v>
      </c>
      <c r="U286">
        <f>Net_Zero_Table[[#This Row],[Total Energy(MJ)]]*AHP!$Q$23/TOPSIS!$B$20</f>
        <v>2.3948270878085886E-2</v>
      </c>
      <c r="V286">
        <f>Net_Zero_Table[[#This Row],[Capital Cost (LKR)]]*AHP!$Q$24/TOPSIS!$C$20</f>
        <v>4.4994122347528321E-3</v>
      </c>
      <c r="W286">
        <f>Net_Zero_Table[[#This Row],[System Cost (LKR)]]*AHP!$Q$25/TOPSIS!$D$20</f>
        <v>2.7115681740653005E-3</v>
      </c>
      <c r="X286">
        <f>Net_Zero_Table[[#This Row],[Embodied Carbon (Metric T)]]*AHP!$Q$26/TOPSIS!$E$20</f>
        <v>1.2060413795602366E-2</v>
      </c>
      <c r="Y2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4.0605166057771248E-3</v>
      </c>
      <c r="Z2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3.7269121946697241E-3</v>
      </c>
      <c r="AA286">
        <f>Net_Zero_Table[[#This Row],[S- Worst-Euclidean Distance]]/(Net_Zero_Table[[#This Row],[S+ Best-Euclidean Distance]]+Net_Zero_Table[[#This Row],[S- Worst-Euclidean Distance]])</f>
        <v>0.47858058033941459</v>
      </c>
      <c r="AB286">
        <v>285</v>
      </c>
    </row>
    <row r="287" spans="1:28" x14ac:dyDescent="0.3">
      <c r="A287">
        <v>342</v>
      </c>
      <c r="B287" t="s">
        <v>142</v>
      </c>
      <c r="C287" t="s">
        <v>149</v>
      </c>
      <c r="D287" t="s">
        <v>154</v>
      </c>
      <c r="E287" t="s">
        <v>157</v>
      </c>
      <c r="F287" t="s">
        <v>161</v>
      </c>
      <c r="G287" t="s">
        <v>224</v>
      </c>
      <c r="H287">
        <v>436.55788212403144</v>
      </c>
      <c r="I287">
        <v>32</v>
      </c>
      <c r="J287">
        <v>1577444.4444699476</v>
      </c>
      <c r="K287">
        <v>50980.386474999992</v>
      </c>
      <c r="L287">
        <v>283940000.00459057</v>
      </c>
      <c r="M287">
        <v>6013839.0333333323</v>
      </c>
      <c r="N287">
        <v>2366166666.7049212</v>
      </c>
      <c r="O287">
        <v>119878400</v>
      </c>
      <c r="P287">
        <v>28.279529408333325</v>
      </c>
      <c r="Q287">
        <v>23582.794444825711</v>
      </c>
      <c r="R287">
        <v>283990980.3910656</v>
      </c>
      <c r="S287">
        <v>2492.0589057382545</v>
      </c>
      <c r="T287">
        <v>23611.073974234045</v>
      </c>
      <c r="U287">
        <f>Net_Zero_Table[[#This Row],[Total Energy(MJ)]]*AHP!$Q$23/TOPSIS!$B$20</f>
        <v>2.3868851131371036E-2</v>
      </c>
      <c r="V287">
        <f>Net_Zero_Table[[#This Row],[Capital Cost (LKR)]]*AHP!$Q$24/TOPSIS!$C$20</f>
        <v>4.5935744797045734E-3</v>
      </c>
      <c r="W287">
        <f>Net_Zero_Table[[#This Row],[System Cost (LKR)]]*AHP!$Q$25/TOPSIS!$D$20</f>
        <v>2.6046350496624175E-3</v>
      </c>
      <c r="X287">
        <f>Net_Zero_Table[[#This Row],[Embodied Carbon (Metric T)]]*AHP!$Q$26/TOPSIS!$E$20</f>
        <v>1.2192517487329167E-2</v>
      </c>
      <c r="Y2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4.1009985867247042E-3</v>
      </c>
      <c r="Z2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3.7593710520569517E-3</v>
      </c>
      <c r="AA287">
        <f>Net_Zero_Table[[#This Row],[S- Worst-Euclidean Distance]]/(Net_Zero_Table[[#This Row],[S+ Best-Euclidean Distance]]+Net_Zero_Table[[#This Row],[S- Worst-Euclidean Distance]])</f>
        <v>0.47826899049491117</v>
      </c>
      <c r="AB287">
        <v>286</v>
      </c>
    </row>
    <row r="288" spans="1:28" x14ac:dyDescent="0.3">
      <c r="A288">
        <v>359</v>
      </c>
      <c r="B288" t="s">
        <v>142</v>
      </c>
      <c r="C288" t="s">
        <v>149</v>
      </c>
      <c r="D288" t="s">
        <v>155</v>
      </c>
      <c r="E288" t="s">
        <v>157</v>
      </c>
      <c r="F288" t="s">
        <v>161</v>
      </c>
      <c r="G288" t="s">
        <v>226</v>
      </c>
      <c r="H288">
        <v>436.58797599903141</v>
      </c>
      <c r="I288">
        <v>32</v>
      </c>
      <c r="J288">
        <v>1577473.5753409474</v>
      </c>
      <c r="K288">
        <v>50894.403974999987</v>
      </c>
      <c r="L288">
        <v>283945243.56137055</v>
      </c>
      <c r="M288">
        <v>6009539.9083333323</v>
      </c>
      <c r="N288">
        <v>2366210363.0114212</v>
      </c>
      <c r="O288">
        <v>124800000</v>
      </c>
      <c r="P288">
        <v>28.215042533333325</v>
      </c>
      <c r="Q288">
        <v>23583.229951347166</v>
      </c>
      <c r="R288">
        <v>283996137.96534556</v>
      </c>
      <c r="S288">
        <v>2497.0199029197547</v>
      </c>
      <c r="T288">
        <v>23611.444993880501</v>
      </c>
      <c r="U288">
        <f>Net_Zero_Table[[#This Row],[Total Energy(MJ)]]*AHP!$Q$23/TOPSIS!$B$20</f>
        <v>2.3869284614760254E-2</v>
      </c>
      <c r="V288">
        <f>Net_Zero_Table[[#This Row],[Capital Cost (LKR)]]*AHP!$Q$24/TOPSIS!$C$20</f>
        <v>4.590290662034098E-3</v>
      </c>
      <c r="W288">
        <f>Net_Zero_Table[[#This Row],[System Cost (LKR)]]*AHP!$Q$25/TOPSIS!$D$20</f>
        <v>2.7115681740653005E-3</v>
      </c>
      <c r="X288">
        <f>Net_Zero_Table[[#This Row],[Embodied Carbon (Metric T)]]*AHP!$Q$26/TOPSIS!$E$20</f>
        <v>1.2164714430927917E-2</v>
      </c>
      <c r="Y2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4.0940877937188751E-3</v>
      </c>
      <c r="Z2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3.7529722733890165E-3</v>
      </c>
      <c r="AA288">
        <f>Net_Zero_Table[[#This Row],[S- Worst-Euclidean Distance]]/(Net_Zero_Table[[#This Row],[S+ Best-Euclidean Distance]]+Net_Zero_Table[[#This Row],[S- Worst-Euclidean Distance]])</f>
        <v>0.47826475664690687</v>
      </c>
      <c r="AB288">
        <v>287</v>
      </c>
    </row>
    <row r="289" spans="1:28" x14ac:dyDescent="0.3">
      <c r="A289">
        <v>341</v>
      </c>
      <c r="B289" t="s">
        <v>142</v>
      </c>
      <c r="C289" t="s">
        <v>149</v>
      </c>
      <c r="D289" t="s">
        <v>154</v>
      </c>
      <c r="E289" t="s">
        <v>157</v>
      </c>
      <c r="F289" t="s">
        <v>161</v>
      </c>
      <c r="G289" t="s">
        <v>226</v>
      </c>
      <c r="H289">
        <v>436.55788212403144</v>
      </c>
      <c r="I289">
        <v>32</v>
      </c>
      <c r="J289">
        <v>1577444.4444699476</v>
      </c>
      <c r="K289">
        <v>50980.386474999992</v>
      </c>
      <c r="L289">
        <v>283940000.00459057</v>
      </c>
      <c r="M289">
        <v>6013839.0333333323</v>
      </c>
      <c r="N289">
        <v>2366166666.7049212</v>
      </c>
      <c r="O289">
        <v>124800000</v>
      </c>
      <c r="P289">
        <v>28.279529408333325</v>
      </c>
      <c r="Q289">
        <v>23582.794444825711</v>
      </c>
      <c r="R289">
        <v>283990980.3910656</v>
      </c>
      <c r="S289">
        <v>2496.9805057382546</v>
      </c>
      <c r="T289">
        <v>23611.073974234045</v>
      </c>
      <c r="U289">
        <f>Net_Zero_Table[[#This Row],[Total Energy(MJ)]]*AHP!$Q$23/TOPSIS!$B$20</f>
        <v>2.3868851131371036E-2</v>
      </c>
      <c r="V289">
        <f>Net_Zero_Table[[#This Row],[Capital Cost (LKR)]]*AHP!$Q$24/TOPSIS!$C$20</f>
        <v>4.5935744797045734E-3</v>
      </c>
      <c r="W289">
        <f>Net_Zero_Table[[#This Row],[System Cost (LKR)]]*AHP!$Q$25/TOPSIS!$D$20</f>
        <v>2.7115681740653005E-3</v>
      </c>
      <c r="X289">
        <f>Net_Zero_Table[[#This Row],[Embodied Carbon (Metric T)]]*AHP!$Q$26/TOPSIS!$E$20</f>
        <v>1.2192517487329167E-2</v>
      </c>
      <c r="Y2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4.1143173284879982E-3</v>
      </c>
      <c r="Z2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3.7457742352113147E-3</v>
      </c>
      <c r="AA289">
        <f>Net_Zero_Table[[#This Row],[S- Worst-Euclidean Distance]]/(Net_Zero_Table[[#This Row],[S+ Best-Euclidean Distance]]+Net_Zero_Table[[#This Row],[S- Worst-Euclidean Distance]])</f>
        <v>0.47655605597657757</v>
      </c>
      <c r="AB289">
        <v>288</v>
      </c>
    </row>
    <row r="290" spans="1:28" x14ac:dyDescent="0.3">
      <c r="A290">
        <v>346</v>
      </c>
      <c r="B290" t="s">
        <v>142</v>
      </c>
      <c r="C290" t="s">
        <v>149</v>
      </c>
      <c r="D290" t="s">
        <v>155</v>
      </c>
      <c r="E290" t="s">
        <v>156</v>
      </c>
      <c r="F290" t="s">
        <v>160</v>
      </c>
      <c r="G290" t="s">
        <v>225</v>
      </c>
      <c r="H290">
        <v>452.22808570909689</v>
      </c>
      <c r="I290">
        <v>65</v>
      </c>
      <c r="J290">
        <v>1617795.3421926186</v>
      </c>
      <c r="K290">
        <v>47406.961308333324</v>
      </c>
      <c r="L290">
        <v>291203161.59467137</v>
      </c>
      <c r="M290">
        <v>6657986.2791666649</v>
      </c>
      <c r="N290">
        <v>2426693013.288928</v>
      </c>
      <c r="O290">
        <v>121160000</v>
      </c>
      <c r="P290">
        <v>25.708443116666661</v>
      </c>
      <c r="Q290">
        <v>24186.040365779645</v>
      </c>
      <c r="R290">
        <v>291250568.55597973</v>
      </c>
      <c r="S290">
        <v>2554.5109995680946</v>
      </c>
      <c r="T290">
        <v>24211.748808896311</v>
      </c>
      <c r="U290">
        <f>Net_Zero_Table[[#This Row],[Total Energy(MJ)]]*AHP!$Q$23/TOPSIS!$B$20</f>
        <v>2.4479004414918237E-2</v>
      </c>
      <c r="V290">
        <f>Net_Zero_Table[[#This Row],[Capital Cost (LKR)]]*AHP!$Q$24/TOPSIS!$C$20</f>
        <v>5.0855960208917037E-3</v>
      </c>
      <c r="W290">
        <f>Net_Zero_Table[[#This Row],[System Cost (LKR)]]*AHP!$Q$25/TOPSIS!$D$20</f>
        <v>2.6324807689883959E-3</v>
      </c>
      <c r="X290">
        <f>Net_Zero_Table[[#This Row],[Embodied Carbon (Metric T)]]*AHP!$Q$26/TOPSIS!$E$20</f>
        <v>1.1084011963070317E-2</v>
      </c>
      <c r="Y2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4.0071348231711301E-3</v>
      </c>
      <c r="Z2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3.5977394153353095E-3</v>
      </c>
      <c r="AA290">
        <f>Net_Zero_Table[[#This Row],[S- Worst-Euclidean Distance]]/(Net_Zero_Table[[#This Row],[S+ Best-Euclidean Distance]]+Net_Zero_Table[[#This Row],[S- Worst-Euclidean Distance]])</f>
        <v>0.4730833545042144</v>
      </c>
      <c r="AB290">
        <v>289</v>
      </c>
    </row>
    <row r="291" spans="1:28" x14ac:dyDescent="0.3">
      <c r="A291">
        <v>348</v>
      </c>
      <c r="B291" t="s">
        <v>142</v>
      </c>
      <c r="C291" t="s">
        <v>149</v>
      </c>
      <c r="D291" t="s">
        <v>155</v>
      </c>
      <c r="E291" t="s">
        <v>156</v>
      </c>
      <c r="F291" t="s">
        <v>160</v>
      </c>
      <c r="G291" t="s">
        <v>224</v>
      </c>
      <c r="H291">
        <v>452.22808570909689</v>
      </c>
      <c r="I291">
        <v>33</v>
      </c>
      <c r="J291">
        <v>1617795.3421926186</v>
      </c>
      <c r="K291">
        <v>47406.961308333324</v>
      </c>
      <c r="L291">
        <v>291203161.59467137</v>
      </c>
      <c r="M291">
        <v>6657986.2791666649</v>
      </c>
      <c r="N291">
        <v>2426693013.288928</v>
      </c>
      <c r="O291">
        <v>123624600</v>
      </c>
      <c r="P291">
        <v>25.708443116666661</v>
      </c>
      <c r="Q291">
        <v>24186.040365779645</v>
      </c>
      <c r="R291">
        <v>291250568.55597973</v>
      </c>
      <c r="S291">
        <v>2556.9755995680948</v>
      </c>
      <c r="T291">
        <v>24211.748808896311</v>
      </c>
      <c r="U291">
        <f>Net_Zero_Table[[#This Row],[Total Energy(MJ)]]*AHP!$Q$23/TOPSIS!$B$20</f>
        <v>2.4479004414918237E-2</v>
      </c>
      <c r="V291">
        <f>Net_Zero_Table[[#This Row],[Capital Cost (LKR)]]*AHP!$Q$24/TOPSIS!$C$20</f>
        <v>5.0855960208917037E-3</v>
      </c>
      <c r="W291">
        <f>Net_Zero_Table[[#This Row],[System Cost (LKR)]]*AHP!$Q$25/TOPSIS!$D$20</f>
        <v>2.6860298949643686E-3</v>
      </c>
      <c r="X291">
        <f>Net_Zero_Table[[#This Row],[Embodied Carbon (Metric T)]]*AHP!$Q$26/TOPSIS!$E$20</f>
        <v>1.1084011963070317E-2</v>
      </c>
      <c r="Y2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4.0139813614635637E-3</v>
      </c>
      <c r="Z2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3.5906476614490364E-3</v>
      </c>
      <c r="AA291">
        <f>Net_Zero_Table[[#This Row],[S- Worst-Euclidean Distance]]/(Net_Zero_Table[[#This Row],[S+ Best-Euclidean Distance]]+Net_Zero_Table[[#This Row],[S- Worst-Euclidean Distance]])</f>
        <v>0.472166051839016</v>
      </c>
      <c r="AB291">
        <v>290</v>
      </c>
    </row>
    <row r="292" spans="1:28" x14ac:dyDescent="0.3">
      <c r="A292">
        <v>55</v>
      </c>
      <c r="B292" t="s">
        <v>139</v>
      </c>
      <c r="C292" t="s">
        <v>150</v>
      </c>
      <c r="D292" t="s">
        <v>155</v>
      </c>
      <c r="E292" t="s">
        <v>156</v>
      </c>
      <c r="F292" t="s">
        <v>159</v>
      </c>
      <c r="G292" t="s">
        <v>225</v>
      </c>
      <c r="H292">
        <v>443.41370558015512</v>
      </c>
      <c r="I292">
        <v>64</v>
      </c>
      <c r="J292">
        <v>1630620.5138072122</v>
      </c>
      <c r="K292">
        <v>66002.311133333307</v>
      </c>
      <c r="L292">
        <v>293511692.48529822</v>
      </c>
      <c r="M292">
        <v>6042324.4733333327</v>
      </c>
      <c r="N292">
        <v>2445930770.7108183</v>
      </c>
      <c r="O292">
        <v>119296000</v>
      </c>
      <c r="P292">
        <v>25.44625877499999</v>
      </c>
      <c r="Q292">
        <v>24377.776681417818</v>
      </c>
      <c r="R292">
        <v>293577694.79643154</v>
      </c>
      <c r="S292">
        <v>2571.2690951841519</v>
      </c>
      <c r="T292">
        <v>24403.222940192816</v>
      </c>
      <c r="U292">
        <f>Net_Zero_Table[[#This Row],[Total Energy(MJ)]]*AHP!$Q$23/TOPSIS!$B$20</f>
        <v>2.4674594534438102E-2</v>
      </c>
      <c r="V292">
        <f>Net_Zero_Table[[#This Row],[Capital Cost (LKR)]]*AHP!$Q$24/TOPSIS!$C$20</f>
        <v>4.6153326261235061E-3</v>
      </c>
      <c r="W292">
        <f>Net_Zero_Table[[#This Row],[System Cost (LKR)]]*AHP!$Q$25/TOPSIS!$D$20</f>
        <v>2.5919810648501128E-3</v>
      </c>
      <c r="X292">
        <f>Net_Zero_Table[[#This Row],[Embodied Carbon (Metric T)]]*AHP!$Q$26/TOPSIS!$E$20</f>
        <v>1.0970973053387019E-2</v>
      </c>
      <c r="Y2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4.0136785065013969E-3</v>
      </c>
      <c r="Z2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3.5815093165214962E-3</v>
      </c>
      <c r="AA292">
        <f>Net_Zero_Table[[#This Row],[S- Worst-Euclidean Distance]]/(Net_Zero_Table[[#This Row],[S+ Best-Euclidean Distance]]+Net_Zero_Table[[#This Row],[S- Worst-Euclidean Distance]])</f>
        <v>0.47154980231891774</v>
      </c>
      <c r="AB292">
        <v>291</v>
      </c>
    </row>
    <row r="293" spans="1:28" x14ac:dyDescent="0.3">
      <c r="A293">
        <v>57</v>
      </c>
      <c r="B293" t="s">
        <v>139</v>
      </c>
      <c r="C293" t="s">
        <v>150</v>
      </c>
      <c r="D293" t="s">
        <v>155</v>
      </c>
      <c r="E293" t="s">
        <v>156</v>
      </c>
      <c r="F293" t="s">
        <v>159</v>
      </c>
      <c r="G293" t="s">
        <v>224</v>
      </c>
      <c r="H293">
        <v>443.41370558015512</v>
      </c>
      <c r="I293">
        <v>32</v>
      </c>
      <c r="J293">
        <v>1630620.5138072122</v>
      </c>
      <c r="K293">
        <v>66002.311133333307</v>
      </c>
      <c r="L293">
        <v>293511692.48529822</v>
      </c>
      <c r="M293">
        <v>6042324.4733333327</v>
      </c>
      <c r="N293">
        <v>2445930770.7108183</v>
      </c>
      <c r="O293">
        <v>119878400</v>
      </c>
      <c r="P293">
        <v>25.44625877499999</v>
      </c>
      <c r="Q293">
        <v>24377.776681417818</v>
      </c>
      <c r="R293">
        <v>293577694.79643154</v>
      </c>
      <c r="S293">
        <v>2571.8514951841516</v>
      </c>
      <c r="T293">
        <v>24403.222940192816</v>
      </c>
      <c r="U293">
        <f>Net_Zero_Table[[#This Row],[Total Energy(MJ)]]*AHP!$Q$23/TOPSIS!$B$20</f>
        <v>2.4674594534438102E-2</v>
      </c>
      <c r="V293">
        <f>Net_Zero_Table[[#This Row],[Capital Cost (LKR)]]*AHP!$Q$24/TOPSIS!$C$20</f>
        <v>4.6153326261235061E-3</v>
      </c>
      <c r="W293">
        <f>Net_Zero_Table[[#This Row],[System Cost (LKR)]]*AHP!$Q$25/TOPSIS!$D$20</f>
        <v>2.6046350496624175E-3</v>
      </c>
      <c r="X293">
        <f>Net_Zero_Table[[#This Row],[Embodied Carbon (Metric T)]]*AHP!$Q$26/TOPSIS!$E$20</f>
        <v>1.0970973053387019E-2</v>
      </c>
      <c r="Y2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4.0151027253342375E-3</v>
      </c>
      <c r="Z2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3.5796117186373154E-3</v>
      </c>
      <c r="AA293">
        <f>Net_Zero_Table[[#This Row],[S- Worst-Euclidean Distance]]/(Net_Zero_Table[[#This Row],[S+ Best-Euclidean Distance]]+Net_Zero_Table[[#This Row],[S- Worst-Euclidean Distance]])</f>
        <v>0.47132933634900509</v>
      </c>
      <c r="AB293">
        <v>292</v>
      </c>
    </row>
    <row r="294" spans="1:28" x14ac:dyDescent="0.3">
      <c r="A294">
        <v>328</v>
      </c>
      <c r="B294" t="s">
        <v>142</v>
      </c>
      <c r="C294" t="s">
        <v>149</v>
      </c>
      <c r="D294" t="s">
        <v>154</v>
      </c>
      <c r="E294" t="s">
        <v>156</v>
      </c>
      <c r="F294" t="s">
        <v>160</v>
      </c>
      <c r="G294" t="s">
        <v>225</v>
      </c>
      <c r="H294">
        <v>452.19799183409685</v>
      </c>
      <c r="I294">
        <v>65</v>
      </c>
      <c r="J294">
        <v>1617766.2113216189</v>
      </c>
      <c r="K294">
        <v>47492.943808333323</v>
      </c>
      <c r="L294">
        <v>291197918.03789139</v>
      </c>
      <c r="M294">
        <v>6662285.4041666649</v>
      </c>
      <c r="N294">
        <v>2426649316.9824281</v>
      </c>
      <c r="O294">
        <v>121160000</v>
      </c>
      <c r="P294">
        <v>25.772929991666661</v>
      </c>
      <c r="Q294">
        <v>24185.604859258201</v>
      </c>
      <c r="R294">
        <v>291245410.98169971</v>
      </c>
      <c r="S294">
        <v>2554.4716023865949</v>
      </c>
      <c r="T294">
        <v>24211.377789249869</v>
      </c>
      <c r="U294">
        <f>Net_Zero_Table[[#This Row],[Total Energy(MJ)]]*AHP!$Q$23/TOPSIS!$B$20</f>
        <v>2.4478570931529015E-2</v>
      </c>
      <c r="V294">
        <f>Net_Zero_Table[[#This Row],[Capital Cost (LKR)]]*AHP!$Q$24/TOPSIS!$C$20</f>
        <v>5.0888798385621799E-3</v>
      </c>
      <c r="W294">
        <f>Net_Zero_Table[[#This Row],[System Cost (LKR)]]*AHP!$Q$25/TOPSIS!$D$20</f>
        <v>2.6324807689883959E-3</v>
      </c>
      <c r="X294">
        <f>Net_Zero_Table[[#This Row],[Embodied Carbon (Metric T)]]*AHP!$Q$26/TOPSIS!$E$20</f>
        <v>1.1111815019471567E-2</v>
      </c>
      <c r="Y2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4.0206731305496984E-3</v>
      </c>
      <c r="Z2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3.5822316161630775E-3</v>
      </c>
      <c r="AA294">
        <f>Net_Zero_Table[[#This Row],[S- Worst-Euclidean Distance]]/(Net_Zero_Table[[#This Row],[S+ Best-Euclidean Distance]]+Net_Zero_Table[[#This Row],[S- Worst-Euclidean Distance]])</f>
        <v>0.47116618391305065</v>
      </c>
      <c r="AB294">
        <v>293</v>
      </c>
    </row>
    <row r="295" spans="1:28" x14ac:dyDescent="0.3">
      <c r="A295">
        <v>347</v>
      </c>
      <c r="B295" t="s">
        <v>142</v>
      </c>
      <c r="C295" t="s">
        <v>149</v>
      </c>
      <c r="D295" t="s">
        <v>155</v>
      </c>
      <c r="E295" t="s">
        <v>156</v>
      </c>
      <c r="F295" t="s">
        <v>160</v>
      </c>
      <c r="G295" t="s">
        <v>226</v>
      </c>
      <c r="H295">
        <v>452.22808570909689</v>
      </c>
      <c r="I295">
        <v>33</v>
      </c>
      <c r="J295">
        <v>1617795.3421926186</v>
      </c>
      <c r="K295">
        <v>47406.961308333324</v>
      </c>
      <c r="L295">
        <v>291203161.59467137</v>
      </c>
      <c r="M295">
        <v>6657986.2791666649</v>
      </c>
      <c r="N295">
        <v>2426693013.288928</v>
      </c>
      <c r="O295">
        <v>128700000</v>
      </c>
      <c r="P295">
        <v>25.708443116666661</v>
      </c>
      <c r="Q295">
        <v>24186.040365779645</v>
      </c>
      <c r="R295">
        <v>291250568.55597973</v>
      </c>
      <c r="S295">
        <v>2562.0509995680945</v>
      </c>
      <c r="T295">
        <v>24211.748808896311</v>
      </c>
      <c r="U295">
        <f>Net_Zero_Table[[#This Row],[Total Energy(MJ)]]*AHP!$Q$23/TOPSIS!$B$20</f>
        <v>2.4479004414918237E-2</v>
      </c>
      <c r="V295">
        <f>Net_Zero_Table[[#This Row],[Capital Cost (LKR)]]*AHP!$Q$24/TOPSIS!$C$20</f>
        <v>5.0855960208917037E-3</v>
      </c>
      <c r="W295">
        <f>Net_Zero_Table[[#This Row],[System Cost (LKR)]]*AHP!$Q$25/TOPSIS!$D$20</f>
        <v>2.7963046795048412E-3</v>
      </c>
      <c r="X295">
        <f>Net_Zero_Table[[#This Row],[Embodied Carbon (Metric T)]]*AHP!$Q$26/TOPSIS!$E$20</f>
        <v>1.1084011963070317E-2</v>
      </c>
      <c r="Y2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4.0302857767766593E-3</v>
      </c>
      <c r="Z2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3.5785242351454778E-3</v>
      </c>
      <c r="AA295">
        <f>Net_Zero_Table[[#This Row],[S- Worst-Euclidean Distance]]/(Net_Zero_Table[[#This Row],[S+ Best-Euclidean Distance]]+Net_Zero_Table[[#This Row],[S- Worst-Euclidean Distance]])</f>
        <v>0.47031325917434375</v>
      </c>
      <c r="AB295">
        <v>294</v>
      </c>
    </row>
    <row r="296" spans="1:28" x14ac:dyDescent="0.3">
      <c r="A296">
        <v>330</v>
      </c>
      <c r="B296" t="s">
        <v>142</v>
      </c>
      <c r="C296" t="s">
        <v>149</v>
      </c>
      <c r="D296" t="s">
        <v>154</v>
      </c>
      <c r="E296" t="s">
        <v>156</v>
      </c>
      <c r="F296" t="s">
        <v>160</v>
      </c>
      <c r="G296" t="s">
        <v>224</v>
      </c>
      <c r="H296">
        <v>452.19799183409685</v>
      </c>
      <c r="I296">
        <v>33</v>
      </c>
      <c r="J296">
        <v>1617766.2113216189</v>
      </c>
      <c r="K296">
        <v>47492.943808333323</v>
      </c>
      <c r="L296">
        <v>291197918.03789139</v>
      </c>
      <c r="M296">
        <v>6662285.4041666649</v>
      </c>
      <c r="N296">
        <v>2426649316.9824281</v>
      </c>
      <c r="O296">
        <v>123624600</v>
      </c>
      <c r="P296">
        <v>25.772929991666661</v>
      </c>
      <c r="Q296">
        <v>24185.604859258201</v>
      </c>
      <c r="R296">
        <v>291245410.98169971</v>
      </c>
      <c r="S296">
        <v>2556.9362023865947</v>
      </c>
      <c r="T296">
        <v>24211.377789249869</v>
      </c>
      <c r="U296">
        <f>Net_Zero_Table[[#This Row],[Total Energy(MJ)]]*AHP!$Q$23/TOPSIS!$B$20</f>
        <v>2.4478570931529015E-2</v>
      </c>
      <c r="V296">
        <f>Net_Zero_Table[[#This Row],[Capital Cost (LKR)]]*AHP!$Q$24/TOPSIS!$C$20</f>
        <v>5.0888798385621799E-3</v>
      </c>
      <c r="W296">
        <f>Net_Zero_Table[[#This Row],[System Cost (LKR)]]*AHP!$Q$25/TOPSIS!$D$20</f>
        <v>2.6860298949643686E-3</v>
      </c>
      <c r="X296">
        <f>Net_Zero_Table[[#This Row],[Embodied Carbon (Metric T)]]*AHP!$Q$26/TOPSIS!$E$20</f>
        <v>1.1111815019471567E-2</v>
      </c>
      <c r="Y2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4.0274966544778749E-3</v>
      </c>
      <c r="Z2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3.575109100412254E-3</v>
      </c>
      <c r="AA296">
        <f>Net_Zero_Table[[#This Row],[S- Worst-Euclidean Distance]]/(Net_Zero_Table[[#This Row],[S+ Best-Euclidean Distance]]+Net_Zero_Table[[#This Row],[S- Worst-Euclidean Distance]])</f>
        <v>0.47024786180878592</v>
      </c>
      <c r="AB296">
        <v>295</v>
      </c>
    </row>
    <row r="297" spans="1:28" x14ac:dyDescent="0.3">
      <c r="A297">
        <v>37</v>
      </c>
      <c r="B297" t="s">
        <v>139</v>
      </c>
      <c r="C297" t="s">
        <v>150</v>
      </c>
      <c r="D297" t="s">
        <v>154</v>
      </c>
      <c r="E297" t="s">
        <v>156</v>
      </c>
      <c r="F297" t="s">
        <v>159</v>
      </c>
      <c r="G297" t="s">
        <v>225</v>
      </c>
      <c r="H297">
        <v>443.38361170515509</v>
      </c>
      <c r="I297">
        <v>64</v>
      </c>
      <c r="J297">
        <v>1630591.3829362125</v>
      </c>
      <c r="K297">
        <v>66088.293633333305</v>
      </c>
      <c r="L297">
        <v>293506448.92851824</v>
      </c>
      <c r="M297">
        <v>6046623.5983333327</v>
      </c>
      <c r="N297">
        <v>2445887074.4043188</v>
      </c>
      <c r="O297">
        <v>119296000</v>
      </c>
      <c r="P297">
        <v>25.510745649999993</v>
      </c>
      <c r="Q297">
        <v>24377.341174896374</v>
      </c>
      <c r="R297">
        <v>293572537.22215158</v>
      </c>
      <c r="S297">
        <v>2571.2296980026522</v>
      </c>
      <c r="T297">
        <v>24402.851920546374</v>
      </c>
      <c r="U297">
        <f>Net_Zero_Table[[#This Row],[Total Energy(MJ)]]*AHP!$Q$23/TOPSIS!$B$20</f>
        <v>2.4674161051048884E-2</v>
      </c>
      <c r="V297">
        <f>Net_Zero_Table[[#This Row],[Capital Cost (LKR)]]*AHP!$Q$24/TOPSIS!$C$20</f>
        <v>4.6186164437939832E-3</v>
      </c>
      <c r="W297">
        <f>Net_Zero_Table[[#This Row],[System Cost (LKR)]]*AHP!$Q$25/TOPSIS!$D$20</f>
        <v>2.5919810648501128E-3</v>
      </c>
      <c r="X297">
        <f>Net_Zero_Table[[#This Row],[Embodied Carbon (Metric T)]]*AHP!$Q$26/TOPSIS!$E$20</f>
        <v>1.0998776109788271E-2</v>
      </c>
      <c r="Y2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4.0260097295231577E-3</v>
      </c>
      <c r="Z2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3.564592500205536E-3</v>
      </c>
      <c r="AA297">
        <f>Net_Zero_Table[[#This Row],[S- Worst-Euclidean Distance]]/(Net_Zero_Table[[#This Row],[S+ Best-Euclidean Distance]]+Net_Zero_Table[[#This Row],[S- Worst-Euclidean Distance]])</f>
        <v>0.46960601969693028</v>
      </c>
      <c r="AB297">
        <v>296</v>
      </c>
    </row>
    <row r="298" spans="1:28" x14ac:dyDescent="0.3">
      <c r="A298">
        <v>56</v>
      </c>
      <c r="B298" t="s">
        <v>139</v>
      </c>
      <c r="C298" t="s">
        <v>150</v>
      </c>
      <c r="D298" t="s">
        <v>155</v>
      </c>
      <c r="E298" t="s">
        <v>156</v>
      </c>
      <c r="F298" t="s">
        <v>159</v>
      </c>
      <c r="G298" t="s">
        <v>226</v>
      </c>
      <c r="H298">
        <v>443.41370558015512</v>
      </c>
      <c r="I298">
        <v>32</v>
      </c>
      <c r="J298">
        <v>1630620.5138072122</v>
      </c>
      <c r="K298">
        <v>66002.311133333307</v>
      </c>
      <c r="L298">
        <v>293511692.48529822</v>
      </c>
      <c r="M298">
        <v>6042324.4733333327</v>
      </c>
      <c r="N298">
        <v>2445930770.7108183</v>
      </c>
      <c r="O298">
        <v>124800000</v>
      </c>
      <c r="P298">
        <v>25.44625877499999</v>
      </c>
      <c r="Q298">
        <v>24377.776681417818</v>
      </c>
      <c r="R298">
        <v>293577694.79643154</v>
      </c>
      <c r="S298">
        <v>2576.7730951841518</v>
      </c>
      <c r="T298">
        <v>24403.222940192816</v>
      </c>
      <c r="U298">
        <f>Net_Zero_Table[[#This Row],[Total Energy(MJ)]]*AHP!$Q$23/TOPSIS!$B$20</f>
        <v>2.4674594534438102E-2</v>
      </c>
      <c r="V298">
        <f>Net_Zero_Table[[#This Row],[Capital Cost (LKR)]]*AHP!$Q$24/TOPSIS!$C$20</f>
        <v>4.6153326261235061E-3</v>
      </c>
      <c r="W298">
        <f>Net_Zero_Table[[#This Row],[System Cost (LKR)]]*AHP!$Q$25/TOPSIS!$D$20</f>
        <v>2.7115681740653005E-3</v>
      </c>
      <c r="X298">
        <f>Net_Zero_Table[[#This Row],[Embodied Carbon (Metric T)]]*AHP!$Q$26/TOPSIS!$E$20</f>
        <v>1.0970973053387019E-2</v>
      </c>
      <c r="Y2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4.0287054454458465E-3</v>
      </c>
      <c r="Z2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3.5653294336336879E-3</v>
      </c>
      <c r="AA298">
        <f>Net_Zero_Table[[#This Row],[S- Worst-Euclidean Distance]]/(Net_Zero_Table[[#This Row],[S+ Best-Euclidean Distance]]+Net_Zero_Table[[#This Row],[S- Worst-Euclidean Distance]])</f>
        <v>0.46949078986398307</v>
      </c>
      <c r="AB298">
        <v>297</v>
      </c>
    </row>
    <row r="299" spans="1:28" x14ac:dyDescent="0.3">
      <c r="A299">
        <v>39</v>
      </c>
      <c r="B299" t="s">
        <v>139</v>
      </c>
      <c r="C299" t="s">
        <v>150</v>
      </c>
      <c r="D299" t="s">
        <v>154</v>
      </c>
      <c r="E299" t="s">
        <v>156</v>
      </c>
      <c r="F299" t="s">
        <v>159</v>
      </c>
      <c r="G299" t="s">
        <v>224</v>
      </c>
      <c r="H299">
        <v>443.38361170515509</v>
      </c>
      <c r="I299">
        <v>32</v>
      </c>
      <c r="J299">
        <v>1630591.3829362125</v>
      </c>
      <c r="K299">
        <v>66088.293633333305</v>
      </c>
      <c r="L299">
        <v>293506448.92851824</v>
      </c>
      <c r="M299">
        <v>6046623.5983333327</v>
      </c>
      <c r="N299">
        <v>2445887074.4043188</v>
      </c>
      <c r="O299">
        <v>119878400</v>
      </c>
      <c r="P299">
        <v>25.510745649999993</v>
      </c>
      <c r="Q299">
        <v>24377.341174896374</v>
      </c>
      <c r="R299">
        <v>293572537.22215158</v>
      </c>
      <c r="S299">
        <v>2571.812098002652</v>
      </c>
      <c r="T299">
        <v>24402.851920546374</v>
      </c>
      <c r="U299">
        <f>Net_Zero_Table[[#This Row],[Total Energy(MJ)]]*AHP!$Q$23/TOPSIS!$B$20</f>
        <v>2.4674161051048884E-2</v>
      </c>
      <c r="V299">
        <f>Net_Zero_Table[[#This Row],[Capital Cost (LKR)]]*AHP!$Q$24/TOPSIS!$C$20</f>
        <v>4.6186164437939832E-3</v>
      </c>
      <c r="W299">
        <f>Net_Zero_Table[[#This Row],[System Cost (LKR)]]*AHP!$Q$25/TOPSIS!$D$20</f>
        <v>2.6046350496624175E-3</v>
      </c>
      <c r="X299">
        <f>Net_Zero_Table[[#This Row],[Embodied Carbon (Metric T)]]*AHP!$Q$26/TOPSIS!$E$20</f>
        <v>1.0998776109788271E-2</v>
      </c>
      <c r="Y2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4.0274295876713065E-3</v>
      </c>
      <c r="Z2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3.5626858919075191E-3</v>
      </c>
      <c r="AA299">
        <f>Net_Zero_Table[[#This Row],[S- Worst-Euclidean Distance]]/(Net_Zero_Table[[#This Row],[S+ Best-Euclidean Distance]]+Net_Zero_Table[[#This Row],[S- Worst-Euclidean Distance]])</f>
        <v>0.46938493906883377</v>
      </c>
      <c r="AB299">
        <v>298</v>
      </c>
    </row>
    <row r="300" spans="1:28" x14ac:dyDescent="0.3">
      <c r="A300">
        <v>329</v>
      </c>
      <c r="B300" t="s">
        <v>142</v>
      </c>
      <c r="C300" t="s">
        <v>149</v>
      </c>
      <c r="D300" t="s">
        <v>154</v>
      </c>
      <c r="E300" t="s">
        <v>156</v>
      </c>
      <c r="F300" t="s">
        <v>160</v>
      </c>
      <c r="G300" t="s">
        <v>226</v>
      </c>
      <c r="H300">
        <v>452.19799183409685</v>
      </c>
      <c r="I300">
        <v>33</v>
      </c>
      <c r="J300">
        <v>1617766.2113216189</v>
      </c>
      <c r="K300">
        <v>47492.943808333323</v>
      </c>
      <c r="L300">
        <v>291197918.03789139</v>
      </c>
      <c r="M300">
        <v>6662285.4041666649</v>
      </c>
      <c r="N300">
        <v>2426649316.9824281</v>
      </c>
      <c r="O300">
        <v>128700000</v>
      </c>
      <c r="P300">
        <v>25.772929991666661</v>
      </c>
      <c r="Q300">
        <v>24185.604859258201</v>
      </c>
      <c r="R300">
        <v>291245410.98169971</v>
      </c>
      <c r="S300">
        <v>2562.0116023865949</v>
      </c>
      <c r="T300">
        <v>24211.377789249869</v>
      </c>
      <c r="U300">
        <f>Net_Zero_Table[[#This Row],[Total Energy(MJ)]]*AHP!$Q$23/TOPSIS!$B$20</f>
        <v>2.4478570931529015E-2</v>
      </c>
      <c r="V300">
        <f>Net_Zero_Table[[#This Row],[Capital Cost (LKR)]]*AHP!$Q$24/TOPSIS!$C$20</f>
        <v>5.0888798385621799E-3</v>
      </c>
      <c r="W300">
        <f>Net_Zero_Table[[#This Row],[System Cost (LKR)]]*AHP!$Q$25/TOPSIS!$D$20</f>
        <v>2.7963046795048412E-3</v>
      </c>
      <c r="X300">
        <f>Net_Zero_Table[[#This Row],[Embodied Carbon (Metric T)]]*AHP!$Q$26/TOPSIS!$E$20</f>
        <v>1.1111815019471567E-2</v>
      </c>
      <c r="Y3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4.0437465763993952E-3</v>
      </c>
      <c r="Z3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3.5629328021595645E-3</v>
      </c>
      <c r="AA300">
        <f>Net_Zero_Table[[#This Row],[S- Worst-Euclidean Distance]]/(Net_Zero_Table[[#This Row],[S+ Best-Euclidean Distance]]+Net_Zero_Table[[#This Row],[S- Worst-Euclidean Distance]])</f>
        <v>0.46839529114404987</v>
      </c>
      <c r="AB300">
        <v>299</v>
      </c>
    </row>
    <row r="301" spans="1:28" x14ac:dyDescent="0.3">
      <c r="A301">
        <v>451</v>
      </c>
      <c r="B301" t="s">
        <v>143</v>
      </c>
      <c r="C301" t="s">
        <v>149</v>
      </c>
      <c r="D301" t="s">
        <v>155</v>
      </c>
      <c r="E301" t="s">
        <v>156</v>
      </c>
      <c r="F301" t="s">
        <v>159</v>
      </c>
      <c r="G301" t="s">
        <v>225</v>
      </c>
      <c r="H301">
        <v>450.76118862250667</v>
      </c>
      <c r="I301">
        <v>65</v>
      </c>
      <c r="J301">
        <v>1595389.250101509</v>
      </c>
      <c r="K301">
        <v>39711.191933333328</v>
      </c>
      <c r="L301">
        <v>287170065.01827163</v>
      </c>
      <c r="M301">
        <v>6355604.6333333319</v>
      </c>
      <c r="N301">
        <v>2393083875.1522636</v>
      </c>
      <c r="O301">
        <v>121160000</v>
      </c>
      <c r="P301">
        <v>27.356579574999991</v>
      </c>
      <c r="Q301">
        <v>23851.069289017563</v>
      </c>
      <c r="R301">
        <v>287209776.21020496</v>
      </c>
      <c r="S301">
        <v>2520.5994797855969</v>
      </c>
      <c r="T301">
        <v>23878.425868592563</v>
      </c>
      <c r="U301">
        <f>Net_Zero_Table[[#This Row],[Total Energy(MJ)]]*AHP!$Q$23/TOPSIS!$B$20</f>
        <v>2.4139384224089407E-2</v>
      </c>
      <c r="V301">
        <f>Net_Zero_Table[[#This Row],[Capital Cost (LKR)]]*AHP!$Q$24/TOPSIS!$C$20</f>
        <v>4.8546266511210658E-3</v>
      </c>
      <c r="W301">
        <f>Net_Zero_Table[[#This Row],[System Cost (LKR)]]*AHP!$Q$25/TOPSIS!$D$20</f>
        <v>2.6324807689883959E-3</v>
      </c>
      <c r="X301">
        <f>Net_Zero_Table[[#This Row],[Embodied Carbon (Metric T)]]*AHP!$Q$26/TOPSIS!$E$20</f>
        <v>1.1794594246798573E-2</v>
      </c>
      <c r="Y3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4.0728352124375063E-3</v>
      </c>
      <c r="Z3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3.5825232463566744E-3</v>
      </c>
      <c r="AA301">
        <f>Net_Zero_Table[[#This Row],[S- Worst-Euclidean Distance]]/(Net_Zero_Table[[#This Row],[S+ Best-Euclidean Distance]]+Net_Zero_Table[[#This Row],[S- Worst-Euclidean Distance]])</f>
        <v>0.46797589761994879</v>
      </c>
      <c r="AB301">
        <v>300</v>
      </c>
    </row>
    <row r="302" spans="1:28" x14ac:dyDescent="0.3">
      <c r="A302">
        <v>38</v>
      </c>
      <c r="B302" t="s">
        <v>139</v>
      </c>
      <c r="C302" t="s">
        <v>150</v>
      </c>
      <c r="D302" t="s">
        <v>154</v>
      </c>
      <c r="E302" t="s">
        <v>156</v>
      </c>
      <c r="F302" t="s">
        <v>159</v>
      </c>
      <c r="G302" t="s">
        <v>226</v>
      </c>
      <c r="H302">
        <v>443.38361170515509</v>
      </c>
      <c r="I302">
        <v>32</v>
      </c>
      <c r="J302">
        <v>1630591.3829362125</v>
      </c>
      <c r="K302">
        <v>66088.293633333305</v>
      </c>
      <c r="L302">
        <v>293506448.92851824</v>
      </c>
      <c r="M302">
        <v>6046623.5983333327</v>
      </c>
      <c r="N302">
        <v>2445887074.4043188</v>
      </c>
      <c r="O302">
        <v>124800000</v>
      </c>
      <c r="P302">
        <v>25.510745649999993</v>
      </c>
      <c r="Q302">
        <v>24377.341174896374</v>
      </c>
      <c r="R302">
        <v>293572537.22215158</v>
      </c>
      <c r="S302">
        <v>2576.7336980026521</v>
      </c>
      <c r="T302">
        <v>24402.851920546374</v>
      </c>
      <c r="U302">
        <f>Net_Zero_Table[[#This Row],[Total Energy(MJ)]]*AHP!$Q$23/TOPSIS!$B$20</f>
        <v>2.4674161051048884E-2</v>
      </c>
      <c r="V302">
        <f>Net_Zero_Table[[#This Row],[Capital Cost (LKR)]]*AHP!$Q$24/TOPSIS!$C$20</f>
        <v>4.6186164437939832E-3</v>
      </c>
      <c r="W302">
        <f>Net_Zero_Table[[#This Row],[System Cost (LKR)]]*AHP!$Q$25/TOPSIS!$D$20</f>
        <v>2.7115681740653005E-3</v>
      </c>
      <c r="X302">
        <f>Net_Zero_Table[[#This Row],[Embodied Carbon (Metric T)]]*AHP!$Q$26/TOPSIS!$E$20</f>
        <v>1.0998776109788271E-2</v>
      </c>
      <c r="Y3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4.0409908135046364E-3</v>
      </c>
      <c r="Z3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3.5483354799857908E-3</v>
      </c>
      <c r="AA302">
        <f>Net_Zero_Table[[#This Row],[S- Worst-Euclidean Distance]]/(Net_Zero_Table[[#This Row],[S+ Best-Euclidean Distance]]+Net_Zero_Table[[#This Row],[S- Worst-Euclidean Distance]])</f>
        <v>0.46754288098395447</v>
      </c>
      <c r="AB302">
        <v>301</v>
      </c>
    </row>
    <row r="303" spans="1:28" x14ac:dyDescent="0.3">
      <c r="A303">
        <v>453</v>
      </c>
      <c r="B303" t="s">
        <v>143</v>
      </c>
      <c r="C303" t="s">
        <v>149</v>
      </c>
      <c r="D303" t="s">
        <v>155</v>
      </c>
      <c r="E303" t="s">
        <v>156</v>
      </c>
      <c r="F303" t="s">
        <v>159</v>
      </c>
      <c r="G303" t="s">
        <v>224</v>
      </c>
      <c r="H303">
        <v>450.76118862250667</v>
      </c>
      <c r="I303">
        <v>33</v>
      </c>
      <c r="J303">
        <v>1595389.250101509</v>
      </c>
      <c r="K303">
        <v>39711.191933333328</v>
      </c>
      <c r="L303">
        <v>287170065.01827163</v>
      </c>
      <c r="M303">
        <v>6355604.6333333319</v>
      </c>
      <c r="N303">
        <v>2393083875.1522636</v>
      </c>
      <c r="O303">
        <v>123624600</v>
      </c>
      <c r="P303">
        <v>27.356579574999991</v>
      </c>
      <c r="Q303">
        <v>23851.069289017563</v>
      </c>
      <c r="R303">
        <v>287209776.21020496</v>
      </c>
      <c r="S303">
        <v>2523.0640797855967</v>
      </c>
      <c r="T303">
        <v>23878.425868592563</v>
      </c>
      <c r="U303">
        <f>Net_Zero_Table[[#This Row],[Total Energy(MJ)]]*AHP!$Q$23/TOPSIS!$B$20</f>
        <v>2.4139384224089407E-2</v>
      </c>
      <c r="V303">
        <f>Net_Zero_Table[[#This Row],[Capital Cost (LKR)]]*AHP!$Q$24/TOPSIS!$C$20</f>
        <v>4.8546266511210658E-3</v>
      </c>
      <c r="W303">
        <f>Net_Zero_Table[[#This Row],[System Cost (LKR)]]*AHP!$Q$25/TOPSIS!$D$20</f>
        <v>2.6860298949643686E-3</v>
      </c>
      <c r="X303">
        <f>Net_Zero_Table[[#This Row],[Embodied Carbon (Metric T)]]*AHP!$Q$26/TOPSIS!$E$20</f>
        <v>1.1794594246798573E-2</v>
      </c>
      <c r="Y3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4.0795714905829299E-3</v>
      </c>
      <c r="Z3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3.5754013115590461E-3</v>
      </c>
      <c r="AA303">
        <f>Net_Zero_Table[[#This Row],[S- Worst-Euclidean Distance]]/(Net_Zero_Table[[#This Row],[S+ Best-Euclidean Distance]]+Net_Zero_Table[[#This Row],[S- Worst-Euclidean Distance]])</f>
        <v>0.46706910709840738</v>
      </c>
      <c r="AB303">
        <v>302</v>
      </c>
    </row>
    <row r="304" spans="1:28" x14ac:dyDescent="0.3">
      <c r="A304">
        <v>433</v>
      </c>
      <c r="B304" t="s">
        <v>143</v>
      </c>
      <c r="C304" t="s">
        <v>149</v>
      </c>
      <c r="D304" t="s">
        <v>154</v>
      </c>
      <c r="E304" t="s">
        <v>156</v>
      </c>
      <c r="F304" t="s">
        <v>159</v>
      </c>
      <c r="G304" t="s">
        <v>225</v>
      </c>
      <c r="H304">
        <v>450.73109474750669</v>
      </c>
      <c r="I304">
        <v>65</v>
      </c>
      <c r="J304">
        <v>1595360.1192305093</v>
      </c>
      <c r="K304">
        <v>39797.174433333326</v>
      </c>
      <c r="L304">
        <v>287164821.4614917</v>
      </c>
      <c r="M304">
        <v>6359903.7583333319</v>
      </c>
      <c r="N304">
        <v>2393040178.8457642</v>
      </c>
      <c r="O304">
        <v>121160000</v>
      </c>
      <c r="P304">
        <v>27.421066449999991</v>
      </c>
      <c r="Q304">
        <v>23850.633782496112</v>
      </c>
      <c r="R304">
        <v>287204618.63592505</v>
      </c>
      <c r="S304">
        <v>2520.5600826040973</v>
      </c>
      <c r="T304">
        <v>23878.054848946111</v>
      </c>
      <c r="U304">
        <f>Net_Zero_Table[[#This Row],[Total Energy(MJ)]]*AHP!$Q$23/TOPSIS!$B$20</f>
        <v>2.4138950740700188E-2</v>
      </c>
      <c r="V304">
        <f>Net_Zero_Table[[#This Row],[Capital Cost (LKR)]]*AHP!$Q$24/TOPSIS!$C$20</f>
        <v>4.8579104687915412E-3</v>
      </c>
      <c r="W304">
        <f>Net_Zero_Table[[#This Row],[System Cost (LKR)]]*AHP!$Q$25/TOPSIS!$D$20</f>
        <v>2.6324807689883959E-3</v>
      </c>
      <c r="X304">
        <f>Net_Zero_Table[[#This Row],[Embodied Carbon (Metric T)]]*AHP!$Q$26/TOPSIS!$E$20</f>
        <v>1.1822397303199825E-2</v>
      </c>
      <c r="Y3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4.0908385246518951E-3</v>
      </c>
      <c r="Z3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3.5723126259215652E-3</v>
      </c>
      <c r="AA304">
        <f>Net_Zero_Table[[#This Row],[S- Worst-Euclidean Distance]]/(Net_Zero_Table[[#This Row],[S+ Best-Euclidean Distance]]+Net_Zero_Table[[#This Row],[S- Worst-Euclidean Distance]])</f>
        <v>0.46616757985443585</v>
      </c>
      <c r="AB304">
        <v>303</v>
      </c>
    </row>
    <row r="305" spans="1:28" x14ac:dyDescent="0.3">
      <c r="A305">
        <v>435</v>
      </c>
      <c r="B305" t="s">
        <v>143</v>
      </c>
      <c r="C305" t="s">
        <v>149</v>
      </c>
      <c r="D305" t="s">
        <v>154</v>
      </c>
      <c r="E305" t="s">
        <v>156</v>
      </c>
      <c r="F305" t="s">
        <v>159</v>
      </c>
      <c r="G305" t="s">
        <v>224</v>
      </c>
      <c r="H305">
        <v>450.73109474750669</v>
      </c>
      <c r="I305">
        <v>33</v>
      </c>
      <c r="J305">
        <v>1595360.1192305093</v>
      </c>
      <c r="K305">
        <v>39797.174433333326</v>
      </c>
      <c r="L305">
        <v>287164821.4614917</v>
      </c>
      <c r="M305">
        <v>6359903.7583333319</v>
      </c>
      <c r="N305">
        <v>2393040178.8457642</v>
      </c>
      <c r="O305">
        <v>123624600</v>
      </c>
      <c r="P305">
        <v>27.421066449999991</v>
      </c>
      <c r="Q305">
        <v>23850.633782496112</v>
      </c>
      <c r="R305">
        <v>287204618.63592505</v>
      </c>
      <c r="S305">
        <v>2523.0246826040975</v>
      </c>
      <c r="T305">
        <v>23878.054848946111</v>
      </c>
      <c r="U305">
        <f>Net_Zero_Table[[#This Row],[Total Energy(MJ)]]*AHP!$Q$23/TOPSIS!$B$20</f>
        <v>2.4138950740700188E-2</v>
      </c>
      <c r="V305">
        <f>Net_Zero_Table[[#This Row],[Capital Cost (LKR)]]*AHP!$Q$24/TOPSIS!$C$20</f>
        <v>4.8579104687915412E-3</v>
      </c>
      <c r="W305">
        <f>Net_Zero_Table[[#This Row],[System Cost (LKR)]]*AHP!$Q$25/TOPSIS!$D$20</f>
        <v>2.6860298949643686E-3</v>
      </c>
      <c r="X305">
        <f>Net_Zero_Table[[#This Row],[Embodied Carbon (Metric T)]]*AHP!$Q$26/TOPSIS!$E$20</f>
        <v>1.1822397303199825E-2</v>
      </c>
      <c r="Y3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4.097545205837546E-3</v>
      </c>
      <c r="Z3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3.565170294015534E-3</v>
      </c>
      <c r="AA305">
        <f>Net_Zero_Table[[#This Row],[S- Worst-Euclidean Distance]]/(Net_Zero_Table[[#This Row],[S+ Best-Euclidean Distance]]+Net_Zero_Table[[#This Row],[S- Worst-Euclidean Distance]])</f>
        <v>0.46526199414344571</v>
      </c>
      <c r="AB305">
        <v>304</v>
      </c>
    </row>
    <row r="306" spans="1:28" x14ac:dyDescent="0.3">
      <c r="A306">
        <v>452</v>
      </c>
      <c r="B306" t="s">
        <v>143</v>
      </c>
      <c r="C306" t="s">
        <v>149</v>
      </c>
      <c r="D306" t="s">
        <v>155</v>
      </c>
      <c r="E306" t="s">
        <v>156</v>
      </c>
      <c r="F306" t="s">
        <v>159</v>
      </c>
      <c r="G306" t="s">
        <v>226</v>
      </c>
      <c r="H306">
        <v>450.76118862250667</v>
      </c>
      <c r="I306">
        <v>33</v>
      </c>
      <c r="J306">
        <v>1595389.250101509</v>
      </c>
      <c r="K306">
        <v>39711.191933333328</v>
      </c>
      <c r="L306">
        <v>287170065.01827163</v>
      </c>
      <c r="M306">
        <v>6355604.6333333319</v>
      </c>
      <c r="N306">
        <v>2393083875.1522636</v>
      </c>
      <c r="O306">
        <v>128700000</v>
      </c>
      <c r="P306">
        <v>27.356579574999991</v>
      </c>
      <c r="Q306">
        <v>23851.069289017563</v>
      </c>
      <c r="R306">
        <v>287209776.21020496</v>
      </c>
      <c r="S306">
        <v>2528.1394797855969</v>
      </c>
      <c r="T306">
        <v>23878.425868592563</v>
      </c>
      <c r="U306">
        <f>Net_Zero_Table[[#This Row],[Total Energy(MJ)]]*AHP!$Q$23/TOPSIS!$B$20</f>
        <v>2.4139384224089407E-2</v>
      </c>
      <c r="V306">
        <f>Net_Zero_Table[[#This Row],[Capital Cost (LKR)]]*AHP!$Q$24/TOPSIS!$C$20</f>
        <v>4.8546266511210658E-3</v>
      </c>
      <c r="W306">
        <f>Net_Zero_Table[[#This Row],[System Cost (LKR)]]*AHP!$Q$25/TOPSIS!$D$20</f>
        <v>2.7963046795048412E-3</v>
      </c>
      <c r="X306">
        <f>Net_Zero_Table[[#This Row],[Embodied Carbon (Metric T)]]*AHP!$Q$26/TOPSIS!$E$20</f>
        <v>1.1794594246798573E-2</v>
      </c>
      <c r="Y3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4.0956148035537219E-3</v>
      </c>
      <c r="Z3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3.5632260118538981E-3</v>
      </c>
      <c r="AA306">
        <f>Net_Zero_Table[[#This Row],[S- Worst-Euclidean Distance]]/(Net_Zero_Table[[#This Row],[S+ Best-Euclidean Distance]]+Net_Zero_Table[[#This Row],[S- Worst-Euclidean Distance]])</f>
        <v>0.46524351370322292</v>
      </c>
      <c r="AB306">
        <v>305</v>
      </c>
    </row>
    <row r="307" spans="1:28" x14ac:dyDescent="0.3">
      <c r="A307">
        <v>434</v>
      </c>
      <c r="B307" t="s">
        <v>143</v>
      </c>
      <c r="C307" t="s">
        <v>149</v>
      </c>
      <c r="D307" t="s">
        <v>154</v>
      </c>
      <c r="E307" t="s">
        <v>156</v>
      </c>
      <c r="F307" t="s">
        <v>159</v>
      </c>
      <c r="G307" t="s">
        <v>226</v>
      </c>
      <c r="H307">
        <v>450.73109474750669</v>
      </c>
      <c r="I307">
        <v>33</v>
      </c>
      <c r="J307">
        <v>1595360.1192305093</v>
      </c>
      <c r="K307">
        <v>39797.174433333326</v>
      </c>
      <c r="L307">
        <v>287164821.4614917</v>
      </c>
      <c r="M307">
        <v>6359903.7583333319</v>
      </c>
      <c r="N307">
        <v>2393040178.8457642</v>
      </c>
      <c r="O307">
        <v>128700000</v>
      </c>
      <c r="P307">
        <v>27.421066449999991</v>
      </c>
      <c r="Q307">
        <v>23850.633782496112</v>
      </c>
      <c r="R307">
        <v>287204618.63592505</v>
      </c>
      <c r="S307">
        <v>2528.1000826040972</v>
      </c>
      <c r="T307">
        <v>23878.054848946111</v>
      </c>
      <c r="U307">
        <f>Net_Zero_Table[[#This Row],[Total Energy(MJ)]]*AHP!$Q$23/TOPSIS!$B$20</f>
        <v>2.4138950740700188E-2</v>
      </c>
      <c r="V307">
        <f>Net_Zero_Table[[#This Row],[Capital Cost (LKR)]]*AHP!$Q$24/TOPSIS!$C$20</f>
        <v>4.8579104687915412E-3</v>
      </c>
      <c r="W307">
        <f>Net_Zero_Table[[#This Row],[System Cost (LKR)]]*AHP!$Q$25/TOPSIS!$D$20</f>
        <v>2.7963046795048412E-3</v>
      </c>
      <c r="X307">
        <f>Net_Zero_Table[[#This Row],[Embodied Carbon (Metric T)]]*AHP!$Q$26/TOPSIS!$E$20</f>
        <v>1.1822397303199825E-2</v>
      </c>
      <c r="Y3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4.1135184193332132E-3</v>
      </c>
      <c r="Z3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3.5529599347846434E-3</v>
      </c>
      <c r="AA307">
        <f>Net_Zero_Table[[#This Row],[S- Worst-Euclidean Distance]]/(Net_Zero_Table[[#This Row],[S+ Best-Euclidean Distance]]+Net_Zero_Table[[#This Row],[S- Worst-Euclidean Distance]])</f>
        <v>0.46344093998207925</v>
      </c>
      <c r="AB307">
        <v>306</v>
      </c>
    </row>
    <row r="308" spans="1:28" x14ac:dyDescent="0.3">
      <c r="A308">
        <v>343</v>
      </c>
      <c r="B308" t="s">
        <v>142</v>
      </c>
      <c r="C308" t="s">
        <v>149</v>
      </c>
      <c r="D308" t="s">
        <v>155</v>
      </c>
      <c r="E308" t="s">
        <v>156</v>
      </c>
      <c r="F308" t="s">
        <v>159</v>
      </c>
      <c r="G308" t="s">
        <v>225</v>
      </c>
      <c r="H308">
        <v>457.34792891595191</v>
      </c>
      <c r="I308">
        <v>66</v>
      </c>
      <c r="J308">
        <v>1628757.4710748878</v>
      </c>
      <c r="K308">
        <v>46589.591933333322</v>
      </c>
      <c r="L308">
        <v>293176344.7934798</v>
      </c>
      <c r="M308">
        <v>6630740.6333333319</v>
      </c>
      <c r="N308">
        <v>2443136206.6123319</v>
      </c>
      <c r="O308">
        <v>123024000</v>
      </c>
      <c r="P308">
        <v>25.980899574999992</v>
      </c>
      <c r="Q308">
        <v>24349.924192569571</v>
      </c>
      <c r="R308">
        <v>293222934.38541311</v>
      </c>
      <c r="S308">
        <v>2572.7909472456649</v>
      </c>
      <c r="T308">
        <v>24375.905092144571</v>
      </c>
      <c r="U308">
        <f>Net_Zero_Table[[#This Row],[Total Energy(MJ)]]*AHP!$Q$23/TOPSIS!$B$20</f>
        <v>2.4644777659880174E-2</v>
      </c>
      <c r="V308">
        <f>Net_Zero_Table[[#This Row],[Capital Cost (LKR)]]*AHP!$Q$24/TOPSIS!$C$20</f>
        <v>5.0647848713598724E-3</v>
      </c>
      <c r="W308">
        <f>Net_Zero_Table[[#This Row],[System Cost (LKR)]]*AHP!$Q$25/TOPSIS!$D$20</f>
        <v>2.672980473126679E-3</v>
      </c>
      <c r="X308">
        <f>Net_Zero_Table[[#This Row],[Embodied Carbon (Metric T)]]*AHP!$Q$26/TOPSIS!$E$20</f>
        <v>1.1201479622620057E-2</v>
      </c>
      <c r="Y3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4.1992050522217904E-3</v>
      </c>
      <c r="Z3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3.3932184151604207E-3</v>
      </c>
      <c r="AA308">
        <f>Net_Zero_Table[[#This Row],[S- Worst-Euclidean Distance]]/(Net_Zero_Table[[#This Row],[S+ Best-Euclidean Distance]]+Net_Zero_Table[[#This Row],[S- Worst-Euclidean Distance]])</f>
        <v>0.44692164889616826</v>
      </c>
      <c r="AB308">
        <v>307</v>
      </c>
    </row>
    <row r="309" spans="1:28" x14ac:dyDescent="0.3">
      <c r="A309">
        <v>345</v>
      </c>
      <c r="B309" t="s">
        <v>142</v>
      </c>
      <c r="C309" t="s">
        <v>149</v>
      </c>
      <c r="D309" t="s">
        <v>155</v>
      </c>
      <c r="E309" t="s">
        <v>156</v>
      </c>
      <c r="F309" t="s">
        <v>159</v>
      </c>
      <c r="G309" t="s">
        <v>224</v>
      </c>
      <c r="H309">
        <v>457.34792891595191</v>
      </c>
      <c r="I309">
        <v>33</v>
      </c>
      <c r="J309">
        <v>1628757.4710748878</v>
      </c>
      <c r="K309">
        <v>46589.591933333322</v>
      </c>
      <c r="L309">
        <v>293176344.7934798</v>
      </c>
      <c r="M309">
        <v>6630740.6333333319</v>
      </c>
      <c r="N309">
        <v>2443136206.6123319</v>
      </c>
      <c r="O309">
        <v>123624600</v>
      </c>
      <c r="P309">
        <v>25.980899574999992</v>
      </c>
      <c r="Q309">
        <v>24349.924192569571</v>
      </c>
      <c r="R309">
        <v>293222934.38541311</v>
      </c>
      <c r="S309">
        <v>2573.3915472456652</v>
      </c>
      <c r="T309">
        <v>24375.905092144571</v>
      </c>
      <c r="U309">
        <f>Net_Zero_Table[[#This Row],[Total Energy(MJ)]]*AHP!$Q$23/TOPSIS!$B$20</f>
        <v>2.4644777659880174E-2</v>
      </c>
      <c r="V309">
        <f>Net_Zero_Table[[#This Row],[Capital Cost (LKR)]]*AHP!$Q$24/TOPSIS!$C$20</f>
        <v>5.0647848713598724E-3</v>
      </c>
      <c r="W309">
        <f>Net_Zero_Table[[#This Row],[System Cost (LKR)]]*AHP!$Q$25/TOPSIS!$D$20</f>
        <v>2.6860298949643686E-3</v>
      </c>
      <c r="X309">
        <f>Net_Zero_Table[[#This Row],[Embodied Carbon (Metric T)]]*AHP!$Q$26/TOPSIS!$E$20</f>
        <v>1.1201479622620057E-2</v>
      </c>
      <c r="Y3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4.2008611377703214E-3</v>
      </c>
      <c r="Z3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3.3914652853853865E-3</v>
      </c>
      <c r="AA309">
        <f>Net_Zero_Table[[#This Row],[S- Worst-Euclidean Distance]]/(Net_Zero_Table[[#This Row],[S+ Best-Euclidean Distance]]+Net_Zero_Table[[#This Row],[S- Worst-Euclidean Distance]])</f>
        <v>0.44669645328233171</v>
      </c>
      <c r="AB309">
        <v>308</v>
      </c>
    </row>
    <row r="310" spans="1:28" x14ac:dyDescent="0.3">
      <c r="A310">
        <v>325</v>
      </c>
      <c r="B310" t="s">
        <v>142</v>
      </c>
      <c r="C310" t="s">
        <v>149</v>
      </c>
      <c r="D310" t="s">
        <v>154</v>
      </c>
      <c r="E310" t="s">
        <v>156</v>
      </c>
      <c r="F310" t="s">
        <v>159</v>
      </c>
      <c r="G310" t="s">
        <v>225</v>
      </c>
      <c r="H310">
        <v>457.31783504095199</v>
      </c>
      <c r="I310">
        <v>66</v>
      </c>
      <c r="J310">
        <v>1628728.340203888</v>
      </c>
      <c r="K310">
        <v>46675.574433333328</v>
      </c>
      <c r="L310">
        <v>293171101.23669988</v>
      </c>
      <c r="M310">
        <v>6635039.7583333319</v>
      </c>
      <c r="N310">
        <v>2443092510.3058324</v>
      </c>
      <c r="O310">
        <v>123024000</v>
      </c>
      <c r="P310">
        <v>26.045386449999992</v>
      </c>
      <c r="Q310">
        <v>24349.488686048127</v>
      </c>
      <c r="R310">
        <v>293217776.81113321</v>
      </c>
      <c r="S310">
        <v>2572.7515500641657</v>
      </c>
      <c r="T310">
        <v>24375.534072498129</v>
      </c>
      <c r="U310">
        <f>Net_Zero_Table[[#This Row],[Total Energy(MJ)]]*AHP!$Q$23/TOPSIS!$B$20</f>
        <v>2.4644344176490963E-2</v>
      </c>
      <c r="V310">
        <f>Net_Zero_Table[[#This Row],[Capital Cost (LKR)]]*AHP!$Q$24/TOPSIS!$C$20</f>
        <v>5.0680686890303478E-3</v>
      </c>
      <c r="W310">
        <f>Net_Zero_Table[[#This Row],[System Cost (LKR)]]*AHP!$Q$25/TOPSIS!$D$20</f>
        <v>2.672980473126679E-3</v>
      </c>
      <c r="X310">
        <f>Net_Zero_Table[[#This Row],[Embodied Carbon (Metric T)]]*AHP!$Q$26/TOPSIS!$E$20</f>
        <v>1.1229282679021306E-2</v>
      </c>
      <c r="Y3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4.2128680874493271E-3</v>
      </c>
      <c r="Z3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3.3776970237360099E-3</v>
      </c>
      <c r="AA310">
        <f>Net_Zero_Table[[#This Row],[S- Worst-Euclidean Distance]]/(Net_Zero_Table[[#This Row],[S+ Best-Euclidean Distance]]+Net_Zero_Table[[#This Row],[S- Worst-Euclidean Distance]])</f>
        <v>0.444986239398525</v>
      </c>
      <c r="AB310">
        <v>309</v>
      </c>
    </row>
    <row r="311" spans="1:28" x14ac:dyDescent="0.3">
      <c r="A311">
        <v>344</v>
      </c>
      <c r="B311" t="s">
        <v>142</v>
      </c>
      <c r="C311" t="s">
        <v>149</v>
      </c>
      <c r="D311" t="s">
        <v>155</v>
      </c>
      <c r="E311" t="s">
        <v>156</v>
      </c>
      <c r="F311" t="s">
        <v>159</v>
      </c>
      <c r="G311" t="s">
        <v>226</v>
      </c>
      <c r="H311">
        <v>457.34792891595191</v>
      </c>
      <c r="I311">
        <v>33</v>
      </c>
      <c r="J311">
        <v>1628757.4710748878</v>
      </c>
      <c r="K311">
        <v>46589.591933333322</v>
      </c>
      <c r="L311">
        <v>293176344.7934798</v>
      </c>
      <c r="M311">
        <v>6630740.6333333319</v>
      </c>
      <c r="N311">
        <v>2443136206.6123319</v>
      </c>
      <c r="O311">
        <v>128700000</v>
      </c>
      <c r="P311">
        <v>25.980899574999992</v>
      </c>
      <c r="Q311">
        <v>24349.924192569571</v>
      </c>
      <c r="R311">
        <v>293222934.38541311</v>
      </c>
      <c r="S311">
        <v>2578.4669472456649</v>
      </c>
      <c r="T311">
        <v>24375.905092144571</v>
      </c>
      <c r="U311">
        <f>Net_Zero_Table[[#This Row],[Total Energy(MJ)]]*AHP!$Q$23/TOPSIS!$B$20</f>
        <v>2.4644777659880174E-2</v>
      </c>
      <c r="V311">
        <f>Net_Zero_Table[[#This Row],[Capital Cost (LKR)]]*AHP!$Q$24/TOPSIS!$C$20</f>
        <v>5.0647848713598724E-3</v>
      </c>
      <c r="W311">
        <f>Net_Zero_Table[[#This Row],[System Cost (LKR)]]*AHP!$Q$25/TOPSIS!$D$20</f>
        <v>2.7963046795048412E-3</v>
      </c>
      <c r="X311">
        <f>Net_Zero_Table[[#This Row],[Embodied Carbon (Metric T)]]*AHP!$Q$26/TOPSIS!$E$20</f>
        <v>1.1201479622620057E-2</v>
      </c>
      <c r="Y3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4.2164429761518555E-3</v>
      </c>
      <c r="Z3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3.3786272145396971E-3</v>
      </c>
      <c r="AA311">
        <f>Net_Zero_Table[[#This Row],[S- Worst-Euclidean Distance]]/(Net_Zero_Table[[#This Row],[S+ Best-Euclidean Distance]]+Net_Zero_Table[[#This Row],[S- Worst-Euclidean Distance]])</f>
        <v>0.44484476505306181</v>
      </c>
      <c r="AB311">
        <v>310</v>
      </c>
    </row>
    <row r="312" spans="1:28" x14ac:dyDescent="0.3">
      <c r="A312">
        <v>327</v>
      </c>
      <c r="B312" t="s">
        <v>142</v>
      </c>
      <c r="C312" t="s">
        <v>149</v>
      </c>
      <c r="D312" t="s">
        <v>154</v>
      </c>
      <c r="E312" t="s">
        <v>156</v>
      </c>
      <c r="F312" t="s">
        <v>159</v>
      </c>
      <c r="G312" t="s">
        <v>224</v>
      </c>
      <c r="H312">
        <v>457.31783504095199</v>
      </c>
      <c r="I312">
        <v>33</v>
      </c>
      <c r="J312">
        <v>1628728.340203888</v>
      </c>
      <c r="K312">
        <v>46675.574433333328</v>
      </c>
      <c r="L312">
        <v>293171101.23669988</v>
      </c>
      <c r="M312">
        <v>6635039.7583333319</v>
      </c>
      <c r="N312">
        <v>2443092510.3058324</v>
      </c>
      <c r="O312">
        <v>123624600</v>
      </c>
      <c r="P312">
        <v>26.045386449999992</v>
      </c>
      <c r="Q312">
        <v>24349.488686048127</v>
      </c>
      <c r="R312">
        <v>293217776.81113321</v>
      </c>
      <c r="S312">
        <v>2573.3521500641655</v>
      </c>
      <c r="T312">
        <v>24375.534072498129</v>
      </c>
      <c r="U312">
        <f>Net_Zero_Table[[#This Row],[Total Energy(MJ)]]*AHP!$Q$23/TOPSIS!$B$20</f>
        <v>2.4644344176490963E-2</v>
      </c>
      <c r="V312">
        <f>Net_Zero_Table[[#This Row],[Capital Cost (LKR)]]*AHP!$Q$24/TOPSIS!$C$20</f>
        <v>5.0680686890303478E-3</v>
      </c>
      <c r="W312">
        <f>Net_Zero_Table[[#This Row],[System Cost (LKR)]]*AHP!$Q$25/TOPSIS!$D$20</f>
        <v>2.6860298949643686E-3</v>
      </c>
      <c r="X312">
        <f>Net_Zero_Table[[#This Row],[Embodied Carbon (Metric T)]]*AHP!$Q$26/TOPSIS!$E$20</f>
        <v>1.1229282679021306E-2</v>
      </c>
      <c r="Y3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4.2145188041427572E-3</v>
      </c>
      <c r="Z3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3.3759358336830818E-3</v>
      </c>
      <c r="AA312">
        <f>Net_Zero_Table[[#This Row],[S- Worst-Euclidean Distance]]/(Net_Zero_Table[[#This Row],[S+ Best-Euclidean Distance]]+Net_Zero_Table[[#This Row],[S- Worst-Euclidean Distance]])</f>
        <v>0.44476068888675463</v>
      </c>
      <c r="AB312">
        <v>311</v>
      </c>
    </row>
    <row r="313" spans="1:28" x14ac:dyDescent="0.3">
      <c r="A313">
        <v>326</v>
      </c>
      <c r="B313" t="s">
        <v>142</v>
      </c>
      <c r="C313" t="s">
        <v>149</v>
      </c>
      <c r="D313" t="s">
        <v>154</v>
      </c>
      <c r="E313" t="s">
        <v>156</v>
      </c>
      <c r="F313" t="s">
        <v>159</v>
      </c>
      <c r="G313" t="s">
        <v>226</v>
      </c>
      <c r="H313">
        <v>457.31783504095199</v>
      </c>
      <c r="I313">
        <v>33</v>
      </c>
      <c r="J313">
        <v>1628728.340203888</v>
      </c>
      <c r="K313">
        <v>46675.574433333328</v>
      </c>
      <c r="L313">
        <v>293171101.23669988</v>
      </c>
      <c r="M313">
        <v>6635039.7583333319</v>
      </c>
      <c r="N313">
        <v>2443092510.3058324</v>
      </c>
      <c r="O313">
        <v>128700000</v>
      </c>
      <c r="P313">
        <v>26.045386449999992</v>
      </c>
      <c r="Q313">
        <v>24349.488686048127</v>
      </c>
      <c r="R313">
        <v>293217776.81113321</v>
      </c>
      <c r="S313">
        <v>2578.4275500641656</v>
      </c>
      <c r="T313">
        <v>24375.534072498129</v>
      </c>
      <c r="U313">
        <f>Net_Zero_Table[[#This Row],[Total Energy(MJ)]]*AHP!$Q$23/TOPSIS!$B$20</f>
        <v>2.4644344176490963E-2</v>
      </c>
      <c r="V313">
        <f>Net_Zero_Table[[#This Row],[Capital Cost (LKR)]]*AHP!$Q$24/TOPSIS!$C$20</f>
        <v>5.0680686890303478E-3</v>
      </c>
      <c r="W313">
        <f>Net_Zero_Table[[#This Row],[System Cost (LKR)]]*AHP!$Q$25/TOPSIS!$D$20</f>
        <v>2.7963046795048412E-3</v>
      </c>
      <c r="X313">
        <f>Net_Zero_Table[[#This Row],[Embodied Carbon (Metric T)]]*AHP!$Q$26/TOPSIS!$E$20</f>
        <v>1.1229282679021306E-2</v>
      </c>
      <c r="Y3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4.2300503333629804E-3</v>
      </c>
      <c r="Z3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3.3630384811951788E-3</v>
      </c>
      <c r="AA313">
        <f>Net_Zero_Table[[#This Row],[S- Worst-Euclidean Distance]]/(Net_Zero_Table[[#This Row],[S+ Best-Euclidean Distance]]+Net_Zero_Table[[#This Row],[S- Worst-Euclidean Distance]])</f>
        <v>0.44290782885974628</v>
      </c>
      <c r="AB313">
        <v>312</v>
      </c>
    </row>
    <row r="314" spans="1:28" x14ac:dyDescent="0.3">
      <c r="A314">
        <v>274</v>
      </c>
      <c r="B314" t="s">
        <v>141</v>
      </c>
      <c r="C314" t="s">
        <v>150</v>
      </c>
      <c r="D314" t="s">
        <v>155</v>
      </c>
      <c r="E314" t="s">
        <v>156</v>
      </c>
      <c r="F314" t="s">
        <v>160</v>
      </c>
      <c r="G314" t="s">
        <v>225</v>
      </c>
      <c r="H314">
        <v>464.37618689137287</v>
      </c>
      <c r="I314">
        <v>67</v>
      </c>
      <c r="J314">
        <v>1702509.9597164812</v>
      </c>
      <c r="K314">
        <v>53062.880508333328</v>
      </c>
      <c r="L314">
        <v>306451792.74896663</v>
      </c>
      <c r="M314">
        <v>6241530.1191666657</v>
      </c>
      <c r="N314">
        <v>2553764939.5747218</v>
      </c>
      <c r="O314">
        <v>124888000</v>
      </c>
      <c r="P314">
        <v>23.110282316666659</v>
      </c>
      <c r="Q314">
        <v>25452.523897761392</v>
      </c>
      <c r="R314">
        <v>306504855.62947494</v>
      </c>
      <c r="S314">
        <v>2684.8944696938888</v>
      </c>
      <c r="T314">
        <v>25475.634180078057</v>
      </c>
      <c r="U314">
        <f>Net_Zero_Table[[#This Row],[Total Energy(MJ)]]*AHP!$Q$23/TOPSIS!$B$20</f>
        <v>2.5761095510808234E-2</v>
      </c>
      <c r="V314">
        <f>Net_Zero_Table[[#This Row],[Capital Cost (LKR)]]*AHP!$Q$24/TOPSIS!$C$20</f>
        <v>4.7674926633045926E-3</v>
      </c>
      <c r="W314">
        <f>Net_Zero_Table[[#This Row],[System Cost (LKR)]]*AHP!$Q$25/TOPSIS!$D$20</f>
        <v>2.7134801772649621E-3</v>
      </c>
      <c r="X314">
        <f>Net_Zero_Table[[#This Row],[Embodied Carbon (Metric T)]]*AHP!$Q$26/TOPSIS!$E$20</f>
        <v>9.9638334575695015E-3</v>
      </c>
      <c r="Y3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4.7744897511055664E-3</v>
      </c>
      <c r="Z3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3.6210991731260777E-3</v>
      </c>
      <c r="AA314">
        <f>Net_Zero_Table[[#This Row],[S- Worst-Euclidean Distance]]/(Net_Zero_Table[[#This Row],[S+ Best-Euclidean Distance]]+Net_Zero_Table[[#This Row],[S- Worst-Euclidean Distance]])</f>
        <v>0.43130972773985321</v>
      </c>
      <c r="AB314">
        <v>313</v>
      </c>
    </row>
    <row r="315" spans="1:28" x14ac:dyDescent="0.3">
      <c r="A315">
        <v>276</v>
      </c>
      <c r="B315" t="s">
        <v>141</v>
      </c>
      <c r="C315" t="s">
        <v>150</v>
      </c>
      <c r="D315" t="s">
        <v>155</v>
      </c>
      <c r="E315" t="s">
        <v>156</v>
      </c>
      <c r="F315" t="s">
        <v>160</v>
      </c>
      <c r="G315" t="s">
        <v>224</v>
      </c>
      <c r="H315">
        <v>464.37618689137287</v>
      </c>
      <c r="I315">
        <v>34</v>
      </c>
      <c r="J315">
        <v>1702509.9597164812</v>
      </c>
      <c r="K315">
        <v>53062.880508333328</v>
      </c>
      <c r="L315">
        <v>306451792.74896663</v>
      </c>
      <c r="M315">
        <v>6241530.1191666657</v>
      </c>
      <c r="N315">
        <v>2553764939.5747218</v>
      </c>
      <c r="O315">
        <v>127370800</v>
      </c>
      <c r="P315">
        <v>23.110282316666659</v>
      </c>
      <c r="Q315">
        <v>25452.523897761392</v>
      </c>
      <c r="R315">
        <v>306504855.62947494</v>
      </c>
      <c r="S315">
        <v>2687.3772696938886</v>
      </c>
      <c r="T315">
        <v>25475.634180078057</v>
      </c>
      <c r="U315">
        <f>Net_Zero_Table[[#This Row],[Total Energy(MJ)]]*AHP!$Q$23/TOPSIS!$B$20</f>
        <v>2.5761095510808234E-2</v>
      </c>
      <c r="V315">
        <f>Net_Zero_Table[[#This Row],[Capital Cost (LKR)]]*AHP!$Q$24/TOPSIS!$C$20</f>
        <v>4.7674926633045926E-3</v>
      </c>
      <c r="W315">
        <f>Net_Zero_Table[[#This Row],[System Cost (LKR)]]*AHP!$Q$25/TOPSIS!$D$20</f>
        <v>2.7674247402663188E-3</v>
      </c>
      <c r="X315">
        <f>Net_Zero_Table[[#This Row],[Embodied Carbon (Metric T)]]*AHP!$Q$26/TOPSIS!$E$20</f>
        <v>9.9638334575695015E-3</v>
      </c>
      <c r="Y3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4.7811959891693803E-3</v>
      </c>
      <c r="Z3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3.6152129652738188E-3</v>
      </c>
      <c r="AA315">
        <f>Net_Zero_Table[[#This Row],[S- Worst-Euclidean Distance]]/(Net_Zero_Table[[#This Row],[S+ Best-Euclidean Distance]]+Net_Zero_Table[[#This Row],[S- Worst-Euclidean Distance]])</f>
        <v>0.4305665654077897</v>
      </c>
      <c r="AB315">
        <v>314</v>
      </c>
    </row>
    <row r="316" spans="1:28" x14ac:dyDescent="0.3">
      <c r="A316">
        <v>538</v>
      </c>
      <c r="B316" t="s">
        <v>143</v>
      </c>
      <c r="C316" t="s">
        <v>151</v>
      </c>
      <c r="D316" t="s">
        <v>155</v>
      </c>
      <c r="E316" t="s">
        <v>157</v>
      </c>
      <c r="F316" t="s">
        <v>161</v>
      </c>
      <c r="G316" t="s">
        <v>225</v>
      </c>
      <c r="H316">
        <v>456.76430413387504</v>
      </c>
      <c r="I316">
        <v>65</v>
      </c>
      <c r="J316">
        <v>1635969.9022544411</v>
      </c>
      <c r="K316">
        <v>42182.282774999992</v>
      </c>
      <c r="L316">
        <v>294474582.40579939</v>
      </c>
      <c r="M316">
        <v>5245411.588333332</v>
      </c>
      <c r="N316">
        <v>2453954853.3816614</v>
      </c>
      <c r="O316">
        <v>121160000</v>
      </c>
      <c r="P316">
        <v>27.145760933333328</v>
      </c>
      <c r="Q316">
        <v>24457.750038703893</v>
      </c>
      <c r="R316">
        <v>294516764.68857437</v>
      </c>
      <c r="S316">
        <v>2580.3602649699947</v>
      </c>
      <c r="T316">
        <v>24484.895799637226</v>
      </c>
      <c r="U316">
        <f>Net_Zero_Table[[#This Row],[Total Energy(MJ)]]*AHP!$Q$23/TOPSIS!$B$20</f>
        <v>2.4753521405378311E-2</v>
      </c>
      <c r="V316">
        <f>Net_Zero_Table[[#This Row],[Capital Cost (LKR)]]*AHP!$Q$24/TOPSIS!$C$20</f>
        <v>4.0066235019195753E-3</v>
      </c>
      <c r="W316">
        <f>Net_Zero_Table[[#This Row],[System Cost (LKR)]]*AHP!$Q$25/TOPSIS!$D$20</f>
        <v>2.6324807689883959E-3</v>
      </c>
      <c r="X316">
        <f>Net_Zero_Table[[#This Row],[Embodied Carbon (Metric T)]]*AHP!$Q$26/TOPSIS!$E$20</f>
        <v>1.1703701292461847E-2</v>
      </c>
      <c r="Y3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4.401203807774738E-3</v>
      </c>
      <c r="Z3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3.3202765281624769E-3</v>
      </c>
      <c r="AA316">
        <f>Net_Zero_Table[[#This Row],[S- Worst-Euclidean Distance]]/(Net_Zero_Table[[#This Row],[S+ Best-Euclidean Distance]]+Net_Zero_Table[[#This Row],[S- Worst-Euclidean Distance]])</f>
        <v>0.43000517824403289</v>
      </c>
      <c r="AB316">
        <v>315</v>
      </c>
    </row>
    <row r="317" spans="1:28" x14ac:dyDescent="0.3">
      <c r="A317">
        <v>256</v>
      </c>
      <c r="B317" t="s">
        <v>141</v>
      </c>
      <c r="C317" t="s">
        <v>150</v>
      </c>
      <c r="D317" t="s">
        <v>154</v>
      </c>
      <c r="E317" t="s">
        <v>156</v>
      </c>
      <c r="F317" t="s">
        <v>160</v>
      </c>
      <c r="G317" t="s">
        <v>225</v>
      </c>
      <c r="H317">
        <v>464.34609301637283</v>
      </c>
      <c r="I317">
        <v>67</v>
      </c>
      <c r="J317">
        <v>1702480.8288454809</v>
      </c>
      <c r="K317">
        <v>53148.863008333326</v>
      </c>
      <c r="L317">
        <v>306446549.19218659</v>
      </c>
      <c r="M317">
        <v>6245829.2441666657</v>
      </c>
      <c r="N317">
        <v>2553721243.2682214</v>
      </c>
      <c r="O317">
        <v>124888000</v>
      </c>
      <c r="P317">
        <v>23.174769191666662</v>
      </c>
      <c r="Q317">
        <v>25452.08839123994</v>
      </c>
      <c r="R317">
        <v>306499698.05519491</v>
      </c>
      <c r="S317">
        <v>2684.8550725123882</v>
      </c>
      <c r="T317">
        <v>25475.263160431608</v>
      </c>
      <c r="U317">
        <f>Net_Zero_Table[[#This Row],[Total Energy(MJ)]]*AHP!$Q$23/TOPSIS!$B$20</f>
        <v>2.5760662027419008E-2</v>
      </c>
      <c r="V317">
        <f>Net_Zero_Table[[#This Row],[Capital Cost (LKR)]]*AHP!$Q$24/TOPSIS!$C$20</f>
        <v>4.7707764809750688E-3</v>
      </c>
      <c r="W317">
        <f>Net_Zero_Table[[#This Row],[System Cost (LKR)]]*AHP!$Q$25/TOPSIS!$D$20</f>
        <v>2.7134801772649621E-3</v>
      </c>
      <c r="X317">
        <f>Net_Zero_Table[[#This Row],[Embodied Carbon (Metric T)]]*AHP!$Q$26/TOPSIS!$E$20</f>
        <v>9.9916365139707548E-3</v>
      </c>
      <c r="Y3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4.7790109672911823E-3</v>
      </c>
      <c r="Z3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3.5965989744784141E-3</v>
      </c>
      <c r="AA317">
        <f>Net_Zero_Table[[#This Row],[S- Worst-Euclidean Distance]]/(Net_Zero_Table[[#This Row],[S+ Best-Euclidean Distance]]+Net_Zero_Table[[#This Row],[S- Worst-Euclidean Distance]])</f>
        <v>0.42941337997869156</v>
      </c>
      <c r="AB317">
        <v>316</v>
      </c>
    </row>
    <row r="318" spans="1:28" x14ac:dyDescent="0.3">
      <c r="A318">
        <v>540</v>
      </c>
      <c r="B318" t="s">
        <v>143</v>
      </c>
      <c r="C318" t="s">
        <v>151</v>
      </c>
      <c r="D318" t="s">
        <v>155</v>
      </c>
      <c r="E318" t="s">
        <v>157</v>
      </c>
      <c r="F318" t="s">
        <v>161</v>
      </c>
      <c r="G318" t="s">
        <v>224</v>
      </c>
      <c r="H318">
        <v>456.76430413387504</v>
      </c>
      <c r="I318">
        <v>33</v>
      </c>
      <c r="J318">
        <v>1635969.9022544411</v>
      </c>
      <c r="K318">
        <v>42182.282774999992</v>
      </c>
      <c r="L318">
        <v>294474582.40579939</v>
      </c>
      <c r="M318">
        <v>5245411.588333332</v>
      </c>
      <c r="N318">
        <v>2453954853.3816614</v>
      </c>
      <c r="O318">
        <v>123624600</v>
      </c>
      <c r="P318">
        <v>27.145760933333328</v>
      </c>
      <c r="Q318">
        <v>24457.750038703893</v>
      </c>
      <c r="R318">
        <v>294516764.68857437</v>
      </c>
      <c r="S318">
        <v>2582.8248649699945</v>
      </c>
      <c r="T318">
        <v>24484.895799637226</v>
      </c>
      <c r="U318">
        <f>Net_Zero_Table[[#This Row],[Total Energy(MJ)]]*AHP!$Q$23/TOPSIS!$B$20</f>
        <v>2.4753521405378311E-2</v>
      </c>
      <c r="V318">
        <f>Net_Zero_Table[[#This Row],[Capital Cost (LKR)]]*AHP!$Q$24/TOPSIS!$C$20</f>
        <v>4.0066235019195753E-3</v>
      </c>
      <c r="W318">
        <f>Net_Zero_Table[[#This Row],[System Cost (LKR)]]*AHP!$Q$25/TOPSIS!$D$20</f>
        <v>2.6860298949643686E-3</v>
      </c>
      <c r="X318">
        <f>Net_Zero_Table[[#This Row],[Embodied Carbon (Metric T)]]*AHP!$Q$26/TOPSIS!$E$20</f>
        <v>1.1703701292461847E-2</v>
      </c>
      <c r="Y3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4.4074382396894702E-3</v>
      </c>
      <c r="Z3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3.3125908216196658E-3</v>
      </c>
      <c r="AA318">
        <f>Net_Zero_Table[[#This Row],[S- Worst-Euclidean Distance]]/(Net_Zero_Table[[#This Row],[S+ Best-Euclidean Distance]]+Net_Zero_Table[[#This Row],[S- Worst-Euclidean Distance]])</f>
        <v>0.42909046006336249</v>
      </c>
      <c r="AB318">
        <v>317</v>
      </c>
    </row>
    <row r="319" spans="1:28" x14ac:dyDescent="0.3">
      <c r="A319">
        <v>275</v>
      </c>
      <c r="B319" t="s">
        <v>141</v>
      </c>
      <c r="C319" t="s">
        <v>150</v>
      </c>
      <c r="D319" t="s">
        <v>155</v>
      </c>
      <c r="E319" t="s">
        <v>156</v>
      </c>
      <c r="F319" t="s">
        <v>160</v>
      </c>
      <c r="G319" t="s">
        <v>226</v>
      </c>
      <c r="H319">
        <v>464.37618689137287</v>
      </c>
      <c r="I319">
        <v>34</v>
      </c>
      <c r="J319">
        <v>1702509.9597164812</v>
      </c>
      <c r="K319">
        <v>53062.880508333328</v>
      </c>
      <c r="L319">
        <v>306451792.74896663</v>
      </c>
      <c r="M319">
        <v>6241530.1191666657</v>
      </c>
      <c r="N319">
        <v>2553764939.5747218</v>
      </c>
      <c r="O319">
        <v>132600000</v>
      </c>
      <c r="P319">
        <v>23.110282316666659</v>
      </c>
      <c r="Q319">
        <v>25452.523897761392</v>
      </c>
      <c r="R319">
        <v>306504855.62947494</v>
      </c>
      <c r="S319">
        <v>2692.6064696938888</v>
      </c>
      <c r="T319">
        <v>25475.634180078057</v>
      </c>
      <c r="U319">
        <f>Net_Zero_Table[[#This Row],[Total Energy(MJ)]]*AHP!$Q$23/TOPSIS!$B$20</f>
        <v>2.5761095510808234E-2</v>
      </c>
      <c r="V319">
        <f>Net_Zero_Table[[#This Row],[Capital Cost (LKR)]]*AHP!$Q$24/TOPSIS!$C$20</f>
        <v>4.7674926633045926E-3</v>
      </c>
      <c r="W319">
        <f>Net_Zero_Table[[#This Row],[System Cost (LKR)]]*AHP!$Q$25/TOPSIS!$D$20</f>
        <v>2.8810411849443818E-3</v>
      </c>
      <c r="X319">
        <f>Net_Zero_Table[[#This Row],[Embodied Carbon (Metric T)]]*AHP!$Q$26/TOPSIS!$E$20</f>
        <v>9.9638334575695015E-3</v>
      </c>
      <c r="Y3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4.797274420889246E-3</v>
      </c>
      <c r="Z3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3.6054252626961675E-3</v>
      </c>
      <c r="AA319">
        <f>Net_Zero_Table[[#This Row],[S- Worst-Euclidean Distance]]/(Net_Zero_Table[[#This Row],[S+ Best-Euclidean Distance]]+Net_Zero_Table[[#This Row],[S- Worst-Euclidean Distance]])</f>
        <v>0.42907939096518327</v>
      </c>
      <c r="AB319">
        <v>318</v>
      </c>
    </row>
    <row r="320" spans="1:28" x14ac:dyDescent="0.3">
      <c r="A320">
        <v>258</v>
      </c>
      <c r="B320" t="s">
        <v>141</v>
      </c>
      <c r="C320" t="s">
        <v>150</v>
      </c>
      <c r="D320" t="s">
        <v>154</v>
      </c>
      <c r="E320" t="s">
        <v>156</v>
      </c>
      <c r="F320" t="s">
        <v>160</v>
      </c>
      <c r="G320" t="s">
        <v>224</v>
      </c>
      <c r="H320">
        <v>464.34609301637283</v>
      </c>
      <c r="I320">
        <v>34</v>
      </c>
      <c r="J320">
        <v>1702480.8288454809</v>
      </c>
      <c r="K320">
        <v>53148.863008333326</v>
      </c>
      <c r="L320">
        <v>306446549.19218659</v>
      </c>
      <c r="M320">
        <v>6245829.2441666657</v>
      </c>
      <c r="N320">
        <v>2553721243.2682214</v>
      </c>
      <c r="O320">
        <v>127370800</v>
      </c>
      <c r="P320">
        <v>23.174769191666662</v>
      </c>
      <c r="Q320">
        <v>25452.08839123994</v>
      </c>
      <c r="R320">
        <v>306499698.05519491</v>
      </c>
      <c r="S320">
        <v>2687.337872512388</v>
      </c>
      <c r="T320">
        <v>25475.263160431608</v>
      </c>
      <c r="U320">
        <f>Net_Zero_Table[[#This Row],[Total Energy(MJ)]]*AHP!$Q$23/TOPSIS!$B$20</f>
        <v>2.5760662027419008E-2</v>
      </c>
      <c r="V320">
        <f>Net_Zero_Table[[#This Row],[Capital Cost (LKR)]]*AHP!$Q$24/TOPSIS!$C$20</f>
        <v>4.7707764809750688E-3</v>
      </c>
      <c r="W320">
        <f>Net_Zero_Table[[#This Row],[System Cost (LKR)]]*AHP!$Q$25/TOPSIS!$D$20</f>
        <v>2.7674247402663188E-3</v>
      </c>
      <c r="X320">
        <f>Net_Zero_Table[[#This Row],[Embodied Carbon (Metric T)]]*AHP!$Q$26/TOPSIS!$E$20</f>
        <v>9.9916365139707548E-3</v>
      </c>
      <c r="Y3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4.7857108697587107E-3</v>
      </c>
      <c r="Z3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3.5906726035505846E-3</v>
      </c>
      <c r="AA320">
        <f>Net_Zero_Table[[#This Row],[S- Worst-Euclidean Distance]]/(Net_Zero_Table[[#This Row],[S+ Best-Euclidean Distance]]+Net_Zero_Table[[#This Row],[S- Worst-Euclidean Distance]])</f>
        <v>0.42866621555615114</v>
      </c>
      <c r="AB320">
        <v>319</v>
      </c>
    </row>
    <row r="321" spans="1:28" x14ac:dyDescent="0.3">
      <c r="A321">
        <v>520</v>
      </c>
      <c r="B321" t="s">
        <v>143</v>
      </c>
      <c r="C321" t="s">
        <v>151</v>
      </c>
      <c r="D321" t="s">
        <v>154</v>
      </c>
      <c r="E321" t="s">
        <v>157</v>
      </c>
      <c r="F321" t="s">
        <v>161</v>
      </c>
      <c r="G321" t="s">
        <v>225</v>
      </c>
      <c r="H321">
        <v>456.73421025887512</v>
      </c>
      <c r="I321">
        <v>65</v>
      </c>
      <c r="J321">
        <v>1635940.7713834415</v>
      </c>
      <c r="K321">
        <v>42268.265274999991</v>
      </c>
      <c r="L321">
        <v>294469338.84901947</v>
      </c>
      <c r="M321">
        <v>5249710.713333332</v>
      </c>
      <c r="N321">
        <v>2453911157.0751619</v>
      </c>
      <c r="O321">
        <v>121160000</v>
      </c>
      <c r="P321">
        <v>27.210247808333325</v>
      </c>
      <c r="Q321">
        <v>24457.314532182449</v>
      </c>
      <c r="R321">
        <v>294511607.11429447</v>
      </c>
      <c r="S321">
        <v>2580.320867788495</v>
      </c>
      <c r="T321">
        <v>24484.524779990781</v>
      </c>
      <c r="U321">
        <f>Net_Zero_Table[[#This Row],[Total Energy(MJ)]]*AHP!$Q$23/TOPSIS!$B$20</f>
        <v>2.47530879219891E-2</v>
      </c>
      <c r="V321">
        <f>Net_Zero_Table[[#This Row],[Capital Cost (LKR)]]*AHP!$Q$24/TOPSIS!$C$20</f>
        <v>4.0099073195900515E-3</v>
      </c>
      <c r="W321">
        <f>Net_Zero_Table[[#This Row],[System Cost (LKR)]]*AHP!$Q$25/TOPSIS!$D$20</f>
        <v>2.6324807689883959E-3</v>
      </c>
      <c r="X321">
        <f>Net_Zero_Table[[#This Row],[Embodied Carbon (Metric T)]]*AHP!$Q$26/TOPSIS!$E$20</f>
        <v>1.1731504348863095E-2</v>
      </c>
      <c r="Y3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4.4166064018450633E-3</v>
      </c>
      <c r="Z3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3.3075708449316677E-3</v>
      </c>
      <c r="AA321">
        <f>Net_Zero_Table[[#This Row],[S- Worst-Euclidean Distance]]/(Net_Zero_Table[[#This Row],[S+ Best-Euclidean Distance]]+Net_Zero_Table[[#This Row],[S- Worst-Euclidean Distance]])</f>
        <v>0.42821011730562036</v>
      </c>
      <c r="AB321">
        <v>320</v>
      </c>
    </row>
    <row r="322" spans="1:28" x14ac:dyDescent="0.3">
      <c r="A322">
        <v>522</v>
      </c>
      <c r="B322" t="s">
        <v>143</v>
      </c>
      <c r="C322" t="s">
        <v>151</v>
      </c>
      <c r="D322" t="s">
        <v>154</v>
      </c>
      <c r="E322" t="s">
        <v>157</v>
      </c>
      <c r="F322" t="s">
        <v>161</v>
      </c>
      <c r="G322" t="s">
        <v>224</v>
      </c>
      <c r="H322">
        <v>456.73421025887512</v>
      </c>
      <c r="I322">
        <v>33</v>
      </c>
      <c r="J322">
        <v>1635940.7713834415</v>
      </c>
      <c r="K322">
        <v>42268.265274999991</v>
      </c>
      <c r="L322">
        <v>294469338.84901947</v>
      </c>
      <c r="M322">
        <v>5249710.713333332</v>
      </c>
      <c r="N322">
        <v>2453911157.0751619</v>
      </c>
      <c r="O322">
        <v>123624600</v>
      </c>
      <c r="P322">
        <v>27.210247808333325</v>
      </c>
      <c r="Q322">
        <v>24457.314532182449</v>
      </c>
      <c r="R322">
        <v>294511607.11429447</v>
      </c>
      <c r="S322">
        <v>2582.7854677884952</v>
      </c>
      <c r="T322">
        <v>24484.524779990781</v>
      </c>
      <c r="U322">
        <f>Net_Zero_Table[[#This Row],[Total Energy(MJ)]]*AHP!$Q$23/TOPSIS!$B$20</f>
        <v>2.47530879219891E-2</v>
      </c>
      <c r="V322">
        <f>Net_Zero_Table[[#This Row],[Capital Cost (LKR)]]*AHP!$Q$24/TOPSIS!$C$20</f>
        <v>4.0099073195900515E-3</v>
      </c>
      <c r="W322">
        <f>Net_Zero_Table[[#This Row],[System Cost (LKR)]]*AHP!$Q$25/TOPSIS!$D$20</f>
        <v>2.6860298949643686E-3</v>
      </c>
      <c r="X322">
        <f>Net_Zero_Table[[#This Row],[Embodied Carbon (Metric T)]]*AHP!$Q$26/TOPSIS!$E$20</f>
        <v>1.1731504348863095E-2</v>
      </c>
      <c r="Y3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4.4228191222256599E-3</v>
      </c>
      <c r="Z3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3.2998555456647143E-3</v>
      </c>
      <c r="AA322">
        <f>Net_Zero_Table[[#This Row],[S- Worst-Euclidean Distance]]/(Net_Zero_Table[[#This Row],[S+ Best-Euclidean Distance]]+Net_Zero_Table[[#This Row],[S- Worst-Euclidean Distance]])</f>
        <v>0.42729438796444158</v>
      </c>
      <c r="AB322">
        <v>321</v>
      </c>
    </row>
    <row r="323" spans="1:28" x14ac:dyDescent="0.3">
      <c r="A323">
        <v>539</v>
      </c>
      <c r="B323" t="s">
        <v>143</v>
      </c>
      <c r="C323" t="s">
        <v>151</v>
      </c>
      <c r="D323" t="s">
        <v>155</v>
      </c>
      <c r="E323" t="s">
        <v>157</v>
      </c>
      <c r="F323" t="s">
        <v>161</v>
      </c>
      <c r="G323" t="s">
        <v>226</v>
      </c>
      <c r="H323">
        <v>456.76430413387504</v>
      </c>
      <c r="I323">
        <v>33</v>
      </c>
      <c r="J323">
        <v>1635969.9022544411</v>
      </c>
      <c r="K323">
        <v>42182.282774999992</v>
      </c>
      <c r="L323">
        <v>294474582.40579939</v>
      </c>
      <c r="M323">
        <v>5245411.588333332</v>
      </c>
      <c r="N323">
        <v>2453954853.3816614</v>
      </c>
      <c r="O323">
        <v>128700000</v>
      </c>
      <c r="P323">
        <v>27.145760933333328</v>
      </c>
      <c r="Q323">
        <v>24457.750038703893</v>
      </c>
      <c r="R323">
        <v>294516764.68857437</v>
      </c>
      <c r="S323">
        <v>2587.9002649699946</v>
      </c>
      <c r="T323">
        <v>24484.895799637226</v>
      </c>
      <c r="U323">
        <f>Net_Zero_Table[[#This Row],[Total Energy(MJ)]]*AHP!$Q$23/TOPSIS!$B$20</f>
        <v>2.4753521405378311E-2</v>
      </c>
      <c r="V323">
        <f>Net_Zero_Table[[#This Row],[Capital Cost (LKR)]]*AHP!$Q$24/TOPSIS!$C$20</f>
        <v>4.0066235019195753E-3</v>
      </c>
      <c r="W323">
        <f>Net_Zero_Table[[#This Row],[System Cost (LKR)]]*AHP!$Q$25/TOPSIS!$D$20</f>
        <v>2.7963046795048412E-3</v>
      </c>
      <c r="X323">
        <f>Net_Zero_Table[[#This Row],[Embodied Carbon (Metric T)]]*AHP!$Q$26/TOPSIS!$E$20</f>
        <v>1.1703701292461847E-2</v>
      </c>
      <c r="Y3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4.4222922686078065E-3</v>
      </c>
      <c r="Z3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3.2994458662528379E-3</v>
      </c>
      <c r="AA323">
        <f>Net_Zero_Table[[#This Row],[S- Worst-Euclidean Distance]]/(Net_Zero_Table[[#This Row],[S+ Best-Euclidean Distance]]+Net_Zero_Table[[#This Row],[S- Worst-Euclidean Distance]])</f>
        <v>0.42729315713998683</v>
      </c>
      <c r="AB323">
        <v>322</v>
      </c>
    </row>
    <row r="324" spans="1:28" x14ac:dyDescent="0.3">
      <c r="A324">
        <v>257</v>
      </c>
      <c r="B324" t="s">
        <v>141</v>
      </c>
      <c r="C324" t="s">
        <v>150</v>
      </c>
      <c r="D324" t="s">
        <v>154</v>
      </c>
      <c r="E324" t="s">
        <v>156</v>
      </c>
      <c r="F324" t="s">
        <v>160</v>
      </c>
      <c r="G324" t="s">
        <v>226</v>
      </c>
      <c r="H324">
        <v>464.34609301637283</v>
      </c>
      <c r="I324">
        <v>34</v>
      </c>
      <c r="J324">
        <v>1702480.8288454809</v>
      </c>
      <c r="K324">
        <v>53148.863008333326</v>
      </c>
      <c r="L324">
        <v>306446549.19218659</v>
      </c>
      <c r="M324">
        <v>6245829.2441666657</v>
      </c>
      <c r="N324">
        <v>2553721243.2682214</v>
      </c>
      <c r="O324">
        <v>132600000</v>
      </c>
      <c r="P324">
        <v>23.174769191666662</v>
      </c>
      <c r="Q324">
        <v>25452.08839123994</v>
      </c>
      <c r="R324">
        <v>306499698.05519491</v>
      </c>
      <c r="S324">
        <v>2692.5670725123882</v>
      </c>
      <c r="T324">
        <v>25475.263160431608</v>
      </c>
      <c r="U324">
        <f>Net_Zero_Table[[#This Row],[Total Energy(MJ)]]*AHP!$Q$23/TOPSIS!$B$20</f>
        <v>2.5760662027419008E-2</v>
      </c>
      <c r="V324">
        <f>Net_Zero_Table[[#This Row],[Capital Cost (LKR)]]*AHP!$Q$24/TOPSIS!$C$20</f>
        <v>4.7707764809750688E-3</v>
      </c>
      <c r="W324">
        <f>Net_Zero_Table[[#This Row],[System Cost (LKR)]]*AHP!$Q$25/TOPSIS!$D$20</f>
        <v>2.8810411849443818E-3</v>
      </c>
      <c r="X324">
        <f>Net_Zero_Table[[#This Row],[Embodied Carbon (Metric T)]]*AHP!$Q$26/TOPSIS!$E$20</f>
        <v>9.9916365139707548E-3</v>
      </c>
      <c r="Y3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4.8017741837153849E-3</v>
      </c>
      <c r="Z3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3.5808178236951043E-3</v>
      </c>
      <c r="AA324">
        <f>Net_Zero_Table[[#This Row],[S- Worst-Euclidean Distance]]/(Net_Zero_Table[[#This Row],[S+ Best-Euclidean Distance]]+Net_Zero_Table[[#This Row],[S- Worst-Euclidean Distance]])</f>
        <v>0.42717310117557222</v>
      </c>
      <c r="AB324">
        <v>323</v>
      </c>
    </row>
    <row r="325" spans="1:28" x14ac:dyDescent="0.3">
      <c r="A325">
        <v>463</v>
      </c>
      <c r="B325" t="s">
        <v>143</v>
      </c>
      <c r="C325" t="s">
        <v>149</v>
      </c>
      <c r="D325" t="s">
        <v>155</v>
      </c>
      <c r="E325" t="s">
        <v>157</v>
      </c>
      <c r="F325" t="s">
        <v>160</v>
      </c>
      <c r="G325" t="s">
        <v>225</v>
      </c>
      <c r="H325">
        <v>448.69285774898498</v>
      </c>
      <c r="I325">
        <v>64</v>
      </c>
      <c r="J325">
        <v>1587380.9851579065</v>
      </c>
      <c r="K325">
        <v>43525.582349999997</v>
      </c>
      <c r="L325">
        <v>285728577.32842314</v>
      </c>
      <c r="M325">
        <v>5783446.0708333319</v>
      </c>
      <c r="N325">
        <v>2381071477.7368598</v>
      </c>
      <c r="O325">
        <v>119296000</v>
      </c>
      <c r="P325">
        <v>30.081144158333331</v>
      </c>
      <c r="Q325">
        <v>23731.3457281107</v>
      </c>
      <c r="R325">
        <v>285772102.91077316</v>
      </c>
      <c r="S325">
        <v>2506.1509238076928</v>
      </c>
      <c r="T325">
        <v>23761.426872269032</v>
      </c>
      <c r="U325">
        <f>Net_Zero_Table[[#This Row],[Total Energy(MJ)]]*AHP!$Q$23/TOPSIS!$B$20</f>
        <v>2.4018550773983238E-2</v>
      </c>
      <c r="V325">
        <f>Net_Zero_Table[[#This Row],[Capital Cost (LKR)]]*AHP!$Q$24/TOPSIS!$C$20</f>
        <v>4.417592510952589E-3</v>
      </c>
      <c r="W325">
        <f>Net_Zero_Table[[#This Row],[System Cost (LKR)]]*AHP!$Q$25/TOPSIS!$D$20</f>
        <v>2.5919810648501128E-3</v>
      </c>
      <c r="X325">
        <f>Net_Zero_Table[[#This Row],[Embodied Carbon (Metric T)]]*AHP!$Q$26/TOPSIS!$E$20</f>
        <v>1.2969270842295969E-2</v>
      </c>
      <c r="Y3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4.7604765874136989E-3</v>
      </c>
      <c r="Z3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3.5471367991886395E-3</v>
      </c>
      <c r="AA325">
        <f>Net_Zero_Table[[#This Row],[S- Worst-Euclidean Distance]]/(Net_Zero_Table[[#This Row],[S+ Best-Euclidean Distance]]+Net_Zero_Table[[#This Row],[S- Worst-Euclidean Distance]])</f>
        <v>0.42697422642573807</v>
      </c>
      <c r="AB325">
        <v>324</v>
      </c>
    </row>
    <row r="326" spans="1:28" x14ac:dyDescent="0.3">
      <c r="A326">
        <v>465</v>
      </c>
      <c r="B326" t="s">
        <v>143</v>
      </c>
      <c r="C326" t="s">
        <v>149</v>
      </c>
      <c r="D326" t="s">
        <v>155</v>
      </c>
      <c r="E326" t="s">
        <v>157</v>
      </c>
      <c r="F326" t="s">
        <v>160</v>
      </c>
      <c r="G326" t="s">
        <v>224</v>
      </c>
      <c r="H326">
        <v>448.69285774898498</v>
      </c>
      <c r="I326">
        <v>32</v>
      </c>
      <c r="J326">
        <v>1587380.9851579065</v>
      </c>
      <c r="K326">
        <v>43525.582349999997</v>
      </c>
      <c r="L326">
        <v>285728577.32842314</v>
      </c>
      <c r="M326">
        <v>5783446.0708333319</v>
      </c>
      <c r="N326">
        <v>2381071477.7368598</v>
      </c>
      <c r="O326">
        <v>119878400</v>
      </c>
      <c r="P326">
        <v>30.081144158333331</v>
      </c>
      <c r="Q326">
        <v>23731.3457281107</v>
      </c>
      <c r="R326">
        <v>285772102.91077316</v>
      </c>
      <c r="S326">
        <v>2506.7333238076931</v>
      </c>
      <c r="T326">
        <v>23761.426872269032</v>
      </c>
      <c r="U326">
        <f>Net_Zero_Table[[#This Row],[Total Energy(MJ)]]*AHP!$Q$23/TOPSIS!$B$20</f>
        <v>2.4018550773983238E-2</v>
      </c>
      <c r="V326">
        <f>Net_Zero_Table[[#This Row],[Capital Cost (LKR)]]*AHP!$Q$24/TOPSIS!$C$20</f>
        <v>4.417592510952589E-3</v>
      </c>
      <c r="W326">
        <f>Net_Zero_Table[[#This Row],[System Cost (LKR)]]*AHP!$Q$25/TOPSIS!$D$20</f>
        <v>2.6046350496624175E-3</v>
      </c>
      <c r="X326">
        <f>Net_Zero_Table[[#This Row],[Embodied Carbon (Metric T)]]*AHP!$Q$26/TOPSIS!$E$20</f>
        <v>1.2969270842295969E-2</v>
      </c>
      <c r="Y3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4.7616774440053279E-3</v>
      </c>
      <c r="Z3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3.5452208032834215E-3</v>
      </c>
      <c r="AA326">
        <f>Net_Zero_Table[[#This Row],[S- Worst-Euclidean Distance]]/(Net_Zero_Table[[#This Row],[S+ Best-Euclidean Distance]]+Net_Zero_Table[[#This Row],[S- Worst-Euclidean Distance]])</f>
        <v>0.42678033337419657</v>
      </c>
      <c r="AB326">
        <v>325</v>
      </c>
    </row>
    <row r="327" spans="1:28" x14ac:dyDescent="0.3">
      <c r="A327">
        <v>445</v>
      </c>
      <c r="B327" t="s">
        <v>143</v>
      </c>
      <c r="C327" t="s">
        <v>149</v>
      </c>
      <c r="D327" t="s">
        <v>154</v>
      </c>
      <c r="E327" t="s">
        <v>157</v>
      </c>
      <c r="F327" t="s">
        <v>160</v>
      </c>
      <c r="G327" t="s">
        <v>225</v>
      </c>
      <c r="H327">
        <v>448.662763873985</v>
      </c>
      <c r="I327">
        <v>64</v>
      </c>
      <c r="J327">
        <v>1587351.8542869065</v>
      </c>
      <c r="K327">
        <v>43611.564849999995</v>
      </c>
      <c r="L327">
        <v>285723333.77164316</v>
      </c>
      <c r="M327">
        <v>5787745.1958333319</v>
      </c>
      <c r="N327">
        <v>2381027781.4303598</v>
      </c>
      <c r="O327">
        <v>119296000</v>
      </c>
      <c r="P327">
        <v>30.145631033333327</v>
      </c>
      <c r="Q327">
        <v>23730.910221589249</v>
      </c>
      <c r="R327">
        <v>285766945.33649313</v>
      </c>
      <c r="S327">
        <v>2506.1115266261932</v>
      </c>
      <c r="T327">
        <v>23761.055852622583</v>
      </c>
      <c r="U327">
        <f>Net_Zero_Table[[#This Row],[Total Energy(MJ)]]*AHP!$Q$23/TOPSIS!$B$20</f>
        <v>2.4018117290594016E-2</v>
      </c>
      <c r="V327">
        <f>Net_Zero_Table[[#This Row],[Capital Cost (LKR)]]*AHP!$Q$24/TOPSIS!$C$20</f>
        <v>4.4208763286230652E-3</v>
      </c>
      <c r="W327">
        <f>Net_Zero_Table[[#This Row],[System Cost (LKR)]]*AHP!$Q$25/TOPSIS!$D$20</f>
        <v>2.5919810648501128E-3</v>
      </c>
      <c r="X327">
        <f>Net_Zero_Table[[#This Row],[Embodied Carbon (Metric T)]]*AHP!$Q$26/TOPSIS!$E$20</f>
        <v>1.2997073898697217E-2</v>
      </c>
      <c r="Y3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4.7824328728605942E-3</v>
      </c>
      <c r="Z3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3.5456561925529938E-3</v>
      </c>
      <c r="AA327">
        <f>Net_Zero_Table[[#This Row],[S- Worst-Euclidean Distance]]/(Net_Zero_Table[[#This Row],[S+ Best-Euclidean Distance]]+Net_Zero_Table[[#This Row],[S- Worst-Euclidean Distance]])</f>
        <v>0.42574667065918442</v>
      </c>
      <c r="AB327">
        <v>326</v>
      </c>
    </row>
    <row r="328" spans="1:28" x14ac:dyDescent="0.3">
      <c r="A328">
        <v>526</v>
      </c>
      <c r="B328" t="s">
        <v>143</v>
      </c>
      <c r="C328" t="s">
        <v>151</v>
      </c>
      <c r="D328" t="s">
        <v>155</v>
      </c>
      <c r="E328" t="s">
        <v>156</v>
      </c>
      <c r="F328" t="s">
        <v>160</v>
      </c>
      <c r="G328" t="s">
        <v>225</v>
      </c>
      <c r="H328">
        <v>472.40441384394057</v>
      </c>
      <c r="I328">
        <v>68</v>
      </c>
      <c r="J328">
        <v>1676291.6691061123</v>
      </c>
      <c r="K328">
        <v>38694.84010833333</v>
      </c>
      <c r="L328">
        <v>301732500.43910027</v>
      </c>
      <c r="M328">
        <v>5893857.9591666656</v>
      </c>
      <c r="N328">
        <v>2514437503.6591687</v>
      </c>
      <c r="O328">
        <v>126752000</v>
      </c>
      <c r="P328">
        <v>24.639161516666665</v>
      </c>
      <c r="Q328">
        <v>25060.560453136382</v>
      </c>
      <c r="R328">
        <v>301771195.2792086</v>
      </c>
      <c r="S328">
        <v>2647.0833616183354</v>
      </c>
      <c r="T328">
        <v>25085.199614653047</v>
      </c>
      <c r="U328">
        <f>Net_Zero_Table[[#This Row],[Total Energy(MJ)]]*AHP!$Q$23/TOPSIS!$B$20</f>
        <v>2.5363241205536305E-2</v>
      </c>
      <c r="V328">
        <f>Net_Zero_Table[[#This Row],[Capital Cost (LKR)]]*AHP!$Q$24/TOPSIS!$C$20</f>
        <v>4.5019288607771827E-3</v>
      </c>
      <c r="W328">
        <f>Net_Zero_Table[[#This Row],[System Cost (LKR)]]*AHP!$Q$25/TOPSIS!$D$20</f>
        <v>2.7539798814032448E-3</v>
      </c>
      <c r="X328">
        <f>Net_Zero_Table[[#This Row],[Embodied Carbon (Metric T)]]*AHP!$Q$26/TOPSIS!$E$20</f>
        <v>1.0622998824604248E-2</v>
      </c>
      <c r="Y3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4.5142748693098511E-3</v>
      </c>
      <c r="Z3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3.3464915715844439E-3</v>
      </c>
      <c r="AA328">
        <f>Net_Zero_Table[[#This Row],[S- Worst-Euclidean Distance]]/(Net_Zero_Table[[#This Row],[S+ Best-Euclidean Distance]]+Net_Zero_Table[[#This Row],[S- Worst-Euclidean Distance]])</f>
        <v>0.42572077376258033</v>
      </c>
      <c r="AB328">
        <v>327</v>
      </c>
    </row>
    <row r="329" spans="1:28" x14ac:dyDescent="0.3">
      <c r="A329">
        <v>286</v>
      </c>
      <c r="B329" t="s">
        <v>141</v>
      </c>
      <c r="C329" t="s">
        <v>150</v>
      </c>
      <c r="D329" t="s">
        <v>155</v>
      </c>
      <c r="E329" t="s">
        <v>157</v>
      </c>
      <c r="F329" t="s">
        <v>161</v>
      </c>
      <c r="G329" t="s">
        <v>225</v>
      </c>
      <c r="H329">
        <v>448.73607718130728</v>
      </c>
      <c r="I329">
        <v>64</v>
      </c>
      <c r="J329">
        <v>1662188.1928648099</v>
      </c>
      <c r="K329">
        <v>56550.32317499999</v>
      </c>
      <c r="L329">
        <v>299193874.71566582</v>
      </c>
      <c r="M329">
        <v>5593083.7483333321</v>
      </c>
      <c r="N329">
        <v>2493282289.297215</v>
      </c>
      <c r="O329">
        <v>119296000</v>
      </c>
      <c r="P329">
        <v>25.616881733333326</v>
      </c>
      <c r="Q329">
        <v>24849.713483328909</v>
      </c>
      <c r="R329">
        <v>299250425.03884083</v>
      </c>
      <c r="S329">
        <v>2618.1713730455485</v>
      </c>
      <c r="T329">
        <v>24875.330365062244</v>
      </c>
      <c r="U329">
        <f>Net_Zero_Table[[#This Row],[Total Energy(MJ)]]*AHP!$Q$23/TOPSIS!$B$20</f>
        <v>2.5151375710650251E-2</v>
      </c>
      <c r="V329">
        <f>Net_Zero_Table[[#This Row],[Capital Cost (LKR)]]*AHP!$Q$24/TOPSIS!$C$20</f>
        <v>4.2721873044469861E-3</v>
      </c>
      <c r="W329">
        <f>Net_Zero_Table[[#This Row],[System Cost (LKR)]]*AHP!$Q$25/TOPSIS!$D$20</f>
        <v>2.5919810648501128E-3</v>
      </c>
      <c r="X329">
        <f>Net_Zero_Table[[#This Row],[Embodied Carbon (Metric T)]]*AHP!$Q$26/TOPSIS!$E$20</f>
        <v>1.1044535925427102E-2</v>
      </c>
      <c r="Y3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4.4299614196655502E-3</v>
      </c>
      <c r="Z3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3.2824500058370901E-3</v>
      </c>
      <c r="AA329">
        <f>Net_Zero_Table[[#This Row],[S- Worst-Euclidean Distance]]/(Net_Zero_Table[[#This Row],[S+ Best-Euclidean Distance]]+Net_Zero_Table[[#This Row],[S- Worst-Euclidean Distance]])</f>
        <v>0.42560618524356836</v>
      </c>
      <c r="AB329">
        <v>328</v>
      </c>
    </row>
    <row r="330" spans="1:28" x14ac:dyDescent="0.3">
      <c r="A330">
        <v>447</v>
      </c>
      <c r="B330" t="s">
        <v>143</v>
      </c>
      <c r="C330" t="s">
        <v>149</v>
      </c>
      <c r="D330" t="s">
        <v>154</v>
      </c>
      <c r="E330" t="s">
        <v>157</v>
      </c>
      <c r="F330" t="s">
        <v>160</v>
      </c>
      <c r="G330" t="s">
        <v>224</v>
      </c>
      <c r="H330">
        <v>448.662763873985</v>
      </c>
      <c r="I330">
        <v>32</v>
      </c>
      <c r="J330">
        <v>1587351.8542869065</v>
      </c>
      <c r="K330">
        <v>43611.564849999995</v>
      </c>
      <c r="L330">
        <v>285723333.77164316</v>
      </c>
      <c r="M330">
        <v>5787745.1958333319</v>
      </c>
      <c r="N330">
        <v>2381027781.4303598</v>
      </c>
      <c r="O330">
        <v>119878400</v>
      </c>
      <c r="P330">
        <v>30.145631033333327</v>
      </c>
      <c r="Q330">
        <v>23730.910221589249</v>
      </c>
      <c r="R330">
        <v>285766945.33649313</v>
      </c>
      <c r="S330">
        <v>2506.6939266261929</v>
      </c>
      <c r="T330">
        <v>23761.055852622583</v>
      </c>
      <c r="U330">
        <f>Net_Zero_Table[[#This Row],[Total Energy(MJ)]]*AHP!$Q$23/TOPSIS!$B$20</f>
        <v>2.4018117290594016E-2</v>
      </c>
      <c r="V330">
        <f>Net_Zero_Table[[#This Row],[Capital Cost (LKR)]]*AHP!$Q$24/TOPSIS!$C$20</f>
        <v>4.4208763286230652E-3</v>
      </c>
      <c r="W330">
        <f>Net_Zero_Table[[#This Row],[System Cost (LKR)]]*AHP!$Q$25/TOPSIS!$D$20</f>
        <v>2.6046350496624175E-3</v>
      </c>
      <c r="X330">
        <f>Net_Zero_Table[[#This Row],[Embodied Carbon (Metric T)]]*AHP!$Q$26/TOPSIS!$E$20</f>
        <v>1.2997073898697217E-2</v>
      </c>
      <c r="Y3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4.7836282176662486E-3</v>
      </c>
      <c r="Z3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3.5437393961273043E-3</v>
      </c>
      <c r="AA330">
        <f>Net_Zero_Table[[#This Row],[S- Worst-Euclidean Distance]]/(Net_Zero_Table[[#This Row],[S+ Best-Euclidean Distance]]+Net_Zero_Table[[#This Row],[S- Worst-Euclidean Distance]])</f>
        <v>0.42555337538568749</v>
      </c>
      <c r="AB330">
        <v>329</v>
      </c>
    </row>
    <row r="331" spans="1:28" x14ac:dyDescent="0.3">
      <c r="A331">
        <v>528</v>
      </c>
      <c r="B331" t="s">
        <v>143</v>
      </c>
      <c r="C331" t="s">
        <v>151</v>
      </c>
      <c r="D331" t="s">
        <v>155</v>
      </c>
      <c r="E331" t="s">
        <v>156</v>
      </c>
      <c r="F331" t="s">
        <v>160</v>
      </c>
      <c r="G331" t="s">
        <v>224</v>
      </c>
      <c r="H331">
        <v>472.40441384394057</v>
      </c>
      <c r="I331">
        <v>34</v>
      </c>
      <c r="J331">
        <v>1676291.6691061123</v>
      </c>
      <c r="K331">
        <v>38694.84010833333</v>
      </c>
      <c r="L331">
        <v>301732500.43910027</v>
      </c>
      <c r="M331">
        <v>5893857.9591666656</v>
      </c>
      <c r="N331">
        <v>2514437503.6591687</v>
      </c>
      <c r="O331">
        <v>127370800</v>
      </c>
      <c r="P331">
        <v>24.639161516666665</v>
      </c>
      <c r="Q331">
        <v>25060.560453136382</v>
      </c>
      <c r="R331">
        <v>301771195.2792086</v>
      </c>
      <c r="S331">
        <v>2647.7021616183351</v>
      </c>
      <c r="T331">
        <v>25085.199614653047</v>
      </c>
      <c r="U331">
        <f>Net_Zero_Table[[#This Row],[Total Energy(MJ)]]*AHP!$Q$23/TOPSIS!$B$20</f>
        <v>2.5363241205536305E-2</v>
      </c>
      <c r="V331">
        <f>Net_Zero_Table[[#This Row],[Capital Cost (LKR)]]*AHP!$Q$24/TOPSIS!$C$20</f>
        <v>4.5019288607771827E-3</v>
      </c>
      <c r="W331">
        <f>Net_Zero_Table[[#This Row],[System Cost (LKR)]]*AHP!$Q$25/TOPSIS!$D$20</f>
        <v>2.7674247402663188E-3</v>
      </c>
      <c r="X331">
        <f>Net_Zero_Table[[#This Row],[Embodied Carbon (Metric T)]]*AHP!$Q$26/TOPSIS!$E$20</f>
        <v>1.0622998824604248E-2</v>
      </c>
      <c r="Y3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4.5161038234407752E-3</v>
      </c>
      <c r="Z3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3.3449864481328358E-3</v>
      </c>
      <c r="AA331">
        <f>Net_Zero_Table[[#This Row],[S- Worst-Euclidean Distance]]/(Net_Zero_Table[[#This Row],[S+ Best-Euclidean Distance]]+Net_Zero_Table[[#This Row],[S- Worst-Euclidean Distance]])</f>
        <v>0.42551177159593223</v>
      </c>
      <c r="AB331">
        <v>330</v>
      </c>
    </row>
    <row r="332" spans="1:28" x14ac:dyDescent="0.3">
      <c r="A332">
        <v>521</v>
      </c>
      <c r="B332" t="s">
        <v>143</v>
      </c>
      <c r="C332" t="s">
        <v>151</v>
      </c>
      <c r="D332" t="s">
        <v>154</v>
      </c>
      <c r="E332" t="s">
        <v>157</v>
      </c>
      <c r="F332" t="s">
        <v>161</v>
      </c>
      <c r="G332" t="s">
        <v>226</v>
      </c>
      <c r="H332">
        <v>456.73421025887512</v>
      </c>
      <c r="I332">
        <v>33</v>
      </c>
      <c r="J332">
        <v>1635940.7713834415</v>
      </c>
      <c r="K332">
        <v>42268.265274999991</v>
      </c>
      <c r="L332">
        <v>294469338.84901947</v>
      </c>
      <c r="M332">
        <v>5249710.713333332</v>
      </c>
      <c r="N332">
        <v>2453911157.0751619</v>
      </c>
      <c r="O332">
        <v>128700000</v>
      </c>
      <c r="P332">
        <v>27.210247808333325</v>
      </c>
      <c r="Q332">
        <v>24457.314532182449</v>
      </c>
      <c r="R332">
        <v>294511607.11429447</v>
      </c>
      <c r="S332">
        <v>2587.8608677884949</v>
      </c>
      <c r="T332">
        <v>24484.524779990781</v>
      </c>
      <c r="U332">
        <f>Net_Zero_Table[[#This Row],[Total Energy(MJ)]]*AHP!$Q$23/TOPSIS!$B$20</f>
        <v>2.47530879219891E-2</v>
      </c>
      <c r="V332">
        <f>Net_Zero_Table[[#This Row],[Capital Cost (LKR)]]*AHP!$Q$24/TOPSIS!$C$20</f>
        <v>4.0099073195900515E-3</v>
      </c>
      <c r="W332">
        <f>Net_Zero_Table[[#This Row],[System Cost (LKR)]]*AHP!$Q$25/TOPSIS!$D$20</f>
        <v>2.7963046795048412E-3</v>
      </c>
      <c r="X332">
        <f>Net_Zero_Table[[#This Row],[Embodied Carbon (Metric T)]]*AHP!$Q$26/TOPSIS!$E$20</f>
        <v>1.1731504348863095E-2</v>
      </c>
      <c r="Y3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4.4376216670910908E-3</v>
      </c>
      <c r="Z3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3.2866596561110886E-3</v>
      </c>
      <c r="AA332">
        <f>Net_Zero_Table[[#This Row],[S- Worst-Euclidean Distance]]/(Net_Zero_Table[[#This Row],[S+ Best-Euclidean Distance]]+Net_Zero_Table[[#This Row],[S- Worst-Euclidean Distance]])</f>
        <v>0.42549714576534481</v>
      </c>
      <c r="AB332">
        <v>331</v>
      </c>
    </row>
    <row r="333" spans="1:28" x14ac:dyDescent="0.3">
      <c r="A333">
        <v>288</v>
      </c>
      <c r="B333" t="s">
        <v>141</v>
      </c>
      <c r="C333" t="s">
        <v>150</v>
      </c>
      <c r="D333" t="s">
        <v>155</v>
      </c>
      <c r="E333" t="s">
        <v>157</v>
      </c>
      <c r="F333" t="s">
        <v>161</v>
      </c>
      <c r="G333" t="s">
        <v>224</v>
      </c>
      <c r="H333">
        <v>448.73607718130728</v>
      </c>
      <c r="I333">
        <v>32</v>
      </c>
      <c r="J333">
        <v>1662188.1928648099</v>
      </c>
      <c r="K333">
        <v>56550.32317499999</v>
      </c>
      <c r="L333">
        <v>299193874.71566582</v>
      </c>
      <c r="M333">
        <v>5593083.7483333321</v>
      </c>
      <c r="N333">
        <v>2493282289.297215</v>
      </c>
      <c r="O333">
        <v>119878400</v>
      </c>
      <c r="P333">
        <v>25.616881733333326</v>
      </c>
      <c r="Q333">
        <v>24849.713483328909</v>
      </c>
      <c r="R333">
        <v>299250425.03884083</v>
      </c>
      <c r="S333">
        <v>2618.7537730455483</v>
      </c>
      <c r="T333">
        <v>24875.330365062244</v>
      </c>
      <c r="U333">
        <f>Net_Zero_Table[[#This Row],[Total Energy(MJ)]]*AHP!$Q$23/TOPSIS!$B$20</f>
        <v>2.5151375710650251E-2</v>
      </c>
      <c r="V333">
        <f>Net_Zero_Table[[#This Row],[Capital Cost (LKR)]]*AHP!$Q$24/TOPSIS!$C$20</f>
        <v>4.2721873044469861E-3</v>
      </c>
      <c r="W333">
        <f>Net_Zero_Table[[#This Row],[System Cost (LKR)]]*AHP!$Q$25/TOPSIS!$D$20</f>
        <v>2.6046350496624175E-3</v>
      </c>
      <c r="X333">
        <f>Net_Zero_Table[[#This Row],[Embodied Carbon (Metric T)]]*AHP!$Q$26/TOPSIS!$E$20</f>
        <v>1.1044535925427102E-2</v>
      </c>
      <c r="Y3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4.4312518458287107E-3</v>
      </c>
      <c r="Z3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3.2803794159662739E-3</v>
      </c>
      <c r="AA333">
        <f>Net_Zero_Table[[#This Row],[S- Worst-Euclidean Distance]]/(Net_Zero_Table[[#This Row],[S+ Best-Euclidean Distance]]+Net_Zero_Table[[#This Row],[S- Worst-Euclidean Distance]])</f>
        <v>0.42538074041713475</v>
      </c>
      <c r="AB333">
        <v>332</v>
      </c>
    </row>
    <row r="334" spans="1:28" x14ac:dyDescent="0.3">
      <c r="A334">
        <v>464</v>
      </c>
      <c r="B334" t="s">
        <v>143</v>
      </c>
      <c r="C334" t="s">
        <v>149</v>
      </c>
      <c r="D334" t="s">
        <v>155</v>
      </c>
      <c r="E334" t="s">
        <v>157</v>
      </c>
      <c r="F334" t="s">
        <v>160</v>
      </c>
      <c r="G334" t="s">
        <v>226</v>
      </c>
      <c r="H334">
        <v>448.69285774898498</v>
      </c>
      <c r="I334">
        <v>32</v>
      </c>
      <c r="J334">
        <v>1587380.9851579065</v>
      </c>
      <c r="K334">
        <v>43525.582349999997</v>
      </c>
      <c r="L334">
        <v>285728577.32842314</v>
      </c>
      <c r="M334">
        <v>5783446.0708333319</v>
      </c>
      <c r="N334">
        <v>2381071477.7368598</v>
      </c>
      <c r="O334">
        <v>124800000</v>
      </c>
      <c r="P334">
        <v>30.081144158333331</v>
      </c>
      <c r="Q334">
        <v>23731.3457281107</v>
      </c>
      <c r="R334">
        <v>285772102.91077316</v>
      </c>
      <c r="S334">
        <v>2511.6549238076932</v>
      </c>
      <c r="T334">
        <v>23761.426872269032</v>
      </c>
      <c r="U334">
        <f>Net_Zero_Table[[#This Row],[Total Energy(MJ)]]*AHP!$Q$23/TOPSIS!$B$20</f>
        <v>2.4018550773983238E-2</v>
      </c>
      <c r="V334">
        <f>Net_Zero_Table[[#This Row],[Capital Cost (LKR)]]*AHP!$Q$24/TOPSIS!$C$20</f>
        <v>4.417592510952589E-3</v>
      </c>
      <c r="W334">
        <f>Net_Zero_Table[[#This Row],[System Cost (LKR)]]*AHP!$Q$25/TOPSIS!$D$20</f>
        <v>2.7115681740653005E-3</v>
      </c>
      <c r="X334">
        <f>Net_Zero_Table[[#This Row],[Embodied Carbon (Metric T)]]*AHP!$Q$26/TOPSIS!$E$20</f>
        <v>1.2969270842295969E-2</v>
      </c>
      <c r="Y3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4.7731530199573227E-3</v>
      </c>
      <c r="Z3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3.5307994078059243E-3</v>
      </c>
      <c r="AA334">
        <f>Net_Zero_Table[[#This Row],[S- Worst-Euclidean Distance]]/(Net_Zero_Table[[#This Row],[S+ Best-Euclidean Distance]]+Net_Zero_Table[[#This Row],[S- Worst-Euclidean Distance]])</f>
        <v>0.42519504278482251</v>
      </c>
      <c r="AB334">
        <v>333</v>
      </c>
    </row>
    <row r="335" spans="1:28" x14ac:dyDescent="0.3">
      <c r="A335">
        <v>446</v>
      </c>
      <c r="B335" t="s">
        <v>143</v>
      </c>
      <c r="C335" t="s">
        <v>149</v>
      </c>
      <c r="D335" t="s">
        <v>154</v>
      </c>
      <c r="E335" t="s">
        <v>157</v>
      </c>
      <c r="F335" t="s">
        <v>160</v>
      </c>
      <c r="G335" t="s">
        <v>226</v>
      </c>
      <c r="H335">
        <v>448.662763873985</v>
      </c>
      <c r="I335">
        <v>32</v>
      </c>
      <c r="J335">
        <v>1587351.8542869065</v>
      </c>
      <c r="K335">
        <v>43611.564849999995</v>
      </c>
      <c r="L335">
        <v>285723333.77164316</v>
      </c>
      <c r="M335">
        <v>5787745.1958333319</v>
      </c>
      <c r="N335">
        <v>2381027781.4303598</v>
      </c>
      <c r="O335">
        <v>124800000</v>
      </c>
      <c r="P335">
        <v>30.145631033333327</v>
      </c>
      <c r="Q335">
        <v>23730.910221589249</v>
      </c>
      <c r="R335">
        <v>285766945.33649313</v>
      </c>
      <c r="S335">
        <v>2511.6155266261931</v>
      </c>
      <c r="T335">
        <v>23761.055852622583</v>
      </c>
      <c r="U335">
        <f>Net_Zero_Table[[#This Row],[Total Energy(MJ)]]*AHP!$Q$23/TOPSIS!$B$20</f>
        <v>2.4018117290594016E-2</v>
      </c>
      <c r="V335">
        <f>Net_Zero_Table[[#This Row],[Capital Cost (LKR)]]*AHP!$Q$24/TOPSIS!$C$20</f>
        <v>4.4208763286230652E-3</v>
      </c>
      <c r="W335">
        <f>Net_Zero_Table[[#This Row],[System Cost (LKR)]]*AHP!$Q$25/TOPSIS!$D$20</f>
        <v>2.7115681740653005E-3</v>
      </c>
      <c r="X335">
        <f>Net_Zero_Table[[#This Row],[Embodied Carbon (Metric T)]]*AHP!$Q$26/TOPSIS!$E$20</f>
        <v>1.2997073898697217E-2</v>
      </c>
      <c r="Y3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4.7950512610431357E-3</v>
      </c>
      <c r="Z3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3.529311947362238E-3</v>
      </c>
      <c r="AA335">
        <f>Net_Zero_Table[[#This Row],[S- Worst-Euclidean Distance]]/(Net_Zero_Table[[#This Row],[S+ Best-Euclidean Distance]]+Net_Zero_Table[[#This Row],[S- Worst-Euclidean Distance]])</f>
        <v>0.42397380544358992</v>
      </c>
      <c r="AB335">
        <v>334</v>
      </c>
    </row>
    <row r="336" spans="1:28" x14ac:dyDescent="0.3">
      <c r="A336">
        <v>527</v>
      </c>
      <c r="B336" t="s">
        <v>143</v>
      </c>
      <c r="C336" t="s">
        <v>151</v>
      </c>
      <c r="D336" t="s">
        <v>155</v>
      </c>
      <c r="E336" t="s">
        <v>156</v>
      </c>
      <c r="F336" t="s">
        <v>160</v>
      </c>
      <c r="G336" t="s">
        <v>226</v>
      </c>
      <c r="H336">
        <v>472.40441384394057</v>
      </c>
      <c r="I336">
        <v>34</v>
      </c>
      <c r="J336">
        <v>1676291.6691061123</v>
      </c>
      <c r="K336">
        <v>38694.84010833333</v>
      </c>
      <c r="L336">
        <v>301732500.43910027</v>
      </c>
      <c r="M336">
        <v>5893857.9591666656</v>
      </c>
      <c r="N336">
        <v>2514437503.6591687</v>
      </c>
      <c r="O336">
        <v>132600000</v>
      </c>
      <c r="P336">
        <v>24.639161516666665</v>
      </c>
      <c r="Q336">
        <v>25060.560453136382</v>
      </c>
      <c r="R336">
        <v>301771195.2792086</v>
      </c>
      <c r="S336">
        <v>2652.9313616183354</v>
      </c>
      <c r="T336">
        <v>25085.199614653047</v>
      </c>
      <c r="U336">
        <f>Net_Zero_Table[[#This Row],[Total Energy(MJ)]]*AHP!$Q$23/TOPSIS!$B$20</f>
        <v>2.5363241205536305E-2</v>
      </c>
      <c r="V336">
        <f>Net_Zero_Table[[#This Row],[Capital Cost (LKR)]]*AHP!$Q$24/TOPSIS!$C$20</f>
        <v>4.5019288607771827E-3</v>
      </c>
      <c r="W336">
        <f>Net_Zero_Table[[#This Row],[System Cost (LKR)]]*AHP!$Q$25/TOPSIS!$D$20</f>
        <v>2.8810411849443818E-3</v>
      </c>
      <c r="X336">
        <f>Net_Zero_Table[[#This Row],[Embodied Carbon (Metric T)]]*AHP!$Q$26/TOPSIS!$E$20</f>
        <v>1.0622998824604248E-2</v>
      </c>
      <c r="Y3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4.533122602198761E-3</v>
      </c>
      <c r="Z3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3.3344056260143479E-3</v>
      </c>
      <c r="AA336">
        <f>Net_Zero_Table[[#This Row],[S- Worst-Euclidean Distance]]/(Net_Zero_Table[[#This Row],[S+ Best-Euclidean Distance]]+Net_Zero_Table[[#This Row],[S- Worst-Euclidean Distance]])</f>
        <v>0.42381870509941161</v>
      </c>
      <c r="AB336">
        <v>335</v>
      </c>
    </row>
    <row r="337" spans="1:28" x14ac:dyDescent="0.3">
      <c r="A337">
        <v>508</v>
      </c>
      <c r="B337" t="s">
        <v>143</v>
      </c>
      <c r="C337" t="s">
        <v>151</v>
      </c>
      <c r="D337" t="s">
        <v>154</v>
      </c>
      <c r="E337" t="s">
        <v>156</v>
      </c>
      <c r="F337" t="s">
        <v>160</v>
      </c>
      <c r="G337" t="s">
        <v>225</v>
      </c>
      <c r="H337">
        <v>472.3743199689406</v>
      </c>
      <c r="I337">
        <v>68</v>
      </c>
      <c r="J337">
        <v>1676262.5382351126</v>
      </c>
      <c r="K337">
        <v>38780.822608333328</v>
      </c>
      <c r="L337">
        <v>301727256.88232023</v>
      </c>
      <c r="M337">
        <v>5898157.0841666656</v>
      </c>
      <c r="N337">
        <v>2514393807.3526688</v>
      </c>
      <c r="O337">
        <v>126752000</v>
      </c>
      <c r="P337">
        <v>24.703648391666661</v>
      </c>
      <c r="Q337">
        <v>25060.124946614927</v>
      </c>
      <c r="R337">
        <v>301766037.70492858</v>
      </c>
      <c r="S337">
        <v>2647.0439644368353</v>
      </c>
      <c r="T337">
        <v>25084.828595006595</v>
      </c>
      <c r="U337">
        <f>Net_Zero_Table[[#This Row],[Total Energy(MJ)]]*AHP!$Q$23/TOPSIS!$B$20</f>
        <v>2.5362807722147079E-2</v>
      </c>
      <c r="V337">
        <f>Net_Zero_Table[[#This Row],[Capital Cost (LKR)]]*AHP!$Q$24/TOPSIS!$C$20</f>
        <v>4.5052126784476581E-3</v>
      </c>
      <c r="W337">
        <f>Net_Zero_Table[[#This Row],[System Cost (LKR)]]*AHP!$Q$25/TOPSIS!$D$20</f>
        <v>2.7539798814032448E-3</v>
      </c>
      <c r="X337">
        <f>Net_Zero_Table[[#This Row],[Embodied Carbon (Metric T)]]*AHP!$Q$26/TOPSIS!$E$20</f>
        <v>1.0650801881005496E-2</v>
      </c>
      <c r="Y3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4.5229553902028687E-3</v>
      </c>
      <c r="Z3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3.3252706994011754E-3</v>
      </c>
      <c r="AA337">
        <f>Net_Zero_Table[[#This Row],[S- Worst-Euclidean Distance]]/(Net_Zero_Table[[#This Row],[S+ Best-Euclidean Distance]]+Net_Zero_Table[[#This Row],[S- Worst-Euclidean Distance]])</f>
        <v>0.42369710829379797</v>
      </c>
      <c r="AB337">
        <v>336</v>
      </c>
    </row>
    <row r="338" spans="1:28" x14ac:dyDescent="0.3">
      <c r="A338">
        <v>268</v>
      </c>
      <c r="B338" t="s">
        <v>141</v>
      </c>
      <c r="C338" t="s">
        <v>150</v>
      </c>
      <c r="D338" t="s">
        <v>154</v>
      </c>
      <c r="E338" t="s">
        <v>157</v>
      </c>
      <c r="F338" t="s">
        <v>161</v>
      </c>
      <c r="G338" t="s">
        <v>225</v>
      </c>
      <c r="H338">
        <v>448.7059833063073</v>
      </c>
      <c r="I338">
        <v>64</v>
      </c>
      <c r="J338">
        <v>1662159.0619938099</v>
      </c>
      <c r="K338">
        <v>56636.305674999989</v>
      </c>
      <c r="L338">
        <v>299188631.15888578</v>
      </c>
      <c r="M338">
        <v>5597382.8733333321</v>
      </c>
      <c r="N338">
        <v>2493238592.990715</v>
      </c>
      <c r="O338">
        <v>119296000</v>
      </c>
      <c r="P338">
        <v>25.681368608333326</v>
      </c>
      <c r="Q338">
        <v>24849.277976807458</v>
      </c>
      <c r="R338">
        <v>299245267.46456081</v>
      </c>
      <c r="S338">
        <v>2618.1319758640484</v>
      </c>
      <c r="T338">
        <v>24874.959345415791</v>
      </c>
      <c r="U338">
        <f>Net_Zero_Table[[#This Row],[Total Energy(MJ)]]*AHP!$Q$23/TOPSIS!$B$20</f>
        <v>2.5150942227261028E-2</v>
      </c>
      <c r="V338">
        <f>Net_Zero_Table[[#This Row],[Capital Cost (LKR)]]*AHP!$Q$24/TOPSIS!$C$20</f>
        <v>4.2754711221174614E-3</v>
      </c>
      <c r="W338">
        <f>Net_Zero_Table[[#This Row],[System Cost (LKR)]]*AHP!$Q$25/TOPSIS!$D$20</f>
        <v>2.5919810648501128E-3</v>
      </c>
      <c r="X338">
        <f>Net_Zero_Table[[#This Row],[Embodied Carbon (Metric T)]]*AHP!$Q$26/TOPSIS!$E$20</f>
        <v>1.1072338981828354E-2</v>
      </c>
      <c r="Y3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4.4412972099340175E-3</v>
      </c>
      <c r="Z3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3.2642016309642795E-3</v>
      </c>
      <c r="AA338">
        <f>Net_Zero_Table[[#This Row],[S- Worst-Euclidean Distance]]/(Net_Zero_Table[[#This Row],[S+ Best-Euclidean Distance]]+Net_Zero_Table[[#This Row],[S- Worst-Euclidean Distance]])</f>
        <v>0.42361976795570361</v>
      </c>
      <c r="AB338">
        <v>337</v>
      </c>
    </row>
    <row r="339" spans="1:28" x14ac:dyDescent="0.3">
      <c r="A339">
        <v>287</v>
      </c>
      <c r="B339" t="s">
        <v>141</v>
      </c>
      <c r="C339" t="s">
        <v>150</v>
      </c>
      <c r="D339" t="s">
        <v>155</v>
      </c>
      <c r="E339" t="s">
        <v>157</v>
      </c>
      <c r="F339" t="s">
        <v>161</v>
      </c>
      <c r="G339" t="s">
        <v>226</v>
      </c>
      <c r="H339">
        <v>448.73607718130728</v>
      </c>
      <c r="I339">
        <v>32</v>
      </c>
      <c r="J339">
        <v>1662188.1928648099</v>
      </c>
      <c r="K339">
        <v>56550.32317499999</v>
      </c>
      <c r="L339">
        <v>299193874.71566582</v>
      </c>
      <c r="M339">
        <v>5593083.7483333321</v>
      </c>
      <c r="N339">
        <v>2493282289.297215</v>
      </c>
      <c r="O339">
        <v>124800000</v>
      </c>
      <c r="P339">
        <v>25.616881733333326</v>
      </c>
      <c r="Q339">
        <v>24849.713483328909</v>
      </c>
      <c r="R339">
        <v>299250425.03884083</v>
      </c>
      <c r="S339">
        <v>2623.6753730455484</v>
      </c>
      <c r="T339">
        <v>24875.330365062244</v>
      </c>
      <c r="U339">
        <f>Net_Zero_Table[[#This Row],[Total Energy(MJ)]]*AHP!$Q$23/TOPSIS!$B$20</f>
        <v>2.5151375710650251E-2</v>
      </c>
      <c r="V339">
        <f>Net_Zero_Table[[#This Row],[Capital Cost (LKR)]]*AHP!$Q$24/TOPSIS!$C$20</f>
        <v>4.2721873044469861E-3</v>
      </c>
      <c r="W339">
        <f>Net_Zero_Table[[#This Row],[System Cost (LKR)]]*AHP!$Q$25/TOPSIS!$D$20</f>
        <v>2.7115681740653005E-3</v>
      </c>
      <c r="X339">
        <f>Net_Zero_Table[[#This Row],[Embodied Carbon (Metric T)]]*AHP!$Q$26/TOPSIS!$E$20</f>
        <v>1.1044535925427102E-2</v>
      </c>
      <c r="Y3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4.4435808299544801E-3</v>
      </c>
      <c r="Z3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3.2647883586573189E-3</v>
      </c>
      <c r="AA339">
        <f>Net_Zero_Table[[#This Row],[S- Worst-Euclidean Distance]]/(Net_Zero_Table[[#This Row],[S+ Best-Euclidean Distance]]+Net_Zero_Table[[#This Row],[S- Worst-Euclidean Distance]])</f>
        <v>0.42353814130758766</v>
      </c>
      <c r="AB339">
        <v>338</v>
      </c>
    </row>
    <row r="340" spans="1:28" x14ac:dyDescent="0.3">
      <c r="A340">
        <v>510</v>
      </c>
      <c r="B340" t="s">
        <v>143</v>
      </c>
      <c r="C340" t="s">
        <v>151</v>
      </c>
      <c r="D340" t="s">
        <v>154</v>
      </c>
      <c r="E340" t="s">
        <v>156</v>
      </c>
      <c r="F340" t="s">
        <v>160</v>
      </c>
      <c r="G340" t="s">
        <v>224</v>
      </c>
      <c r="H340">
        <v>472.3743199689406</v>
      </c>
      <c r="I340">
        <v>34</v>
      </c>
      <c r="J340">
        <v>1676262.5382351126</v>
      </c>
      <c r="K340">
        <v>38780.822608333328</v>
      </c>
      <c r="L340">
        <v>301727256.88232023</v>
      </c>
      <c r="M340">
        <v>5898157.0841666656</v>
      </c>
      <c r="N340">
        <v>2514393807.3526688</v>
      </c>
      <c r="O340">
        <v>127370800</v>
      </c>
      <c r="P340">
        <v>24.703648391666661</v>
      </c>
      <c r="Q340">
        <v>25060.124946614927</v>
      </c>
      <c r="R340">
        <v>301766037.70492858</v>
      </c>
      <c r="S340">
        <v>2647.6627644368355</v>
      </c>
      <c r="T340">
        <v>25084.828595006595</v>
      </c>
      <c r="U340">
        <f>Net_Zero_Table[[#This Row],[Total Energy(MJ)]]*AHP!$Q$23/TOPSIS!$B$20</f>
        <v>2.5362807722147079E-2</v>
      </c>
      <c r="V340">
        <f>Net_Zero_Table[[#This Row],[Capital Cost (LKR)]]*AHP!$Q$24/TOPSIS!$C$20</f>
        <v>4.5052126784476581E-3</v>
      </c>
      <c r="W340">
        <f>Net_Zero_Table[[#This Row],[System Cost (LKR)]]*AHP!$Q$25/TOPSIS!$D$20</f>
        <v>2.7674247402663188E-3</v>
      </c>
      <c r="X340">
        <f>Net_Zero_Table[[#This Row],[Embodied Carbon (Metric T)]]*AHP!$Q$26/TOPSIS!$E$20</f>
        <v>1.0650801881005496E-2</v>
      </c>
      <c r="Y3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4.5247808355962501E-3</v>
      </c>
      <c r="Z3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3.3237559663432852E-3</v>
      </c>
      <c r="AA340">
        <f>Net_Zero_Table[[#This Row],[S- Worst-Euclidean Distance]]/(Net_Zero_Table[[#This Row],[S+ Best-Euclidean Distance]]+Net_Zero_Table[[#This Row],[S- Worst-Euclidean Distance]])</f>
        <v>0.42348733913331676</v>
      </c>
      <c r="AB340">
        <v>339</v>
      </c>
    </row>
    <row r="341" spans="1:28" x14ac:dyDescent="0.3">
      <c r="A341">
        <v>270</v>
      </c>
      <c r="B341" t="s">
        <v>141</v>
      </c>
      <c r="C341" t="s">
        <v>150</v>
      </c>
      <c r="D341" t="s">
        <v>154</v>
      </c>
      <c r="E341" t="s">
        <v>157</v>
      </c>
      <c r="F341" t="s">
        <v>161</v>
      </c>
      <c r="G341" t="s">
        <v>224</v>
      </c>
      <c r="H341">
        <v>448.7059833063073</v>
      </c>
      <c r="I341">
        <v>32</v>
      </c>
      <c r="J341">
        <v>1662159.0619938099</v>
      </c>
      <c r="K341">
        <v>56636.305674999989</v>
      </c>
      <c r="L341">
        <v>299188631.15888578</v>
      </c>
      <c r="M341">
        <v>5597382.8733333321</v>
      </c>
      <c r="N341">
        <v>2493238592.990715</v>
      </c>
      <c r="O341">
        <v>119878400</v>
      </c>
      <c r="P341">
        <v>25.681368608333326</v>
      </c>
      <c r="Q341">
        <v>24849.277976807458</v>
      </c>
      <c r="R341">
        <v>299245267.46456081</v>
      </c>
      <c r="S341">
        <v>2618.7143758640486</v>
      </c>
      <c r="T341">
        <v>24874.959345415791</v>
      </c>
      <c r="U341">
        <f>Net_Zero_Table[[#This Row],[Total Energy(MJ)]]*AHP!$Q$23/TOPSIS!$B$20</f>
        <v>2.5150942227261028E-2</v>
      </c>
      <c r="V341">
        <f>Net_Zero_Table[[#This Row],[Capital Cost (LKR)]]*AHP!$Q$24/TOPSIS!$C$20</f>
        <v>4.2754711221174614E-3</v>
      </c>
      <c r="W341">
        <f>Net_Zero_Table[[#This Row],[System Cost (LKR)]]*AHP!$Q$25/TOPSIS!$D$20</f>
        <v>2.6046350496624175E-3</v>
      </c>
      <c r="X341">
        <f>Net_Zero_Table[[#This Row],[Embodied Carbon (Metric T)]]*AHP!$Q$26/TOPSIS!$E$20</f>
        <v>1.1072338981828354E-2</v>
      </c>
      <c r="Y3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4.4425843434202604E-3</v>
      </c>
      <c r="Z3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3.2621194581843845E-3</v>
      </c>
      <c r="AA341">
        <f>Net_Zero_Table[[#This Row],[S- Worst-Euclidean Distance]]/(Net_Zero_Table[[#This Row],[S+ Best-Euclidean Distance]]+Net_Zero_Table[[#This Row],[S- Worst-Euclidean Distance]])</f>
        <v>0.42339323381970745</v>
      </c>
      <c r="AB341">
        <v>340</v>
      </c>
    </row>
    <row r="342" spans="1:28" x14ac:dyDescent="0.3">
      <c r="A342">
        <v>509</v>
      </c>
      <c r="B342" t="s">
        <v>143</v>
      </c>
      <c r="C342" t="s">
        <v>151</v>
      </c>
      <c r="D342" t="s">
        <v>154</v>
      </c>
      <c r="E342" t="s">
        <v>156</v>
      </c>
      <c r="F342" t="s">
        <v>160</v>
      </c>
      <c r="G342" t="s">
        <v>226</v>
      </c>
      <c r="H342">
        <v>472.3743199689406</v>
      </c>
      <c r="I342">
        <v>34</v>
      </c>
      <c r="J342">
        <v>1676262.5382351126</v>
      </c>
      <c r="K342">
        <v>38780.822608333328</v>
      </c>
      <c r="L342">
        <v>301727256.88232023</v>
      </c>
      <c r="M342">
        <v>5898157.0841666656</v>
      </c>
      <c r="N342">
        <v>2514393807.3526688</v>
      </c>
      <c r="O342">
        <v>132600000</v>
      </c>
      <c r="P342">
        <v>24.703648391666661</v>
      </c>
      <c r="Q342">
        <v>25060.124946614927</v>
      </c>
      <c r="R342">
        <v>301766037.70492858</v>
      </c>
      <c r="S342">
        <v>2652.8919644368352</v>
      </c>
      <c r="T342">
        <v>25084.828595006595</v>
      </c>
      <c r="U342">
        <f>Net_Zero_Table[[#This Row],[Total Energy(MJ)]]*AHP!$Q$23/TOPSIS!$B$20</f>
        <v>2.5362807722147079E-2</v>
      </c>
      <c r="V342">
        <f>Net_Zero_Table[[#This Row],[Capital Cost (LKR)]]*AHP!$Q$24/TOPSIS!$C$20</f>
        <v>4.5052126784476581E-3</v>
      </c>
      <c r="W342">
        <f>Net_Zero_Table[[#This Row],[System Cost (LKR)]]*AHP!$Q$25/TOPSIS!$D$20</f>
        <v>2.8810411849443818E-3</v>
      </c>
      <c r="X342">
        <f>Net_Zero_Table[[#This Row],[Embodied Carbon (Metric T)]]*AHP!$Q$26/TOPSIS!$E$20</f>
        <v>1.0650801881005496E-2</v>
      </c>
      <c r="Y3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4.5417671002207912E-3</v>
      </c>
      <c r="Z3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3.3131073427232023E-3</v>
      </c>
      <c r="AA342">
        <f>Net_Zero_Table[[#This Row],[S- Worst-Euclidean Distance]]/(Net_Zero_Table[[#This Row],[S+ Best-Euclidean Distance]]+Net_Zero_Table[[#This Row],[S- Worst-Euclidean Distance]])</f>
        <v>0.42178998108612098</v>
      </c>
      <c r="AB342">
        <v>341</v>
      </c>
    </row>
    <row r="343" spans="1:28" x14ac:dyDescent="0.3">
      <c r="A343">
        <v>269</v>
      </c>
      <c r="B343" t="s">
        <v>141</v>
      </c>
      <c r="C343" t="s">
        <v>150</v>
      </c>
      <c r="D343" t="s">
        <v>154</v>
      </c>
      <c r="E343" t="s">
        <v>157</v>
      </c>
      <c r="F343" t="s">
        <v>161</v>
      </c>
      <c r="G343" t="s">
        <v>226</v>
      </c>
      <c r="H343">
        <v>448.7059833063073</v>
      </c>
      <c r="I343">
        <v>32</v>
      </c>
      <c r="J343">
        <v>1662159.0619938099</v>
      </c>
      <c r="K343">
        <v>56636.305674999989</v>
      </c>
      <c r="L343">
        <v>299188631.15888578</v>
      </c>
      <c r="M343">
        <v>5597382.8733333321</v>
      </c>
      <c r="N343">
        <v>2493238592.990715</v>
      </c>
      <c r="O343">
        <v>124800000</v>
      </c>
      <c r="P343">
        <v>25.681368608333326</v>
      </c>
      <c r="Q343">
        <v>24849.277976807458</v>
      </c>
      <c r="R343">
        <v>299245267.46456081</v>
      </c>
      <c r="S343">
        <v>2623.6359758640483</v>
      </c>
      <c r="T343">
        <v>24874.959345415791</v>
      </c>
      <c r="U343">
        <f>Net_Zero_Table[[#This Row],[Total Energy(MJ)]]*AHP!$Q$23/TOPSIS!$B$20</f>
        <v>2.5150942227261028E-2</v>
      </c>
      <c r="V343">
        <f>Net_Zero_Table[[#This Row],[Capital Cost (LKR)]]*AHP!$Q$24/TOPSIS!$C$20</f>
        <v>4.2754711221174614E-3</v>
      </c>
      <c r="W343">
        <f>Net_Zero_Table[[#This Row],[System Cost (LKR)]]*AHP!$Q$25/TOPSIS!$D$20</f>
        <v>2.7115681740653005E-3</v>
      </c>
      <c r="X343">
        <f>Net_Zero_Table[[#This Row],[Embodied Carbon (Metric T)]]*AHP!$Q$26/TOPSIS!$E$20</f>
        <v>1.1072338981828354E-2</v>
      </c>
      <c r="Y3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4.4548819647193148E-3</v>
      </c>
      <c r="Z3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3.2464407084673982E-3</v>
      </c>
      <c r="AA343">
        <f>Net_Zero_Table[[#This Row],[S- Worst-Euclidean Distance]]/(Net_Zero_Table[[#This Row],[S+ Best-Euclidean Distance]]+Net_Zero_Table[[#This Row],[S- Worst-Euclidean Distance]])</f>
        <v>0.4215432655185789</v>
      </c>
      <c r="AB343">
        <v>342</v>
      </c>
    </row>
    <row r="344" spans="1:28" x14ac:dyDescent="0.3">
      <c r="A344">
        <v>67</v>
      </c>
      <c r="B344" t="s">
        <v>139</v>
      </c>
      <c r="C344" t="s">
        <v>150</v>
      </c>
      <c r="D344" t="s">
        <v>155</v>
      </c>
      <c r="E344" t="s">
        <v>157</v>
      </c>
      <c r="F344" t="s">
        <v>160</v>
      </c>
      <c r="G344" t="s">
        <v>225</v>
      </c>
      <c r="H344">
        <v>441.34537470663344</v>
      </c>
      <c r="I344">
        <v>63</v>
      </c>
      <c r="J344">
        <v>1622612.2488636095</v>
      </c>
      <c r="K344">
        <v>69816.701549999983</v>
      </c>
      <c r="L344">
        <v>292070204.79544973</v>
      </c>
      <c r="M344">
        <v>5470165.9108333318</v>
      </c>
      <c r="N344">
        <v>2433918373.295414</v>
      </c>
      <c r="O344">
        <v>117432000</v>
      </c>
      <c r="P344">
        <v>28.170823358333326</v>
      </c>
      <c r="Q344">
        <v>24258.053120510962</v>
      </c>
      <c r="R344">
        <v>292140021.49699974</v>
      </c>
      <c r="S344">
        <v>2556.8205392062473</v>
      </c>
      <c r="T344">
        <v>24286.223943869296</v>
      </c>
      <c r="U344">
        <f>Net_Zero_Table[[#This Row],[Total Energy(MJ)]]*AHP!$Q$23/TOPSIS!$B$20</f>
        <v>2.4553761084331938E-2</v>
      </c>
      <c r="V344">
        <f>Net_Zero_Table[[#This Row],[Capital Cost (LKR)]]*AHP!$Q$24/TOPSIS!$C$20</f>
        <v>4.1782984859550292E-3</v>
      </c>
      <c r="W344">
        <f>Net_Zero_Table[[#This Row],[System Cost (LKR)]]*AHP!$Q$25/TOPSIS!$D$20</f>
        <v>2.5514813607118297E-3</v>
      </c>
      <c r="X344">
        <f>Net_Zero_Table[[#This Row],[Embodied Carbon (Metric T)]]*AHP!$Q$26/TOPSIS!$E$20</f>
        <v>1.2145649648884413E-2</v>
      </c>
      <c r="Y3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4.5090892537865638E-3</v>
      </c>
      <c r="Z3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3.2746046660965954E-3</v>
      </c>
      <c r="AA344">
        <f>Net_Zero_Table[[#This Row],[S- Worst-Euclidean Distance]]/(Net_Zero_Table[[#This Row],[S+ Best-Euclidean Distance]]+Net_Zero_Table[[#This Row],[S- Worst-Euclidean Distance]])</f>
        <v>0.42070059534737597</v>
      </c>
      <c r="AB344">
        <v>343</v>
      </c>
    </row>
    <row r="345" spans="1:28" x14ac:dyDescent="0.3">
      <c r="A345">
        <v>69</v>
      </c>
      <c r="B345" t="s">
        <v>139</v>
      </c>
      <c r="C345" t="s">
        <v>150</v>
      </c>
      <c r="D345" t="s">
        <v>155</v>
      </c>
      <c r="E345" t="s">
        <v>157</v>
      </c>
      <c r="F345" t="s">
        <v>160</v>
      </c>
      <c r="G345" t="s">
        <v>224</v>
      </c>
      <c r="H345">
        <v>441.34537470663344</v>
      </c>
      <c r="I345">
        <v>32</v>
      </c>
      <c r="J345">
        <v>1622612.2488636095</v>
      </c>
      <c r="K345">
        <v>69816.701549999983</v>
      </c>
      <c r="L345">
        <v>292070204.79544973</v>
      </c>
      <c r="M345">
        <v>5470165.9108333318</v>
      </c>
      <c r="N345">
        <v>2433918373.295414</v>
      </c>
      <c r="O345">
        <v>119878400</v>
      </c>
      <c r="P345">
        <v>28.170823358333326</v>
      </c>
      <c r="Q345">
        <v>24258.053120510962</v>
      </c>
      <c r="R345">
        <v>292140021.49699974</v>
      </c>
      <c r="S345">
        <v>2559.2669392062471</v>
      </c>
      <c r="T345">
        <v>24286.223943869296</v>
      </c>
      <c r="U345">
        <f>Net_Zero_Table[[#This Row],[Total Energy(MJ)]]*AHP!$Q$23/TOPSIS!$B$20</f>
        <v>2.4553761084331938E-2</v>
      </c>
      <c r="V345">
        <f>Net_Zero_Table[[#This Row],[Capital Cost (LKR)]]*AHP!$Q$24/TOPSIS!$C$20</f>
        <v>4.1782984859550292E-3</v>
      </c>
      <c r="W345">
        <f>Net_Zero_Table[[#This Row],[System Cost (LKR)]]*AHP!$Q$25/TOPSIS!$D$20</f>
        <v>2.6046350496624175E-3</v>
      </c>
      <c r="X345">
        <f>Net_Zero_Table[[#This Row],[Embodied Carbon (Metric T)]]*AHP!$Q$26/TOPSIS!$E$20</f>
        <v>1.2145649648884413E-2</v>
      </c>
      <c r="Y3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4.5141738321413443E-3</v>
      </c>
      <c r="Z3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3.26554774057547E-3</v>
      </c>
      <c r="AA345">
        <f>Net_Zero_Table[[#This Row],[S- Worst-Euclidean Distance]]/(Net_Zero_Table[[#This Row],[S+ Best-Euclidean Distance]]+Net_Zero_Table[[#This Row],[S- Worst-Euclidean Distance]])</f>
        <v>0.41975123531767777</v>
      </c>
      <c r="AB345">
        <v>344</v>
      </c>
    </row>
    <row r="346" spans="1:28" x14ac:dyDescent="0.3">
      <c r="A346">
        <v>49</v>
      </c>
      <c r="B346" t="s">
        <v>139</v>
      </c>
      <c r="C346" t="s">
        <v>150</v>
      </c>
      <c r="D346" t="s">
        <v>154</v>
      </c>
      <c r="E346" t="s">
        <v>157</v>
      </c>
      <c r="F346" t="s">
        <v>160</v>
      </c>
      <c r="G346" t="s">
        <v>225</v>
      </c>
      <c r="H346">
        <v>441.3152808316334</v>
      </c>
      <c r="I346">
        <v>63</v>
      </c>
      <c r="J346">
        <v>1622583.1179926097</v>
      </c>
      <c r="K346">
        <v>69902.684049999982</v>
      </c>
      <c r="L346">
        <v>292064961.23866975</v>
      </c>
      <c r="M346">
        <v>5474465.0358333318</v>
      </c>
      <c r="N346">
        <v>2433874676.9889145</v>
      </c>
      <c r="O346">
        <v>117432000</v>
      </c>
      <c r="P346">
        <v>28.23531023333333</v>
      </c>
      <c r="Q346">
        <v>24257.617613989514</v>
      </c>
      <c r="R346">
        <v>292134863.92271978</v>
      </c>
      <c r="S346">
        <v>2556.7811420247476</v>
      </c>
      <c r="T346">
        <v>24285.852924222847</v>
      </c>
      <c r="U346">
        <f>Net_Zero_Table[[#This Row],[Total Energy(MJ)]]*AHP!$Q$23/TOPSIS!$B$20</f>
        <v>2.4553327600942719E-2</v>
      </c>
      <c r="V346">
        <f>Net_Zero_Table[[#This Row],[Capital Cost (LKR)]]*AHP!$Q$24/TOPSIS!$C$20</f>
        <v>4.1815823036255055E-3</v>
      </c>
      <c r="W346">
        <f>Net_Zero_Table[[#This Row],[System Cost (LKR)]]*AHP!$Q$25/TOPSIS!$D$20</f>
        <v>2.5514813607118297E-3</v>
      </c>
      <c r="X346">
        <f>Net_Zero_Table[[#This Row],[Embodied Carbon (Metric T)]]*AHP!$Q$26/TOPSIS!$E$20</f>
        <v>1.2173452705285664E-2</v>
      </c>
      <c r="Y3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4.5269834066711352E-3</v>
      </c>
      <c r="Z3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3.2656852427034909E-3</v>
      </c>
      <c r="AA346">
        <f>Net_Zero_Table[[#This Row],[S- Worst-Euclidean Distance]]/(Net_Zero_Table[[#This Row],[S+ Best-Euclidean Distance]]+Net_Zero_Table[[#This Row],[S- Worst-Euclidean Distance]])</f>
        <v>0.41907148752764783</v>
      </c>
      <c r="AB346">
        <v>345</v>
      </c>
    </row>
    <row r="347" spans="1:28" x14ac:dyDescent="0.3">
      <c r="A347">
        <v>418</v>
      </c>
      <c r="B347" t="s">
        <v>142</v>
      </c>
      <c r="C347" t="s">
        <v>151</v>
      </c>
      <c r="D347" t="s">
        <v>155</v>
      </c>
      <c r="E347" t="s">
        <v>156</v>
      </c>
      <c r="F347" t="s">
        <v>160</v>
      </c>
      <c r="G347" t="s">
        <v>225</v>
      </c>
      <c r="H347">
        <v>478.99115413738576</v>
      </c>
      <c r="I347">
        <v>69</v>
      </c>
      <c r="J347">
        <v>1709659.8900794908</v>
      </c>
      <c r="K347">
        <v>45573.240108333324</v>
      </c>
      <c r="L347">
        <v>307738780.21430838</v>
      </c>
      <c r="M347">
        <v>6168993.9591666656</v>
      </c>
      <c r="N347">
        <v>2564489835.1192365</v>
      </c>
      <c r="O347">
        <v>128616000</v>
      </c>
      <c r="P347">
        <v>23.263481516666662</v>
      </c>
      <c r="Q347">
        <v>25559.415356688387</v>
      </c>
      <c r="R347">
        <v>307784353.45441669</v>
      </c>
      <c r="S347">
        <v>2699.2748290784029</v>
      </c>
      <c r="T347">
        <v>25582.678838205054</v>
      </c>
      <c r="U347">
        <f>Net_Zero_Table[[#This Row],[Total Energy(MJ)]]*AHP!$Q$23/TOPSIS!$B$20</f>
        <v>2.5868634641327069E-2</v>
      </c>
      <c r="V347">
        <f>Net_Zero_Table[[#This Row],[Capital Cost (LKR)]]*AHP!$Q$24/TOPSIS!$C$20</f>
        <v>4.7120870810159884E-3</v>
      </c>
      <c r="W347">
        <f>Net_Zero_Table[[#This Row],[System Cost (LKR)]]*AHP!$Q$25/TOPSIS!$D$20</f>
        <v>2.7944795855415279E-3</v>
      </c>
      <c r="X347">
        <f>Net_Zero_Table[[#This Row],[Embodied Carbon (Metric T)]]*AHP!$Q$26/TOPSIS!$E$20</f>
        <v>1.0029884200425727E-2</v>
      </c>
      <c r="Y3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4.8900357873552106E-3</v>
      </c>
      <c r="Z3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3.5166603822350691E-3</v>
      </c>
      <c r="AA347">
        <f>Net_Zero_Table[[#This Row],[S- Worst-Euclidean Distance]]/(Net_Zero_Table[[#This Row],[S+ Best-Euclidean Distance]]+Net_Zero_Table[[#This Row],[S- Worst-Euclidean Distance]])</f>
        <v>0.41831657898568519</v>
      </c>
      <c r="AB347">
        <v>346</v>
      </c>
    </row>
    <row r="348" spans="1:28" x14ac:dyDescent="0.3">
      <c r="A348">
        <v>51</v>
      </c>
      <c r="B348" t="s">
        <v>139</v>
      </c>
      <c r="C348" t="s">
        <v>150</v>
      </c>
      <c r="D348" t="s">
        <v>154</v>
      </c>
      <c r="E348" t="s">
        <v>157</v>
      </c>
      <c r="F348" t="s">
        <v>160</v>
      </c>
      <c r="G348" t="s">
        <v>224</v>
      </c>
      <c r="H348">
        <v>441.3152808316334</v>
      </c>
      <c r="I348">
        <v>32</v>
      </c>
      <c r="J348">
        <v>1622583.1179926097</v>
      </c>
      <c r="K348">
        <v>69902.684049999982</v>
      </c>
      <c r="L348">
        <v>292064961.23866975</v>
      </c>
      <c r="M348">
        <v>5474465.0358333318</v>
      </c>
      <c r="N348">
        <v>2433874676.9889145</v>
      </c>
      <c r="O348">
        <v>119878400</v>
      </c>
      <c r="P348">
        <v>28.23531023333333</v>
      </c>
      <c r="Q348">
        <v>24257.617613989514</v>
      </c>
      <c r="R348">
        <v>292134863.92271978</v>
      </c>
      <c r="S348">
        <v>2559.2275420247479</v>
      </c>
      <c r="T348">
        <v>24285.852924222847</v>
      </c>
      <c r="U348">
        <f>Net_Zero_Table[[#This Row],[Total Energy(MJ)]]*AHP!$Q$23/TOPSIS!$B$20</f>
        <v>2.4553327600942719E-2</v>
      </c>
      <c r="V348">
        <f>Net_Zero_Table[[#This Row],[Capital Cost (LKR)]]*AHP!$Q$24/TOPSIS!$C$20</f>
        <v>4.1815823036255055E-3</v>
      </c>
      <c r="W348">
        <f>Net_Zero_Table[[#This Row],[System Cost (LKR)]]*AHP!$Q$25/TOPSIS!$D$20</f>
        <v>2.6046350496624175E-3</v>
      </c>
      <c r="X348">
        <f>Net_Zero_Table[[#This Row],[Embodied Carbon (Metric T)]]*AHP!$Q$26/TOPSIS!$E$20</f>
        <v>1.2173452705285664E-2</v>
      </c>
      <c r="Y3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4.5320479093288501E-3</v>
      </c>
      <c r="Z3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3.2566035115081664E-3</v>
      </c>
      <c r="AA348">
        <f>Net_Zero_Table[[#This Row],[S- Worst-Euclidean Distance]]/(Net_Zero_Table[[#This Row],[S+ Best-Euclidean Distance]]+Net_Zero_Table[[#This Row],[S- Worst-Euclidean Distance]])</f>
        <v>0.418121615097032</v>
      </c>
      <c r="AB348">
        <v>347</v>
      </c>
    </row>
    <row r="349" spans="1:28" x14ac:dyDescent="0.3">
      <c r="A349">
        <v>68</v>
      </c>
      <c r="B349" t="s">
        <v>139</v>
      </c>
      <c r="C349" t="s">
        <v>150</v>
      </c>
      <c r="D349" t="s">
        <v>155</v>
      </c>
      <c r="E349" t="s">
        <v>157</v>
      </c>
      <c r="F349" t="s">
        <v>160</v>
      </c>
      <c r="G349" t="s">
        <v>226</v>
      </c>
      <c r="H349">
        <v>441.34537470663344</v>
      </c>
      <c r="I349">
        <v>32</v>
      </c>
      <c r="J349">
        <v>1622612.2488636095</v>
      </c>
      <c r="K349">
        <v>69816.701549999983</v>
      </c>
      <c r="L349">
        <v>292070204.79544973</v>
      </c>
      <c r="M349">
        <v>5470165.9108333318</v>
      </c>
      <c r="N349">
        <v>2433918373.295414</v>
      </c>
      <c r="O349">
        <v>124800000</v>
      </c>
      <c r="P349">
        <v>28.170823358333326</v>
      </c>
      <c r="Q349">
        <v>24258.053120510962</v>
      </c>
      <c r="R349">
        <v>292140021.49699974</v>
      </c>
      <c r="S349">
        <v>2564.1885392062472</v>
      </c>
      <c r="T349">
        <v>24286.223943869296</v>
      </c>
      <c r="U349">
        <f>Net_Zero_Table[[#This Row],[Total Energy(MJ)]]*AHP!$Q$23/TOPSIS!$B$20</f>
        <v>2.4553761084331938E-2</v>
      </c>
      <c r="V349">
        <f>Net_Zero_Table[[#This Row],[Capital Cost (LKR)]]*AHP!$Q$24/TOPSIS!$C$20</f>
        <v>4.1782984859550292E-3</v>
      </c>
      <c r="W349">
        <f>Net_Zero_Table[[#This Row],[System Cost (LKR)]]*AHP!$Q$25/TOPSIS!$D$20</f>
        <v>2.7115681740653005E-3</v>
      </c>
      <c r="X349">
        <f>Net_Zero_Table[[#This Row],[Embodied Carbon (Metric T)]]*AHP!$Q$26/TOPSIS!$E$20</f>
        <v>1.2145649648884413E-2</v>
      </c>
      <c r="Y3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4.5262769532992859E-3</v>
      </c>
      <c r="Z3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3.2498855303082102E-3</v>
      </c>
      <c r="AA349">
        <f>Net_Zero_Table[[#This Row],[S- Worst-Euclidean Distance]]/(Net_Zero_Table[[#This Row],[S+ Best-Euclidean Distance]]+Net_Zero_Table[[#This Row],[S- Worst-Euclidean Distance]])</f>
        <v>0.41792922114977882</v>
      </c>
      <c r="AB349">
        <v>348</v>
      </c>
    </row>
    <row r="350" spans="1:28" x14ac:dyDescent="0.3">
      <c r="A350">
        <v>420</v>
      </c>
      <c r="B350" t="s">
        <v>142</v>
      </c>
      <c r="C350" t="s">
        <v>151</v>
      </c>
      <c r="D350" t="s">
        <v>155</v>
      </c>
      <c r="E350" t="s">
        <v>156</v>
      </c>
      <c r="F350" t="s">
        <v>160</v>
      </c>
      <c r="G350" t="s">
        <v>224</v>
      </c>
      <c r="H350">
        <v>478.99115413738576</v>
      </c>
      <c r="I350">
        <v>35</v>
      </c>
      <c r="J350">
        <v>1709659.8900794908</v>
      </c>
      <c r="K350">
        <v>45573.240108333324</v>
      </c>
      <c r="L350">
        <v>307738780.21430838</v>
      </c>
      <c r="M350">
        <v>6168993.9591666656</v>
      </c>
      <c r="N350">
        <v>2564489835.1192365</v>
      </c>
      <c r="O350">
        <v>131117000</v>
      </c>
      <c r="P350">
        <v>23.263481516666662</v>
      </c>
      <c r="Q350">
        <v>25559.415356688387</v>
      </c>
      <c r="R350">
        <v>307784353.45441669</v>
      </c>
      <c r="S350">
        <v>2701.7758290784031</v>
      </c>
      <c r="T350">
        <v>25582.678838205054</v>
      </c>
      <c r="U350">
        <f>Net_Zero_Table[[#This Row],[Total Energy(MJ)]]*AHP!$Q$23/TOPSIS!$B$20</f>
        <v>2.5868634641327069E-2</v>
      </c>
      <c r="V350">
        <f>Net_Zero_Table[[#This Row],[Capital Cost (LKR)]]*AHP!$Q$24/TOPSIS!$C$20</f>
        <v>4.7120870810159884E-3</v>
      </c>
      <c r="W350">
        <f>Net_Zero_Table[[#This Row],[System Cost (LKR)]]*AHP!$Q$25/TOPSIS!$D$20</f>
        <v>2.8488195855682695E-3</v>
      </c>
      <c r="X350">
        <f>Net_Zero_Table[[#This Row],[Embodied Carbon (Metric T)]]*AHP!$Q$26/TOPSIS!$E$20</f>
        <v>1.0029884200425727E-2</v>
      </c>
      <c r="Y3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4.8975327423902166E-3</v>
      </c>
      <c r="Z3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3.5118112242416696E-3</v>
      </c>
      <c r="AA350">
        <f>Net_Zero_Table[[#This Row],[S- Worst-Euclidean Distance]]/(Net_Zero_Table[[#This Row],[S+ Best-Euclidean Distance]]+Net_Zero_Table[[#This Row],[S- Worst-Euclidean Distance]])</f>
        <v>0.41760822701229355</v>
      </c>
      <c r="AB350">
        <v>349</v>
      </c>
    </row>
    <row r="351" spans="1:28" x14ac:dyDescent="0.3">
      <c r="A351">
        <v>400</v>
      </c>
      <c r="B351" t="s">
        <v>142</v>
      </c>
      <c r="C351" t="s">
        <v>151</v>
      </c>
      <c r="D351" t="s">
        <v>154</v>
      </c>
      <c r="E351" t="s">
        <v>156</v>
      </c>
      <c r="F351" t="s">
        <v>160</v>
      </c>
      <c r="G351" t="s">
        <v>225</v>
      </c>
      <c r="H351">
        <v>478.96106026238573</v>
      </c>
      <c r="I351">
        <v>69</v>
      </c>
      <c r="J351">
        <v>1709630.7592084911</v>
      </c>
      <c r="K351">
        <v>45659.222608333323</v>
      </c>
      <c r="L351">
        <v>307733536.6575284</v>
      </c>
      <c r="M351">
        <v>6173293.0841666656</v>
      </c>
      <c r="N351">
        <v>2564446138.8127365</v>
      </c>
      <c r="O351">
        <v>128616000</v>
      </c>
      <c r="P351">
        <v>23.327968391666662</v>
      </c>
      <c r="Q351">
        <v>25558.979850166943</v>
      </c>
      <c r="R351">
        <v>307779195.88013673</v>
      </c>
      <c r="S351">
        <v>2699.2354318969033</v>
      </c>
      <c r="T351">
        <v>25582.307818558609</v>
      </c>
      <c r="U351">
        <f>Net_Zero_Table[[#This Row],[Total Energy(MJ)]]*AHP!$Q$23/TOPSIS!$B$20</f>
        <v>2.5868201157937854E-2</v>
      </c>
      <c r="V351">
        <f>Net_Zero_Table[[#This Row],[Capital Cost (LKR)]]*AHP!$Q$24/TOPSIS!$C$20</f>
        <v>4.7153708986864646E-3</v>
      </c>
      <c r="W351">
        <f>Net_Zero_Table[[#This Row],[System Cost (LKR)]]*AHP!$Q$25/TOPSIS!$D$20</f>
        <v>2.7944795855415279E-3</v>
      </c>
      <c r="X351">
        <f>Net_Zero_Table[[#This Row],[Embodied Carbon (Metric T)]]*AHP!$Q$26/TOPSIS!$E$20</f>
        <v>1.0057687256826979E-2</v>
      </c>
      <c r="Y3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4.8947787643811008E-3</v>
      </c>
      <c r="Z3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3.4918878725025784E-3</v>
      </c>
      <c r="AA351">
        <f>Net_Zero_Table[[#This Row],[S- Worst-Euclidean Distance]]/(Net_Zero_Table[[#This Row],[S+ Best-Euclidean Distance]]+Net_Zero_Table[[#This Row],[S- Worst-Euclidean Distance]])</f>
        <v>0.41636183047333997</v>
      </c>
      <c r="AB351">
        <v>350</v>
      </c>
    </row>
    <row r="352" spans="1:28" x14ac:dyDescent="0.3">
      <c r="A352">
        <v>50</v>
      </c>
      <c r="B352" t="s">
        <v>139</v>
      </c>
      <c r="C352" t="s">
        <v>150</v>
      </c>
      <c r="D352" t="s">
        <v>154</v>
      </c>
      <c r="E352" t="s">
        <v>157</v>
      </c>
      <c r="F352" t="s">
        <v>160</v>
      </c>
      <c r="G352" t="s">
        <v>226</v>
      </c>
      <c r="H352">
        <v>441.3152808316334</v>
      </c>
      <c r="I352">
        <v>32</v>
      </c>
      <c r="J352">
        <v>1622583.1179926097</v>
      </c>
      <c r="K352">
        <v>69902.684049999982</v>
      </c>
      <c r="L352">
        <v>292064961.23866975</v>
      </c>
      <c r="M352">
        <v>5474465.0358333318</v>
      </c>
      <c r="N352">
        <v>2433874676.9889145</v>
      </c>
      <c r="O352">
        <v>124800000</v>
      </c>
      <c r="P352">
        <v>28.23531023333333</v>
      </c>
      <c r="Q352">
        <v>24257.617613989514</v>
      </c>
      <c r="R352">
        <v>292134863.92271978</v>
      </c>
      <c r="S352">
        <v>2564.149142024748</v>
      </c>
      <c r="T352">
        <v>24285.852924222847</v>
      </c>
      <c r="U352">
        <f>Net_Zero_Table[[#This Row],[Total Energy(MJ)]]*AHP!$Q$23/TOPSIS!$B$20</f>
        <v>2.4553327600942719E-2</v>
      </c>
      <c r="V352">
        <f>Net_Zero_Table[[#This Row],[Capital Cost (LKR)]]*AHP!$Q$24/TOPSIS!$C$20</f>
        <v>4.1815823036255055E-3</v>
      </c>
      <c r="W352">
        <f>Net_Zero_Table[[#This Row],[System Cost (LKR)]]*AHP!$Q$25/TOPSIS!$D$20</f>
        <v>2.7115681740653005E-3</v>
      </c>
      <c r="X352">
        <f>Net_Zero_Table[[#This Row],[Embodied Carbon (Metric T)]]*AHP!$Q$26/TOPSIS!$E$20</f>
        <v>1.2173452705285664E-2</v>
      </c>
      <c r="Y3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4.5441034235182845E-3</v>
      </c>
      <c r="Z3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3.2408980769682407E-3</v>
      </c>
      <c r="AA352">
        <f>Net_Zero_Table[[#This Row],[S- Worst-Euclidean Distance]]/(Net_Zero_Table[[#This Row],[S+ Best-Euclidean Distance]]+Net_Zero_Table[[#This Row],[S- Worst-Euclidean Distance]])</f>
        <v>0.41630025077910393</v>
      </c>
      <c r="AB352">
        <v>351</v>
      </c>
    </row>
    <row r="353" spans="1:28" x14ac:dyDescent="0.3">
      <c r="A353">
        <v>419</v>
      </c>
      <c r="B353" t="s">
        <v>142</v>
      </c>
      <c r="C353" t="s">
        <v>151</v>
      </c>
      <c r="D353" t="s">
        <v>155</v>
      </c>
      <c r="E353" t="s">
        <v>156</v>
      </c>
      <c r="F353" t="s">
        <v>160</v>
      </c>
      <c r="G353" t="s">
        <v>226</v>
      </c>
      <c r="H353">
        <v>478.99115413738576</v>
      </c>
      <c r="I353">
        <v>35</v>
      </c>
      <c r="J353">
        <v>1709659.8900794908</v>
      </c>
      <c r="K353">
        <v>45573.240108333324</v>
      </c>
      <c r="L353">
        <v>307738780.21430838</v>
      </c>
      <c r="M353">
        <v>6168993.9591666656</v>
      </c>
      <c r="N353">
        <v>2564489835.1192365</v>
      </c>
      <c r="O353">
        <v>136500000</v>
      </c>
      <c r="P353">
        <v>23.263481516666662</v>
      </c>
      <c r="Q353">
        <v>25559.415356688387</v>
      </c>
      <c r="R353">
        <v>307784353.45441669</v>
      </c>
      <c r="S353">
        <v>2707.158829078403</v>
      </c>
      <c r="T353">
        <v>25582.678838205054</v>
      </c>
      <c r="U353">
        <f>Net_Zero_Table[[#This Row],[Total Energy(MJ)]]*AHP!$Q$23/TOPSIS!$B$20</f>
        <v>2.5868634641327069E-2</v>
      </c>
      <c r="V353">
        <f>Net_Zero_Table[[#This Row],[Capital Cost (LKR)]]*AHP!$Q$24/TOPSIS!$C$20</f>
        <v>4.7120870810159884E-3</v>
      </c>
      <c r="W353">
        <f>Net_Zero_Table[[#This Row],[System Cost (LKR)]]*AHP!$Q$25/TOPSIS!$D$20</f>
        <v>2.9657776903839225E-3</v>
      </c>
      <c r="X353">
        <f>Net_Zero_Table[[#This Row],[Embodied Carbon (Metric T)]]*AHP!$Q$26/TOPSIS!$E$20</f>
        <v>1.0029884200425727E-2</v>
      </c>
      <c r="Y3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4.9156681910433484E-3</v>
      </c>
      <c r="Z3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3.5042112367961015E-3</v>
      </c>
      <c r="AA353">
        <f>Net_Zero_Table[[#This Row],[S- Worst-Euclidean Distance]]/(Net_Zero_Table[[#This Row],[S+ Best-Euclidean Distance]]+Net_Zero_Table[[#This Row],[S- Worst-Euclidean Distance]])</f>
        <v>0.41618306613866629</v>
      </c>
      <c r="AB353">
        <v>352</v>
      </c>
    </row>
    <row r="354" spans="1:28" x14ac:dyDescent="0.3">
      <c r="A354">
        <v>402</v>
      </c>
      <c r="B354" t="s">
        <v>142</v>
      </c>
      <c r="C354" t="s">
        <v>151</v>
      </c>
      <c r="D354" t="s">
        <v>154</v>
      </c>
      <c r="E354" t="s">
        <v>156</v>
      </c>
      <c r="F354" t="s">
        <v>160</v>
      </c>
      <c r="G354" t="s">
        <v>224</v>
      </c>
      <c r="H354">
        <v>478.96106026238573</v>
      </c>
      <c r="I354">
        <v>35</v>
      </c>
      <c r="J354">
        <v>1709630.7592084911</v>
      </c>
      <c r="K354">
        <v>45659.222608333323</v>
      </c>
      <c r="L354">
        <v>307733536.6575284</v>
      </c>
      <c r="M354">
        <v>6173293.0841666656</v>
      </c>
      <c r="N354">
        <v>2564446138.8127365</v>
      </c>
      <c r="O354">
        <v>131117000</v>
      </c>
      <c r="P354">
        <v>23.327968391666662</v>
      </c>
      <c r="Q354">
        <v>25558.979850166943</v>
      </c>
      <c r="R354">
        <v>307779195.88013673</v>
      </c>
      <c r="S354">
        <v>2701.736431896903</v>
      </c>
      <c r="T354">
        <v>25582.307818558609</v>
      </c>
      <c r="U354">
        <f>Net_Zero_Table[[#This Row],[Total Energy(MJ)]]*AHP!$Q$23/TOPSIS!$B$20</f>
        <v>2.5868201157937854E-2</v>
      </c>
      <c r="V354">
        <f>Net_Zero_Table[[#This Row],[Capital Cost (LKR)]]*AHP!$Q$24/TOPSIS!$C$20</f>
        <v>4.7153708986864646E-3</v>
      </c>
      <c r="W354">
        <f>Net_Zero_Table[[#This Row],[System Cost (LKR)]]*AHP!$Q$25/TOPSIS!$D$20</f>
        <v>2.8488195855682695E-3</v>
      </c>
      <c r="X354">
        <f>Net_Zero_Table[[#This Row],[Embodied Carbon (Metric T)]]*AHP!$Q$26/TOPSIS!$E$20</f>
        <v>1.0057687256826979E-2</v>
      </c>
      <c r="Y3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4.9022684660681038E-3</v>
      </c>
      <c r="Z3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3.4870042651047408E-3</v>
      </c>
      <c r="AA354">
        <f>Net_Zero_Table[[#This Row],[S- Worst-Euclidean Distance]]/(Net_Zero_Table[[#This Row],[S+ Best-Euclidean Distance]]+Net_Zero_Table[[#This Row],[S- Worst-Euclidean Distance]])</f>
        <v>0.41565036408313877</v>
      </c>
      <c r="AB354">
        <v>353</v>
      </c>
    </row>
    <row r="355" spans="1:28" x14ac:dyDescent="0.3">
      <c r="A355">
        <v>178</v>
      </c>
      <c r="B355" t="s">
        <v>140</v>
      </c>
      <c r="C355" t="s">
        <v>150</v>
      </c>
      <c r="D355" t="s">
        <v>155</v>
      </c>
      <c r="E355" t="s">
        <v>157</v>
      </c>
      <c r="F355" t="s">
        <v>161</v>
      </c>
      <c r="G355" t="s">
        <v>225</v>
      </c>
      <c r="H355">
        <v>433.97098859698292</v>
      </c>
      <c r="I355">
        <v>62</v>
      </c>
      <c r="J355">
        <v>1615320.9057686541</v>
      </c>
      <c r="K355">
        <v>63428.723174999985</v>
      </c>
      <c r="L355">
        <v>290757763.03835773</v>
      </c>
      <c r="M355">
        <v>6108963.7483333321</v>
      </c>
      <c r="N355">
        <v>2422981358.6529813</v>
      </c>
      <c r="O355">
        <v>115568000</v>
      </c>
      <c r="P355">
        <v>28.368241733333324</v>
      </c>
      <c r="Q355">
        <v>24149.047541241376</v>
      </c>
      <c r="R355">
        <v>290821191.76153272</v>
      </c>
      <c r="S355">
        <v>2544.6583224013148</v>
      </c>
      <c r="T355">
        <v>24177.415782974709</v>
      </c>
      <c r="U355">
        <f>Net_Zero_Table[[#This Row],[Total Energy(MJ)]]*AHP!$Q$23/TOPSIS!$B$20</f>
        <v>2.4442916188553414E-2</v>
      </c>
      <c r="V355">
        <f>Net_Zero_Table[[#This Row],[Capital Cost (LKR)]]*AHP!$Q$24/TOPSIS!$C$20</f>
        <v>4.6662339673947473E-3</v>
      </c>
      <c r="W355">
        <f>Net_Zero_Table[[#This Row],[System Cost (LKR)]]*AHP!$Q$25/TOPSIS!$D$20</f>
        <v>2.5109816565735471E-3</v>
      </c>
      <c r="X355">
        <f>Net_Zero_Table[[#This Row],[Embodied Carbon (Metric T)]]*AHP!$Q$26/TOPSIS!$E$20</f>
        <v>1.2230765173784139E-2</v>
      </c>
      <c r="Y3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4.5298529243672269E-3</v>
      </c>
      <c r="Z3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3.2170357398807799E-3</v>
      </c>
      <c r="AA355">
        <f>Net_Zero_Table[[#This Row],[S- Worst-Euclidean Distance]]/(Net_Zero_Table[[#This Row],[S+ Best-Euclidean Distance]]+Net_Zero_Table[[#This Row],[S- Worst-Euclidean Distance]])</f>
        <v>0.41526810043462253</v>
      </c>
      <c r="AB355">
        <v>354</v>
      </c>
    </row>
    <row r="356" spans="1:28" x14ac:dyDescent="0.3">
      <c r="A356">
        <v>180</v>
      </c>
      <c r="B356" t="s">
        <v>140</v>
      </c>
      <c r="C356" t="s">
        <v>150</v>
      </c>
      <c r="D356" t="s">
        <v>155</v>
      </c>
      <c r="E356" t="s">
        <v>157</v>
      </c>
      <c r="F356" t="s">
        <v>161</v>
      </c>
      <c r="G356" t="s">
        <v>224</v>
      </c>
      <c r="H356">
        <v>433.97098859698292</v>
      </c>
      <c r="I356">
        <v>31</v>
      </c>
      <c r="J356">
        <v>1615320.9057686541</v>
      </c>
      <c r="K356">
        <v>63428.723174999985</v>
      </c>
      <c r="L356">
        <v>290757763.03835773</v>
      </c>
      <c r="M356">
        <v>6108963.7483333321</v>
      </c>
      <c r="N356">
        <v>2422981358.6529813</v>
      </c>
      <c r="O356">
        <v>116132200</v>
      </c>
      <c r="P356">
        <v>28.368241733333324</v>
      </c>
      <c r="Q356">
        <v>24149.047541241376</v>
      </c>
      <c r="R356">
        <v>290821191.76153272</v>
      </c>
      <c r="S356">
        <v>2545.2225224013146</v>
      </c>
      <c r="T356">
        <v>24177.415782974709</v>
      </c>
      <c r="U356">
        <f>Net_Zero_Table[[#This Row],[Total Energy(MJ)]]*AHP!$Q$23/TOPSIS!$B$20</f>
        <v>2.4442916188553414E-2</v>
      </c>
      <c r="V356">
        <f>Net_Zero_Table[[#This Row],[Capital Cost (LKR)]]*AHP!$Q$24/TOPSIS!$C$20</f>
        <v>4.6662339673947473E-3</v>
      </c>
      <c r="W356">
        <f>Net_Zero_Table[[#This Row],[System Cost (LKR)]]*AHP!$Q$25/TOPSIS!$D$20</f>
        <v>2.5232402043604673E-3</v>
      </c>
      <c r="X356">
        <f>Net_Zero_Table[[#This Row],[Embodied Carbon (Metric T)]]*AHP!$Q$26/TOPSIS!$E$20</f>
        <v>1.2230765173784139E-2</v>
      </c>
      <c r="Y3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4.5308557916188185E-3</v>
      </c>
      <c r="Z3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3.2146794490013589E-3</v>
      </c>
      <c r="AA356">
        <f>Net_Zero_Table[[#This Row],[S- Worst-Euclidean Distance]]/(Net_Zero_Table[[#This Row],[S+ Best-Euclidean Distance]]+Net_Zero_Table[[#This Row],[S- Worst-Euclidean Distance]])</f>
        <v>0.41503644992053029</v>
      </c>
      <c r="AB356">
        <v>355</v>
      </c>
    </row>
    <row r="357" spans="1:28" x14ac:dyDescent="0.3">
      <c r="A357">
        <v>401</v>
      </c>
      <c r="B357" t="s">
        <v>142</v>
      </c>
      <c r="C357" t="s">
        <v>151</v>
      </c>
      <c r="D357" t="s">
        <v>154</v>
      </c>
      <c r="E357" t="s">
        <v>156</v>
      </c>
      <c r="F357" t="s">
        <v>160</v>
      </c>
      <c r="G357" t="s">
        <v>226</v>
      </c>
      <c r="H357">
        <v>478.96106026238573</v>
      </c>
      <c r="I357">
        <v>35</v>
      </c>
      <c r="J357">
        <v>1709630.7592084911</v>
      </c>
      <c r="K357">
        <v>45659.222608333323</v>
      </c>
      <c r="L357">
        <v>307733536.6575284</v>
      </c>
      <c r="M357">
        <v>6173293.0841666656</v>
      </c>
      <c r="N357">
        <v>2564446138.8127365</v>
      </c>
      <c r="O357">
        <v>136500000</v>
      </c>
      <c r="P357">
        <v>23.327968391666662</v>
      </c>
      <c r="Q357">
        <v>25558.979850166943</v>
      </c>
      <c r="R357">
        <v>307779195.88013673</v>
      </c>
      <c r="S357">
        <v>2707.1194318969028</v>
      </c>
      <c r="T357">
        <v>25582.307818558609</v>
      </c>
      <c r="U357">
        <f>Net_Zero_Table[[#This Row],[Total Energy(MJ)]]*AHP!$Q$23/TOPSIS!$B$20</f>
        <v>2.5868201157937854E-2</v>
      </c>
      <c r="V357">
        <f>Net_Zero_Table[[#This Row],[Capital Cost (LKR)]]*AHP!$Q$24/TOPSIS!$C$20</f>
        <v>4.7153708986864646E-3</v>
      </c>
      <c r="W357">
        <f>Net_Zero_Table[[#This Row],[System Cost (LKR)]]*AHP!$Q$25/TOPSIS!$D$20</f>
        <v>2.9657776903839225E-3</v>
      </c>
      <c r="X357">
        <f>Net_Zero_Table[[#This Row],[Embodied Carbon (Metric T)]]*AHP!$Q$26/TOPSIS!$E$20</f>
        <v>1.0057687256826979E-2</v>
      </c>
      <c r="Y3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4.9203864599294302E-3</v>
      </c>
      <c r="Z3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3.4793500919333979E-3</v>
      </c>
      <c r="AA357">
        <f>Net_Zero_Table[[#This Row],[S- Worst-Euclidean Distance]]/(Net_Zero_Table[[#This Row],[S+ Best-Euclidean Distance]]+Net_Zero_Table[[#This Row],[S- Worst-Euclidean Distance]])</f>
        <v>0.41422133544911893</v>
      </c>
      <c r="AB357">
        <v>356</v>
      </c>
    </row>
    <row r="358" spans="1:28" x14ac:dyDescent="0.3">
      <c r="A358">
        <v>160</v>
      </c>
      <c r="B358" t="s">
        <v>140</v>
      </c>
      <c r="C358" t="s">
        <v>150</v>
      </c>
      <c r="D358" t="s">
        <v>154</v>
      </c>
      <c r="E358" t="s">
        <v>157</v>
      </c>
      <c r="F358" t="s">
        <v>161</v>
      </c>
      <c r="G358" t="s">
        <v>225</v>
      </c>
      <c r="H358">
        <v>433.94089472198289</v>
      </c>
      <c r="I358">
        <v>62</v>
      </c>
      <c r="J358">
        <v>1615291.7748976543</v>
      </c>
      <c r="K358">
        <v>63514.70567499999</v>
      </c>
      <c r="L358">
        <v>290752519.48157781</v>
      </c>
      <c r="M358">
        <v>6113262.8733333321</v>
      </c>
      <c r="N358">
        <v>2422937662.3464813</v>
      </c>
      <c r="O358">
        <v>115568000</v>
      </c>
      <c r="P358">
        <v>28.432728608333328</v>
      </c>
      <c r="Q358">
        <v>24148.612034719932</v>
      </c>
      <c r="R358">
        <v>290816034.18725282</v>
      </c>
      <c r="S358">
        <v>2544.6189252198146</v>
      </c>
      <c r="T358">
        <v>24177.044763328264</v>
      </c>
      <c r="U358">
        <f>Net_Zero_Table[[#This Row],[Total Energy(MJ)]]*AHP!$Q$23/TOPSIS!$B$20</f>
        <v>2.4442482705164203E-2</v>
      </c>
      <c r="V358">
        <f>Net_Zero_Table[[#This Row],[Capital Cost (LKR)]]*AHP!$Q$24/TOPSIS!$C$20</f>
        <v>4.6695177850652244E-3</v>
      </c>
      <c r="W358">
        <f>Net_Zero_Table[[#This Row],[System Cost (LKR)]]*AHP!$Q$25/TOPSIS!$D$20</f>
        <v>2.5109816565735471E-3</v>
      </c>
      <c r="X358">
        <f>Net_Zero_Table[[#This Row],[Embodied Carbon (Metric T)]]*AHP!$Q$26/TOPSIS!$E$20</f>
        <v>1.2258568230185393E-2</v>
      </c>
      <c r="Y3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4.5485485604414211E-3</v>
      </c>
      <c r="Z3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3.2092081517865151E-3</v>
      </c>
      <c r="AA358">
        <f>Net_Zero_Table[[#This Row],[S- Worst-Euclidean Distance]]/(Net_Zero_Table[[#This Row],[S+ Best-Euclidean Distance]]+Net_Zero_Table[[#This Row],[S- Worst-Euclidean Distance]])</f>
        <v>0.41367733880183366</v>
      </c>
      <c r="AB358">
        <v>357</v>
      </c>
    </row>
    <row r="359" spans="1:28" x14ac:dyDescent="0.3">
      <c r="A359">
        <v>162</v>
      </c>
      <c r="B359" t="s">
        <v>140</v>
      </c>
      <c r="C359" t="s">
        <v>150</v>
      </c>
      <c r="D359" t="s">
        <v>154</v>
      </c>
      <c r="E359" t="s">
        <v>157</v>
      </c>
      <c r="F359" t="s">
        <v>161</v>
      </c>
      <c r="G359" t="s">
        <v>224</v>
      </c>
      <c r="H359">
        <v>433.94089472198289</v>
      </c>
      <c r="I359">
        <v>31</v>
      </c>
      <c r="J359">
        <v>1615291.7748976543</v>
      </c>
      <c r="K359">
        <v>63514.70567499999</v>
      </c>
      <c r="L359">
        <v>290752519.48157781</v>
      </c>
      <c r="M359">
        <v>6113262.8733333321</v>
      </c>
      <c r="N359">
        <v>2422937662.3464813</v>
      </c>
      <c r="O359">
        <v>116132200</v>
      </c>
      <c r="P359">
        <v>28.432728608333328</v>
      </c>
      <c r="Q359">
        <v>24148.612034719932</v>
      </c>
      <c r="R359">
        <v>290816034.18725282</v>
      </c>
      <c r="S359">
        <v>2545.1831252198149</v>
      </c>
      <c r="T359">
        <v>24177.044763328264</v>
      </c>
      <c r="U359">
        <f>Net_Zero_Table[[#This Row],[Total Energy(MJ)]]*AHP!$Q$23/TOPSIS!$B$20</f>
        <v>2.4442482705164203E-2</v>
      </c>
      <c r="V359">
        <f>Net_Zero_Table[[#This Row],[Capital Cost (LKR)]]*AHP!$Q$24/TOPSIS!$C$20</f>
        <v>4.6695177850652244E-3</v>
      </c>
      <c r="W359">
        <f>Net_Zero_Table[[#This Row],[System Cost (LKR)]]*AHP!$Q$25/TOPSIS!$D$20</f>
        <v>2.5232402043604673E-3</v>
      </c>
      <c r="X359">
        <f>Net_Zero_Table[[#This Row],[Embodied Carbon (Metric T)]]*AHP!$Q$26/TOPSIS!$E$20</f>
        <v>1.2258568230185393E-2</v>
      </c>
      <c r="Y3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4.5495473065725123E-3</v>
      </c>
      <c r="Z3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3.2068461094437355E-3</v>
      </c>
      <c r="AA359">
        <f>Net_Zero_Table[[#This Row],[S- Worst-Euclidean Distance]]/(Net_Zero_Table[[#This Row],[S+ Best-Euclidean Distance]]+Net_Zero_Table[[#This Row],[S- Worst-Euclidean Distance]])</f>
        <v>0.41344552003021012</v>
      </c>
      <c r="AB359">
        <v>358</v>
      </c>
    </row>
    <row r="360" spans="1:28" x14ac:dyDescent="0.3">
      <c r="A360">
        <v>179</v>
      </c>
      <c r="B360" t="s">
        <v>140</v>
      </c>
      <c r="C360" t="s">
        <v>150</v>
      </c>
      <c r="D360" t="s">
        <v>155</v>
      </c>
      <c r="E360" t="s">
        <v>157</v>
      </c>
      <c r="F360" t="s">
        <v>161</v>
      </c>
      <c r="G360" t="s">
        <v>226</v>
      </c>
      <c r="H360">
        <v>433.97098859698292</v>
      </c>
      <c r="I360">
        <v>31</v>
      </c>
      <c r="J360">
        <v>1615320.9057686541</v>
      </c>
      <c r="K360">
        <v>63428.723174999985</v>
      </c>
      <c r="L360">
        <v>290757763.03835773</v>
      </c>
      <c r="M360">
        <v>6108963.7483333321</v>
      </c>
      <c r="N360">
        <v>2422981358.6529813</v>
      </c>
      <c r="O360">
        <v>120900000</v>
      </c>
      <c r="P360">
        <v>28.368241733333324</v>
      </c>
      <c r="Q360">
        <v>24149.047541241376</v>
      </c>
      <c r="R360">
        <v>290821191.76153272</v>
      </c>
      <c r="S360">
        <v>2549.9903224013146</v>
      </c>
      <c r="T360">
        <v>24177.415782974709</v>
      </c>
      <c r="U360">
        <f>Net_Zero_Table[[#This Row],[Total Energy(MJ)]]*AHP!$Q$23/TOPSIS!$B$20</f>
        <v>2.4442916188553414E-2</v>
      </c>
      <c r="V360">
        <f>Net_Zero_Table[[#This Row],[Capital Cost (LKR)]]*AHP!$Q$24/TOPSIS!$C$20</f>
        <v>4.6662339673947473E-3</v>
      </c>
      <c r="W360">
        <f>Net_Zero_Table[[#This Row],[System Cost (LKR)]]*AHP!$Q$25/TOPSIS!$D$20</f>
        <v>2.6268316686257598E-3</v>
      </c>
      <c r="X360">
        <f>Net_Zero_Table[[#This Row],[Embodied Carbon (Metric T)]]*AHP!$Q$26/TOPSIS!$E$20</f>
        <v>1.2230765173784139E-2</v>
      </c>
      <c r="Y3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4.5406434327654906E-3</v>
      </c>
      <c r="Z3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3.1965758280166892E-3</v>
      </c>
      <c r="AA360">
        <f>Net_Zero_Table[[#This Row],[S- Worst-Euclidean Distance]]/(Net_Zero_Table[[#This Row],[S+ Best-Euclidean Distance]]+Net_Zero_Table[[#This Row],[S- Worst-Euclidean Distance]])</f>
        <v>0.41314272224638199</v>
      </c>
      <c r="AB360">
        <v>359</v>
      </c>
    </row>
    <row r="361" spans="1:28" x14ac:dyDescent="0.3">
      <c r="A361">
        <v>161</v>
      </c>
      <c r="B361" t="s">
        <v>140</v>
      </c>
      <c r="C361" t="s">
        <v>150</v>
      </c>
      <c r="D361" t="s">
        <v>154</v>
      </c>
      <c r="E361" t="s">
        <v>157</v>
      </c>
      <c r="F361" t="s">
        <v>161</v>
      </c>
      <c r="G361" t="s">
        <v>226</v>
      </c>
      <c r="H361">
        <v>433.94089472198289</v>
      </c>
      <c r="I361">
        <v>31</v>
      </c>
      <c r="J361">
        <v>1615291.7748976543</v>
      </c>
      <c r="K361">
        <v>63514.70567499999</v>
      </c>
      <c r="L361">
        <v>290752519.48157781</v>
      </c>
      <c r="M361">
        <v>6113262.8733333321</v>
      </c>
      <c r="N361">
        <v>2422937662.3464813</v>
      </c>
      <c r="O361">
        <v>120900000</v>
      </c>
      <c r="P361">
        <v>28.432728608333328</v>
      </c>
      <c r="Q361">
        <v>24148.612034719932</v>
      </c>
      <c r="R361">
        <v>290816034.18725282</v>
      </c>
      <c r="S361">
        <v>2549.950925219815</v>
      </c>
      <c r="T361">
        <v>24177.044763328264</v>
      </c>
      <c r="U361">
        <f>Net_Zero_Table[[#This Row],[Total Energy(MJ)]]*AHP!$Q$23/TOPSIS!$B$20</f>
        <v>2.4442482705164203E-2</v>
      </c>
      <c r="V361">
        <f>Net_Zero_Table[[#This Row],[Capital Cost (LKR)]]*AHP!$Q$24/TOPSIS!$C$20</f>
        <v>4.6695177850652244E-3</v>
      </c>
      <c r="W361">
        <f>Net_Zero_Table[[#This Row],[System Cost (LKR)]]*AHP!$Q$25/TOPSIS!$D$20</f>
        <v>2.6268316686257598E-3</v>
      </c>
      <c r="X361">
        <f>Net_Zero_Table[[#This Row],[Embodied Carbon (Metric T)]]*AHP!$Q$26/TOPSIS!$E$20</f>
        <v>1.2258568230185393E-2</v>
      </c>
      <c r="Y3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4.5592948219885703E-3</v>
      </c>
      <c r="Z3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3.1886980155046551E-3</v>
      </c>
      <c r="AA361">
        <f>Net_Zero_Table[[#This Row],[S- Worst-Euclidean Distance]]/(Net_Zero_Table[[#This Row],[S+ Best-Euclidean Distance]]+Net_Zero_Table[[#This Row],[S- Worst-Euclidean Distance]])</f>
        <v>0.41155149241675371</v>
      </c>
      <c r="AB361">
        <v>360</v>
      </c>
    </row>
    <row r="362" spans="1:28" x14ac:dyDescent="0.3">
      <c r="A362">
        <v>271</v>
      </c>
      <c r="B362" t="s">
        <v>141</v>
      </c>
      <c r="C362" t="s">
        <v>150</v>
      </c>
      <c r="D362" t="s">
        <v>155</v>
      </c>
      <c r="E362" t="s">
        <v>156</v>
      </c>
      <c r="F362" t="s">
        <v>159</v>
      </c>
      <c r="G362" t="s">
        <v>225</v>
      </c>
      <c r="H362">
        <v>469.49603009822783</v>
      </c>
      <c r="I362">
        <v>67</v>
      </c>
      <c r="J362">
        <v>1713472.0885987503</v>
      </c>
      <c r="K362">
        <v>52245.511133333326</v>
      </c>
      <c r="L362">
        <v>308424975.94777507</v>
      </c>
      <c r="M362">
        <v>6214284.4733333327</v>
      </c>
      <c r="N362">
        <v>2570208132.8981252</v>
      </c>
      <c r="O362">
        <v>124888000</v>
      </c>
      <c r="P362">
        <v>23.382738774999989</v>
      </c>
      <c r="Q362">
        <v>25616.407724551318</v>
      </c>
      <c r="R362">
        <v>308477221.45890838</v>
      </c>
      <c r="S362">
        <v>2701.3104173714587</v>
      </c>
      <c r="T362">
        <v>25639.790463326317</v>
      </c>
      <c r="U362">
        <f>Net_Zero_Table[[#This Row],[Total Energy(MJ)]]*AHP!$Q$23/TOPSIS!$B$20</f>
        <v>2.5926868755770174E-2</v>
      </c>
      <c r="V362">
        <f>Net_Zero_Table[[#This Row],[Capital Cost (LKR)]]*AHP!$Q$24/TOPSIS!$C$20</f>
        <v>4.7466815137727604E-3</v>
      </c>
      <c r="W362">
        <f>Net_Zero_Table[[#This Row],[System Cost (LKR)]]*AHP!$Q$25/TOPSIS!$D$20</f>
        <v>2.7134801772649621E-3</v>
      </c>
      <c r="X362">
        <f>Net_Zero_Table[[#This Row],[Embodied Carbon (Metric T)]]*AHP!$Q$26/TOPSIS!$E$20</f>
        <v>1.008130111711924E-2</v>
      </c>
      <c r="Y3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4.950361988088711E-3</v>
      </c>
      <c r="Z3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3.4491722015533698E-3</v>
      </c>
      <c r="AA362">
        <f>Net_Zero_Table[[#This Row],[S- Worst-Euclidean Distance]]/(Net_Zero_Table[[#This Row],[S+ Best-Euclidean Distance]]+Net_Zero_Table[[#This Row],[S- Worst-Euclidean Distance]])</f>
        <v>0.41063850966958748</v>
      </c>
      <c r="AB362">
        <v>361</v>
      </c>
    </row>
    <row r="363" spans="1:28" x14ac:dyDescent="0.3">
      <c r="A363">
        <v>430</v>
      </c>
      <c r="B363" t="s">
        <v>142</v>
      </c>
      <c r="C363" t="s">
        <v>151</v>
      </c>
      <c r="D363" t="s">
        <v>155</v>
      </c>
      <c r="E363" t="s">
        <v>157</v>
      </c>
      <c r="F363" t="s">
        <v>161</v>
      </c>
      <c r="G363" t="s">
        <v>225</v>
      </c>
      <c r="H363">
        <v>463.35104442732035</v>
      </c>
      <c r="I363">
        <v>66</v>
      </c>
      <c r="J363">
        <v>1669338.12322782</v>
      </c>
      <c r="K363">
        <v>49060.682774999987</v>
      </c>
      <c r="L363">
        <v>300480862.18100762</v>
      </c>
      <c r="M363">
        <v>5520547.588333332</v>
      </c>
      <c r="N363">
        <v>2504007184.8417301</v>
      </c>
      <c r="O363">
        <v>123024000</v>
      </c>
      <c r="P363">
        <v>25.770080933333329</v>
      </c>
      <c r="Q363">
        <v>24956.604942255912</v>
      </c>
      <c r="R363">
        <v>300529922.86378264</v>
      </c>
      <c r="S363">
        <v>2632.5517324300631</v>
      </c>
      <c r="T363">
        <v>24982.375023189245</v>
      </c>
      <c r="U363">
        <f>Net_Zero_Table[[#This Row],[Total Energy(MJ)]]*AHP!$Q$23/TOPSIS!$B$20</f>
        <v>2.5258914841169097E-2</v>
      </c>
      <c r="V363">
        <f>Net_Zero_Table[[#This Row],[Capital Cost (LKR)]]*AHP!$Q$24/TOPSIS!$C$20</f>
        <v>4.2167817221583819E-3</v>
      </c>
      <c r="W363">
        <f>Net_Zero_Table[[#This Row],[System Cost (LKR)]]*AHP!$Q$25/TOPSIS!$D$20</f>
        <v>2.672980473126679E-3</v>
      </c>
      <c r="X363">
        <f>Net_Zero_Table[[#This Row],[Embodied Carbon (Metric T)]]*AHP!$Q$26/TOPSIS!$E$20</f>
        <v>1.1110586668283328E-2</v>
      </c>
      <c r="Y3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4.5593950669381208E-3</v>
      </c>
      <c r="Z3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3.1742474134318793E-3</v>
      </c>
      <c r="AA363">
        <f>Net_Zero_Table[[#This Row],[S- Worst-Euclidean Distance]]/(Net_Zero_Table[[#This Row],[S+ Best-Euclidean Distance]]+Net_Zero_Table[[#This Row],[S- Worst-Euclidean Distance]])</f>
        <v>0.41044661962185952</v>
      </c>
      <c r="AB363">
        <v>362</v>
      </c>
    </row>
    <row r="364" spans="1:28" x14ac:dyDescent="0.3">
      <c r="A364">
        <v>432</v>
      </c>
      <c r="B364" t="s">
        <v>142</v>
      </c>
      <c r="C364" t="s">
        <v>151</v>
      </c>
      <c r="D364" t="s">
        <v>155</v>
      </c>
      <c r="E364" t="s">
        <v>157</v>
      </c>
      <c r="F364" t="s">
        <v>161</v>
      </c>
      <c r="G364" t="s">
        <v>224</v>
      </c>
      <c r="H364">
        <v>463.35104442732035</v>
      </c>
      <c r="I364">
        <v>33</v>
      </c>
      <c r="J364">
        <v>1669338.12322782</v>
      </c>
      <c r="K364">
        <v>49060.682774999987</v>
      </c>
      <c r="L364">
        <v>300480862.18100762</v>
      </c>
      <c r="M364">
        <v>5520547.588333332</v>
      </c>
      <c r="N364">
        <v>2504007184.8417301</v>
      </c>
      <c r="O364">
        <v>123624600</v>
      </c>
      <c r="P364">
        <v>25.770080933333329</v>
      </c>
      <c r="Q364">
        <v>24956.604942255912</v>
      </c>
      <c r="R364">
        <v>300529922.86378264</v>
      </c>
      <c r="S364">
        <v>2633.1523324300633</v>
      </c>
      <c r="T364">
        <v>24982.375023189245</v>
      </c>
      <c r="U364">
        <f>Net_Zero_Table[[#This Row],[Total Energy(MJ)]]*AHP!$Q$23/TOPSIS!$B$20</f>
        <v>2.5258914841169097E-2</v>
      </c>
      <c r="V364">
        <f>Net_Zero_Table[[#This Row],[Capital Cost (LKR)]]*AHP!$Q$24/TOPSIS!$C$20</f>
        <v>4.2167817221583819E-3</v>
      </c>
      <c r="W364">
        <f>Net_Zero_Table[[#This Row],[System Cost (LKR)]]*AHP!$Q$25/TOPSIS!$D$20</f>
        <v>2.6860298949643686E-3</v>
      </c>
      <c r="X364">
        <f>Net_Zero_Table[[#This Row],[Embodied Carbon (Metric T)]]*AHP!$Q$26/TOPSIS!$E$20</f>
        <v>1.1110586668283328E-2</v>
      </c>
      <c r="Y3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4.5609203681541751E-3</v>
      </c>
      <c r="Z3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3.1723732773224151E-3</v>
      </c>
      <c r="AA364">
        <f>Net_Zero_Table[[#This Row],[S- Worst-Euclidean Distance]]/(Net_Zero_Table[[#This Row],[S+ Best-Euclidean Distance]]+Net_Zero_Table[[#This Row],[S- Worst-Euclidean Distance]])</f>
        <v>0.41022278769641973</v>
      </c>
      <c r="AB364">
        <v>363</v>
      </c>
    </row>
    <row r="365" spans="1:28" x14ac:dyDescent="0.3">
      <c r="A365">
        <v>273</v>
      </c>
      <c r="B365" t="s">
        <v>141</v>
      </c>
      <c r="C365" t="s">
        <v>150</v>
      </c>
      <c r="D365" t="s">
        <v>155</v>
      </c>
      <c r="E365" t="s">
        <v>156</v>
      </c>
      <c r="F365" t="s">
        <v>159</v>
      </c>
      <c r="G365" t="s">
        <v>224</v>
      </c>
      <c r="H365">
        <v>469.49603009822783</v>
      </c>
      <c r="I365">
        <v>34</v>
      </c>
      <c r="J365">
        <v>1713472.0885987503</v>
      </c>
      <c r="K365">
        <v>52245.511133333326</v>
      </c>
      <c r="L365">
        <v>308424975.94777507</v>
      </c>
      <c r="M365">
        <v>6214284.4733333327</v>
      </c>
      <c r="N365">
        <v>2570208132.8981252</v>
      </c>
      <c r="O365">
        <v>127370800</v>
      </c>
      <c r="P365">
        <v>23.382738774999989</v>
      </c>
      <c r="Q365">
        <v>25616.407724551318</v>
      </c>
      <c r="R365">
        <v>308477221.45890838</v>
      </c>
      <c r="S365">
        <v>2703.7932173714585</v>
      </c>
      <c r="T365">
        <v>25639.790463326317</v>
      </c>
      <c r="U365">
        <f>Net_Zero_Table[[#This Row],[Total Energy(MJ)]]*AHP!$Q$23/TOPSIS!$B$20</f>
        <v>2.5926868755770174E-2</v>
      </c>
      <c r="V365">
        <f>Net_Zero_Table[[#This Row],[Capital Cost (LKR)]]*AHP!$Q$24/TOPSIS!$C$20</f>
        <v>4.7466815137727604E-3</v>
      </c>
      <c r="W365">
        <f>Net_Zero_Table[[#This Row],[System Cost (LKR)]]*AHP!$Q$25/TOPSIS!$D$20</f>
        <v>2.7674247402663188E-3</v>
      </c>
      <c r="X365">
        <f>Net_Zero_Table[[#This Row],[Embodied Carbon (Metric T)]]*AHP!$Q$26/TOPSIS!$E$20</f>
        <v>1.008130111711924E-2</v>
      </c>
      <c r="Y3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4.9568302892625737E-3</v>
      </c>
      <c r="Z3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3.4429920764704166E-3</v>
      </c>
      <c r="AA365">
        <f>Net_Zero_Table[[#This Row],[S- Worst-Euclidean Distance]]/(Net_Zero_Table[[#This Row],[S+ Best-Euclidean Distance]]+Net_Zero_Table[[#This Row],[S- Worst-Euclidean Distance]])</f>
        <v>0.40988867699346548</v>
      </c>
      <c r="AB365">
        <v>364</v>
      </c>
    </row>
    <row r="366" spans="1:28" x14ac:dyDescent="0.3">
      <c r="A366">
        <v>253</v>
      </c>
      <c r="B366" t="s">
        <v>141</v>
      </c>
      <c r="C366" t="s">
        <v>150</v>
      </c>
      <c r="D366" t="s">
        <v>154</v>
      </c>
      <c r="E366" t="s">
        <v>156</v>
      </c>
      <c r="F366" t="s">
        <v>159</v>
      </c>
      <c r="G366" t="s">
        <v>225</v>
      </c>
      <c r="H366">
        <v>469.4659362232278</v>
      </c>
      <c r="I366">
        <v>67</v>
      </c>
      <c r="J366">
        <v>1713442.9577277503</v>
      </c>
      <c r="K366">
        <v>52331.493633333324</v>
      </c>
      <c r="L366">
        <v>308419732.39099503</v>
      </c>
      <c r="M366">
        <v>6218583.5983333327</v>
      </c>
      <c r="N366">
        <v>2570164436.5916252</v>
      </c>
      <c r="O366">
        <v>124888000</v>
      </c>
      <c r="P366">
        <v>23.447225649999993</v>
      </c>
      <c r="Q366">
        <v>25615.972218029863</v>
      </c>
      <c r="R366">
        <v>308472063.88462836</v>
      </c>
      <c r="S366">
        <v>2701.2710201899586</v>
      </c>
      <c r="T366">
        <v>25639.419443679864</v>
      </c>
      <c r="U366">
        <f>Net_Zero_Table[[#This Row],[Total Energy(MJ)]]*AHP!$Q$23/TOPSIS!$B$20</f>
        <v>2.5926435272380949E-2</v>
      </c>
      <c r="V366">
        <f>Net_Zero_Table[[#This Row],[Capital Cost (LKR)]]*AHP!$Q$24/TOPSIS!$C$20</f>
        <v>4.7499653314432367E-3</v>
      </c>
      <c r="W366">
        <f>Net_Zero_Table[[#This Row],[System Cost (LKR)]]*AHP!$Q$25/TOPSIS!$D$20</f>
        <v>2.7134801772649621E-3</v>
      </c>
      <c r="X366">
        <f>Net_Zero_Table[[#This Row],[Embodied Carbon (Metric T)]]*AHP!$Q$26/TOPSIS!$E$20</f>
        <v>1.0109104173520492E-2</v>
      </c>
      <c r="Y3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4.9553535469410454E-3</v>
      </c>
      <c r="Z3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3.4243547359413019E-3</v>
      </c>
      <c r="AA366">
        <f>Net_Zero_Table[[#This Row],[S- Worst-Euclidean Distance]]/(Net_Zero_Table[[#This Row],[S+ Best-Euclidean Distance]]+Net_Zero_Table[[#This Row],[S- Worst-Euclidean Distance]])</f>
        <v>0.40864844220608537</v>
      </c>
      <c r="AB366">
        <v>365</v>
      </c>
    </row>
    <row r="367" spans="1:28" x14ac:dyDescent="0.3">
      <c r="A367">
        <v>412</v>
      </c>
      <c r="B367" t="s">
        <v>142</v>
      </c>
      <c r="C367" t="s">
        <v>151</v>
      </c>
      <c r="D367" t="s">
        <v>154</v>
      </c>
      <c r="E367" t="s">
        <v>157</v>
      </c>
      <c r="F367" t="s">
        <v>161</v>
      </c>
      <c r="G367" t="s">
        <v>225</v>
      </c>
      <c r="H367">
        <v>463.32095055232037</v>
      </c>
      <c r="I367">
        <v>66</v>
      </c>
      <c r="J367">
        <v>1669308.9923568198</v>
      </c>
      <c r="K367">
        <v>49146.665274999992</v>
      </c>
      <c r="L367">
        <v>300475618.62422758</v>
      </c>
      <c r="M367">
        <v>5524846.713333332</v>
      </c>
      <c r="N367">
        <v>2503963488.5352297</v>
      </c>
      <c r="O367">
        <v>123024000</v>
      </c>
      <c r="P367">
        <v>25.834567808333325</v>
      </c>
      <c r="Q367">
        <v>24956.169435734453</v>
      </c>
      <c r="R367">
        <v>300524765.28950256</v>
      </c>
      <c r="S367">
        <v>2632.512335248563</v>
      </c>
      <c r="T367">
        <v>24982.004003542788</v>
      </c>
      <c r="U367">
        <f>Net_Zero_Table[[#This Row],[Total Energy(MJ)]]*AHP!$Q$23/TOPSIS!$B$20</f>
        <v>2.5258481357779864E-2</v>
      </c>
      <c r="V367">
        <f>Net_Zero_Table[[#This Row],[Capital Cost (LKR)]]*AHP!$Q$24/TOPSIS!$C$20</f>
        <v>4.2200655398288581E-3</v>
      </c>
      <c r="W367">
        <f>Net_Zero_Table[[#This Row],[System Cost (LKR)]]*AHP!$Q$25/TOPSIS!$D$20</f>
        <v>2.672980473126679E-3</v>
      </c>
      <c r="X367">
        <f>Net_Zero_Table[[#This Row],[Embodied Carbon (Metric T)]]*AHP!$Q$26/TOPSIS!$E$20</f>
        <v>1.1138389724684578E-2</v>
      </c>
      <c r="Y3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4.5707616227720878E-3</v>
      </c>
      <c r="Z3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3.1558828553976876E-3</v>
      </c>
      <c r="AA367">
        <f>Net_Zero_Table[[#This Row],[S- Worst-Euclidean Distance]]/(Net_Zero_Table[[#This Row],[S+ Best-Euclidean Distance]]+Net_Zero_Table[[#This Row],[S- Worst-Euclidean Distance]])</f>
        <v>0.40844157697614519</v>
      </c>
      <c r="AB367">
        <v>366</v>
      </c>
    </row>
    <row r="368" spans="1:28" x14ac:dyDescent="0.3">
      <c r="A368">
        <v>431</v>
      </c>
      <c r="B368" t="s">
        <v>142</v>
      </c>
      <c r="C368" t="s">
        <v>151</v>
      </c>
      <c r="D368" t="s">
        <v>155</v>
      </c>
      <c r="E368" t="s">
        <v>157</v>
      </c>
      <c r="F368" t="s">
        <v>161</v>
      </c>
      <c r="G368" t="s">
        <v>226</v>
      </c>
      <c r="H368">
        <v>463.35104442732035</v>
      </c>
      <c r="I368">
        <v>33</v>
      </c>
      <c r="J368">
        <v>1669338.12322782</v>
      </c>
      <c r="K368">
        <v>49060.682774999987</v>
      </c>
      <c r="L368">
        <v>300480862.18100762</v>
      </c>
      <c r="M368">
        <v>5520547.588333332</v>
      </c>
      <c r="N368">
        <v>2504007184.8417301</v>
      </c>
      <c r="O368">
        <v>128700000</v>
      </c>
      <c r="P368">
        <v>25.770080933333329</v>
      </c>
      <c r="Q368">
        <v>24956.604942255912</v>
      </c>
      <c r="R368">
        <v>300529922.86378264</v>
      </c>
      <c r="S368">
        <v>2638.227732430063</v>
      </c>
      <c r="T368">
        <v>24982.375023189245</v>
      </c>
      <c r="U368">
        <f>Net_Zero_Table[[#This Row],[Total Energy(MJ)]]*AHP!$Q$23/TOPSIS!$B$20</f>
        <v>2.5258914841169097E-2</v>
      </c>
      <c r="V368">
        <f>Net_Zero_Table[[#This Row],[Capital Cost (LKR)]]*AHP!$Q$24/TOPSIS!$C$20</f>
        <v>4.2167817221583819E-3</v>
      </c>
      <c r="W368">
        <f>Net_Zero_Table[[#This Row],[System Cost (LKR)]]*AHP!$Q$25/TOPSIS!$D$20</f>
        <v>2.7963046795048412E-3</v>
      </c>
      <c r="X368">
        <f>Net_Zero_Table[[#This Row],[Embodied Carbon (Metric T)]]*AHP!$Q$26/TOPSIS!$E$20</f>
        <v>1.1110586668283328E-2</v>
      </c>
      <c r="Y3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4.5752761312247573E-3</v>
      </c>
      <c r="Z3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3.1586448492230729E-3</v>
      </c>
      <c r="AA368">
        <f>Net_Zero_Table[[#This Row],[S- Worst-Euclidean Distance]]/(Net_Zero_Table[[#This Row],[S+ Best-Euclidean Distance]]+Net_Zero_Table[[#This Row],[S- Worst-Euclidean Distance]])</f>
        <v>0.40841441969842474</v>
      </c>
      <c r="AB368">
        <v>367</v>
      </c>
    </row>
    <row r="369" spans="1:28" x14ac:dyDescent="0.3">
      <c r="A369">
        <v>272</v>
      </c>
      <c r="B369" t="s">
        <v>141</v>
      </c>
      <c r="C369" t="s">
        <v>150</v>
      </c>
      <c r="D369" t="s">
        <v>155</v>
      </c>
      <c r="E369" t="s">
        <v>156</v>
      </c>
      <c r="F369" t="s">
        <v>159</v>
      </c>
      <c r="G369" t="s">
        <v>226</v>
      </c>
      <c r="H369">
        <v>469.49603009822783</v>
      </c>
      <c r="I369">
        <v>34</v>
      </c>
      <c r="J369">
        <v>1713472.0885987503</v>
      </c>
      <c r="K369">
        <v>52245.511133333326</v>
      </c>
      <c r="L369">
        <v>308424975.94777507</v>
      </c>
      <c r="M369">
        <v>6214284.4733333327</v>
      </c>
      <c r="N369">
        <v>2570208132.8981252</v>
      </c>
      <c r="O369">
        <v>132600000</v>
      </c>
      <c r="P369">
        <v>23.382738774999989</v>
      </c>
      <c r="Q369">
        <v>25616.407724551318</v>
      </c>
      <c r="R369">
        <v>308477221.45890838</v>
      </c>
      <c r="S369">
        <v>2709.0224173714587</v>
      </c>
      <c r="T369">
        <v>25639.790463326317</v>
      </c>
      <c r="U369">
        <f>Net_Zero_Table[[#This Row],[Total Energy(MJ)]]*AHP!$Q$23/TOPSIS!$B$20</f>
        <v>2.5926868755770174E-2</v>
      </c>
      <c r="V369">
        <f>Net_Zero_Table[[#This Row],[Capital Cost (LKR)]]*AHP!$Q$24/TOPSIS!$C$20</f>
        <v>4.7466815137727604E-3</v>
      </c>
      <c r="W369">
        <f>Net_Zero_Table[[#This Row],[System Cost (LKR)]]*AHP!$Q$25/TOPSIS!$D$20</f>
        <v>2.8810411849443818E-3</v>
      </c>
      <c r="X369">
        <f>Net_Zero_Table[[#This Row],[Embodied Carbon (Metric T)]]*AHP!$Q$26/TOPSIS!$E$20</f>
        <v>1.008130111711924E-2</v>
      </c>
      <c r="Y3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4.9723408269164108E-3</v>
      </c>
      <c r="Z3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3.4327133552398289E-3</v>
      </c>
      <c r="AA369">
        <f>Net_Zero_Table[[#This Row],[S- Worst-Euclidean Distance]]/(Net_Zero_Table[[#This Row],[S+ Best-Euclidean Distance]]+Net_Zero_Table[[#This Row],[S- Worst-Euclidean Distance]])</f>
        <v>0.40841061590387007</v>
      </c>
      <c r="AB369">
        <v>368</v>
      </c>
    </row>
    <row r="370" spans="1:28" x14ac:dyDescent="0.3">
      <c r="A370">
        <v>414</v>
      </c>
      <c r="B370" t="s">
        <v>142</v>
      </c>
      <c r="C370" t="s">
        <v>151</v>
      </c>
      <c r="D370" t="s">
        <v>154</v>
      </c>
      <c r="E370" t="s">
        <v>157</v>
      </c>
      <c r="F370" t="s">
        <v>161</v>
      </c>
      <c r="G370" t="s">
        <v>224</v>
      </c>
      <c r="H370">
        <v>463.32095055232037</v>
      </c>
      <c r="I370">
        <v>33</v>
      </c>
      <c r="J370">
        <v>1669308.9923568198</v>
      </c>
      <c r="K370">
        <v>49146.665274999992</v>
      </c>
      <c r="L370">
        <v>300475618.62422758</v>
      </c>
      <c r="M370">
        <v>5524846.713333332</v>
      </c>
      <c r="N370">
        <v>2503963488.5352297</v>
      </c>
      <c r="O370">
        <v>123624600</v>
      </c>
      <c r="P370">
        <v>25.834567808333325</v>
      </c>
      <c r="Q370">
        <v>24956.169435734453</v>
      </c>
      <c r="R370">
        <v>300524765.28950256</v>
      </c>
      <c r="S370">
        <v>2633.1129352485627</v>
      </c>
      <c r="T370">
        <v>24982.004003542788</v>
      </c>
      <c r="U370">
        <f>Net_Zero_Table[[#This Row],[Total Energy(MJ)]]*AHP!$Q$23/TOPSIS!$B$20</f>
        <v>2.5258481357779864E-2</v>
      </c>
      <c r="V370">
        <f>Net_Zero_Table[[#This Row],[Capital Cost (LKR)]]*AHP!$Q$24/TOPSIS!$C$20</f>
        <v>4.2200655398288581E-3</v>
      </c>
      <c r="W370">
        <f>Net_Zero_Table[[#This Row],[System Cost (LKR)]]*AHP!$Q$25/TOPSIS!$D$20</f>
        <v>2.6860298949643686E-3</v>
      </c>
      <c r="X370">
        <f>Net_Zero_Table[[#This Row],[Embodied Carbon (Metric T)]]*AHP!$Q$26/TOPSIS!$E$20</f>
        <v>1.1138389724684578E-2</v>
      </c>
      <c r="Y3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4.5722831321376072E-3</v>
      </c>
      <c r="Z3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3.1539978069084714E-3</v>
      </c>
      <c r="AA370">
        <f>Net_Zero_Table[[#This Row],[S- Worst-Euclidean Distance]]/(Net_Zero_Table[[#This Row],[S+ Best-Euclidean Distance]]+Net_Zero_Table[[#This Row],[S- Worst-Euclidean Distance]])</f>
        <v>0.40821681631704659</v>
      </c>
      <c r="AB370">
        <v>369</v>
      </c>
    </row>
    <row r="371" spans="1:28" x14ac:dyDescent="0.3">
      <c r="A371">
        <v>255</v>
      </c>
      <c r="B371" t="s">
        <v>141</v>
      </c>
      <c r="C371" t="s">
        <v>150</v>
      </c>
      <c r="D371" t="s">
        <v>154</v>
      </c>
      <c r="E371" t="s">
        <v>156</v>
      </c>
      <c r="F371" t="s">
        <v>159</v>
      </c>
      <c r="G371" t="s">
        <v>224</v>
      </c>
      <c r="H371">
        <v>469.4659362232278</v>
      </c>
      <c r="I371">
        <v>34</v>
      </c>
      <c r="J371">
        <v>1713442.9577277503</v>
      </c>
      <c r="K371">
        <v>52331.493633333324</v>
      </c>
      <c r="L371">
        <v>308419732.39099503</v>
      </c>
      <c r="M371">
        <v>6218583.5983333327</v>
      </c>
      <c r="N371">
        <v>2570164436.5916252</v>
      </c>
      <c r="O371">
        <v>127370800</v>
      </c>
      <c r="P371">
        <v>23.447225649999993</v>
      </c>
      <c r="Q371">
        <v>25615.972218029863</v>
      </c>
      <c r="R371">
        <v>308472063.88462836</v>
      </c>
      <c r="S371">
        <v>2703.7538201899588</v>
      </c>
      <c r="T371">
        <v>25639.419443679864</v>
      </c>
      <c r="U371">
        <f>Net_Zero_Table[[#This Row],[Total Energy(MJ)]]*AHP!$Q$23/TOPSIS!$B$20</f>
        <v>2.5926435272380949E-2</v>
      </c>
      <c r="V371">
        <f>Net_Zero_Table[[#This Row],[Capital Cost (LKR)]]*AHP!$Q$24/TOPSIS!$C$20</f>
        <v>4.7499653314432367E-3</v>
      </c>
      <c r="W371">
        <f>Net_Zero_Table[[#This Row],[System Cost (LKR)]]*AHP!$Q$25/TOPSIS!$D$20</f>
        <v>2.7674247402663188E-3</v>
      </c>
      <c r="X371">
        <f>Net_Zero_Table[[#This Row],[Embodied Carbon (Metric T)]]*AHP!$Q$26/TOPSIS!$E$20</f>
        <v>1.0109104173520492E-2</v>
      </c>
      <c r="Y3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4.9618153410438881E-3</v>
      </c>
      <c r="Z3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3.4181297401112754E-3</v>
      </c>
      <c r="AA371">
        <f>Net_Zero_Table[[#This Row],[S- Worst-Euclidean Distance]]/(Net_Zero_Table[[#This Row],[S+ Best-Euclidean Distance]]+Net_Zero_Table[[#This Row],[S- Worst-Euclidean Distance]])</f>
        <v>0.40789405026030207</v>
      </c>
      <c r="AB371">
        <v>370</v>
      </c>
    </row>
    <row r="372" spans="1:28" x14ac:dyDescent="0.3">
      <c r="A372">
        <v>166</v>
      </c>
      <c r="B372" t="s">
        <v>140</v>
      </c>
      <c r="C372" t="s">
        <v>150</v>
      </c>
      <c r="D372" t="s">
        <v>155</v>
      </c>
      <c r="E372" t="s">
        <v>156</v>
      </c>
      <c r="F372" t="s">
        <v>160</v>
      </c>
      <c r="G372" t="s">
        <v>225</v>
      </c>
      <c r="H372">
        <v>449.61109830704839</v>
      </c>
      <c r="I372">
        <v>64</v>
      </c>
      <c r="J372">
        <v>1655642.6726203253</v>
      </c>
      <c r="K372">
        <v>59941.280508333322</v>
      </c>
      <c r="L372">
        <v>298015681.07165855</v>
      </c>
      <c r="M372">
        <v>6757410.1191666657</v>
      </c>
      <c r="N372">
        <v>2483464008.9304881</v>
      </c>
      <c r="O372">
        <v>119296000</v>
      </c>
      <c r="P372">
        <v>25.861642316666661</v>
      </c>
      <c r="Q372">
        <v>24751.857955673862</v>
      </c>
      <c r="R372">
        <v>298075622.35216689</v>
      </c>
      <c r="S372">
        <v>2609.517419049655</v>
      </c>
      <c r="T372">
        <v>24777.71959799053</v>
      </c>
      <c r="U372">
        <f>Net_Zero_Table[[#This Row],[Total Energy(MJ)]]*AHP!$Q$23/TOPSIS!$B$20</f>
        <v>2.5052635988711401E-2</v>
      </c>
      <c r="V372">
        <f>Net_Zero_Table[[#This Row],[Capital Cost (LKR)]]*AHP!$Q$24/TOPSIS!$C$20</f>
        <v>5.1615393262523547E-3</v>
      </c>
      <c r="W372">
        <f>Net_Zero_Table[[#This Row],[System Cost (LKR)]]*AHP!$Q$25/TOPSIS!$D$20</f>
        <v>2.5919810648501128E-3</v>
      </c>
      <c r="X372">
        <f>Net_Zero_Table[[#This Row],[Embodied Carbon (Metric T)]]*AHP!$Q$26/TOPSIS!$E$20</f>
        <v>1.115006270592654E-2</v>
      </c>
      <c r="Y3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4.5382656717838435E-3</v>
      </c>
      <c r="Z3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3.110045532131572E-3</v>
      </c>
      <c r="AA372">
        <f>Net_Zero_Table[[#This Row],[S- Worst-Euclidean Distance]]/(Net_Zero_Table[[#This Row],[S+ Best-Euclidean Distance]]+Net_Zero_Table[[#This Row],[S- Worst-Euclidean Distance]])</f>
        <v>0.40663166667949391</v>
      </c>
      <c r="AB372">
        <v>371</v>
      </c>
    </row>
    <row r="373" spans="1:28" x14ac:dyDescent="0.3">
      <c r="A373">
        <v>254</v>
      </c>
      <c r="B373" t="s">
        <v>141</v>
      </c>
      <c r="C373" t="s">
        <v>150</v>
      </c>
      <c r="D373" t="s">
        <v>154</v>
      </c>
      <c r="E373" t="s">
        <v>156</v>
      </c>
      <c r="F373" t="s">
        <v>159</v>
      </c>
      <c r="G373" t="s">
        <v>226</v>
      </c>
      <c r="H373">
        <v>469.4659362232278</v>
      </c>
      <c r="I373">
        <v>34</v>
      </c>
      <c r="J373">
        <v>1713442.9577277503</v>
      </c>
      <c r="K373">
        <v>52331.493633333324</v>
      </c>
      <c r="L373">
        <v>308419732.39099503</v>
      </c>
      <c r="M373">
        <v>6218583.5983333327</v>
      </c>
      <c r="N373">
        <v>2570164436.5916252</v>
      </c>
      <c r="O373">
        <v>132600000</v>
      </c>
      <c r="P373">
        <v>23.447225649999993</v>
      </c>
      <c r="Q373">
        <v>25615.972218029863</v>
      </c>
      <c r="R373">
        <v>308472063.88462836</v>
      </c>
      <c r="S373">
        <v>2708.9830201899586</v>
      </c>
      <c r="T373">
        <v>25639.419443679864</v>
      </c>
      <c r="U373">
        <f>Net_Zero_Table[[#This Row],[Total Energy(MJ)]]*AHP!$Q$23/TOPSIS!$B$20</f>
        <v>2.5926435272380949E-2</v>
      </c>
      <c r="V373">
        <f>Net_Zero_Table[[#This Row],[Capital Cost (LKR)]]*AHP!$Q$24/TOPSIS!$C$20</f>
        <v>4.7499653314432367E-3</v>
      </c>
      <c r="W373">
        <f>Net_Zero_Table[[#This Row],[System Cost (LKR)]]*AHP!$Q$25/TOPSIS!$D$20</f>
        <v>2.8810411849443818E-3</v>
      </c>
      <c r="X373">
        <f>Net_Zero_Table[[#This Row],[Embodied Carbon (Metric T)]]*AHP!$Q$26/TOPSIS!$E$20</f>
        <v>1.0109104173520492E-2</v>
      </c>
      <c r="Y3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4.9773103440600682E-3</v>
      </c>
      <c r="Z3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3.4077760285612943E-3</v>
      </c>
      <c r="AA373">
        <f>Net_Zero_Table[[#This Row],[S- Worst-Euclidean Distance]]/(Net_Zero_Table[[#This Row],[S+ Best-Euclidean Distance]]+Net_Zero_Table[[#This Row],[S- Worst-Euclidean Distance]])</f>
        <v>0.40640917423202982</v>
      </c>
      <c r="AB373">
        <v>372</v>
      </c>
    </row>
    <row r="374" spans="1:28" x14ac:dyDescent="0.3">
      <c r="A374">
        <v>413</v>
      </c>
      <c r="B374" t="s">
        <v>142</v>
      </c>
      <c r="C374" t="s">
        <v>151</v>
      </c>
      <c r="D374" t="s">
        <v>154</v>
      </c>
      <c r="E374" t="s">
        <v>157</v>
      </c>
      <c r="F374" t="s">
        <v>161</v>
      </c>
      <c r="G374" t="s">
        <v>226</v>
      </c>
      <c r="H374">
        <v>463.32095055232037</v>
      </c>
      <c r="I374">
        <v>33</v>
      </c>
      <c r="J374">
        <v>1669308.9923568198</v>
      </c>
      <c r="K374">
        <v>49146.665274999992</v>
      </c>
      <c r="L374">
        <v>300475618.62422758</v>
      </c>
      <c r="M374">
        <v>5524846.713333332</v>
      </c>
      <c r="N374">
        <v>2503963488.5352297</v>
      </c>
      <c r="O374">
        <v>128700000</v>
      </c>
      <c r="P374">
        <v>25.834567808333325</v>
      </c>
      <c r="Q374">
        <v>24956.169435734453</v>
      </c>
      <c r="R374">
        <v>300524765.28950256</v>
      </c>
      <c r="S374">
        <v>2638.1883352485629</v>
      </c>
      <c r="T374">
        <v>24982.004003542788</v>
      </c>
      <c r="U374">
        <f>Net_Zero_Table[[#This Row],[Total Energy(MJ)]]*AHP!$Q$23/TOPSIS!$B$20</f>
        <v>2.5258481357779864E-2</v>
      </c>
      <c r="V374">
        <f>Net_Zero_Table[[#This Row],[Capital Cost (LKR)]]*AHP!$Q$24/TOPSIS!$C$20</f>
        <v>4.2200655398288581E-3</v>
      </c>
      <c r="W374">
        <f>Net_Zero_Table[[#This Row],[System Cost (LKR)]]*AHP!$Q$25/TOPSIS!$D$20</f>
        <v>2.7963046795048412E-3</v>
      </c>
      <c r="X374">
        <f>Net_Zero_Table[[#This Row],[Embodied Carbon (Metric T)]]*AHP!$Q$26/TOPSIS!$E$20</f>
        <v>1.1138389724684578E-2</v>
      </c>
      <c r="Y3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4.5866033306512831E-3</v>
      </c>
      <c r="Z3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3.1401890450795372E-3</v>
      </c>
      <c r="AA374">
        <f>Net_Zero_Table[[#This Row],[S- Worst-Euclidean Distance]]/(Net_Zero_Table[[#This Row],[S+ Best-Euclidean Distance]]+Net_Zero_Table[[#This Row],[S- Worst-Euclidean Distance]])</f>
        <v>0.40640266910012962</v>
      </c>
      <c r="AB374">
        <v>373</v>
      </c>
    </row>
    <row r="375" spans="1:28" x14ac:dyDescent="0.3">
      <c r="A375">
        <v>168</v>
      </c>
      <c r="B375" t="s">
        <v>140</v>
      </c>
      <c r="C375" t="s">
        <v>150</v>
      </c>
      <c r="D375" t="s">
        <v>155</v>
      </c>
      <c r="E375" t="s">
        <v>156</v>
      </c>
      <c r="F375" t="s">
        <v>160</v>
      </c>
      <c r="G375" t="s">
        <v>224</v>
      </c>
      <c r="H375">
        <v>449.61109830704839</v>
      </c>
      <c r="I375">
        <v>32</v>
      </c>
      <c r="J375">
        <v>1655642.6726203253</v>
      </c>
      <c r="K375">
        <v>59941.280508333322</v>
      </c>
      <c r="L375">
        <v>298015681.07165855</v>
      </c>
      <c r="M375">
        <v>6757410.1191666657</v>
      </c>
      <c r="N375">
        <v>2483464008.9304881</v>
      </c>
      <c r="O375">
        <v>119878400</v>
      </c>
      <c r="P375">
        <v>25.861642316666661</v>
      </c>
      <c r="Q375">
        <v>24751.857955673862</v>
      </c>
      <c r="R375">
        <v>298075622.35216689</v>
      </c>
      <c r="S375">
        <v>2610.0998190496548</v>
      </c>
      <c r="T375">
        <v>24777.71959799053</v>
      </c>
      <c r="U375">
        <f>Net_Zero_Table[[#This Row],[Total Energy(MJ)]]*AHP!$Q$23/TOPSIS!$B$20</f>
        <v>2.5052635988711401E-2</v>
      </c>
      <c r="V375">
        <f>Net_Zero_Table[[#This Row],[Capital Cost (LKR)]]*AHP!$Q$24/TOPSIS!$C$20</f>
        <v>5.1615393262523547E-3</v>
      </c>
      <c r="W375">
        <f>Net_Zero_Table[[#This Row],[System Cost (LKR)]]*AHP!$Q$25/TOPSIS!$D$20</f>
        <v>2.6046350496624175E-3</v>
      </c>
      <c r="X375">
        <f>Net_Zero_Table[[#This Row],[Embodied Carbon (Metric T)]]*AHP!$Q$26/TOPSIS!$E$20</f>
        <v>1.115006270592654E-2</v>
      </c>
      <c r="Y3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4.5395253109908745E-3</v>
      </c>
      <c r="Z3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3.1078600811180147E-3</v>
      </c>
      <c r="AA375">
        <f>Net_Zero_Table[[#This Row],[S- Worst-Euclidean Distance]]/(Net_Zero_Table[[#This Row],[S+ Best-Euclidean Distance]]+Net_Zero_Table[[#This Row],[S- Worst-Euclidean Distance]])</f>
        <v>0.40639511699317832</v>
      </c>
      <c r="AB375">
        <v>374</v>
      </c>
    </row>
    <row r="376" spans="1:28" x14ac:dyDescent="0.3">
      <c r="A376">
        <v>460</v>
      </c>
      <c r="B376" t="s">
        <v>143</v>
      </c>
      <c r="C376" t="s">
        <v>149</v>
      </c>
      <c r="D376" t="s">
        <v>155</v>
      </c>
      <c r="E376" t="s">
        <v>157</v>
      </c>
      <c r="F376" t="s">
        <v>159</v>
      </c>
      <c r="G376" t="s">
        <v>225</v>
      </c>
      <c r="H376">
        <v>453.81270095584006</v>
      </c>
      <c r="I376">
        <v>65</v>
      </c>
      <c r="J376">
        <v>1598343.1140401759</v>
      </c>
      <c r="K376">
        <v>42708.212974999995</v>
      </c>
      <c r="L376">
        <v>287701760.52723169</v>
      </c>
      <c r="M376">
        <v>5756200.4249999989</v>
      </c>
      <c r="N376">
        <v>2397514671.0602641</v>
      </c>
      <c r="O376">
        <v>121160000</v>
      </c>
      <c r="P376">
        <v>30.353600616666661</v>
      </c>
      <c r="Q376">
        <v>23895.22955490063</v>
      </c>
      <c r="R376">
        <v>287744468.74020672</v>
      </c>
      <c r="S376">
        <v>2524.4308714852641</v>
      </c>
      <c r="T376">
        <v>23925.583155517295</v>
      </c>
      <c r="U376">
        <f>Net_Zero_Table[[#This Row],[Total Energy(MJ)]]*AHP!$Q$23/TOPSIS!$B$20</f>
        <v>2.4184324018945193E-2</v>
      </c>
      <c r="V376">
        <f>Net_Zero_Table[[#This Row],[Capital Cost (LKR)]]*AHP!$Q$24/TOPSIS!$C$20</f>
        <v>4.3967813614207568E-3</v>
      </c>
      <c r="W376">
        <f>Net_Zero_Table[[#This Row],[System Cost (LKR)]]*AHP!$Q$25/TOPSIS!$D$20</f>
        <v>2.6324807689883959E-3</v>
      </c>
      <c r="X376">
        <f>Net_Zero_Table[[#This Row],[Embodied Carbon (Metric T)]]*AHP!$Q$26/TOPSIS!$E$20</f>
        <v>1.3086738501845706E-2</v>
      </c>
      <c r="Y3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4.955109122571911E-3</v>
      </c>
      <c r="Z3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3.386319134728988E-3</v>
      </c>
      <c r="AA376">
        <f>Net_Zero_Table[[#This Row],[S- Worst-Euclidean Distance]]/(Net_Zero_Table[[#This Row],[S+ Best-Euclidean Distance]]+Net_Zero_Table[[#This Row],[S- Worst-Euclidean Distance]])</f>
        <v>0.40596394649382572</v>
      </c>
      <c r="AB376">
        <v>375</v>
      </c>
    </row>
    <row r="377" spans="1:28" x14ac:dyDescent="0.3">
      <c r="A377">
        <v>462</v>
      </c>
      <c r="B377" t="s">
        <v>143</v>
      </c>
      <c r="C377" t="s">
        <v>149</v>
      </c>
      <c r="D377" t="s">
        <v>155</v>
      </c>
      <c r="E377" t="s">
        <v>157</v>
      </c>
      <c r="F377" t="s">
        <v>159</v>
      </c>
      <c r="G377" t="s">
        <v>224</v>
      </c>
      <c r="H377">
        <v>453.81270095584006</v>
      </c>
      <c r="I377">
        <v>33</v>
      </c>
      <c r="J377">
        <v>1598343.1140401759</v>
      </c>
      <c r="K377">
        <v>42708.212974999995</v>
      </c>
      <c r="L377">
        <v>287701760.52723169</v>
      </c>
      <c r="M377">
        <v>5756200.4249999989</v>
      </c>
      <c r="N377">
        <v>2397514671.0602641</v>
      </c>
      <c r="O377">
        <v>123624600</v>
      </c>
      <c r="P377">
        <v>30.353600616666661</v>
      </c>
      <c r="Q377">
        <v>23895.22955490063</v>
      </c>
      <c r="R377">
        <v>287744468.74020672</v>
      </c>
      <c r="S377">
        <v>2526.8954714852644</v>
      </c>
      <c r="T377">
        <v>23925.583155517295</v>
      </c>
      <c r="U377">
        <f>Net_Zero_Table[[#This Row],[Total Energy(MJ)]]*AHP!$Q$23/TOPSIS!$B$20</f>
        <v>2.4184324018945193E-2</v>
      </c>
      <c r="V377">
        <f>Net_Zero_Table[[#This Row],[Capital Cost (LKR)]]*AHP!$Q$24/TOPSIS!$C$20</f>
        <v>4.3967813614207568E-3</v>
      </c>
      <c r="W377">
        <f>Net_Zero_Table[[#This Row],[System Cost (LKR)]]*AHP!$Q$25/TOPSIS!$D$20</f>
        <v>2.6860298949643686E-3</v>
      </c>
      <c r="X377">
        <f>Net_Zero_Table[[#This Row],[Embodied Carbon (Metric T)]]*AHP!$Q$26/TOPSIS!$E$20</f>
        <v>1.3086738501845706E-2</v>
      </c>
      <c r="Y3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4.9606474673878544E-3</v>
      </c>
      <c r="Z3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3.3787836583960007E-3</v>
      </c>
      <c r="AA377">
        <f>Net_Zero_Table[[#This Row],[S- Worst-Euclidean Distance]]/(Net_Zero_Table[[#This Row],[S+ Best-Euclidean Distance]]+Net_Zero_Table[[#This Row],[S- Worst-Euclidean Distance]])</f>
        <v>0.40515757099419847</v>
      </c>
      <c r="AB377">
        <v>376</v>
      </c>
    </row>
    <row r="378" spans="1:28" x14ac:dyDescent="0.3">
      <c r="A378">
        <v>442</v>
      </c>
      <c r="B378" t="s">
        <v>143</v>
      </c>
      <c r="C378" t="s">
        <v>149</v>
      </c>
      <c r="D378" t="s">
        <v>154</v>
      </c>
      <c r="E378" t="s">
        <v>157</v>
      </c>
      <c r="F378" t="s">
        <v>159</v>
      </c>
      <c r="G378" t="s">
        <v>225</v>
      </c>
      <c r="H378">
        <v>453.78260708084002</v>
      </c>
      <c r="I378">
        <v>65</v>
      </c>
      <c r="J378">
        <v>1598313.9831691757</v>
      </c>
      <c r="K378">
        <v>42794.195474999993</v>
      </c>
      <c r="L378">
        <v>287696516.97045165</v>
      </c>
      <c r="M378">
        <v>5760499.5499999989</v>
      </c>
      <c r="N378">
        <v>2397470974.7537637</v>
      </c>
      <c r="O378">
        <v>121160000</v>
      </c>
      <c r="P378">
        <v>30.418087491666657</v>
      </c>
      <c r="Q378">
        <v>23894.794048379175</v>
      </c>
      <c r="R378">
        <v>287739311.16592664</v>
      </c>
      <c r="S378">
        <v>2524.391474303764</v>
      </c>
      <c r="T378">
        <v>23925.212135870843</v>
      </c>
      <c r="U378">
        <f>Net_Zero_Table[[#This Row],[Total Energy(MJ)]]*AHP!$Q$23/TOPSIS!$B$20</f>
        <v>2.4183890535555964E-2</v>
      </c>
      <c r="V378">
        <f>Net_Zero_Table[[#This Row],[Capital Cost (LKR)]]*AHP!$Q$24/TOPSIS!$C$20</f>
        <v>4.4000651790912339E-3</v>
      </c>
      <c r="W378">
        <f>Net_Zero_Table[[#This Row],[System Cost (LKR)]]*AHP!$Q$25/TOPSIS!$D$20</f>
        <v>2.6324807689883959E-3</v>
      </c>
      <c r="X378">
        <f>Net_Zero_Table[[#This Row],[Embodied Carbon (Metric T)]]*AHP!$Q$26/TOPSIS!$E$20</f>
        <v>1.3114541558246956E-2</v>
      </c>
      <c r="Y3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4.9768348154915973E-3</v>
      </c>
      <c r="Z3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3.3856915343623921E-3</v>
      </c>
      <c r="AA378">
        <f>Net_Zero_Table[[#This Row],[S- Worst-Euclidean Distance]]/(Net_Zero_Table[[#This Row],[S+ Best-Euclidean Distance]]+Net_Zero_Table[[#This Row],[S- Worst-Euclidean Distance]])</f>
        <v>0.40486467757695094</v>
      </c>
      <c r="AB378">
        <v>377</v>
      </c>
    </row>
    <row r="379" spans="1:28" x14ac:dyDescent="0.3">
      <c r="A379">
        <v>148</v>
      </c>
      <c r="B379" t="s">
        <v>140</v>
      </c>
      <c r="C379" t="s">
        <v>150</v>
      </c>
      <c r="D379" t="s">
        <v>154</v>
      </c>
      <c r="E379" t="s">
        <v>156</v>
      </c>
      <c r="F379" t="s">
        <v>160</v>
      </c>
      <c r="G379" t="s">
        <v>225</v>
      </c>
      <c r="H379">
        <v>449.58100443204836</v>
      </c>
      <c r="I379">
        <v>64</v>
      </c>
      <c r="J379">
        <v>1655613.5417493253</v>
      </c>
      <c r="K379">
        <v>60027.263008333321</v>
      </c>
      <c r="L379">
        <v>298010437.51487857</v>
      </c>
      <c r="M379">
        <v>6761709.2441666657</v>
      </c>
      <c r="N379">
        <v>2483420312.6239882</v>
      </c>
      <c r="O379">
        <v>119296000</v>
      </c>
      <c r="P379">
        <v>25.926129191666664</v>
      </c>
      <c r="Q379">
        <v>24751.422449152415</v>
      </c>
      <c r="R379">
        <v>298070464.77788693</v>
      </c>
      <c r="S379">
        <v>2609.4780218681549</v>
      </c>
      <c r="T379">
        <v>24777.348578344081</v>
      </c>
      <c r="U379">
        <f>Net_Zero_Table[[#This Row],[Total Energy(MJ)]]*AHP!$Q$23/TOPSIS!$B$20</f>
        <v>2.5052202505322183E-2</v>
      </c>
      <c r="V379">
        <f>Net_Zero_Table[[#This Row],[Capital Cost (LKR)]]*AHP!$Q$24/TOPSIS!$C$20</f>
        <v>5.1648231439228309E-3</v>
      </c>
      <c r="W379">
        <f>Net_Zero_Table[[#This Row],[System Cost (LKR)]]*AHP!$Q$25/TOPSIS!$D$20</f>
        <v>2.5919810648501128E-3</v>
      </c>
      <c r="X379">
        <f>Net_Zero_Table[[#This Row],[Embodied Carbon (Metric T)]]*AHP!$Q$26/TOPSIS!$E$20</f>
        <v>1.1177865762327793E-2</v>
      </c>
      <c r="Y3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4.5506277053635018E-3</v>
      </c>
      <c r="Z3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3.0926868474821707E-3</v>
      </c>
      <c r="AA379">
        <f>Net_Zero_Table[[#This Row],[S- Worst-Euclidean Distance]]/(Net_Zero_Table[[#This Row],[S+ Best-Euclidean Distance]]+Net_Zero_Table[[#This Row],[S- Worst-Euclidean Distance]])</f>
        <v>0.40462639946314083</v>
      </c>
      <c r="AB379">
        <v>378</v>
      </c>
    </row>
    <row r="380" spans="1:28" x14ac:dyDescent="0.3">
      <c r="A380">
        <v>167</v>
      </c>
      <c r="B380" t="s">
        <v>140</v>
      </c>
      <c r="C380" t="s">
        <v>150</v>
      </c>
      <c r="D380" t="s">
        <v>155</v>
      </c>
      <c r="E380" t="s">
        <v>156</v>
      </c>
      <c r="F380" t="s">
        <v>160</v>
      </c>
      <c r="G380" t="s">
        <v>226</v>
      </c>
      <c r="H380">
        <v>449.61109830704839</v>
      </c>
      <c r="I380">
        <v>32</v>
      </c>
      <c r="J380">
        <v>1655642.6726203253</v>
      </c>
      <c r="K380">
        <v>59941.280508333322</v>
      </c>
      <c r="L380">
        <v>298015681.07165855</v>
      </c>
      <c r="M380">
        <v>6757410.1191666657</v>
      </c>
      <c r="N380">
        <v>2483464008.9304881</v>
      </c>
      <c r="O380">
        <v>124800000</v>
      </c>
      <c r="P380">
        <v>25.861642316666661</v>
      </c>
      <c r="Q380">
        <v>24751.857955673862</v>
      </c>
      <c r="R380">
        <v>298075622.35216689</v>
      </c>
      <c r="S380">
        <v>2615.0214190496549</v>
      </c>
      <c r="T380">
        <v>24777.71959799053</v>
      </c>
      <c r="U380">
        <f>Net_Zero_Table[[#This Row],[Total Energy(MJ)]]*AHP!$Q$23/TOPSIS!$B$20</f>
        <v>2.5052635988711401E-2</v>
      </c>
      <c r="V380">
        <f>Net_Zero_Table[[#This Row],[Capital Cost (LKR)]]*AHP!$Q$24/TOPSIS!$C$20</f>
        <v>5.1615393262523547E-3</v>
      </c>
      <c r="W380">
        <f>Net_Zero_Table[[#This Row],[System Cost (LKR)]]*AHP!$Q$25/TOPSIS!$D$20</f>
        <v>2.7115681740653005E-3</v>
      </c>
      <c r="X380">
        <f>Net_Zero_Table[[#This Row],[Embodied Carbon (Metric T)]]*AHP!$Q$26/TOPSIS!$E$20</f>
        <v>1.115006270592654E-2</v>
      </c>
      <c r="Y3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4.5515610201671899E-3</v>
      </c>
      <c r="Z3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3.0913990680492857E-3</v>
      </c>
      <c r="AA380">
        <f>Net_Zero_Table[[#This Row],[S- Worst-Euclidean Distance]]/(Net_Zero_Table[[#This Row],[S+ Best-Euclidean Distance]]+Net_Zero_Table[[#This Row],[S- Worst-Euclidean Distance]])</f>
        <v>0.40447667296018547</v>
      </c>
      <c r="AB380">
        <v>379</v>
      </c>
    </row>
    <row r="381" spans="1:28" x14ac:dyDescent="0.3">
      <c r="A381">
        <v>150</v>
      </c>
      <c r="B381" t="s">
        <v>140</v>
      </c>
      <c r="C381" t="s">
        <v>150</v>
      </c>
      <c r="D381" t="s">
        <v>154</v>
      </c>
      <c r="E381" t="s">
        <v>156</v>
      </c>
      <c r="F381" t="s">
        <v>160</v>
      </c>
      <c r="G381" t="s">
        <v>224</v>
      </c>
      <c r="H381">
        <v>449.58100443204836</v>
      </c>
      <c r="I381">
        <v>32</v>
      </c>
      <c r="J381">
        <v>1655613.5417493253</v>
      </c>
      <c r="K381">
        <v>60027.263008333321</v>
      </c>
      <c r="L381">
        <v>298010437.51487857</v>
      </c>
      <c r="M381">
        <v>6761709.2441666657</v>
      </c>
      <c r="N381">
        <v>2483420312.6239882</v>
      </c>
      <c r="O381">
        <v>119878400</v>
      </c>
      <c r="P381">
        <v>25.926129191666664</v>
      </c>
      <c r="Q381">
        <v>24751.422449152415</v>
      </c>
      <c r="R381">
        <v>298070464.77788693</v>
      </c>
      <c r="S381">
        <v>2610.0604218681551</v>
      </c>
      <c r="T381">
        <v>24777.348578344081</v>
      </c>
      <c r="U381">
        <f>Net_Zero_Table[[#This Row],[Total Energy(MJ)]]*AHP!$Q$23/TOPSIS!$B$20</f>
        <v>2.5052202505322183E-2</v>
      </c>
      <c r="V381">
        <f>Net_Zero_Table[[#This Row],[Capital Cost (LKR)]]*AHP!$Q$24/TOPSIS!$C$20</f>
        <v>5.1648231439228309E-3</v>
      </c>
      <c r="W381">
        <f>Net_Zero_Table[[#This Row],[System Cost (LKR)]]*AHP!$Q$25/TOPSIS!$D$20</f>
        <v>2.6046350496624175E-3</v>
      </c>
      <c r="X381">
        <f>Net_Zero_Table[[#This Row],[Embodied Carbon (Metric T)]]*AHP!$Q$26/TOPSIS!$E$20</f>
        <v>1.1177865762327793E-2</v>
      </c>
      <c r="Y3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4.5518839236361281E-3</v>
      </c>
      <c r="Z3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3.09048912123381E-3</v>
      </c>
      <c r="AA381">
        <f>Net_Zero_Table[[#This Row],[S- Worst-Euclidean Distance]]/(Net_Zero_Table[[#This Row],[S+ Best-Euclidean Distance]]+Net_Zero_Table[[#This Row],[S- Worst-Euclidean Distance]])</f>
        <v>0.40438867653919991</v>
      </c>
      <c r="AB381">
        <v>380</v>
      </c>
    </row>
    <row r="382" spans="1:28" x14ac:dyDescent="0.3">
      <c r="A382">
        <v>444</v>
      </c>
      <c r="B382" t="s">
        <v>143</v>
      </c>
      <c r="C382" t="s">
        <v>149</v>
      </c>
      <c r="D382" t="s">
        <v>154</v>
      </c>
      <c r="E382" t="s">
        <v>157</v>
      </c>
      <c r="F382" t="s">
        <v>159</v>
      </c>
      <c r="G382" t="s">
        <v>224</v>
      </c>
      <c r="H382">
        <v>453.78260708084002</v>
      </c>
      <c r="I382">
        <v>33</v>
      </c>
      <c r="J382">
        <v>1598313.9831691757</v>
      </c>
      <c r="K382">
        <v>42794.195474999993</v>
      </c>
      <c r="L382">
        <v>287696516.97045165</v>
      </c>
      <c r="M382">
        <v>5760499.5499999989</v>
      </c>
      <c r="N382">
        <v>2397470974.7537637</v>
      </c>
      <c r="O382">
        <v>123624600</v>
      </c>
      <c r="P382">
        <v>30.418087491666657</v>
      </c>
      <c r="Q382">
        <v>23894.794048379175</v>
      </c>
      <c r="R382">
        <v>287739311.16592664</v>
      </c>
      <c r="S382">
        <v>2526.8560743037638</v>
      </c>
      <c r="T382">
        <v>23925.212135870843</v>
      </c>
      <c r="U382">
        <f>Net_Zero_Table[[#This Row],[Total Energy(MJ)]]*AHP!$Q$23/TOPSIS!$B$20</f>
        <v>2.4183890535555964E-2</v>
      </c>
      <c r="V382">
        <f>Net_Zero_Table[[#This Row],[Capital Cost (LKR)]]*AHP!$Q$24/TOPSIS!$C$20</f>
        <v>4.4000651790912339E-3</v>
      </c>
      <c r="W382">
        <f>Net_Zero_Table[[#This Row],[System Cost (LKR)]]*AHP!$Q$25/TOPSIS!$D$20</f>
        <v>2.6860298949643686E-3</v>
      </c>
      <c r="X382">
        <f>Net_Zero_Table[[#This Row],[Embodied Carbon (Metric T)]]*AHP!$Q$26/TOPSIS!$E$20</f>
        <v>1.3114541558246956E-2</v>
      </c>
      <c r="Y3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4.9823490102355785E-3</v>
      </c>
      <c r="Z3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3.3781546580737465E-3</v>
      </c>
      <c r="AA382">
        <f>Net_Zero_Table[[#This Row],[S- Worst-Euclidean Distance]]/(Net_Zero_Table[[#This Row],[S+ Best-Euclidean Distance]]+Net_Zero_Table[[#This Row],[S- Worst-Euclidean Distance]])</f>
        <v>0.404061141780096</v>
      </c>
      <c r="AB382">
        <v>381</v>
      </c>
    </row>
    <row r="383" spans="1:28" x14ac:dyDescent="0.3">
      <c r="A383">
        <v>461</v>
      </c>
      <c r="B383" t="s">
        <v>143</v>
      </c>
      <c r="C383" t="s">
        <v>149</v>
      </c>
      <c r="D383" t="s">
        <v>155</v>
      </c>
      <c r="E383" t="s">
        <v>157</v>
      </c>
      <c r="F383" t="s">
        <v>159</v>
      </c>
      <c r="G383" t="s">
        <v>226</v>
      </c>
      <c r="H383">
        <v>453.81270095584006</v>
      </c>
      <c r="I383">
        <v>33</v>
      </c>
      <c r="J383">
        <v>1598343.1140401759</v>
      </c>
      <c r="K383">
        <v>42708.212974999995</v>
      </c>
      <c r="L383">
        <v>287701760.52723169</v>
      </c>
      <c r="M383">
        <v>5756200.4249999989</v>
      </c>
      <c r="N383">
        <v>2397514671.0602641</v>
      </c>
      <c r="O383">
        <v>128700000</v>
      </c>
      <c r="P383">
        <v>30.353600616666661</v>
      </c>
      <c r="Q383">
        <v>23895.22955490063</v>
      </c>
      <c r="R383">
        <v>287744468.74020672</v>
      </c>
      <c r="S383">
        <v>2531.9708714852645</v>
      </c>
      <c r="T383">
        <v>23925.583155517295</v>
      </c>
      <c r="U383">
        <f>Net_Zero_Table[[#This Row],[Total Energy(MJ)]]*AHP!$Q$23/TOPSIS!$B$20</f>
        <v>2.4184324018945193E-2</v>
      </c>
      <c r="V383">
        <f>Net_Zero_Table[[#This Row],[Capital Cost (LKR)]]*AHP!$Q$24/TOPSIS!$C$20</f>
        <v>4.3967813614207568E-3</v>
      </c>
      <c r="W383">
        <f>Net_Zero_Table[[#This Row],[System Cost (LKR)]]*AHP!$Q$25/TOPSIS!$D$20</f>
        <v>2.7963046795048412E-3</v>
      </c>
      <c r="X383">
        <f>Net_Zero_Table[[#This Row],[Embodied Carbon (Metric T)]]*AHP!$Q$26/TOPSIS!$E$20</f>
        <v>1.3086738501845706E-2</v>
      </c>
      <c r="Y3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4.9738496527350819E-3</v>
      </c>
      <c r="Z3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3.3658972181422821E-3</v>
      </c>
      <c r="AA383">
        <f>Net_Zero_Table[[#This Row],[S- Worst-Euclidean Distance]]/(Net_Zero_Table[[#This Row],[S+ Best-Euclidean Distance]]+Net_Zero_Table[[#This Row],[S- Worst-Euclidean Distance]])</f>
        <v>0.40359704799867396</v>
      </c>
      <c r="AB383">
        <v>382</v>
      </c>
    </row>
    <row r="384" spans="1:28" x14ac:dyDescent="0.3">
      <c r="A384">
        <v>443</v>
      </c>
      <c r="B384" t="s">
        <v>143</v>
      </c>
      <c r="C384" t="s">
        <v>149</v>
      </c>
      <c r="D384" t="s">
        <v>154</v>
      </c>
      <c r="E384" t="s">
        <v>157</v>
      </c>
      <c r="F384" t="s">
        <v>159</v>
      </c>
      <c r="G384" t="s">
        <v>226</v>
      </c>
      <c r="H384">
        <v>453.78260708084002</v>
      </c>
      <c r="I384">
        <v>33</v>
      </c>
      <c r="J384">
        <v>1598313.9831691757</v>
      </c>
      <c r="K384">
        <v>42794.195474999993</v>
      </c>
      <c r="L384">
        <v>287696516.97045165</v>
      </c>
      <c r="M384">
        <v>5760499.5499999989</v>
      </c>
      <c r="N384">
        <v>2397470974.7537637</v>
      </c>
      <c r="O384">
        <v>128700000</v>
      </c>
      <c r="P384">
        <v>30.418087491666657</v>
      </c>
      <c r="Q384">
        <v>23894.794048379175</v>
      </c>
      <c r="R384">
        <v>287739311.16592664</v>
      </c>
      <c r="S384">
        <v>2531.9314743037639</v>
      </c>
      <c r="T384">
        <v>23925.212135870843</v>
      </c>
      <c r="U384">
        <f>Net_Zero_Table[[#This Row],[Total Energy(MJ)]]*AHP!$Q$23/TOPSIS!$B$20</f>
        <v>2.4183890535555964E-2</v>
      </c>
      <c r="V384">
        <f>Net_Zero_Table[[#This Row],[Capital Cost (LKR)]]*AHP!$Q$24/TOPSIS!$C$20</f>
        <v>4.4000651790912339E-3</v>
      </c>
      <c r="W384">
        <f>Net_Zero_Table[[#This Row],[System Cost (LKR)]]*AHP!$Q$25/TOPSIS!$D$20</f>
        <v>2.7963046795048412E-3</v>
      </c>
      <c r="X384">
        <f>Net_Zero_Table[[#This Row],[Embodied Carbon (Metric T)]]*AHP!$Q$26/TOPSIS!$E$20</f>
        <v>1.3114541558246956E-2</v>
      </c>
      <c r="Y3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4.9954938426652875E-3</v>
      </c>
      <c r="Z3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3.3652658092221247E-3</v>
      </c>
      <c r="AA384">
        <f>Net_Zero_Table[[#This Row],[S- Worst-Euclidean Distance]]/(Net_Zero_Table[[#This Row],[S+ Best-Euclidean Distance]]+Net_Zero_Table[[#This Row],[S- Worst-Euclidean Distance]])</f>
        <v>0.4025071822824649</v>
      </c>
      <c r="AB384">
        <v>383</v>
      </c>
    </row>
    <row r="385" spans="1:28" x14ac:dyDescent="0.3">
      <c r="A385">
        <v>149</v>
      </c>
      <c r="B385" t="s">
        <v>140</v>
      </c>
      <c r="C385" t="s">
        <v>150</v>
      </c>
      <c r="D385" t="s">
        <v>154</v>
      </c>
      <c r="E385" t="s">
        <v>156</v>
      </c>
      <c r="F385" t="s">
        <v>160</v>
      </c>
      <c r="G385" t="s">
        <v>226</v>
      </c>
      <c r="H385">
        <v>449.58100443204836</v>
      </c>
      <c r="I385">
        <v>32</v>
      </c>
      <c r="J385">
        <v>1655613.5417493253</v>
      </c>
      <c r="K385">
        <v>60027.263008333321</v>
      </c>
      <c r="L385">
        <v>298010437.51487857</v>
      </c>
      <c r="M385">
        <v>6761709.2441666657</v>
      </c>
      <c r="N385">
        <v>2483420312.6239882</v>
      </c>
      <c r="O385">
        <v>124800000</v>
      </c>
      <c r="P385">
        <v>25.926129191666664</v>
      </c>
      <c r="Q385">
        <v>24751.422449152415</v>
      </c>
      <c r="R385">
        <v>298070464.77788693</v>
      </c>
      <c r="S385">
        <v>2614.9820218681548</v>
      </c>
      <c r="T385">
        <v>24777.348578344081</v>
      </c>
      <c r="U385">
        <f>Net_Zero_Table[[#This Row],[Total Energy(MJ)]]*AHP!$Q$23/TOPSIS!$B$20</f>
        <v>2.5052202505322183E-2</v>
      </c>
      <c r="V385">
        <f>Net_Zero_Table[[#This Row],[Capital Cost (LKR)]]*AHP!$Q$24/TOPSIS!$C$20</f>
        <v>5.1648231439228309E-3</v>
      </c>
      <c r="W385">
        <f>Net_Zero_Table[[#This Row],[System Cost (LKR)]]*AHP!$Q$25/TOPSIS!$D$20</f>
        <v>2.7115681740653005E-3</v>
      </c>
      <c r="X385">
        <f>Net_Zero_Table[[#This Row],[Embodied Carbon (Metric T)]]*AHP!$Q$26/TOPSIS!$E$20</f>
        <v>1.1177865762327793E-2</v>
      </c>
      <c r="Y3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4.5638870412659889E-3</v>
      </c>
      <c r="Z3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3.0739350875699446E-3</v>
      </c>
      <c r="AA385">
        <f>Net_Zero_Table[[#This Row],[S- Worst-Euclidean Distance]]/(Net_Zero_Table[[#This Row],[S+ Best-Euclidean Distance]]+Net_Zero_Table[[#This Row],[S- Worst-Euclidean Distance]])</f>
        <v>0.40246225111273143</v>
      </c>
      <c r="AB385">
        <v>384</v>
      </c>
    </row>
    <row r="386" spans="1:28" x14ac:dyDescent="0.3">
      <c r="A386">
        <v>523</v>
      </c>
      <c r="B386" t="s">
        <v>143</v>
      </c>
      <c r="C386" t="s">
        <v>151</v>
      </c>
      <c r="D386" t="s">
        <v>155</v>
      </c>
      <c r="E386" t="s">
        <v>156</v>
      </c>
      <c r="F386" t="s">
        <v>159</v>
      </c>
      <c r="G386" t="s">
        <v>225</v>
      </c>
      <c r="H386">
        <v>477.5242570507956</v>
      </c>
      <c r="I386">
        <v>68</v>
      </c>
      <c r="J386">
        <v>1687253.7979883817</v>
      </c>
      <c r="K386">
        <v>37877.470733333328</v>
      </c>
      <c r="L386">
        <v>303705683.6379087</v>
      </c>
      <c r="M386">
        <v>5866612.3133333325</v>
      </c>
      <c r="N386">
        <v>2530880696.9825726</v>
      </c>
      <c r="O386">
        <v>126752000</v>
      </c>
      <c r="P386">
        <v>24.911617974999995</v>
      </c>
      <c r="Q386">
        <v>25224.444279926305</v>
      </c>
      <c r="R386">
        <v>303743561.10864204</v>
      </c>
      <c r="S386">
        <v>2663.4993092959062</v>
      </c>
      <c r="T386">
        <v>25249.355897901307</v>
      </c>
      <c r="U386">
        <f>Net_Zero_Table[[#This Row],[Total Energy(MJ)]]*AHP!$Q$23/TOPSIS!$B$20</f>
        <v>2.5529014450498246E-2</v>
      </c>
      <c r="V386">
        <f>Net_Zero_Table[[#This Row],[Capital Cost (LKR)]]*AHP!$Q$24/TOPSIS!$C$20</f>
        <v>4.4811177112453505E-3</v>
      </c>
      <c r="W386">
        <f>Net_Zero_Table[[#This Row],[System Cost (LKR)]]*AHP!$Q$25/TOPSIS!$D$20</f>
        <v>2.7539798814032448E-3</v>
      </c>
      <c r="X386">
        <f>Net_Zero_Table[[#This Row],[Embodied Carbon (Metric T)]]*AHP!$Q$26/TOPSIS!$E$20</f>
        <v>1.0740466484153987E-2</v>
      </c>
      <c r="Y3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4.7035110745934144E-3</v>
      </c>
      <c r="Z3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3.16503442263726E-3</v>
      </c>
      <c r="AA386">
        <f>Net_Zero_Table[[#This Row],[S- Worst-Euclidean Distance]]/(Net_Zero_Table[[#This Row],[S+ Best-Euclidean Distance]]+Net_Zero_Table[[#This Row],[S- Worst-Euclidean Distance]])</f>
        <v>0.40223881576985099</v>
      </c>
      <c r="AB386">
        <v>385</v>
      </c>
    </row>
    <row r="387" spans="1:28" x14ac:dyDescent="0.3">
      <c r="A387">
        <v>525</v>
      </c>
      <c r="B387" t="s">
        <v>143</v>
      </c>
      <c r="C387" t="s">
        <v>151</v>
      </c>
      <c r="D387" t="s">
        <v>155</v>
      </c>
      <c r="E387" t="s">
        <v>156</v>
      </c>
      <c r="F387" t="s">
        <v>159</v>
      </c>
      <c r="G387" t="s">
        <v>224</v>
      </c>
      <c r="H387">
        <v>477.5242570507956</v>
      </c>
      <c r="I387">
        <v>34</v>
      </c>
      <c r="J387">
        <v>1687253.7979883817</v>
      </c>
      <c r="K387">
        <v>37877.470733333328</v>
      </c>
      <c r="L387">
        <v>303705683.6379087</v>
      </c>
      <c r="M387">
        <v>5866612.3133333325</v>
      </c>
      <c r="N387">
        <v>2530880696.9825726</v>
      </c>
      <c r="O387">
        <v>127370800</v>
      </c>
      <c r="P387">
        <v>24.911617974999995</v>
      </c>
      <c r="Q387">
        <v>25224.444279926305</v>
      </c>
      <c r="R387">
        <v>303743561.10864204</v>
      </c>
      <c r="S387">
        <v>2664.1181092959059</v>
      </c>
      <c r="T387">
        <v>25249.355897901307</v>
      </c>
      <c r="U387">
        <f>Net_Zero_Table[[#This Row],[Total Energy(MJ)]]*AHP!$Q$23/TOPSIS!$B$20</f>
        <v>2.5529014450498246E-2</v>
      </c>
      <c r="V387">
        <f>Net_Zero_Table[[#This Row],[Capital Cost (LKR)]]*AHP!$Q$24/TOPSIS!$C$20</f>
        <v>4.4811177112453505E-3</v>
      </c>
      <c r="W387">
        <f>Net_Zero_Table[[#This Row],[System Cost (LKR)]]*AHP!$Q$25/TOPSIS!$D$20</f>
        <v>2.7674247402663188E-3</v>
      </c>
      <c r="X387">
        <f>Net_Zero_Table[[#This Row],[Embodied Carbon (Metric T)]]*AHP!$Q$26/TOPSIS!$E$20</f>
        <v>1.0740466484153987E-2</v>
      </c>
      <c r="Y3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4.7052664725004481E-3</v>
      </c>
      <c r="Z3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3.163442965502204E-3</v>
      </c>
      <c r="AA387">
        <f>Net_Zero_Table[[#This Row],[S- Worst-Euclidean Distance]]/(Net_Zero_Table[[#This Row],[S+ Best-Euclidean Distance]]+Net_Zero_Table[[#This Row],[S- Worst-Euclidean Distance]])</f>
        <v>0.40202818396420464</v>
      </c>
      <c r="AB387">
        <v>386</v>
      </c>
    </row>
    <row r="388" spans="1:28" x14ac:dyDescent="0.3">
      <c r="A388">
        <v>524</v>
      </c>
      <c r="B388" t="s">
        <v>143</v>
      </c>
      <c r="C388" t="s">
        <v>151</v>
      </c>
      <c r="D388" t="s">
        <v>155</v>
      </c>
      <c r="E388" t="s">
        <v>156</v>
      </c>
      <c r="F388" t="s">
        <v>159</v>
      </c>
      <c r="G388" t="s">
        <v>226</v>
      </c>
      <c r="H388">
        <v>477.5242570507956</v>
      </c>
      <c r="I388">
        <v>34</v>
      </c>
      <c r="J388">
        <v>1687253.7979883817</v>
      </c>
      <c r="K388">
        <v>37877.470733333328</v>
      </c>
      <c r="L388">
        <v>303705683.6379087</v>
      </c>
      <c r="M388">
        <v>5866612.3133333325</v>
      </c>
      <c r="N388">
        <v>2530880696.9825726</v>
      </c>
      <c r="O388">
        <v>132600000</v>
      </c>
      <c r="P388">
        <v>24.911617974999995</v>
      </c>
      <c r="Q388">
        <v>25224.444279926305</v>
      </c>
      <c r="R388">
        <v>303743561.10864204</v>
      </c>
      <c r="S388">
        <v>2669.3473092959061</v>
      </c>
      <c r="T388">
        <v>25249.355897901307</v>
      </c>
      <c r="U388">
        <f>Net_Zero_Table[[#This Row],[Total Energy(MJ)]]*AHP!$Q$23/TOPSIS!$B$20</f>
        <v>2.5529014450498246E-2</v>
      </c>
      <c r="V388">
        <f>Net_Zero_Table[[#This Row],[Capital Cost (LKR)]]*AHP!$Q$24/TOPSIS!$C$20</f>
        <v>4.4811177112453505E-3</v>
      </c>
      <c r="W388">
        <f>Net_Zero_Table[[#This Row],[System Cost (LKR)]]*AHP!$Q$25/TOPSIS!$D$20</f>
        <v>2.8810411849443818E-3</v>
      </c>
      <c r="X388">
        <f>Net_Zero_Table[[#This Row],[Embodied Carbon (Metric T)]]*AHP!$Q$26/TOPSIS!$E$20</f>
        <v>1.0740466484153987E-2</v>
      </c>
      <c r="Y3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4.7216034733664038E-3</v>
      </c>
      <c r="Z3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3.1522528351306451E-3</v>
      </c>
      <c r="AA388">
        <f>Net_Zero_Table[[#This Row],[S- Worst-Euclidean Distance]]/(Net_Zero_Table[[#This Row],[S+ Best-Euclidean Distance]]+Net_Zero_Table[[#This Row],[S- Worst-Euclidean Distance]])</f>
        <v>0.40034421655992131</v>
      </c>
      <c r="AB388">
        <v>387</v>
      </c>
    </row>
    <row r="389" spans="1:28" x14ac:dyDescent="0.3">
      <c r="A389">
        <v>505</v>
      </c>
      <c r="B389" t="s">
        <v>143</v>
      </c>
      <c r="C389" t="s">
        <v>151</v>
      </c>
      <c r="D389" t="s">
        <v>154</v>
      </c>
      <c r="E389" t="s">
        <v>156</v>
      </c>
      <c r="F389" t="s">
        <v>159</v>
      </c>
      <c r="G389" t="s">
        <v>225</v>
      </c>
      <c r="H389">
        <v>477.49416317579556</v>
      </c>
      <c r="I389">
        <v>68</v>
      </c>
      <c r="J389">
        <v>1687224.6671173815</v>
      </c>
      <c r="K389">
        <v>37963.453233333326</v>
      </c>
      <c r="L389">
        <v>303700440.08112866</v>
      </c>
      <c r="M389">
        <v>5870911.4383333325</v>
      </c>
      <c r="N389">
        <v>2530837000.6760721</v>
      </c>
      <c r="O389">
        <v>126752000</v>
      </c>
      <c r="P389">
        <v>24.976104849999992</v>
      </c>
      <c r="Q389">
        <v>25224.00877340485</v>
      </c>
      <c r="R389">
        <v>303738403.53436202</v>
      </c>
      <c r="S389">
        <v>2663.4599121144056</v>
      </c>
      <c r="T389">
        <v>25248.984878254851</v>
      </c>
      <c r="U389">
        <f>Net_Zero_Table[[#This Row],[Total Energy(MJ)]]*AHP!$Q$23/TOPSIS!$B$20</f>
        <v>2.552858096710902E-2</v>
      </c>
      <c r="V389">
        <f>Net_Zero_Table[[#This Row],[Capital Cost (LKR)]]*AHP!$Q$24/TOPSIS!$C$20</f>
        <v>4.4844015289158259E-3</v>
      </c>
      <c r="W389">
        <f>Net_Zero_Table[[#This Row],[System Cost (LKR)]]*AHP!$Q$25/TOPSIS!$D$20</f>
        <v>2.7539798814032448E-3</v>
      </c>
      <c r="X389">
        <f>Net_Zero_Table[[#This Row],[Embodied Carbon (Metric T)]]*AHP!$Q$26/TOPSIS!$E$20</f>
        <v>1.0768269540555235E-2</v>
      </c>
      <c r="Y3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4.712506319878614E-3</v>
      </c>
      <c r="Z3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3.143582956131318E-3</v>
      </c>
      <c r="AA389">
        <f>Net_Zero_Table[[#This Row],[S- Worst-Euclidean Distance]]/(Net_Zero_Table[[#This Row],[S+ Best-Euclidean Distance]]+Net_Zero_Table[[#This Row],[S- Worst-Euclidean Distance]])</f>
        <v>0.40014603267440563</v>
      </c>
      <c r="AB389">
        <v>388</v>
      </c>
    </row>
    <row r="390" spans="1:28" x14ac:dyDescent="0.3">
      <c r="A390">
        <v>507</v>
      </c>
      <c r="B390" t="s">
        <v>143</v>
      </c>
      <c r="C390" t="s">
        <v>151</v>
      </c>
      <c r="D390" t="s">
        <v>154</v>
      </c>
      <c r="E390" t="s">
        <v>156</v>
      </c>
      <c r="F390" t="s">
        <v>159</v>
      </c>
      <c r="G390" t="s">
        <v>224</v>
      </c>
      <c r="H390">
        <v>477.49416317579556</v>
      </c>
      <c r="I390">
        <v>34</v>
      </c>
      <c r="J390">
        <v>1687224.6671173815</v>
      </c>
      <c r="K390">
        <v>37963.453233333326</v>
      </c>
      <c r="L390">
        <v>303700440.08112866</v>
      </c>
      <c r="M390">
        <v>5870911.4383333325</v>
      </c>
      <c r="N390">
        <v>2530837000.6760721</v>
      </c>
      <c r="O390">
        <v>127370800</v>
      </c>
      <c r="P390">
        <v>24.976104849999992</v>
      </c>
      <c r="Q390">
        <v>25224.00877340485</v>
      </c>
      <c r="R390">
        <v>303738403.53436202</v>
      </c>
      <c r="S390">
        <v>2664.0787121144058</v>
      </c>
      <c r="T390">
        <v>25248.984878254851</v>
      </c>
      <c r="U390">
        <f>Net_Zero_Table[[#This Row],[Total Energy(MJ)]]*AHP!$Q$23/TOPSIS!$B$20</f>
        <v>2.552858096710902E-2</v>
      </c>
      <c r="V390">
        <f>Net_Zero_Table[[#This Row],[Capital Cost (LKR)]]*AHP!$Q$24/TOPSIS!$C$20</f>
        <v>4.4844015289158259E-3</v>
      </c>
      <c r="W390">
        <f>Net_Zero_Table[[#This Row],[System Cost (LKR)]]*AHP!$Q$25/TOPSIS!$D$20</f>
        <v>2.7674247402663188E-3</v>
      </c>
      <c r="X390">
        <f>Net_Zero_Table[[#This Row],[Embodied Carbon (Metric T)]]*AHP!$Q$26/TOPSIS!$E$20</f>
        <v>1.0768269540555235E-2</v>
      </c>
      <c r="Y3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4.7142583683236743E-3</v>
      </c>
      <c r="Z3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3.1419806335472402E-3</v>
      </c>
      <c r="AA390">
        <f>Net_Zero_Table[[#This Row],[S- Worst-Euclidean Distance]]/(Net_Zero_Table[[#This Row],[S+ Best-Euclidean Distance]]+Net_Zero_Table[[#This Row],[S- Worst-Euclidean Distance]])</f>
        <v>0.39993445117937443</v>
      </c>
      <c r="AB390">
        <v>389</v>
      </c>
    </row>
    <row r="391" spans="1:28" x14ac:dyDescent="0.3">
      <c r="A391">
        <v>506</v>
      </c>
      <c r="B391" t="s">
        <v>143</v>
      </c>
      <c r="C391" t="s">
        <v>151</v>
      </c>
      <c r="D391" t="s">
        <v>154</v>
      </c>
      <c r="E391" t="s">
        <v>156</v>
      </c>
      <c r="F391" t="s">
        <v>159</v>
      </c>
      <c r="G391" t="s">
        <v>226</v>
      </c>
      <c r="H391">
        <v>477.49416317579556</v>
      </c>
      <c r="I391">
        <v>34</v>
      </c>
      <c r="J391">
        <v>1687224.6671173815</v>
      </c>
      <c r="K391">
        <v>37963.453233333326</v>
      </c>
      <c r="L391">
        <v>303700440.08112866</v>
      </c>
      <c r="M391">
        <v>5870911.4383333325</v>
      </c>
      <c r="N391">
        <v>2530837000.6760721</v>
      </c>
      <c r="O391">
        <v>132600000</v>
      </c>
      <c r="P391">
        <v>24.976104849999992</v>
      </c>
      <c r="Q391">
        <v>25224.00877340485</v>
      </c>
      <c r="R391">
        <v>303738403.53436202</v>
      </c>
      <c r="S391">
        <v>2669.3079121144056</v>
      </c>
      <c r="T391">
        <v>25248.984878254851</v>
      </c>
      <c r="U391">
        <f>Net_Zero_Table[[#This Row],[Total Energy(MJ)]]*AHP!$Q$23/TOPSIS!$B$20</f>
        <v>2.552858096710902E-2</v>
      </c>
      <c r="V391">
        <f>Net_Zero_Table[[#This Row],[Capital Cost (LKR)]]*AHP!$Q$24/TOPSIS!$C$20</f>
        <v>4.4844015289158259E-3</v>
      </c>
      <c r="W391">
        <f>Net_Zero_Table[[#This Row],[System Cost (LKR)]]*AHP!$Q$25/TOPSIS!$D$20</f>
        <v>2.8810411849443818E-3</v>
      </c>
      <c r="X391">
        <f>Net_Zero_Table[[#This Row],[Embodied Carbon (Metric T)]]*AHP!$Q$26/TOPSIS!$E$20</f>
        <v>1.0768269540555235E-2</v>
      </c>
      <c r="Y3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4.7305643157850288E-3</v>
      </c>
      <c r="Z3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3.1307137911648405E-3</v>
      </c>
      <c r="AA391">
        <f>Net_Zero_Table[[#This Row],[S- Worst-Euclidean Distance]]/(Net_Zero_Table[[#This Row],[S+ Best-Euclidean Distance]]+Net_Zero_Table[[#This Row],[S- Worst-Euclidean Distance]])</f>
        <v>0.39824488442879169</v>
      </c>
      <c r="AB391">
        <v>390</v>
      </c>
    </row>
    <row r="392" spans="1:28" x14ac:dyDescent="0.3">
      <c r="A392">
        <v>415</v>
      </c>
      <c r="B392" t="s">
        <v>142</v>
      </c>
      <c r="C392" t="s">
        <v>151</v>
      </c>
      <c r="D392" t="s">
        <v>155</v>
      </c>
      <c r="E392" t="s">
        <v>156</v>
      </c>
      <c r="F392" t="s">
        <v>159</v>
      </c>
      <c r="G392" t="s">
        <v>225</v>
      </c>
      <c r="H392">
        <v>484.11099734424084</v>
      </c>
      <c r="I392">
        <v>69</v>
      </c>
      <c r="J392">
        <v>1720622.0189617604</v>
      </c>
      <c r="K392">
        <v>44755.870733333322</v>
      </c>
      <c r="L392">
        <v>309711963.41311687</v>
      </c>
      <c r="M392">
        <v>6141748.3133333325</v>
      </c>
      <c r="N392">
        <v>2580933028.4426408</v>
      </c>
      <c r="O392">
        <v>128616000</v>
      </c>
      <c r="P392">
        <v>23.535937974999992</v>
      </c>
      <c r="Q392">
        <v>25723.299183478317</v>
      </c>
      <c r="R392">
        <v>309756719.28385019</v>
      </c>
      <c r="S392">
        <v>2715.6907767559742</v>
      </c>
      <c r="T392">
        <v>25746.835121453318</v>
      </c>
      <c r="U392">
        <f>Net_Zero_Table[[#This Row],[Total Energy(MJ)]]*AHP!$Q$23/TOPSIS!$B$20</f>
        <v>2.6034407886289013E-2</v>
      </c>
      <c r="V392">
        <f>Net_Zero_Table[[#This Row],[Capital Cost (LKR)]]*AHP!$Q$24/TOPSIS!$C$20</f>
        <v>4.6912759314841571E-3</v>
      </c>
      <c r="W392">
        <f>Net_Zero_Table[[#This Row],[System Cost (LKR)]]*AHP!$Q$25/TOPSIS!$D$20</f>
        <v>2.7944795855415279E-3</v>
      </c>
      <c r="X392">
        <f>Net_Zero_Table[[#This Row],[Embodied Carbon (Metric T)]]*AHP!$Q$26/TOPSIS!$E$20</f>
        <v>1.0147351859975465E-2</v>
      </c>
      <c r="Y3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5.0671746972681658E-3</v>
      </c>
      <c r="Z3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3.3473583434783824E-3</v>
      </c>
      <c r="AA392">
        <f>Net_Zero_Table[[#This Row],[S- Worst-Euclidean Distance]]/(Net_Zero_Table[[#This Row],[S+ Best-Euclidean Distance]]+Net_Zero_Table[[#This Row],[S- Worst-Euclidean Distance]])</f>
        <v>0.39780678586311669</v>
      </c>
      <c r="AB392">
        <v>391</v>
      </c>
    </row>
    <row r="393" spans="1:28" x14ac:dyDescent="0.3">
      <c r="A393">
        <v>355</v>
      </c>
      <c r="B393" t="s">
        <v>142</v>
      </c>
      <c r="C393" t="s">
        <v>149</v>
      </c>
      <c r="D393" t="s">
        <v>155</v>
      </c>
      <c r="E393" t="s">
        <v>157</v>
      </c>
      <c r="F393" t="s">
        <v>160</v>
      </c>
      <c r="G393" t="s">
        <v>225</v>
      </c>
      <c r="H393">
        <v>455.27959804243022</v>
      </c>
      <c r="I393">
        <v>65</v>
      </c>
      <c r="J393">
        <v>1620749.2061312851</v>
      </c>
      <c r="K393">
        <v>50403.982349999991</v>
      </c>
      <c r="L393">
        <v>291734857.10363132</v>
      </c>
      <c r="M393">
        <v>6058582.0708333319</v>
      </c>
      <c r="N393">
        <v>2431123809.1969275</v>
      </c>
      <c r="O393">
        <v>121160000</v>
      </c>
      <c r="P393">
        <v>28.705464158333328</v>
      </c>
      <c r="Q393">
        <v>24230.200631662712</v>
      </c>
      <c r="R393">
        <v>291785261.08598131</v>
      </c>
      <c r="S393">
        <v>2558.3423912677608</v>
      </c>
      <c r="T393">
        <v>24258.906095821047</v>
      </c>
      <c r="U393">
        <f>Net_Zero_Table[[#This Row],[Total Energy(MJ)]]*AHP!$Q$23/TOPSIS!$B$20</f>
        <v>2.4523944209774013E-2</v>
      </c>
      <c r="V393">
        <f>Net_Zero_Table[[#This Row],[Capital Cost (LKR)]]*AHP!$Q$24/TOPSIS!$C$20</f>
        <v>4.6277507311913955E-3</v>
      </c>
      <c r="W393">
        <f>Net_Zero_Table[[#This Row],[System Cost (LKR)]]*AHP!$Q$25/TOPSIS!$D$20</f>
        <v>2.6324807689883959E-3</v>
      </c>
      <c r="X393">
        <f>Net_Zero_Table[[#This Row],[Embodied Carbon (Metric T)]]*AHP!$Q$26/TOPSIS!$E$20</f>
        <v>1.2376156218117449E-2</v>
      </c>
      <c r="Y3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4.6909410629488897E-3</v>
      </c>
      <c r="Z3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3.0917781596142935E-3</v>
      </c>
      <c r="AA393">
        <f>Net_Zero_Table[[#This Row],[S- Worst-Euclidean Distance]]/(Net_Zero_Table[[#This Row],[S+ Best-Euclidean Distance]]+Net_Zero_Table[[#This Row],[S- Worst-Euclidean Distance]])</f>
        <v>0.39726194292745387</v>
      </c>
      <c r="AB393">
        <v>392</v>
      </c>
    </row>
    <row r="394" spans="1:28" x14ac:dyDescent="0.3">
      <c r="A394">
        <v>417</v>
      </c>
      <c r="B394" t="s">
        <v>142</v>
      </c>
      <c r="C394" t="s">
        <v>151</v>
      </c>
      <c r="D394" t="s">
        <v>155</v>
      </c>
      <c r="E394" t="s">
        <v>156</v>
      </c>
      <c r="F394" t="s">
        <v>159</v>
      </c>
      <c r="G394" t="s">
        <v>224</v>
      </c>
      <c r="H394">
        <v>484.11099734424084</v>
      </c>
      <c r="I394">
        <v>35</v>
      </c>
      <c r="J394">
        <v>1720622.0189617604</v>
      </c>
      <c r="K394">
        <v>44755.870733333322</v>
      </c>
      <c r="L394">
        <v>309711963.41311687</v>
      </c>
      <c r="M394">
        <v>6141748.3133333325</v>
      </c>
      <c r="N394">
        <v>2580933028.4426408</v>
      </c>
      <c r="O394">
        <v>131117000</v>
      </c>
      <c r="P394">
        <v>23.535937974999992</v>
      </c>
      <c r="Q394">
        <v>25723.299183478317</v>
      </c>
      <c r="R394">
        <v>309756719.28385019</v>
      </c>
      <c r="S394">
        <v>2718.1917767559744</v>
      </c>
      <c r="T394">
        <v>25746.835121453318</v>
      </c>
      <c r="U394">
        <f>Net_Zero_Table[[#This Row],[Total Energy(MJ)]]*AHP!$Q$23/TOPSIS!$B$20</f>
        <v>2.6034407886289013E-2</v>
      </c>
      <c r="V394">
        <f>Net_Zero_Table[[#This Row],[Capital Cost (LKR)]]*AHP!$Q$24/TOPSIS!$C$20</f>
        <v>4.6912759314841571E-3</v>
      </c>
      <c r="W394">
        <f>Net_Zero_Table[[#This Row],[System Cost (LKR)]]*AHP!$Q$25/TOPSIS!$D$20</f>
        <v>2.8488195855682695E-3</v>
      </c>
      <c r="X394">
        <f>Net_Zero_Table[[#This Row],[Embodied Carbon (Metric T)]]*AHP!$Q$26/TOPSIS!$E$20</f>
        <v>1.0147351859975465E-2</v>
      </c>
      <c r="Y3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5.0744099532659239E-3</v>
      </c>
      <c r="Z3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3.3422635608794243E-3</v>
      </c>
      <c r="AA394">
        <f>Net_Zero_Table[[#This Row],[S- Worst-Euclidean Distance]]/(Net_Zero_Table[[#This Row],[S+ Best-Euclidean Distance]]+Net_Zero_Table[[#This Row],[S- Worst-Euclidean Distance]])</f>
        <v>0.39710029802894253</v>
      </c>
      <c r="AB394">
        <v>393</v>
      </c>
    </row>
    <row r="395" spans="1:28" x14ac:dyDescent="0.3">
      <c r="A395">
        <v>64</v>
      </c>
      <c r="B395" t="s">
        <v>139</v>
      </c>
      <c r="C395" t="s">
        <v>150</v>
      </c>
      <c r="D395" t="s">
        <v>155</v>
      </c>
      <c r="E395" t="s">
        <v>157</v>
      </c>
      <c r="F395" t="s">
        <v>159</v>
      </c>
      <c r="G395" t="s">
        <v>225</v>
      </c>
      <c r="H395">
        <v>446.46521791348846</v>
      </c>
      <c r="I395">
        <v>64</v>
      </c>
      <c r="J395">
        <v>1633574.3777458789</v>
      </c>
      <c r="K395">
        <v>68999.332174999974</v>
      </c>
      <c r="L395">
        <v>294043387.99425822</v>
      </c>
      <c r="M395">
        <v>5442920.2649999987</v>
      </c>
      <c r="N395">
        <v>2450361566.6188183</v>
      </c>
      <c r="O395">
        <v>119296000</v>
      </c>
      <c r="P395">
        <v>28.443279816666657</v>
      </c>
      <c r="Q395">
        <v>24421.936947300888</v>
      </c>
      <c r="R395">
        <v>294112387.32643324</v>
      </c>
      <c r="S395">
        <v>2575.1004868838181</v>
      </c>
      <c r="T395">
        <v>24450.380227117555</v>
      </c>
      <c r="U395">
        <f>Net_Zero_Table[[#This Row],[Total Energy(MJ)]]*AHP!$Q$23/TOPSIS!$B$20</f>
        <v>2.4719534329293885E-2</v>
      </c>
      <c r="V395">
        <f>Net_Zero_Table[[#This Row],[Capital Cost (LKR)]]*AHP!$Q$24/TOPSIS!$C$20</f>
        <v>4.157487336423198E-3</v>
      </c>
      <c r="W395">
        <f>Net_Zero_Table[[#This Row],[System Cost (LKR)]]*AHP!$Q$25/TOPSIS!$D$20</f>
        <v>2.5919810648501128E-3</v>
      </c>
      <c r="X395">
        <f>Net_Zero_Table[[#This Row],[Embodied Carbon (Metric T)]]*AHP!$Q$26/TOPSIS!$E$20</f>
        <v>1.226311730843415E-2</v>
      </c>
      <c r="Y3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4.7131182759583713E-3</v>
      </c>
      <c r="Z3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3.0981675933643531E-3</v>
      </c>
      <c r="AA395">
        <f>Net_Zero_Table[[#This Row],[S- Worst-Euclidean Distance]]/(Net_Zero_Table[[#This Row],[S+ Best-Euclidean Distance]]+Net_Zero_Table[[#This Row],[S- Worst-Euclidean Distance]])</f>
        <v>0.39662709126186146</v>
      </c>
      <c r="AB395">
        <v>394</v>
      </c>
    </row>
    <row r="396" spans="1:28" x14ac:dyDescent="0.3">
      <c r="A396">
        <v>66</v>
      </c>
      <c r="B396" t="s">
        <v>139</v>
      </c>
      <c r="C396" t="s">
        <v>150</v>
      </c>
      <c r="D396" t="s">
        <v>155</v>
      </c>
      <c r="E396" t="s">
        <v>157</v>
      </c>
      <c r="F396" t="s">
        <v>159</v>
      </c>
      <c r="G396" t="s">
        <v>224</v>
      </c>
      <c r="H396">
        <v>446.46521791348846</v>
      </c>
      <c r="I396">
        <v>32</v>
      </c>
      <c r="J396">
        <v>1633574.3777458789</v>
      </c>
      <c r="K396">
        <v>68999.332174999974</v>
      </c>
      <c r="L396">
        <v>294043387.99425822</v>
      </c>
      <c r="M396">
        <v>5442920.2649999987</v>
      </c>
      <c r="N396">
        <v>2450361566.6188183</v>
      </c>
      <c r="O396">
        <v>119878400</v>
      </c>
      <c r="P396">
        <v>28.443279816666657</v>
      </c>
      <c r="Q396">
        <v>24421.936947300888</v>
      </c>
      <c r="R396">
        <v>294112387.32643324</v>
      </c>
      <c r="S396">
        <v>2575.6828868838184</v>
      </c>
      <c r="T396">
        <v>24450.380227117555</v>
      </c>
      <c r="U396">
        <f>Net_Zero_Table[[#This Row],[Total Energy(MJ)]]*AHP!$Q$23/TOPSIS!$B$20</f>
        <v>2.4719534329293885E-2</v>
      </c>
      <c r="V396">
        <f>Net_Zero_Table[[#This Row],[Capital Cost (LKR)]]*AHP!$Q$24/TOPSIS!$C$20</f>
        <v>4.157487336423198E-3</v>
      </c>
      <c r="W396">
        <f>Net_Zero_Table[[#This Row],[System Cost (LKR)]]*AHP!$Q$25/TOPSIS!$D$20</f>
        <v>2.6046350496624175E-3</v>
      </c>
      <c r="X396">
        <f>Net_Zero_Table[[#This Row],[Embodied Carbon (Metric T)]]*AHP!$Q$26/TOPSIS!$E$20</f>
        <v>1.226311730843415E-2</v>
      </c>
      <c r="Y3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4.7143311958970325E-3</v>
      </c>
      <c r="Z3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3.095973757713135E-3</v>
      </c>
      <c r="AA396">
        <f>Net_Zero_Table[[#This Row],[S- Worst-Euclidean Distance]]/(Net_Zero_Table[[#This Row],[S+ Best-Euclidean Distance]]+Net_Zero_Table[[#This Row],[S- Worst-Euclidean Distance]])</f>
        <v>0.39639601476534908</v>
      </c>
      <c r="AB396">
        <v>395</v>
      </c>
    </row>
    <row r="397" spans="1:28" x14ac:dyDescent="0.3">
      <c r="A397">
        <v>357</v>
      </c>
      <c r="B397" t="s">
        <v>142</v>
      </c>
      <c r="C397" t="s">
        <v>149</v>
      </c>
      <c r="D397" t="s">
        <v>155</v>
      </c>
      <c r="E397" t="s">
        <v>157</v>
      </c>
      <c r="F397" t="s">
        <v>160</v>
      </c>
      <c r="G397" t="s">
        <v>224</v>
      </c>
      <c r="H397">
        <v>455.27959804243022</v>
      </c>
      <c r="I397">
        <v>33</v>
      </c>
      <c r="J397">
        <v>1620749.2061312851</v>
      </c>
      <c r="K397">
        <v>50403.982349999991</v>
      </c>
      <c r="L397">
        <v>291734857.10363132</v>
      </c>
      <c r="M397">
        <v>6058582.0708333319</v>
      </c>
      <c r="N397">
        <v>2431123809.1969275</v>
      </c>
      <c r="O397">
        <v>123624600</v>
      </c>
      <c r="P397">
        <v>28.705464158333328</v>
      </c>
      <c r="Q397">
        <v>24230.200631662712</v>
      </c>
      <c r="R397">
        <v>291785261.08598131</v>
      </c>
      <c r="S397">
        <v>2560.8069912677606</v>
      </c>
      <c r="T397">
        <v>24258.906095821047</v>
      </c>
      <c r="U397">
        <f>Net_Zero_Table[[#This Row],[Total Energy(MJ)]]*AHP!$Q$23/TOPSIS!$B$20</f>
        <v>2.4523944209774013E-2</v>
      </c>
      <c r="V397">
        <f>Net_Zero_Table[[#This Row],[Capital Cost (LKR)]]*AHP!$Q$24/TOPSIS!$C$20</f>
        <v>4.6277507311913955E-3</v>
      </c>
      <c r="W397">
        <f>Net_Zero_Table[[#This Row],[System Cost (LKR)]]*AHP!$Q$25/TOPSIS!$D$20</f>
        <v>2.6860298949643686E-3</v>
      </c>
      <c r="X397">
        <f>Net_Zero_Table[[#This Row],[Embodied Carbon (Metric T)]]*AHP!$Q$26/TOPSIS!$E$20</f>
        <v>1.2376156218117449E-2</v>
      </c>
      <c r="Y3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4.6967909188259833E-3</v>
      </c>
      <c r="Z3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3.083522971583012E-3</v>
      </c>
      <c r="AA397">
        <f>Net_Zero_Table[[#This Row],[S- Worst-Euclidean Distance]]/(Net_Zero_Table[[#This Row],[S+ Best-Euclidean Distance]]+Net_Zero_Table[[#This Row],[S- Worst-Euclidean Distance]])</f>
        <v>0.39632372356906509</v>
      </c>
      <c r="AB397">
        <v>396</v>
      </c>
    </row>
    <row r="398" spans="1:28" x14ac:dyDescent="0.3">
      <c r="A398">
        <v>337</v>
      </c>
      <c r="B398" t="s">
        <v>142</v>
      </c>
      <c r="C398" t="s">
        <v>149</v>
      </c>
      <c r="D398" t="s">
        <v>154</v>
      </c>
      <c r="E398" t="s">
        <v>157</v>
      </c>
      <c r="F398" t="s">
        <v>160</v>
      </c>
      <c r="G398" t="s">
        <v>225</v>
      </c>
      <c r="H398">
        <v>455.24950416743025</v>
      </c>
      <c r="I398">
        <v>65</v>
      </c>
      <c r="J398">
        <v>1620720.0752602851</v>
      </c>
      <c r="K398">
        <v>50489.964849999989</v>
      </c>
      <c r="L398">
        <v>291729613.54685134</v>
      </c>
      <c r="M398">
        <v>6062881.1958333319</v>
      </c>
      <c r="N398">
        <v>2431080112.8904276</v>
      </c>
      <c r="O398">
        <v>121160000</v>
      </c>
      <c r="P398">
        <v>28.769951033333328</v>
      </c>
      <c r="Q398">
        <v>24229.765125141264</v>
      </c>
      <c r="R398">
        <v>291780103.51170135</v>
      </c>
      <c r="S398">
        <v>2558.3029940862607</v>
      </c>
      <c r="T398">
        <v>24258.535076174598</v>
      </c>
      <c r="U398">
        <f>Net_Zero_Table[[#This Row],[Total Energy(MJ)]]*AHP!$Q$23/TOPSIS!$B$20</f>
        <v>2.4523510726384791E-2</v>
      </c>
      <c r="V398">
        <f>Net_Zero_Table[[#This Row],[Capital Cost (LKR)]]*AHP!$Q$24/TOPSIS!$C$20</f>
        <v>4.6310345488618718E-3</v>
      </c>
      <c r="W398">
        <f>Net_Zero_Table[[#This Row],[System Cost (LKR)]]*AHP!$Q$25/TOPSIS!$D$20</f>
        <v>2.6324807689883959E-3</v>
      </c>
      <c r="X398">
        <f>Net_Zero_Table[[#This Row],[Embodied Carbon (Metric T)]]*AHP!$Q$26/TOPSIS!$E$20</f>
        <v>1.24039592745187E-2</v>
      </c>
      <c r="Y3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4.709821247638005E-3</v>
      </c>
      <c r="Z3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3.0848908953863803E-3</v>
      </c>
      <c r="AA398">
        <f>Net_Zero_Table[[#This Row],[S- Worst-Euclidean Distance]]/(Net_Zero_Table[[#This Row],[S+ Best-Euclidean Distance]]+Net_Zero_Table[[#This Row],[S- Worst-Euclidean Distance]])</f>
        <v>0.39576713530686303</v>
      </c>
      <c r="AB398">
        <v>397</v>
      </c>
    </row>
    <row r="399" spans="1:28" x14ac:dyDescent="0.3">
      <c r="A399">
        <v>397</v>
      </c>
      <c r="B399" t="s">
        <v>142</v>
      </c>
      <c r="C399" t="s">
        <v>151</v>
      </c>
      <c r="D399" t="s">
        <v>154</v>
      </c>
      <c r="E399" t="s">
        <v>156</v>
      </c>
      <c r="F399" t="s">
        <v>159</v>
      </c>
      <c r="G399" t="s">
        <v>225</v>
      </c>
      <c r="H399">
        <v>484.08090346924087</v>
      </c>
      <c r="I399">
        <v>69</v>
      </c>
      <c r="J399">
        <v>1720592.8880907604</v>
      </c>
      <c r="K399">
        <v>44841.853233333328</v>
      </c>
      <c r="L399">
        <v>309706719.85633689</v>
      </c>
      <c r="M399">
        <v>6146047.4383333325</v>
      </c>
      <c r="N399">
        <v>2580889332.1361408</v>
      </c>
      <c r="O399">
        <v>128616000</v>
      </c>
      <c r="P399">
        <v>23.600424849999992</v>
      </c>
      <c r="Q399">
        <v>25722.863676956866</v>
      </c>
      <c r="R399">
        <v>309751561.70957023</v>
      </c>
      <c r="S399">
        <v>2715.6513795744745</v>
      </c>
      <c r="T399">
        <v>25746.464101806865</v>
      </c>
      <c r="U399">
        <f>Net_Zero_Table[[#This Row],[Total Energy(MJ)]]*AHP!$Q$23/TOPSIS!$B$20</f>
        <v>2.6033974402899798E-2</v>
      </c>
      <c r="V399">
        <f>Net_Zero_Table[[#This Row],[Capital Cost (LKR)]]*AHP!$Q$24/TOPSIS!$C$20</f>
        <v>4.6945597491546325E-3</v>
      </c>
      <c r="W399">
        <f>Net_Zero_Table[[#This Row],[System Cost (LKR)]]*AHP!$Q$25/TOPSIS!$D$20</f>
        <v>2.7944795855415279E-3</v>
      </c>
      <c r="X399">
        <f>Net_Zero_Table[[#This Row],[Embodied Carbon (Metric T)]]*AHP!$Q$26/TOPSIS!$E$20</f>
        <v>1.0175154916376716E-2</v>
      </c>
      <c r="Y3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5.0723682913651385E-3</v>
      </c>
      <c r="Z3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3.3222642986062236E-3</v>
      </c>
      <c r="AA399">
        <f>Net_Zero_Table[[#This Row],[S- Worst-Euclidean Distance]]/(Net_Zero_Table[[#This Row],[S+ Best-Euclidean Distance]]+Net_Zero_Table[[#This Row],[S- Worst-Euclidean Distance]])</f>
        <v>0.39576053662850741</v>
      </c>
      <c r="AB399">
        <v>398</v>
      </c>
    </row>
    <row r="400" spans="1:28" x14ac:dyDescent="0.3">
      <c r="A400">
        <v>416</v>
      </c>
      <c r="B400" t="s">
        <v>142</v>
      </c>
      <c r="C400" t="s">
        <v>151</v>
      </c>
      <c r="D400" t="s">
        <v>155</v>
      </c>
      <c r="E400" t="s">
        <v>156</v>
      </c>
      <c r="F400" t="s">
        <v>159</v>
      </c>
      <c r="G400" t="s">
        <v>226</v>
      </c>
      <c r="H400">
        <v>484.11099734424084</v>
      </c>
      <c r="I400">
        <v>35</v>
      </c>
      <c r="J400">
        <v>1720622.0189617604</v>
      </c>
      <c r="K400">
        <v>44755.870733333322</v>
      </c>
      <c r="L400">
        <v>309711963.41311687</v>
      </c>
      <c r="M400">
        <v>6141748.3133333325</v>
      </c>
      <c r="N400">
        <v>2580933028.4426408</v>
      </c>
      <c r="O400">
        <v>136500000</v>
      </c>
      <c r="P400">
        <v>23.535937974999992</v>
      </c>
      <c r="Q400">
        <v>25723.299183478317</v>
      </c>
      <c r="R400">
        <v>309756719.28385019</v>
      </c>
      <c r="S400">
        <v>2723.5747767559742</v>
      </c>
      <c r="T400">
        <v>25746.835121453318</v>
      </c>
      <c r="U400">
        <f>Net_Zero_Table[[#This Row],[Total Energy(MJ)]]*AHP!$Q$23/TOPSIS!$B$20</f>
        <v>2.6034407886289013E-2</v>
      </c>
      <c r="V400">
        <f>Net_Zero_Table[[#This Row],[Capital Cost (LKR)]]*AHP!$Q$24/TOPSIS!$C$20</f>
        <v>4.6912759314841571E-3</v>
      </c>
      <c r="W400">
        <f>Net_Zero_Table[[#This Row],[System Cost (LKR)]]*AHP!$Q$25/TOPSIS!$D$20</f>
        <v>2.9657776903839225E-3</v>
      </c>
      <c r="X400">
        <f>Net_Zero_Table[[#This Row],[Embodied Carbon (Metric T)]]*AHP!$Q$26/TOPSIS!$E$20</f>
        <v>1.0147351859975465E-2</v>
      </c>
      <c r="Y4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5.0919154721436044E-3</v>
      </c>
      <c r="Z4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3.3342771372159067E-3</v>
      </c>
      <c r="AA400">
        <f>Net_Zero_Table[[#This Row],[S- Worst-Euclidean Distance]]/(Net_Zero_Table[[#This Row],[S+ Best-Euclidean Distance]]+Net_Zero_Table[[#This Row],[S- Worst-Euclidean Distance]])</f>
        <v>0.39570388333068862</v>
      </c>
      <c r="AB400">
        <v>399</v>
      </c>
    </row>
    <row r="401" spans="1:28" x14ac:dyDescent="0.3">
      <c r="A401">
        <v>46</v>
      </c>
      <c r="B401" t="s">
        <v>139</v>
      </c>
      <c r="C401" t="s">
        <v>150</v>
      </c>
      <c r="D401" t="s">
        <v>154</v>
      </c>
      <c r="E401" t="s">
        <v>157</v>
      </c>
      <c r="F401" t="s">
        <v>159</v>
      </c>
      <c r="G401" t="s">
        <v>225</v>
      </c>
      <c r="H401">
        <v>446.43512403848842</v>
      </c>
      <c r="I401">
        <v>64</v>
      </c>
      <c r="J401">
        <v>1633545.2468748791</v>
      </c>
      <c r="K401">
        <v>69085.314674999972</v>
      </c>
      <c r="L401">
        <v>294038144.43747824</v>
      </c>
      <c r="M401">
        <v>5447219.3899999987</v>
      </c>
      <c r="N401">
        <v>2450317870.3123183</v>
      </c>
      <c r="O401">
        <v>119296000</v>
      </c>
      <c r="P401">
        <v>28.50776669166666</v>
      </c>
      <c r="Q401">
        <v>24421.501440779441</v>
      </c>
      <c r="R401">
        <v>294107229.75215322</v>
      </c>
      <c r="S401">
        <v>2575.061089702318</v>
      </c>
      <c r="T401">
        <v>24450.009207471106</v>
      </c>
      <c r="U401">
        <f>Net_Zero_Table[[#This Row],[Total Energy(MJ)]]*AHP!$Q$23/TOPSIS!$B$20</f>
        <v>2.471910084590466E-2</v>
      </c>
      <c r="V401">
        <f>Net_Zero_Table[[#This Row],[Capital Cost (LKR)]]*AHP!$Q$24/TOPSIS!$C$20</f>
        <v>4.1607711540936733E-3</v>
      </c>
      <c r="W401">
        <f>Net_Zero_Table[[#This Row],[System Cost (LKR)]]*AHP!$Q$25/TOPSIS!$D$20</f>
        <v>2.5919810648501128E-3</v>
      </c>
      <c r="X401">
        <f>Net_Zero_Table[[#This Row],[Embodied Carbon (Metric T)]]*AHP!$Q$26/TOPSIS!$E$20</f>
        <v>1.2290920364835402E-2</v>
      </c>
      <c r="Y4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4.730901422437944E-3</v>
      </c>
      <c r="Z4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3.0897505306663759E-3</v>
      </c>
      <c r="AA401">
        <f>Net_Zero_Table[[#This Row],[S- Worst-Euclidean Distance]]/(Net_Zero_Table[[#This Row],[S+ Best-Euclidean Distance]]+Net_Zero_Table[[#This Row],[S- Worst-Euclidean Distance]])</f>
        <v>0.39507582605564417</v>
      </c>
      <c r="AB401">
        <v>400</v>
      </c>
    </row>
    <row r="402" spans="1:28" x14ac:dyDescent="0.3">
      <c r="A402">
        <v>399</v>
      </c>
      <c r="B402" t="s">
        <v>142</v>
      </c>
      <c r="C402" t="s">
        <v>151</v>
      </c>
      <c r="D402" t="s">
        <v>154</v>
      </c>
      <c r="E402" t="s">
        <v>156</v>
      </c>
      <c r="F402" t="s">
        <v>159</v>
      </c>
      <c r="G402" t="s">
        <v>224</v>
      </c>
      <c r="H402">
        <v>484.08090346924087</v>
      </c>
      <c r="I402">
        <v>35</v>
      </c>
      <c r="J402">
        <v>1720592.8880907604</v>
      </c>
      <c r="K402">
        <v>44841.853233333328</v>
      </c>
      <c r="L402">
        <v>309706719.85633689</v>
      </c>
      <c r="M402">
        <v>6146047.4383333325</v>
      </c>
      <c r="N402">
        <v>2580889332.1361408</v>
      </c>
      <c r="O402">
        <v>131117000</v>
      </c>
      <c r="P402">
        <v>23.600424849999992</v>
      </c>
      <c r="Q402">
        <v>25722.863676956866</v>
      </c>
      <c r="R402">
        <v>309751561.70957023</v>
      </c>
      <c r="S402">
        <v>2718.1523795744743</v>
      </c>
      <c r="T402">
        <v>25746.464101806865</v>
      </c>
      <c r="U402">
        <f>Net_Zero_Table[[#This Row],[Total Energy(MJ)]]*AHP!$Q$23/TOPSIS!$B$20</f>
        <v>2.6033974402899798E-2</v>
      </c>
      <c r="V402">
        <f>Net_Zero_Table[[#This Row],[Capital Cost (LKR)]]*AHP!$Q$24/TOPSIS!$C$20</f>
        <v>4.6945597491546325E-3</v>
      </c>
      <c r="W402">
        <f>Net_Zero_Table[[#This Row],[System Cost (LKR)]]*AHP!$Q$25/TOPSIS!$D$20</f>
        <v>2.8488195855682695E-3</v>
      </c>
      <c r="X402">
        <f>Net_Zero_Table[[#This Row],[Embodied Carbon (Metric T)]]*AHP!$Q$26/TOPSIS!$E$20</f>
        <v>1.0175154916376716E-2</v>
      </c>
      <c r="Y4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5.0795961497363193E-3</v>
      </c>
      <c r="Z4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3.3171309742790643E-3</v>
      </c>
      <c r="AA402">
        <f>Net_Zero_Table[[#This Row],[S- Worst-Euclidean Distance]]/(Net_Zero_Table[[#This Row],[S+ Best-Euclidean Distance]]+Net_Zero_Table[[#This Row],[S- Worst-Euclidean Distance]])</f>
        <v>0.39505046731741172</v>
      </c>
      <c r="AB402">
        <v>401</v>
      </c>
    </row>
    <row r="403" spans="1:28" x14ac:dyDescent="0.3">
      <c r="A403">
        <v>48</v>
      </c>
      <c r="B403" t="s">
        <v>139</v>
      </c>
      <c r="C403" t="s">
        <v>150</v>
      </c>
      <c r="D403" t="s">
        <v>154</v>
      </c>
      <c r="E403" t="s">
        <v>157</v>
      </c>
      <c r="F403" t="s">
        <v>159</v>
      </c>
      <c r="G403" t="s">
        <v>224</v>
      </c>
      <c r="H403">
        <v>446.43512403848842</v>
      </c>
      <c r="I403">
        <v>32</v>
      </c>
      <c r="J403">
        <v>1633545.2468748791</v>
      </c>
      <c r="K403">
        <v>69085.314674999972</v>
      </c>
      <c r="L403">
        <v>294038144.43747824</v>
      </c>
      <c r="M403">
        <v>5447219.3899999987</v>
      </c>
      <c r="N403">
        <v>2450317870.3123183</v>
      </c>
      <c r="O403">
        <v>119878400</v>
      </c>
      <c r="P403">
        <v>28.50776669166666</v>
      </c>
      <c r="Q403">
        <v>24421.501440779441</v>
      </c>
      <c r="R403">
        <v>294107229.75215322</v>
      </c>
      <c r="S403">
        <v>2575.6434897023182</v>
      </c>
      <c r="T403">
        <v>24450.009207471106</v>
      </c>
      <c r="U403">
        <f>Net_Zero_Table[[#This Row],[Total Energy(MJ)]]*AHP!$Q$23/TOPSIS!$B$20</f>
        <v>2.471910084590466E-2</v>
      </c>
      <c r="V403">
        <f>Net_Zero_Table[[#This Row],[Capital Cost (LKR)]]*AHP!$Q$24/TOPSIS!$C$20</f>
        <v>4.1607711540936733E-3</v>
      </c>
      <c r="W403">
        <f>Net_Zero_Table[[#This Row],[System Cost (LKR)]]*AHP!$Q$25/TOPSIS!$D$20</f>
        <v>2.6046350496624175E-3</v>
      </c>
      <c r="X403">
        <f>Net_Zero_Table[[#This Row],[Embodied Carbon (Metric T)]]*AHP!$Q$26/TOPSIS!$E$20</f>
        <v>1.2290920364835402E-2</v>
      </c>
      <c r="Y4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4.7321097842569649E-3</v>
      </c>
      <c r="Z4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3.087550714341138E-3</v>
      </c>
      <c r="AA403">
        <f>Net_Zero_Table[[#This Row],[S- Worst-Euclidean Distance]]/(Net_Zero_Table[[#This Row],[S+ Best-Euclidean Distance]]+Net_Zero_Table[[#This Row],[S- Worst-Euclidean Distance]])</f>
        <v>0.39484459905831837</v>
      </c>
      <c r="AB403">
        <v>402</v>
      </c>
    </row>
    <row r="404" spans="1:28" x14ac:dyDescent="0.3">
      <c r="A404">
        <v>339</v>
      </c>
      <c r="B404" t="s">
        <v>142</v>
      </c>
      <c r="C404" t="s">
        <v>149</v>
      </c>
      <c r="D404" t="s">
        <v>154</v>
      </c>
      <c r="E404" t="s">
        <v>157</v>
      </c>
      <c r="F404" t="s">
        <v>160</v>
      </c>
      <c r="G404" t="s">
        <v>224</v>
      </c>
      <c r="H404">
        <v>455.24950416743025</v>
      </c>
      <c r="I404">
        <v>33</v>
      </c>
      <c r="J404">
        <v>1620720.0752602851</v>
      </c>
      <c r="K404">
        <v>50489.964849999989</v>
      </c>
      <c r="L404">
        <v>291729613.54685134</v>
      </c>
      <c r="M404">
        <v>6062881.1958333319</v>
      </c>
      <c r="N404">
        <v>2431080112.8904276</v>
      </c>
      <c r="O404">
        <v>123624600</v>
      </c>
      <c r="P404">
        <v>28.769951033333328</v>
      </c>
      <c r="Q404">
        <v>24229.765125141264</v>
      </c>
      <c r="R404">
        <v>291780103.51170135</v>
      </c>
      <c r="S404">
        <v>2560.7675940862609</v>
      </c>
      <c r="T404">
        <v>24258.535076174598</v>
      </c>
      <c r="U404">
        <f>Net_Zero_Table[[#This Row],[Total Energy(MJ)]]*AHP!$Q$23/TOPSIS!$B$20</f>
        <v>2.4523510726384791E-2</v>
      </c>
      <c r="V404">
        <f>Net_Zero_Table[[#This Row],[Capital Cost (LKR)]]*AHP!$Q$24/TOPSIS!$C$20</f>
        <v>4.6310345488618718E-3</v>
      </c>
      <c r="W404">
        <f>Net_Zero_Table[[#This Row],[System Cost (LKR)]]*AHP!$Q$25/TOPSIS!$D$20</f>
        <v>2.6860298949643686E-3</v>
      </c>
      <c r="X404">
        <f>Net_Zero_Table[[#This Row],[Embodied Carbon (Metric T)]]*AHP!$Q$26/TOPSIS!$E$20</f>
        <v>1.24039592745187E-2</v>
      </c>
      <c r="Y4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4.7156476823240921E-3</v>
      </c>
      <c r="Z4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3.0766172274837773E-3</v>
      </c>
      <c r="AA404">
        <f>Net_Zero_Table[[#This Row],[S- Worst-Euclidean Distance]]/(Net_Zero_Table[[#This Row],[S+ Best-Euclidean Distance]]+Net_Zero_Table[[#This Row],[S- Worst-Euclidean Distance]])</f>
        <v>0.39482965005608822</v>
      </c>
      <c r="AB404">
        <v>403</v>
      </c>
    </row>
    <row r="405" spans="1:28" x14ac:dyDescent="0.3">
      <c r="A405">
        <v>65</v>
      </c>
      <c r="B405" t="s">
        <v>139</v>
      </c>
      <c r="C405" t="s">
        <v>150</v>
      </c>
      <c r="D405" t="s">
        <v>155</v>
      </c>
      <c r="E405" t="s">
        <v>157</v>
      </c>
      <c r="F405" t="s">
        <v>159</v>
      </c>
      <c r="G405" t="s">
        <v>226</v>
      </c>
      <c r="H405">
        <v>446.46521791348846</v>
      </c>
      <c r="I405">
        <v>32</v>
      </c>
      <c r="J405">
        <v>1633574.3777458789</v>
      </c>
      <c r="K405">
        <v>68999.332174999974</v>
      </c>
      <c r="L405">
        <v>294043387.99425822</v>
      </c>
      <c r="M405">
        <v>5442920.2649999987</v>
      </c>
      <c r="N405">
        <v>2450361566.6188183</v>
      </c>
      <c r="O405">
        <v>124800000</v>
      </c>
      <c r="P405">
        <v>28.443279816666657</v>
      </c>
      <c r="Q405">
        <v>24421.936947300888</v>
      </c>
      <c r="R405">
        <v>294112387.32643324</v>
      </c>
      <c r="S405">
        <v>2580.604486883818</v>
      </c>
      <c r="T405">
        <v>24450.380227117555</v>
      </c>
      <c r="U405">
        <f>Net_Zero_Table[[#This Row],[Total Energy(MJ)]]*AHP!$Q$23/TOPSIS!$B$20</f>
        <v>2.4719534329293885E-2</v>
      </c>
      <c r="V405">
        <f>Net_Zero_Table[[#This Row],[Capital Cost (LKR)]]*AHP!$Q$24/TOPSIS!$C$20</f>
        <v>4.157487336423198E-3</v>
      </c>
      <c r="W405">
        <f>Net_Zero_Table[[#This Row],[System Cost (LKR)]]*AHP!$Q$25/TOPSIS!$D$20</f>
        <v>2.7115681740653005E-3</v>
      </c>
      <c r="X405">
        <f>Net_Zero_Table[[#This Row],[Embodied Carbon (Metric T)]]*AHP!$Q$26/TOPSIS!$E$20</f>
        <v>1.226311730843415E-2</v>
      </c>
      <c r="Y4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4.7259217403366445E-3</v>
      </c>
      <c r="Z4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3.0794492076631993E-3</v>
      </c>
      <c r="AA405">
        <f>Net_Zero_Table[[#This Row],[S- Worst-Euclidean Distance]]/(Net_Zero_Table[[#This Row],[S+ Best-Euclidean Distance]]+Net_Zero_Table[[#This Row],[S- Worst-Euclidean Distance]])</f>
        <v>0.39452951412287712</v>
      </c>
      <c r="AB405">
        <v>404</v>
      </c>
    </row>
    <row r="406" spans="1:28" x14ac:dyDescent="0.3">
      <c r="A406">
        <v>356</v>
      </c>
      <c r="B406" t="s">
        <v>142</v>
      </c>
      <c r="C406" t="s">
        <v>149</v>
      </c>
      <c r="D406" t="s">
        <v>155</v>
      </c>
      <c r="E406" t="s">
        <v>157</v>
      </c>
      <c r="F406" t="s">
        <v>160</v>
      </c>
      <c r="G406" t="s">
        <v>226</v>
      </c>
      <c r="H406">
        <v>455.27959804243022</v>
      </c>
      <c r="I406">
        <v>33</v>
      </c>
      <c r="J406">
        <v>1620749.2061312851</v>
      </c>
      <c r="K406">
        <v>50403.982349999991</v>
      </c>
      <c r="L406">
        <v>291734857.10363132</v>
      </c>
      <c r="M406">
        <v>6058582.0708333319</v>
      </c>
      <c r="N406">
        <v>2431123809.1969275</v>
      </c>
      <c r="O406">
        <v>128700000</v>
      </c>
      <c r="P406">
        <v>28.705464158333328</v>
      </c>
      <c r="Q406">
        <v>24230.200631662712</v>
      </c>
      <c r="R406">
        <v>291785261.08598131</v>
      </c>
      <c r="S406">
        <v>2565.8823912677608</v>
      </c>
      <c r="T406">
        <v>24258.906095821047</v>
      </c>
      <c r="U406">
        <f>Net_Zero_Table[[#This Row],[Total Energy(MJ)]]*AHP!$Q$23/TOPSIS!$B$20</f>
        <v>2.4523944209774013E-2</v>
      </c>
      <c r="V406">
        <f>Net_Zero_Table[[#This Row],[Capital Cost (LKR)]]*AHP!$Q$24/TOPSIS!$C$20</f>
        <v>4.6277507311913955E-3</v>
      </c>
      <c r="W406">
        <f>Net_Zero_Table[[#This Row],[System Cost (LKR)]]*AHP!$Q$25/TOPSIS!$D$20</f>
        <v>2.7963046795048412E-3</v>
      </c>
      <c r="X406">
        <f>Net_Zero_Table[[#This Row],[Embodied Carbon (Metric T)]]*AHP!$Q$26/TOPSIS!$E$20</f>
        <v>1.2376156218117449E-2</v>
      </c>
      <c r="Y4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4.7107326402033882E-3</v>
      </c>
      <c r="Z4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3.0693971703144281E-3</v>
      </c>
      <c r="AA406">
        <f>Net_Zero_Table[[#This Row],[S- Worst-Euclidean Distance]]/(Net_Zero_Table[[#This Row],[S+ Best-Euclidean Distance]]+Net_Zero_Table[[#This Row],[S- Worst-Euclidean Distance]])</f>
        <v>0.39451747529520209</v>
      </c>
      <c r="AB406">
        <v>405</v>
      </c>
    </row>
    <row r="407" spans="1:28" x14ac:dyDescent="0.3">
      <c r="A407">
        <v>398</v>
      </c>
      <c r="B407" t="s">
        <v>142</v>
      </c>
      <c r="C407" t="s">
        <v>151</v>
      </c>
      <c r="D407" t="s">
        <v>154</v>
      </c>
      <c r="E407" t="s">
        <v>156</v>
      </c>
      <c r="F407" t="s">
        <v>159</v>
      </c>
      <c r="G407" t="s">
        <v>226</v>
      </c>
      <c r="H407">
        <v>484.08090346924087</v>
      </c>
      <c r="I407">
        <v>35</v>
      </c>
      <c r="J407">
        <v>1720592.8880907604</v>
      </c>
      <c r="K407">
        <v>44841.853233333328</v>
      </c>
      <c r="L407">
        <v>309706719.85633689</v>
      </c>
      <c r="M407">
        <v>6146047.4383333325</v>
      </c>
      <c r="N407">
        <v>2580889332.1361408</v>
      </c>
      <c r="O407">
        <v>136500000</v>
      </c>
      <c r="P407">
        <v>23.600424849999992</v>
      </c>
      <c r="Q407">
        <v>25722.863676956866</v>
      </c>
      <c r="R407">
        <v>309751561.70957023</v>
      </c>
      <c r="S407">
        <v>2723.5353795744745</v>
      </c>
      <c r="T407">
        <v>25746.464101806865</v>
      </c>
      <c r="U407">
        <f>Net_Zero_Table[[#This Row],[Total Energy(MJ)]]*AHP!$Q$23/TOPSIS!$B$20</f>
        <v>2.6033974402899798E-2</v>
      </c>
      <c r="V407">
        <f>Net_Zero_Table[[#This Row],[Capital Cost (LKR)]]*AHP!$Q$24/TOPSIS!$C$20</f>
        <v>4.6945597491546325E-3</v>
      </c>
      <c r="W407">
        <f>Net_Zero_Table[[#This Row],[System Cost (LKR)]]*AHP!$Q$25/TOPSIS!$D$20</f>
        <v>2.9657776903839225E-3</v>
      </c>
      <c r="X407">
        <f>Net_Zero_Table[[#This Row],[Embodied Carbon (Metric T)]]*AHP!$Q$26/TOPSIS!$E$20</f>
        <v>1.0175154916376716E-2</v>
      </c>
      <c r="Y4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5.0970838570762395E-3</v>
      </c>
      <c r="Z4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3.3090838940558558E-3</v>
      </c>
      <c r="AA407">
        <f>Net_Zero_Table[[#This Row],[S- Worst-Euclidean Distance]]/(Net_Zero_Table[[#This Row],[S+ Best-Euclidean Distance]]+Net_Zero_Table[[#This Row],[S- Worst-Euclidean Distance]])</f>
        <v>0.393649519260451</v>
      </c>
      <c r="AB407">
        <v>406</v>
      </c>
    </row>
    <row r="408" spans="1:28" x14ac:dyDescent="0.3">
      <c r="A408">
        <v>338</v>
      </c>
      <c r="B408" t="s">
        <v>142</v>
      </c>
      <c r="C408" t="s">
        <v>149</v>
      </c>
      <c r="D408" t="s">
        <v>154</v>
      </c>
      <c r="E408" t="s">
        <v>157</v>
      </c>
      <c r="F408" t="s">
        <v>160</v>
      </c>
      <c r="G408" t="s">
        <v>226</v>
      </c>
      <c r="H408">
        <v>455.24950416743025</v>
      </c>
      <c r="I408">
        <v>33</v>
      </c>
      <c r="J408">
        <v>1620720.0752602851</v>
      </c>
      <c r="K408">
        <v>50489.964849999989</v>
      </c>
      <c r="L408">
        <v>291729613.54685134</v>
      </c>
      <c r="M408">
        <v>6062881.1958333319</v>
      </c>
      <c r="N408">
        <v>2431080112.8904276</v>
      </c>
      <c r="O408">
        <v>128700000</v>
      </c>
      <c r="P408">
        <v>28.769951033333328</v>
      </c>
      <c r="Q408">
        <v>24229.765125141264</v>
      </c>
      <c r="R408">
        <v>291780103.51170135</v>
      </c>
      <c r="S408">
        <v>2565.8429940862607</v>
      </c>
      <c r="T408">
        <v>24258.535076174598</v>
      </c>
      <c r="U408">
        <f>Net_Zero_Table[[#This Row],[Total Energy(MJ)]]*AHP!$Q$23/TOPSIS!$B$20</f>
        <v>2.4523510726384791E-2</v>
      </c>
      <c r="V408">
        <f>Net_Zero_Table[[#This Row],[Capital Cost (LKR)]]*AHP!$Q$24/TOPSIS!$C$20</f>
        <v>4.6310345488618718E-3</v>
      </c>
      <c r="W408">
        <f>Net_Zero_Table[[#This Row],[System Cost (LKR)]]*AHP!$Q$25/TOPSIS!$D$20</f>
        <v>2.7963046795048412E-3</v>
      </c>
      <c r="X408">
        <f>Net_Zero_Table[[#This Row],[Embodied Carbon (Metric T)]]*AHP!$Q$26/TOPSIS!$E$20</f>
        <v>1.24039592745187E-2</v>
      </c>
      <c r="Y4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4.7295338180543692E-3</v>
      </c>
      <c r="Z4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3.0624595731705674E-3</v>
      </c>
      <c r="AA408">
        <f>Net_Zero_Table[[#This Row],[S- Worst-Euclidean Distance]]/(Net_Zero_Table[[#This Row],[S+ Best-Euclidean Distance]]+Net_Zero_Table[[#This Row],[S- Worst-Euclidean Distance]])</f>
        <v>0.39302645926514768</v>
      </c>
      <c r="AB408">
        <v>407</v>
      </c>
    </row>
    <row r="409" spans="1:28" x14ac:dyDescent="0.3">
      <c r="A409">
        <v>47</v>
      </c>
      <c r="B409" t="s">
        <v>139</v>
      </c>
      <c r="C409" t="s">
        <v>150</v>
      </c>
      <c r="D409" t="s">
        <v>154</v>
      </c>
      <c r="E409" t="s">
        <v>157</v>
      </c>
      <c r="F409" t="s">
        <v>159</v>
      </c>
      <c r="G409" t="s">
        <v>226</v>
      </c>
      <c r="H409">
        <v>446.43512403848842</v>
      </c>
      <c r="I409">
        <v>32</v>
      </c>
      <c r="J409">
        <v>1633545.2468748791</v>
      </c>
      <c r="K409">
        <v>69085.314674999972</v>
      </c>
      <c r="L409">
        <v>294038144.43747824</v>
      </c>
      <c r="M409">
        <v>5447219.3899999987</v>
      </c>
      <c r="N409">
        <v>2450317870.3123183</v>
      </c>
      <c r="O409">
        <v>124800000</v>
      </c>
      <c r="P409">
        <v>28.50776669166666</v>
      </c>
      <c r="Q409">
        <v>24421.501440779441</v>
      </c>
      <c r="R409">
        <v>294107229.75215322</v>
      </c>
      <c r="S409">
        <v>2580.5650897023183</v>
      </c>
      <c r="T409">
        <v>24450.009207471106</v>
      </c>
      <c r="U409">
        <f>Net_Zero_Table[[#This Row],[Total Energy(MJ)]]*AHP!$Q$23/TOPSIS!$B$20</f>
        <v>2.471910084590466E-2</v>
      </c>
      <c r="V409">
        <f>Net_Zero_Table[[#This Row],[Capital Cost (LKR)]]*AHP!$Q$24/TOPSIS!$C$20</f>
        <v>4.1607711540936733E-3</v>
      </c>
      <c r="W409">
        <f>Net_Zero_Table[[#This Row],[System Cost (LKR)]]*AHP!$Q$25/TOPSIS!$D$20</f>
        <v>2.7115681740653005E-3</v>
      </c>
      <c r="X409">
        <f>Net_Zero_Table[[#This Row],[Embodied Carbon (Metric T)]]*AHP!$Q$26/TOPSIS!$E$20</f>
        <v>1.2290920364835402E-2</v>
      </c>
      <c r="Y4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4.7436568890929596E-3</v>
      </c>
      <c r="Z4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3.0709808413205042E-3</v>
      </c>
      <c r="AA409">
        <f>Net_Zero_Table[[#This Row],[S- Worst-Euclidean Distance]]/(Net_Zero_Table[[#This Row],[S+ Best-Euclidean Distance]]+Net_Zero_Table[[#This Row],[S- Worst-Euclidean Distance]])</f>
        <v>0.39297801731341708</v>
      </c>
      <c r="AB409">
        <v>408</v>
      </c>
    </row>
    <row r="410" spans="1:28" x14ac:dyDescent="0.3">
      <c r="A410">
        <v>163</v>
      </c>
      <c r="B410" t="s">
        <v>140</v>
      </c>
      <c r="C410" t="s">
        <v>150</v>
      </c>
      <c r="D410" t="s">
        <v>155</v>
      </c>
      <c r="E410" t="s">
        <v>156</v>
      </c>
      <c r="F410" t="s">
        <v>159</v>
      </c>
      <c r="G410" t="s">
        <v>225</v>
      </c>
      <c r="H410">
        <v>454.73094151390336</v>
      </c>
      <c r="I410">
        <v>65</v>
      </c>
      <c r="J410">
        <v>1666604.801502595</v>
      </c>
      <c r="K410">
        <v>59123.91113333332</v>
      </c>
      <c r="L410">
        <v>299988864.2704671</v>
      </c>
      <c r="M410">
        <v>6730164.4733333327</v>
      </c>
      <c r="N410">
        <v>2499907202.2538924</v>
      </c>
      <c r="O410">
        <v>121160000</v>
      </c>
      <c r="P410">
        <v>26.134098774999991</v>
      </c>
      <c r="Q410">
        <v>24915.741782463792</v>
      </c>
      <c r="R410">
        <v>300047988.18160045</v>
      </c>
      <c r="S410">
        <v>2627.7973667272258</v>
      </c>
      <c r="T410">
        <v>24941.875881238793</v>
      </c>
      <c r="U410">
        <f>Net_Zero_Table[[#This Row],[Total Energy(MJ)]]*AHP!$Q$23/TOPSIS!$B$20</f>
        <v>2.5218409233673352E-2</v>
      </c>
      <c r="V410">
        <f>Net_Zero_Table[[#This Row],[Capital Cost (LKR)]]*AHP!$Q$24/TOPSIS!$C$20</f>
        <v>5.1407281767205226E-3</v>
      </c>
      <c r="W410">
        <f>Net_Zero_Table[[#This Row],[System Cost (LKR)]]*AHP!$Q$25/TOPSIS!$D$20</f>
        <v>2.6324807689883959E-3</v>
      </c>
      <c r="X410">
        <f>Net_Zero_Table[[#This Row],[Embodied Carbon (Metric T)]]*AHP!$Q$26/TOPSIS!$E$20</f>
        <v>1.1267530365476279E-2</v>
      </c>
      <c r="Y4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4.7298319935636388E-3</v>
      </c>
      <c r="Z4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2.9054857295072313E-3</v>
      </c>
      <c r="AA410">
        <f>Net_Zero_Table[[#This Row],[S- Worst-Euclidean Distance]]/(Net_Zero_Table[[#This Row],[S+ Best-Euclidean Distance]]+Net_Zero_Table[[#This Row],[S- Worst-Euclidean Distance]])</f>
        <v>0.38053239365901148</v>
      </c>
      <c r="AB410">
        <v>409</v>
      </c>
    </row>
    <row r="411" spans="1:28" x14ac:dyDescent="0.3">
      <c r="A411">
        <v>165</v>
      </c>
      <c r="B411" t="s">
        <v>140</v>
      </c>
      <c r="C411" t="s">
        <v>150</v>
      </c>
      <c r="D411" t="s">
        <v>155</v>
      </c>
      <c r="E411" t="s">
        <v>156</v>
      </c>
      <c r="F411" t="s">
        <v>159</v>
      </c>
      <c r="G411" t="s">
        <v>224</v>
      </c>
      <c r="H411">
        <v>454.73094151390336</v>
      </c>
      <c r="I411">
        <v>33</v>
      </c>
      <c r="J411">
        <v>1666604.801502595</v>
      </c>
      <c r="K411">
        <v>59123.91113333332</v>
      </c>
      <c r="L411">
        <v>299988864.2704671</v>
      </c>
      <c r="M411">
        <v>6730164.4733333327</v>
      </c>
      <c r="N411">
        <v>2499907202.2538924</v>
      </c>
      <c r="O411">
        <v>123624600</v>
      </c>
      <c r="P411">
        <v>26.134098774999991</v>
      </c>
      <c r="Q411">
        <v>24915.741782463792</v>
      </c>
      <c r="R411">
        <v>300047988.18160045</v>
      </c>
      <c r="S411">
        <v>2630.2619667272256</v>
      </c>
      <c r="T411">
        <v>24941.875881238793</v>
      </c>
      <c r="U411">
        <f>Net_Zero_Table[[#This Row],[Total Energy(MJ)]]*AHP!$Q$23/TOPSIS!$B$20</f>
        <v>2.5218409233673352E-2</v>
      </c>
      <c r="V411">
        <f>Net_Zero_Table[[#This Row],[Capital Cost (LKR)]]*AHP!$Q$24/TOPSIS!$C$20</f>
        <v>5.1407281767205226E-3</v>
      </c>
      <c r="W411">
        <f>Net_Zero_Table[[#This Row],[System Cost (LKR)]]*AHP!$Q$25/TOPSIS!$D$20</f>
        <v>2.6860298949643686E-3</v>
      </c>
      <c r="X411">
        <f>Net_Zero_Table[[#This Row],[Embodied Carbon (Metric T)]]*AHP!$Q$26/TOPSIS!$E$20</f>
        <v>1.1267530365476279E-2</v>
      </c>
      <c r="Y4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4.735633808313767E-3</v>
      </c>
      <c r="Z4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2.8966996828084113E-3</v>
      </c>
      <c r="AA411">
        <f>Net_Zero_Table[[#This Row],[S- Worst-Euclidean Distance]]/(Net_Zero_Table[[#This Row],[S+ Best-Euclidean Distance]]+Net_Zero_Table[[#This Row],[S- Worst-Euclidean Distance]])</f>
        <v>0.37953002003618042</v>
      </c>
      <c r="AB411">
        <v>410</v>
      </c>
    </row>
    <row r="412" spans="1:28" x14ac:dyDescent="0.3">
      <c r="A412">
        <v>145</v>
      </c>
      <c r="B412" t="s">
        <v>140</v>
      </c>
      <c r="C412" t="s">
        <v>150</v>
      </c>
      <c r="D412" t="s">
        <v>154</v>
      </c>
      <c r="E412" t="s">
        <v>156</v>
      </c>
      <c r="F412" t="s">
        <v>159</v>
      </c>
      <c r="G412" t="s">
        <v>225</v>
      </c>
      <c r="H412">
        <v>454.70084763890338</v>
      </c>
      <c r="I412">
        <v>65</v>
      </c>
      <c r="J412">
        <v>1666575.6706315945</v>
      </c>
      <c r="K412">
        <v>59209.893633333326</v>
      </c>
      <c r="L412">
        <v>299983620.713687</v>
      </c>
      <c r="M412">
        <v>6734463.5983333327</v>
      </c>
      <c r="N412">
        <v>2499863505.9473915</v>
      </c>
      <c r="O412">
        <v>121160000</v>
      </c>
      <c r="P412">
        <v>26.198585649999995</v>
      </c>
      <c r="Q412">
        <v>24915.306275942334</v>
      </c>
      <c r="R412">
        <v>300042830.60732031</v>
      </c>
      <c r="S412">
        <v>2627.7579695457248</v>
      </c>
      <c r="T412">
        <v>24941.504861592333</v>
      </c>
      <c r="U412">
        <f>Net_Zero_Table[[#This Row],[Total Energy(MJ)]]*AHP!$Q$23/TOPSIS!$B$20</f>
        <v>2.5217975750284116E-2</v>
      </c>
      <c r="V412">
        <f>Net_Zero_Table[[#This Row],[Capital Cost (LKR)]]*AHP!$Q$24/TOPSIS!$C$20</f>
        <v>5.1440119943909996E-3</v>
      </c>
      <c r="W412">
        <f>Net_Zero_Table[[#This Row],[System Cost (LKR)]]*AHP!$Q$25/TOPSIS!$D$20</f>
        <v>2.6324807689883959E-3</v>
      </c>
      <c r="X412">
        <f>Net_Zero_Table[[#This Row],[Embodied Carbon (Metric T)]]*AHP!$Q$26/TOPSIS!$E$20</f>
        <v>1.1295333421877531E-2</v>
      </c>
      <c r="Y4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4.7423537839830715E-3</v>
      </c>
      <c r="Z4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2.8879798422111924E-3</v>
      </c>
      <c r="AA412">
        <f>Net_Zero_Table[[#This Row],[S- Worst-Euclidean Distance]]/(Net_Zero_Table[[#This Row],[S+ Best-Euclidean Distance]]+Net_Zero_Table[[#This Row],[S- Worst-Euclidean Distance]])</f>
        <v>0.378486706308229</v>
      </c>
      <c r="AB412">
        <v>411</v>
      </c>
    </row>
    <row r="413" spans="1:28" x14ac:dyDescent="0.3">
      <c r="A413">
        <v>164</v>
      </c>
      <c r="B413" t="s">
        <v>140</v>
      </c>
      <c r="C413" t="s">
        <v>150</v>
      </c>
      <c r="D413" t="s">
        <v>155</v>
      </c>
      <c r="E413" t="s">
        <v>156</v>
      </c>
      <c r="F413" t="s">
        <v>159</v>
      </c>
      <c r="G413" t="s">
        <v>226</v>
      </c>
      <c r="H413">
        <v>454.73094151390336</v>
      </c>
      <c r="I413">
        <v>33</v>
      </c>
      <c r="J413">
        <v>1666604.801502595</v>
      </c>
      <c r="K413">
        <v>59123.91113333332</v>
      </c>
      <c r="L413">
        <v>299988864.2704671</v>
      </c>
      <c r="M413">
        <v>6730164.4733333327</v>
      </c>
      <c r="N413">
        <v>2499907202.2538924</v>
      </c>
      <c r="O413">
        <v>128700000</v>
      </c>
      <c r="P413">
        <v>26.134098774999991</v>
      </c>
      <c r="Q413">
        <v>24915.741782463792</v>
      </c>
      <c r="R413">
        <v>300047988.18160045</v>
      </c>
      <c r="S413">
        <v>2635.3373667272258</v>
      </c>
      <c r="T413">
        <v>24941.875881238793</v>
      </c>
      <c r="U413">
        <f>Net_Zero_Table[[#This Row],[Total Energy(MJ)]]*AHP!$Q$23/TOPSIS!$B$20</f>
        <v>2.5218409233673352E-2</v>
      </c>
      <c r="V413">
        <f>Net_Zero_Table[[#This Row],[Capital Cost (LKR)]]*AHP!$Q$24/TOPSIS!$C$20</f>
        <v>5.1407281767205226E-3</v>
      </c>
      <c r="W413">
        <f>Net_Zero_Table[[#This Row],[System Cost (LKR)]]*AHP!$Q$25/TOPSIS!$D$20</f>
        <v>2.7963046795048412E-3</v>
      </c>
      <c r="X413">
        <f>Net_Zero_Table[[#This Row],[Embodied Carbon (Metric T)]]*AHP!$Q$26/TOPSIS!$E$20</f>
        <v>1.1267530365476279E-2</v>
      </c>
      <c r="Y4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4.749461510398385E-3</v>
      </c>
      <c r="Z4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2.8816582249178058E-3</v>
      </c>
      <c r="AA413">
        <f>Net_Zero_Table[[#This Row],[S- Worst-Euclidean Distance]]/(Net_Zero_Table[[#This Row],[S+ Best-Euclidean Distance]]+Net_Zero_Table[[#This Row],[S- Worst-Euclidean Distance]])</f>
        <v>0.37761931733055243</v>
      </c>
      <c r="AB413">
        <v>412</v>
      </c>
    </row>
    <row r="414" spans="1:28" x14ac:dyDescent="0.3">
      <c r="A414">
        <v>147</v>
      </c>
      <c r="B414" t="s">
        <v>140</v>
      </c>
      <c r="C414" t="s">
        <v>150</v>
      </c>
      <c r="D414" t="s">
        <v>154</v>
      </c>
      <c r="E414" t="s">
        <v>156</v>
      </c>
      <c r="F414" t="s">
        <v>159</v>
      </c>
      <c r="G414" t="s">
        <v>224</v>
      </c>
      <c r="H414">
        <v>454.70084763890338</v>
      </c>
      <c r="I414">
        <v>33</v>
      </c>
      <c r="J414">
        <v>1666575.6706315945</v>
      </c>
      <c r="K414">
        <v>59209.893633333326</v>
      </c>
      <c r="L414">
        <v>299983620.713687</v>
      </c>
      <c r="M414">
        <v>6734463.5983333327</v>
      </c>
      <c r="N414">
        <v>2499863505.9473915</v>
      </c>
      <c r="O414">
        <v>123624600</v>
      </c>
      <c r="P414">
        <v>26.198585649999995</v>
      </c>
      <c r="Q414">
        <v>24915.306275942334</v>
      </c>
      <c r="R414">
        <v>300042830.60732031</v>
      </c>
      <c r="S414">
        <v>2630.222569545725</v>
      </c>
      <c r="T414">
        <v>24941.504861592333</v>
      </c>
      <c r="U414">
        <f>Net_Zero_Table[[#This Row],[Total Energy(MJ)]]*AHP!$Q$23/TOPSIS!$B$20</f>
        <v>2.5217975750284116E-2</v>
      </c>
      <c r="V414">
        <f>Net_Zero_Table[[#This Row],[Capital Cost (LKR)]]*AHP!$Q$24/TOPSIS!$C$20</f>
        <v>5.1440119943909996E-3</v>
      </c>
      <c r="W414">
        <f>Net_Zero_Table[[#This Row],[System Cost (LKR)]]*AHP!$Q$25/TOPSIS!$D$20</f>
        <v>2.6860298949643686E-3</v>
      </c>
      <c r="X414">
        <f>Net_Zero_Table[[#This Row],[Embodied Carbon (Metric T)]]*AHP!$Q$26/TOPSIS!$E$20</f>
        <v>1.1295333421877531E-2</v>
      </c>
      <c r="Y4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4.748140298218316E-3</v>
      </c>
      <c r="Z4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2.8791403746657382E-3</v>
      </c>
      <c r="AA414">
        <f>Net_Zero_Table[[#This Row],[S- Worst-Euclidean Distance]]/(Net_Zero_Table[[#This Row],[S+ Best-Euclidean Distance]]+Net_Zero_Table[[#This Row],[S- Worst-Euclidean Distance]])</f>
        <v>0.37747927448132934</v>
      </c>
      <c r="AB414">
        <v>413</v>
      </c>
    </row>
    <row r="415" spans="1:28" x14ac:dyDescent="0.3">
      <c r="A415">
        <v>146</v>
      </c>
      <c r="B415" t="s">
        <v>140</v>
      </c>
      <c r="C415" t="s">
        <v>150</v>
      </c>
      <c r="D415" t="s">
        <v>154</v>
      </c>
      <c r="E415" t="s">
        <v>156</v>
      </c>
      <c r="F415" t="s">
        <v>159</v>
      </c>
      <c r="G415" t="s">
        <v>226</v>
      </c>
      <c r="H415">
        <v>454.70084763890338</v>
      </c>
      <c r="I415">
        <v>33</v>
      </c>
      <c r="J415">
        <v>1666575.6706315945</v>
      </c>
      <c r="K415">
        <v>59209.893633333326</v>
      </c>
      <c r="L415">
        <v>299983620.713687</v>
      </c>
      <c r="M415">
        <v>6734463.5983333327</v>
      </c>
      <c r="N415">
        <v>2499863505.9473915</v>
      </c>
      <c r="O415">
        <v>128700000</v>
      </c>
      <c r="P415">
        <v>26.198585649999995</v>
      </c>
      <c r="Q415">
        <v>24915.306275942334</v>
      </c>
      <c r="R415">
        <v>300042830.60732031</v>
      </c>
      <c r="S415">
        <v>2635.2979695457248</v>
      </c>
      <c r="T415">
        <v>24941.504861592333</v>
      </c>
      <c r="U415">
        <f>Net_Zero_Table[[#This Row],[Total Energy(MJ)]]*AHP!$Q$23/TOPSIS!$B$20</f>
        <v>2.5217975750284116E-2</v>
      </c>
      <c r="V415">
        <f>Net_Zero_Table[[#This Row],[Capital Cost (LKR)]]*AHP!$Q$24/TOPSIS!$C$20</f>
        <v>5.1440119943909996E-3</v>
      </c>
      <c r="W415">
        <f>Net_Zero_Table[[#This Row],[System Cost (LKR)]]*AHP!$Q$25/TOPSIS!$D$20</f>
        <v>2.7963046795048412E-3</v>
      </c>
      <c r="X415">
        <f>Net_Zero_Table[[#This Row],[Embodied Carbon (Metric T)]]*AHP!$Q$26/TOPSIS!$E$20</f>
        <v>1.1295333421877531E-2</v>
      </c>
      <c r="Y4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4.7619316840832645E-3</v>
      </c>
      <c r="Z4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2.8640066986451787E-3</v>
      </c>
      <c r="AA415">
        <f>Net_Zero_Table[[#This Row],[S- Worst-Euclidean Distance]]/(Net_Zero_Table[[#This Row],[S+ Best-Euclidean Distance]]+Net_Zero_Table[[#This Row],[S- Worst-Euclidean Distance]])</f>
        <v>0.3755612168505984</v>
      </c>
      <c r="AB415">
        <v>414</v>
      </c>
    </row>
    <row r="416" spans="1:28" x14ac:dyDescent="0.3">
      <c r="A416">
        <v>352</v>
      </c>
      <c r="B416" t="s">
        <v>142</v>
      </c>
      <c r="C416" t="s">
        <v>149</v>
      </c>
      <c r="D416" t="s">
        <v>155</v>
      </c>
      <c r="E416" t="s">
        <v>157</v>
      </c>
      <c r="F416" t="s">
        <v>159</v>
      </c>
      <c r="G416" t="s">
        <v>225</v>
      </c>
      <c r="H416">
        <v>460.39944124928525</v>
      </c>
      <c r="I416">
        <v>66</v>
      </c>
      <c r="J416">
        <v>1631711.3350135547</v>
      </c>
      <c r="K416">
        <v>49586.612974999989</v>
      </c>
      <c r="L416">
        <v>293708040.30243987</v>
      </c>
      <c r="M416">
        <v>6031336.4249999989</v>
      </c>
      <c r="N416">
        <v>2447567002.5203319</v>
      </c>
      <c r="O416">
        <v>123024000</v>
      </c>
      <c r="P416">
        <v>28.977920616666658</v>
      </c>
      <c r="Q416">
        <v>24394.084458452642</v>
      </c>
      <c r="R416">
        <v>293757626.91541487</v>
      </c>
      <c r="S416">
        <v>2576.6223389453321</v>
      </c>
      <c r="T416">
        <v>24423.06237906931</v>
      </c>
      <c r="U416">
        <f>Net_Zero_Table[[#This Row],[Total Energy(MJ)]]*AHP!$Q$23/TOPSIS!$B$20</f>
        <v>2.4689717454735961E-2</v>
      </c>
      <c r="V416">
        <f>Net_Zero_Table[[#This Row],[Capital Cost (LKR)]]*AHP!$Q$24/TOPSIS!$C$20</f>
        <v>4.6069395816595634E-3</v>
      </c>
      <c r="W416">
        <f>Net_Zero_Table[[#This Row],[System Cost (LKR)]]*AHP!$Q$25/TOPSIS!$D$20</f>
        <v>2.672980473126679E-3</v>
      </c>
      <c r="X416">
        <f>Net_Zero_Table[[#This Row],[Embodied Carbon (Metric T)]]*AHP!$Q$26/TOPSIS!$E$20</f>
        <v>1.2493623877667186E-2</v>
      </c>
      <c r="Y4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4.8906695005174481E-3</v>
      </c>
      <c r="Z4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2.9097802371126956E-3</v>
      </c>
      <c r="AA416">
        <f>Net_Zero_Table[[#This Row],[S- Worst-Euclidean Distance]]/(Net_Zero_Table[[#This Row],[S+ Best-Euclidean Distance]]+Net_Zero_Table[[#This Row],[S- Worst-Euclidean Distance]])</f>
        <v>0.37302724009304578</v>
      </c>
      <c r="AB416">
        <v>415</v>
      </c>
    </row>
    <row r="417" spans="1:28" x14ac:dyDescent="0.3">
      <c r="A417">
        <v>354</v>
      </c>
      <c r="B417" t="s">
        <v>142</v>
      </c>
      <c r="C417" t="s">
        <v>149</v>
      </c>
      <c r="D417" t="s">
        <v>155</v>
      </c>
      <c r="E417" t="s">
        <v>157</v>
      </c>
      <c r="F417" t="s">
        <v>159</v>
      </c>
      <c r="G417" t="s">
        <v>224</v>
      </c>
      <c r="H417">
        <v>460.39944124928525</v>
      </c>
      <c r="I417">
        <v>33</v>
      </c>
      <c r="J417">
        <v>1631711.3350135547</v>
      </c>
      <c r="K417">
        <v>49586.612974999989</v>
      </c>
      <c r="L417">
        <v>293708040.30243987</v>
      </c>
      <c r="M417">
        <v>6031336.4249999989</v>
      </c>
      <c r="N417">
        <v>2447567002.5203319</v>
      </c>
      <c r="O417">
        <v>123624600</v>
      </c>
      <c r="P417">
        <v>28.977920616666658</v>
      </c>
      <c r="Q417">
        <v>24394.084458452642</v>
      </c>
      <c r="R417">
        <v>293757626.91541487</v>
      </c>
      <c r="S417">
        <v>2577.2229389453319</v>
      </c>
      <c r="T417">
        <v>24423.06237906931</v>
      </c>
      <c r="U417">
        <f>Net_Zero_Table[[#This Row],[Total Energy(MJ)]]*AHP!$Q$23/TOPSIS!$B$20</f>
        <v>2.4689717454735961E-2</v>
      </c>
      <c r="V417">
        <f>Net_Zero_Table[[#This Row],[Capital Cost (LKR)]]*AHP!$Q$24/TOPSIS!$C$20</f>
        <v>4.6069395816595634E-3</v>
      </c>
      <c r="W417">
        <f>Net_Zero_Table[[#This Row],[System Cost (LKR)]]*AHP!$Q$25/TOPSIS!$D$20</f>
        <v>2.6860298949643686E-3</v>
      </c>
      <c r="X417">
        <f>Net_Zero_Table[[#This Row],[Embodied Carbon (Metric T)]]*AHP!$Q$26/TOPSIS!$E$20</f>
        <v>1.2493623877667186E-2</v>
      </c>
      <c r="Y4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4.8920915150388938E-3</v>
      </c>
      <c r="Z4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2.9077356477647692E-3</v>
      </c>
      <c r="AA417">
        <f>Net_Zero_Table[[#This Row],[S- Worst-Euclidean Distance]]/(Net_Zero_Table[[#This Row],[S+ Best-Euclidean Distance]]+Net_Zero_Table[[#This Row],[S- Worst-Euclidean Distance]])</f>
        <v>0.37279488212653905</v>
      </c>
      <c r="AB417">
        <v>416</v>
      </c>
    </row>
    <row r="418" spans="1:28" x14ac:dyDescent="0.3">
      <c r="A418">
        <v>334</v>
      </c>
      <c r="B418" t="s">
        <v>142</v>
      </c>
      <c r="C418" t="s">
        <v>149</v>
      </c>
      <c r="D418" t="s">
        <v>154</v>
      </c>
      <c r="E418" t="s">
        <v>157</v>
      </c>
      <c r="F418" t="s">
        <v>159</v>
      </c>
      <c r="G418" t="s">
        <v>225</v>
      </c>
      <c r="H418">
        <v>460.36934737428527</v>
      </c>
      <c r="I418">
        <v>66</v>
      </c>
      <c r="J418">
        <v>1631682.2041425547</v>
      </c>
      <c r="K418">
        <v>49672.595474999995</v>
      </c>
      <c r="L418">
        <v>293702796.74565983</v>
      </c>
      <c r="M418">
        <v>6035635.5499999989</v>
      </c>
      <c r="N418">
        <v>2447523306.2138319</v>
      </c>
      <c r="O418">
        <v>123024000</v>
      </c>
      <c r="P418">
        <v>29.042407491666658</v>
      </c>
      <c r="Q418">
        <v>24393.648951931194</v>
      </c>
      <c r="R418">
        <v>293752469.34113485</v>
      </c>
      <c r="S418">
        <v>2576.582941763832</v>
      </c>
      <c r="T418">
        <v>24422.691359422861</v>
      </c>
      <c r="U418">
        <f>Net_Zero_Table[[#This Row],[Total Energy(MJ)]]*AHP!$Q$23/TOPSIS!$B$20</f>
        <v>2.4689283971346735E-2</v>
      </c>
      <c r="V418">
        <f>Net_Zero_Table[[#This Row],[Capital Cost (LKR)]]*AHP!$Q$24/TOPSIS!$C$20</f>
        <v>4.6102233993300396E-3</v>
      </c>
      <c r="W418">
        <f>Net_Zero_Table[[#This Row],[System Cost (LKR)]]*AHP!$Q$25/TOPSIS!$D$20</f>
        <v>2.672980473126679E-3</v>
      </c>
      <c r="X418">
        <f>Net_Zero_Table[[#This Row],[Embodied Carbon (Metric T)]]*AHP!$Q$26/TOPSIS!$E$20</f>
        <v>1.2521426934068438E-2</v>
      </c>
      <c r="Y4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4.9094182763260458E-3</v>
      </c>
      <c r="Z4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2.9035378758424614E-3</v>
      </c>
      <c r="AA418">
        <f>Net_Zero_Table[[#This Row],[S- Worst-Euclidean Distance]]/(Net_Zero_Table[[#This Row],[S+ Best-Euclidean Distance]]+Net_Zero_Table[[#This Row],[S- Worst-Euclidean Distance]])</f>
        <v>0.37163114950242959</v>
      </c>
      <c r="AB418">
        <v>417</v>
      </c>
    </row>
    <row r="419" spans="1:28" x14ac:dyDescent="0.3">
      <c r="A419">
        <v>336</v>
      </c>
      <c r="B419" t="s">
        <v>142</v>
      </c>
      <c r="C419" t="s">
        <v>149</v>
      </c>
      <c r="D419" t="s">
        <v>154</v>
      </c>
      <c r="E419" t="s">
        <v>157</v>
      </c>
      <c r="F419" t="s">
        <v>159</v>
      </c>
      <c r="G419" t="s">
        <v>224</v>
      </c>
      <c r="H419">
        <v>460.36934737428527</v>
      </c>
      <c r="I419">
        <v>33</v>
      </c>
      <c r="J419">
        <v>1631682.2041425547</v>
      </c>
      <c r="K419">
        <v>49672.595474999995</v>
      </c>
      <c r="L419">
        <v>293702796.74565983</v>
      </c>
      <c r="M419">
        <v>6035635.5499999989</v>
      </c>
      <c r="N419">
        <v>2447523306.2138319</v>
      </c>
      <c r="O419">
        <v>123624600</v>
      </c>
      <c r="P419">
        <v>29.042407491666658</v>
      </c>
      <c r="Q419">
        <v>24393.648951931194</v>
      </c>
      <c r="R419">
        <v>293752469.34113485</v>
      </c>
      <c r="S419">
        <v>2577.1835417638322</v>
      </c>
      <c r="T419">
        <v>24422.691359422861</v>
      </c>
      <c r="U419">
        <f>Net_Zero_Table[[#This Row],[Total Energy(MJ)]]*AHP!$Q$23/TOPSIS!$B$20</f>
        <v>2.4689283971346735E-2</v>
      </c>
      <c r="V419">
        <f>Net_Zero_Table[[#This Row],[Capital Cost (LKR)]]*AHP!$Q$24/TOPSIS!$C$20</f>
        <v>4.6102233993300396E-3</v>
      </c>
      <c r="W419">
        <f>Net_Zero_Table[[#This Row],[System Cost (LKR)]]*AHP!$Q$25/TOPSIS!$D$20</f>
        <v>2.6860298949643686E-3</v>
      </c>
      <c r="X419">
        <f>Net_Zero_Table[[#This Row],[Embodied Carbon (Metric T)]]*AHP!$Q$26/TOPSIS!$E$20</f>
        <v>1.2521426934068438E-2</v>
      </c>
      <c r="Y4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4.9108348618282973E-3</v>
      </c>
      <c r="Z4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2.9014888876992342E-3</v>
      </c>
      <c r="AA419">
        <f>Net_Zero_Table[[#This Row],[S- Worst-Euclidean Distance]]/(Net_Zero_Table[[#This Row],[S+ Best-Euclidean Distance]]+Net_Zero_Table[[#This Row],[S- Worst-Euclidean Distance]])</f>
        <v>0.37139895640841925</v>
      </c>
      <c r="AB419">
        <v>418</v>
      </c>
    </row>
    <row r="420" spans="1:28" x14ac:dyDescent="0.3">
      <c r="A420">
        <v>353</v>
      </c>
      <c r="B420" t="s">
        <v>142</v>
      </c>
      <c r="C420" t="s">
        <v>149</v>
      </c>
      <c r="D420" t="s">
        <v>155</v>
      </c>
      <c r="E420" t="s">
        <v>157</v>
      </c>
      <c r="F420" t="s">
        <v>159</v>
      </c>
      <c r="G420" t="s">
        <v>226</v>
      </c>
      <c r="H420">
        <v>460.39944124928525</v>
      </c>
      <c r="I420">
        <v>33</v>
      </c>
      <c r="J420">
        <v>1631711.3350135547</v>
      </c>
      <c r="K420">
        <v>49586.612974999989</v>
      </c>
      <c r="L420">
        <v>293708040.30243987</v>
      </c>
      <c r="M420">
        <v>6031336.4249999989</v>
      </c>
      <c r="N420">
        <v>2447567002.5203319</v>
      </c>
      <c r="O420">
        <v>128700000</v>
      </c>
      <c r="P420">
        <v>28.977920616666658</v>
      </c>
      <c r="Q420">
        <v>24394.084458452642</v>
      </c>
      <c r="R420">
        <v>293757626.91541487</v>
      </c>
      <c r="S420">
        <v>2582.298338945332</v>
      </c>
      <c r="T420">
        <v>24423.06237906931</v>
      </c>
      <c r="U420">
        <f>Net_Zero_Table[[#This Row],[Total Energy(MJ)]]*AHP!$Q$23/TOPSIS!$B$20</f>
        <v>2.4689717454735961E-2</v>
      </c>
      <c r="V420">
        <f>Net_Zero_Table[[#This Row],[Capital Cost (LKR)]]*AHP!$Q$24/TOPSIS!$C$20</f>
        <v>4.6069395816595634E-3</v>
      </c>
      <c r="W420">
        <f>Net_Zero_Table[[#This Row],[System Cost (LKR)]]*AHP!$Q$25/TOPSIS!$D$20</f>
        <v>2.7963046795048412E-3</v>
      </c>
      <c r="X420">
        <f>Net_Zero_Table[[#This Row],[Embodied Carbon (Metric T)]]*AHP!$Q$26/TOPSIS!$E$20</f>
        <v>1.2493623877667186E-2</v>
      </c>
      <c r="Y4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4.9054782094946564E-3</v>
      </c>
      <c r="Z4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2.8927515742172005E-3</v>
      </c>
      <c r="AA420">
        <f>Net_Zero_Table[[#This Row],[S- Worst-Euclidean Distance]]/(Net_Zero_Table[[#This Row],[S+ Best-Euclidean Distance]]+Net_Zero_Table[[#This Row],[S- Worst-Euclidean Distance]])</f>
        <v>0.37094977378831329</v>
      </c>
      <c r="AB420">
        <v>419</v>
      </c>
    </row>
    <row r="421" spans="1:28" x14ac:dyDescent="0.3">
      <c r="A421">
        <v>335</v>
      </c>
      <c r="B421" t="s">
        <v>142</v>
      </c>
      <c r="C421" t="s">
        <v>149</v>
      </c>
      <c r="D421" t="s">
        <v>154</v>
      </c>
      <c r="E421" t="s">
        <v>157</v>
      </c>
      <c r="F421" t="s">
        <v>159</v>
      </c>
      <c r="G421" t="s">
        <v>226</v>
      </c>
      <c r="H421">
        <v>460.36934737428527</v>
      </c>
      <c r="I421">
        <v>33</v>
      </c>
      <c r="J421">
        <v>1631682.2041425547</v>
      </c>
      <c r="K421">
        <v>49672.595474999995</v>
      </c>
      <c r="L421">
        <v>293702796.74565983</v>
      </c>
      <c r="M421">
        <v>6035635.5499999989</v>
      </c>
      <c r="N421">
        <v>2447523306.2138319</v>
      </c>
      <c r="O421">
        <v>128700000</v>
      </c>
      <c r="P421">
        <v>29.042407491666658</v>
      </c>
      <c r="Q421">
        <v>24393.648951931194</v>
      </c>
      <c r="R421">
        <v>293752469.34113485</v>
      </c>
      <c r="S421">
        <v>2582.2589417638319</v>
      </c>
      <c r="T421">
        <v>24422.691359422861</v>
      </c>
      <c r="U421">
        <f>Net_Zero_Table[[#This Row],[Total Energy(MJ)]]*AHP!$Q$23/TOPSIS!$B$20</f>
        <v>2.4689283971346735E-2</v>
      </c>
      <c r="V421">
        <f>Net_Zero_Table[[#This Row],[Capital Cost (LKR)]]*AHP!$Q$24/TOPSIS!$C$20</f>
        <v>4.6102233993300396E-3</v>
      </c>
      <c r="W421">
        <f>Net_Zero_Table[[#This Row],[System Cost (LKR)]]*AHP!$Q$25/TOPSIS!$D$20</f>
        <v>2.7963046795048412E-3</v>
      </c>
      <c r="X421">
        <f>Net_Zero_Table[[#This Row],[Embodied Carbon (Metric T)]]*AHP!$Q$26/TOPSIS!$E$20</f>
        <v>1.2521426934068438E-2</v>
      </c>
      <c r="Y4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4.9241706014779294E-3</v>
      </c>
      <c r="Z4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2.8864723865466351E-3</v>
      </c>
      <c r="AA421">
        <f>Net_Zero_Table[[#This Row],[S- Worst-Euclidean Distance]]/(Net_Zero_Table[[#This Row],[S+ Best-Euclidean Distance]]+Net_Zero_Table[[#This Row],[S- Worst-Euclidean Distance]])</f>
        <v>0.36955630810065609</v>
      </c>
      <c r="AB421">
        <v>420</v>
      </c>
    </row>
    <row r="422" spans="1:28" x14ac:dyDescent="0.3">
      <c r="A422">
        <v>535</v>
      </c>
      <c r="B422" t="s">
        <v>143</v>
      </c>
      <c r="C422" t="s">
        <v>151</v>
      </c>
      <c r="D422" t="s">
        <v>155</v>
      </c>
      <c r="E422" t="s">
        <v>157</v>
      </c>
      <c r="F422" t="s">
        <v>160</v>
      </c>
      <c r="G422" t="s">
        <v>225</v>
      </c>
      <c r="H422">
        <v>475.45592617727391</v>
      </c>
      <c r="I422">
        <v>68</v>
      </c>
      <c r="J422">
        <v>1679245.5330447792</v>
      </c>
      <c r="K422">
        <v>41691.861149999997</v>
      </c>
      <c r="L422">
        <v>302264195.94806027</v>
      </c>
      <c r="M422">
        <v>5294453.7508333316</v>
      </c>
      <c r="N422">
        <v>2518868299.5671692</v>
      </c>
      <c r="O422">
        <v>126752000</v>
      </c>
      <c r="P422">
        <v>27.636182558333331</v>
      </c>
      <c r="Q422">
        <v>25104.720719019449</v>
      </c>
      <c r="R422">
        <v>302305887.8092103</v>
      </c>
      <c r="S422">
        <v>2650.9147533180026</v>
      </c>
      <c r="T422">
        <v>25132.356901577783</v>
      </c>
      <c r="U422">
        <f>Net_Zero_Table[[#This Row],[Total Energy(MJ)]]*AHP!$Q$23/TOPSIS!$B$20</f>
        <v>2.5408181000392088E-2</v>
      </c>
      <c r="V422">
        <f>Net_Zero_Table[[#This Row],[Capital Cost (LKR)]]*AHP!$Q$24/TOPSIS!$C$20</f>
        <v>4.0440835710768728E-3</v>
      </c>
      <c r="W422">
        <f>Net_Zero_Table[[#This Row],[System Cost (LKR)]]*AHP!$Q$25/TOPSIS!$D$20</f>
        <v>2.7539798814032448E-3</v>
      </c>
      <c r="X422">
        <f>Net_Zero_Table[[#This Row],[Embodied Carbon (Metric T)]]*AHP!$Q$26/TOPSIS!$E$20</f>
        <v>1.1915143079651379E-2</v>
      </c>
      <c r="Y4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5.0743490778524985E-3</v>
      </c>
      <c r="Z4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2.6901508376905221E-3</v>
      </c>
      <c r="AA422">
        <f>Net_Zero_Table[[#This Row],[S- Worst-Euclidean Distance]]/(Net_Zero_Table[[#This Row],[S+ Best-Euclidean Distance]]+Net_Zero_Table[[#This Row],[S- Worst-Euclidean Distance]])</f>
        <v>0.34646801042593389</v>
      </c>
      <c r="AB422">
        <v>421</v>
      </c>
    </row>
    <row r="423" spans="1:28" x14ac:dyDescent="0.3">
      <c r="A423">
        <v>537</v>
      </c>
      <c r="B423" t="s">
        <v>143</v>
      </c>
      <c r="C423" t="s">
        <v>151</v>
      </c>
      <c r="D423" t="s">
        <v>155</v>
      </c>
      <c r="E423" t="s">
        <v>157</v>
      </c>
      <c r="F423" t="s">
        <v>160</v>
      </c>
      <c r="G423" t="s">
        <v>224</v>
      </c>
      <c r="H423">
        <v>475.45592617727391</v>
      </c>
      <c r="I423">
        <v>34</v>
      </c>
      <c r="J423">
        <v>1679245.5330447792</v>
      </c>
      <c r="K423">
        <v>41691.861149999997</v>
      </c>
      <c r="L423">
        <v>302264195.94806027</v>
      </c>
      <c r="M423">
        <v>5294453.7508333316</v>
      </c>
      <c r="N423">
        <v>2518868299.5671692</v>
      </c>
      <c r="O423">
        <v>127370800</v>
      </c>
      <c r="P423">
        <v>27.636182558333331</v>
      </c>
      <c r="Q423">
        <v>25104.720719019449</v>
      </c>
      <c r="R423">
        <v>302305887.8092103</v>
      </c>
      <c r="S423">
        <v>2651.5335533180028</v>
      </c>
      <c r="T423">
        <v>25132.356901577783</v>
      </c>
      <c r="U423">
        <f>Net_Zero_Table[[#This Row],[Total Energy(MJ)]]*AHP!$Q$23/TOPSIS!$B$20</f>
        <v>2.5408181000392088E-2</v>
      </c>
      <c r="V423">
        <f>Net_Zero_Table[[#This Row],[Capital Cost (LKR)]]*AHP!$Q$24/TOPSIS!$C$20</f>
        <v>4.0440835710768728E-3</v>
      </c>
      <c r="W423">
        <f>Net_Zero_Table[[#This Row],[System Cost (LKR)]]*AHP!$Q$25/TOPSIS!$D$20</f>
        <v>2.7674247402663188E-3</v>
      </c>
      <c r="X423">
        <f>Net_Zero_Table[[#This Row],[Embodied Carbon (Metric T)]]*AHP!$Q$26/TOPSIS!$E$20</f>
        <v>1.1915143079651379E-2</v>
      </c>
      <c r="Y4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5.0759762324420329E-3</v>
      </c>
      <c r="Z4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2.688278264806979E-3</v>
      </c>
      <c r="AA423">
        <f>Net_Zero_Table[[#This Row],[S- Worst-Euclidean Distance]]/(Net_Zero_Table[[#This Row],[S+ Best-Euclidean Distance]]+Net_Zero_Table[[#This Row],[S- Worst-Euclidean Distance]])</f>
        <v>0.3462377831328784</v>
      </c>
      <c r="AB423">
        <v>422</v>
      </c>
    </row>
    <row r="424" spans="1:28" x14ac:dyDescent="0.3">
      <c r="A424">
        <v>385</v>
      </c>
      <c r="B424" t="s">
        <v>142</v>
      </c>
      <c r="C424" t="s">
        <v>150</v>
      </c>
      <c r="D424" t="s">
        <v>155</v>
      </c>
      <c r="E424" t="s">
        <v>156</v>
      </c>
      <c r="F424" t="s">
        <v>161</v>
      </c>
      <c r="G424" t="s">
        <v>225</v>
      </c>
      <c r="H424">
        <v>481.92818116227579</v>
      </c>
      <c r="I424">
        <v>69</v>
      </c>
      <c r="J424">
        <v>1753278.6892355459</v>
      </c>
      <c r="K424">
        <v>46674.902133333322</v>
      </c>
      <c r="L424">
        <v>315590164.06239831</v>
      </c>
      <c r="M424">
        <v>6364447.9566666661</v>
      </c>
      <c r="N424">
        <v>2629918033.8533192</v>
      </c>
      <c r="O424">
        <v>128616000</v>
      </c>
      <c r="P424">
        <v>23.995540691666658</v>
      </c>
      <c r="Q424">
        <v>26211.516404071412</v>
      </c>
      <c r="R424">
        <v>315636838.96453166</v>
      </c>
      <c r="S424">
        <v>2764.8984818099857</v>
      </c>
      <c r="T424">
        <v>26235.511944763079</v>
      </c>
      <c r="U424">
        <f>Net_Zero_Table[[#This Row],[Total Energy(MJ)]]*AHP!$Q$23/TOPSIS!$B$20</f>
        <v>2.6528619713367337E-2</v>
      </c>
      <c r="V424">
        <f>Net_Zero_Table[[#This Row],[Capital Cost (LKR)]]*AHP!$Q$24/TOPSIS!$C$20</f>
        <v>4.8613814817965494E-3</v>
      </c>
      <c r="W424">
        <f>Net_Zero_Table[[#This Row],[System Cost (LKR)]]*AHP!$Q$25/TOPSIS!$D$20</f>
        <v>2.7944795855415279E-3</v>
      </c>
      <c r="X424">
        <f>Net_Zero_Table[[#This Row],[Embodied Carbon (Metric T)]]*AHP!$Q$26/TOPSIS!$E$20</f>
        <v>1.034550629455849E-2</v>
      </c>
      <c r="Y4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5.6065423996758939E-3</v>
      </c>
      <c r="Z4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2.9618985954732E-3</v>
      </c>
      <c r="AA424">
        <f>Net_Zero_Table[[#This Row],[S- Worst-Euclidean Distance]]/(Net_Zero_Table[[#This Row],[S+ Best-Euclidean Distance]]+Net_Zero_Table[[#This Row],[S- Worst-Euclidean Distance]])</f>
        <v>0.34567532146746865</v>
      </c>
      <c r="AB424">
        <v>423</v>
      </c>
    </row>
    <row r="425" spans="1:28" x14ac:dyDescent="0.3">
      <c r="A425">
        <v>387</v>
      </c>
      <c r="B425" t="s">
        <v>142</v>
      </c>
      <c r="C425" t="s">
        <v>150</v>
      </c>
      <c r="D425" t="s">
        <v>155</v>
      </c>
      <c r="E425" t="s">
        <v>156</v>
      </c>
      <c r="F425" t="s">
        <v>161</v>
      </c>
      <c r="G425" t="s">
        <v>224</v>
      </c>
      <c r="H425">
        <v>481.92818116227579</v>
      </c>
      <c r="I425">
        <v>35</v>
      </c>
      <c r="J425">
        <v>1753278.6892355459</v>
      </c>
      <c r="K425">
        <v>46674.902133333322</v>
      </c>
      <c r="L425">
        <v>315590164.06239831</v>
      </c>
      <c r="M425">
        <v>6364447.9566666661</v>
      </c>
      <c r="N425">
        <v>2629918033.8533192</v>
      </c>
      <c r="O425">
        <v>131117000</v>
      </c>
      <c r="P425">
        <v>23.995540691666658</v>
      </c>
      <c r="Q425">
        <v>26211.516404071412</v>
      </c>
      <c r="R425">
        <v>315636838.96453166</v>
      </c>
      <c r="S425">
        <v>2767.3994818099854</v>
      </c>
      <c r="T425">
        <v>26235.511944763079</v>
      </c>
      <c r="U425">
        <f>Net_Zero_Table[[#This Row],[Total Energy(MJ)]]*AHP!$Q$23/TOPSIS!$B$20</f>
        <v>2.6528619713367337E-2</v>
      </c>
      <c r="V425">
        <f>Net_Zero_Table[[#This Row],[Capital Cost (LKR)]]*AHP!$Q$24/TOPSIS!$C$20</f>
        <v>4.8613814817965494E-3</v>
      </c>
      <c r="W425">
        <f>Net_Zero_Table[[#This Row],[System Cost (LKR)]]*AHP!$Q$25/TOPSIS!$D$20</f>
        <v>2.8488195855682695E-3</v>
      </c>
      <c r="X425">
        <f>Net_Zero_Table[[#This Row],[Embodied Carbon (Metric T)]]*AHP!$Q$26/TOPSIS!$E$20</f>
        <v>1.034550629455849E-2</v>
      </c>
      <c r="Y4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5.6130824544570043E-3</v>
      </c>
      <c r="Z4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2.9561395637882504E-3</v>
      </c>
      <c r="AA425">
        <f>Net_Zero_Table[[#This Row],[S- Worst-Euclidean Distance]]/(Net_Zero_Table[[#This Row],[S+ Best-Euclidean Distance]]+Net_Zero_Table[[#This Row],[S- Worst-Euclidean Distance]])</f>
        <v>0.34497175560326865</v>
      </c>
      <c r="AB425">
        <v>424</v>
      </c>
    </row>
    <row r="426" spans="1:28" x14ac:dyDescent="0.3">
      <c r="A426">
        <v>517</v>
      </c>
      <c r="B426" t="s">
        <v>143</v>
      </c>
      <c r="C426" t="s">
        <v>151</v>
      </c>
      <c r="D426" t="s">
        <v>154</v>
      </c>
      <c r="E426" t="s">
        <v>157</v>
      </c>
      <c r="F426" t="s">
        <v>160</v>
      </c>
      <c r="G426" t="s">
        <v>225</v>
      </c>
      <c r="H426">
        <v>475.42583230227393</v>
      </c>
      <c r="I426">
        <v>68</v>
      </c>
      <c r="J426">
        <v>1679216.4021737787</v>
      </c>
      <c r="K426">
        <v>41777.843649999995</v>
      </c>
      <c r="L426">
        <v>302258952.39128017</v>
      </c>
      <c r="M426">
        <v>5298752.8758333316</v>
      </c>
      <c r="N426">
        <v>2518824603.2606683</v>
      </c>
      <c r="O426">
        <v>126752000</v>
      </c>
      <c r="P426">
        <v>27.700669433333328</v>
      </c>
      <c r="Q426">
        <v>25104.285212497991</v>
      </c>
      <c r="R426">
        <v>302300730.23493016</v>
      </c>
      <c r="S426">
        <v>2650.875356136502</v>
      </c>
      <c r="T426">
        <v>25131.985881931323</v>
      </c>
      <c r="U426">
        <f>Net_Zero_Table[[#This Row],[Total Energy(MJ)]]*AHP!$Q$23/TOPSIS!$B$20</f>
        <v>2.5407747517002852E-2</v>
      </c>
      <c r="V426">
        <f>Net_Zero_Table[[#This Row],[Capital Cost (LKR)]]*AHP!$Q$24/TOPSIS!$C$20</f>
        <v>4.047367388747349E-3</v>
      </c>
      <c r="W426">
        <f>Net_Zero_Table[[#This Row],[System Cost (LKR)]]*AHP!$Q$25/TOPSIS!$D$20</f>
        <v>2.7539798814032448E-3</v>
      </c>
      <c r="X426">
        <f>Net_Zero_Table[[#This Row],[Embodied Carbon (Metric T)]]*AHP!$Q$26/TOPSIS!$E$20</f>
        <v>1.1942946136052629E-2</v>
      </c>
      <c r="Y4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5.0888379446563121E-3</v>
      </c>
      <c r="Z4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2.6765903893061537E-3</v>
      </c>
      <c r="AA426">
        <f>Net_Zero_Table[[#This Row],[S- Worst-Euclidean Distance]]/(Net_Zero_Table[[#This Row],[S+ Best-Euclidean Distance]]+Net_Zero_Table[[#This Row],[S- Worst-Euclidean Distance]])</f>
        <v>0.34468032852739877</v>
      </c>
      <c r="AB426">
        <v>425</v>
      </c>
    </row>
    <row r="427" spans="1:28" x14ac:dyDescent="0.3">
      <c r="A427">
        <v>536</v>
      </c>
      <c r="B427" t="s">
        <v>143</v>
      </c>
      <c r="C427" t="s">
        <v>151</v>
      </c>
      <c r="D427" t="s">
        <v>155</v>
      </c>
      <c r="E427" t="s">
        <v>157</v>
      </c>
      <c r="F427" t="s">
        <v>160</v>
      </c>
      <c r="G427" t="s">
        <v>226</v>
      </c>
      <c r="H427">
        <v>475.45592617727391</v>
      </c>
      <c r="I427">
        <v>34</v>
      </c>
      <c r="J427">
        <v>1679245.5330447792</v>
      </c>
      <c r="K427">
        <v>41691.861149999997</v>
      </c>
      <c r="L427">
        <v>302264195.94806027</v>
      </c>
      <c r="M427">
        <v>5294453.7508333316</v>
      </c>
      <c r="N427">
        <v>2518868299.5671692</v>
      </c>
      <c r="O427">
        <v>132600000</v>
      </c>
      <c r="P427">
        <v>27.636182558333331</v>
      </c>
      <c r="Q427">
        <v>25104.720719019449</v>
      </c>
      <c r="R427">
        <v>302305887.8092103</v>
      </c>
      <c r="S427">
        <v>2656.7627533180025</v>
      </c>
      <c r="T427">
        <v>25132.356901577783</v>
      </c>
      <c r="U427">
        <f>Net_Zero_Table[[#This Row],[Total Energy(MJ)]]*AHP!$Q$23/TOPSIS!$B$20</f>
        <v>2.5408181000392088E-2</v>
      </c>
      <c r="V427">
        <f>Net_Zero_Table[[#This Row],[Capital Cost (LKR)]]*AHP!$Q$24/TOPSIS!$C$20</f>
        <v>4.0440835710768728E-3</v>
      </c>
      <c r="W427">
        <f>Net_Zero_Table[[#This Row],[System Cost (LKR)]]*AHP!$Q$25/TOPSIS!$D$20</f>
        <v>2.8810411849443818E-3</v>
      </c>
      <c r="X427">
        <f>Net_Zero_Table[[#This Row],[Embodied Carbon (Metric T)]]*AHP!$Q$26/TOPSIS!$E$20</f>
        <v>1.1915143079651379E-2</v>
      </c>
      <c r="Y4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5.0911237948792105E-3</v>
      </c>
      <c r="Z4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2.6751012260543402E-3</v>
      </c>
      <c r="AA427">
        <f>Net_Zero_Table[[#This Row],[S- Worst-Euclidean Distance]]/(Net_Zero_Table[[#This Row],[S+ Best-Euclidean Distance]]+Net_Zero_Table[[#This Row],[S- Worst-Euclidean Distance]])</f>
        <v>0.34445322133259226</v>
      </c>
      <c r="AB427">
        <v>426</v>
      </c>
    </row>
    <row r="428" spans="1:28" x14ac:dyDescent="0.3">
      <c r="A428">
        <v>519</v>
      </c>
      <c r="B428" t="s">
        <v>143</v>
      </c>
      <c r="C428" t="s">
        <v>151</v>
      </c>
      <c r="D428" t="s">
        <v>154</v>
      </c>
      <c r="E428" t="s">
        <v>157</v>
      </c>
      <c r="F428" t="s">
        <v>160</v>
      </c>
      <c r="G428" t="s">
        <v>224</v>
      </c>
      <c r="H428">
        <v>475.42583230227393</v>
      </c>
      <c r="I428">
        <v>34</v>
      </c>
      <c r="J428">
        <v>1679216.4021737787</v>
      </c>
      <c r="K428">
        <v>41777.843649999995</v>
      </c>
      <c r="L428">
        <v>302258952.39128017</v>
      </c>
      <c r="M428">
        <v>5298752.8758333316</v>
      </c>
      <c r="N428">
        <v>2518824603.2606683</v>
      </c>
      <c r="O428">
        <v>127370800</v>
      </c>
      <c r="P428">
        <v>27.700669433333328</v>
      </c>
      <c r="Q428">
        <v>25104.285212497991</v>
      </c>
      <c r="R428">
        <v>302300730.23493016</v>
      </c>
      <c r="S428">
        <v>2651.4941561365017</v>
      </c>
      <c r="T428">
        <v>25131.985881931323</v>
      </c>
      <c r="U428">
        <f>Net_Zero_Table[[#This Row],[Total Energy(MJ)]]*AHP!$Q$23/TOPSIS!$B$20</f>
        <v>2.5407747517002852E-2</v>
      </c>
      <c r="V428">
        <f>Net_Zero_Table[[#This Row],[Capital Cost (LKR)]]*AHP!$Q$24/TOPSIS!$C$20</f>
        <v>4.047367388747349E-3</v>
      </c>
      <c r="W428">
        <f>Net_Zero_Table[[#This Row],[System Cost (LKR)]]*AHP!$Q$25/TOPSIS!$D$20</f>
        <v>2.7674247402663188E-3</v>
      </c>
      <c r="X428">
        <f>Net_Zero_Table[[#This Row],[Embodied Carbon (Metric T)]]*AHP!$Q$26/TOPSIS!$E$20</f>
        <v>1.1942946136052629E-2</v>
      </c>
      <c r="Y4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5.0904604679132704E-3</v>
      </c>
      <c r="Z4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2.6747083227209411E-3</v>
      </c>
      <c r="AA428">
        <f>Net_Zero_Table[[#This Row],[S- Worst-Euclidean Distance]]/(Net_Zero_Table[[#This Row],[S+ Best-Euclidean Distance]]+Net_Zero_Table[[#This Row],[S- Worst-Euclidean Distance]])</f>
        <v>0.34444947622348943</v>
      </c>
      <c r="AB428">
        <v>427</v>
      </c>
    </row>
    <row r="429" spans="1:28" x14ac:dyDescent="0.3">
      <c r="A429">
        <v>283</v>
      </c>
      <c r="B429" t="s">
        <v>141</v>
      </c>
      <c r="C429" t="s">
        <v>150</v>
      </c>
      <c r="D429" t="s">
        <v>155</v>
      </c>
      <c r="E429" t="s">
        <v>157</v>
      </c>
      <c r="F429" t="s">
        <v>160</v>
      </c>
      <c r="G429" t="s">
        <v>225</v>
      </c>
      <c r="H429">
        <v>467.42769922470609</v>
      </c>
      <c r="I429">
        <v>67</v>
      </c>
      <c r="J429">
        <v>1705463.8236551478</v>
      </c>
      <c r="K429">
        <v>56059.901549999995</v>
      </c>
      <c r="L429">
        <v>306983488.25792664</v>
      </c>
      <c r="M429">
        <v>5642125.9108333318</v>
      </c>
      <c r="N429">
        <v>2558195735.4827218</v>
      </c>
      <c r="O429">
        <v>124888000</v>
      </c>
      <c r="P429">
        <v>26.107303358333326</v>
      </c>
      <c r="Q429">
        <v>25496.684163644459</v>
      </c>
      <c r="R429">
        <v>307039548.15947664</v>
      </c>
      <c r="S429">
        <v>2688.7258613935551</v>
      </c>
      <c r="T429">
        <v>25522.791467002793</v>
      </c>
      <c r="U429">
        <f>Net_Zero_Table[[#This Row],[Total Energy(MJ)]]*AHP!$Q$23/TOPSIS!$B$20</f>
        <v>2.5806035305664016E-2</v>
      </c>
      <c r="V429">
        <f>Net_Zero_Table[[#This Row],[Capital Cost (LKR)]]*AHP!$Q$24/TOPSIS!$C$20</f>
        <v>4.3096473736042836E-3</v>
      </c>
      <c r="W429">
        <f>Net_Zero_Table[[#This Row],[System Cost (LKR)]]*AHP!$Q$25/TOPSIS!$D$20</f>
        <v>2.7134801772649621E-3</v>
      </c>
      <c r="X429">
        <f>Net_Zero_Table[[#This Row],[Embodied Carbon (Metric T)]]*AHP!$Q$26/TOPSIS!$E$20</f>
        <v>1.1255977712616634E-2</v>
      </c>
      <c r="Y4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5.123983272501075E-3</v>
      </c>
      <c r="Z4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2.690608878617321E-3</v>
      </c>
      <c r="AA429">
        <f>Net_Zero_Table[[#This Row],[S- Worst-Euclidean Distance]]/(Net_Zero_Table[[#This Row],[S+ Best-Euclidean Distance]]+Net_Zero_Table[[#This Row],[S- Worst-Euclidean Distance]])</f>
        <v>0.34430573299110062</v>
      </c>
      <c r="AB429">
        <v>428</v>
      </c>
    </row>
    <row r="430" spans="1:28" x14ac:dyDescent="0.3">
      <c r="A430">
        <v>386</v>
      </c>
      <c r="B430" t="s">
        <v>142</v>
      </c>
      <c r="C430" t="s">
        <v>150</v>
      </c>
      <c r="D430" t="s">
        <v>155</v>
      </c>
      <c r="E430" t="s">
        <v>156</v>
      </c>
      <c r="F430" t="s">
        <v>161</v>
      </c>
      <c r="G430" t="s">
        <v>226</v>
      </c>
      <c r="H430">
        <v>481.92818116227579</v>
      </c>
      <c r="I430">
        <v>35</v>
      </c>
      <c r="J430">
        <v>1753278.6892355459</v>
      </c>
      <c r="K430">
        <v>46674.902133333322</v>
      </c>
      <c r="L430">
        <v>315590164.06239831</v>
      </c>
      <c r="M430">
        <v>6364447.9566666661</v>
      </c>
      <c r="N430">
        <v>2629918033.8533192</v>
      </c>
      <c r="O430">
        <v>136500000</v>
      </c>
      <c r="P430">
        <v>23.995540691666658</v>
      </c>
      <c r="Q430">
        <v>26211.516404071412</v>
      </c>
      <c r="R430">
        <v>315636838.96453166</v>
      </c>
      <c r="S430">
        <v>2772.7824818099857</v>
      </c>
      <c r="T430">
        <v>26235.511944763079</v>
      </c>
      <c r="U430">
        <f>Net_Zero_Table[[#This Row],[Total Energy(MJ)]]*AHP!$Q$23/TOPSIS!$B$20</f>
        <v>2.6528619713367337E-2</v>
      </c>
      <c r="V430">
        <f>Net_Zero_Table[[#This Row],[Capital Cost (LKR)]]*AHP!$Q$24/TOPSIS!$C$20</f>
        <v>4.8613814817965494E-3</v>
      </c>
      <c r="W430">
        <f>Net_Zero_Table[[#This Row],[System Cost (LKR)]]*AHP!$Q$25/TOPSIS!$D$20</f>
        <v>2.9657776903839225E-3</v>
      </c>
      <c r="X430">
        <f>Net_Zero_Table[[#This Row],[Embodied Carbon (Metric T)]]*AHP!$Q$26/TOPSIS!$E$20</f>
        <v>1.034550629455849E-2</v>
      </c>
      <c r="Y4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5.628912989395397E-3</v>
      </c>
      <c r="Z4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2.9471069607281777E-3</v>
      </c>
      <c r="AA430">
        <f>Net_Zero_Table[[#This Row],[S- Worst-Euclidean Distance]]/(Net_Zero_Table[[#This Row],[S+ Best-Euclidean Distance]]+Net_Zero_Table[[#This Row],[S- Worst-Euclidean Distance]])</f>
        <v>0.34364506820972496</v>
      </c>
      <c r="AB430">
        <v>429</v>
      </c>
    </row>
    <row r="431" spans="1:28" x14ac:dyDescent="0.3">
      <c r="A431">
        <v>367</v>
      </c>
      <c r="B431" t="s">
        <v>142</v>
      </c>
      <c r="C431" t="s">
        <v>150</v>
      </c>
      <c r="D431" t="s">
        <v>154</v>
      </c>
      <c r="E431" t="s">
        <v>156</v>
      </c>
      <c r="F431" t="s">
        <v>161</v>
      </c>
      <c r="G431" t="s">
        <v>225</v>
      </c>
      <c r="H431">
        <v>481.89808728727576</v>
      </c>
      <c r="I431">
        <v>69</v>
      </c>
      <c r="J431">
        <v>1753249.5583645459</v>
      </c>
      <c r="K431">
        <v>46760.884633333328</v>
      </c>
      <c r="L431">
        <v>315584920.50561827</v>
      </c>
      <c r="M431">
        <v>6368747.0816666661</v>
      </c>
      <c r="N431">
        <v>2629874337.5468192</v>
      </c>
      <c r="O431">
        <v>128616000</v>
      </c>
      <c r="P431">
        <v>24.060027566666662</v>
      </c>
      <c r="Q431">
        <v>26211.08089754996</v>
      </c>
      <c r="R431">
        <v>315631681.39025164</v>
      </c>
      <c r="S431">
        <v>2764.8590846284856</v>
      </c>
      <c r="T431">
        <v>26235.140925116626</v>
      </c>
      <c r="U431">
        <f>Net_Zero_Table[[#This Row],[Total Energy(MJ)]]*AHP!$Q$23/TOPSIS!$B$20</f>
        <v>2.6528186229978112E-2</v>
      </c>
      <c r="V431">
        <f>Net_Zero_Table[[#This Row],[Capital Cost (LKR)]]*AHP!$Q$24/TOPSIS!$C$20</f>
        <v>4.8646652994670256E-3</v>
      </c>
      <c r="W431">
        <f>Net_Zero_Table[[#This Row],[System Cost (LKR)]]*AHP!$Q$25/TOPSIS!$D$20</f>
        <v>2.7944795855415279E-3</v>
      </c>
      <c r="X431">
        <f>Net_Zero_Table[[#This Row],[Embodied Carbon (Metric T)]]*AHP!$Q$26/TOPSIS!$E$20</f>
        <v>1.0373309350959743E-2</v>
      </c>
      <c r="Y4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5.6122798998094582E-3</v>
      </c>
      <c r="Z4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2.9355038415637214E-3</v>
      </c>
      <c r="AA431">
        <f>Net_Zero_Table[[#This Row],[S- Worst-Euclidean Distance]]/(Net_Zero_Table[[#This Row],[S+ Best-Euclidean Distance]]+Net_Zero_Table[[#This Row],[S- Worst-Euclidean Distance]])</f>
        <v>0.34342280179074114</v>
      </c>
      <c r="AB431">
        <v>430</v>
      </c>
    </row>
    <row r="432" spans="1:28" x14ac:dyDescent="0.3">
      <c r="A432">
        <v>285</v>
      </c>
      <c r="B432" t="s">
        <v>141</v>
      </c>
      <c r="C432" t="s">
        <v>150</v>
      </c>
      <c r="D432" t="s">
        <v>155</v>
      </c>
      <c r="E432" t="s">
        <v>157</v>
      </c>
      <c r="F432" t="s">
        <v>160</v>
      </c>
      <c r="G432" t="s">
        <v>224</v>
      </c>
      <c r="H432">
        <v>467.42769922470609</v>
      </c>
      <c r="I432">
        <v>34</v>
      </c>
      <c r="J432">
        <v>1705463.8236551478</v>
      </c>
      <c r="K432">
        <v>56059.901549999995</v>
      </c>
      <c r="L432">
        <v>306983488.25792664</v>
      </c>
      <c r="M432">
        <v>5642125.9108333318</v>
      </c>
      <c r="N432">
        <v>2558195735.4827218</v>
      </c>
      <c r="O432">
        <v>127370800</v>
      </c>
      <c r="P432">
        <v>26.107303358333326</v>
      </c>
      <c r="Q432">
        <v>25496.684163644459</v>
      </c>
      <c r="R432">
        <v>307039548.15947664</v>
      </c>
      <c r="S432">
        <v>2691.2086613935553</v>
      </c>
      <c r="T432">
        <v>25522.791467002793</v>
      </c>
      <c r="U432">
        <f>Net_Zero_Table[[#This Row],[Total Energy(MJ)]]*AHP!$Q$23/TOPSIS!$B$20</f>
        <v>2.5806035305664016E-2</v>
      </c>
      <c r="V432">
        <f>Net_Zero_Table[[#This Row],[Capital Cost (LKR)]]*AHP!$Q$24/TOPSIS!$C$20</f>
        <v>4.3096473736042836E-3</v>
      </c>
      <c r="W432">
        <f>Net_Zero_Table[[#This Row],[System Cost (LKR)]]*AHP!$Q$25/TOPSIS!$D$20</f>
        <v>2.7674247402663188E-3</v>
      </c>
      <c r="X432">
        <f>Net_Zero_Table[[#This Row],[Embodied Carbon (Metric T)]]*AHP!$Q$26/TOPSIS!$E$20</f>
        <v>1.1255977712616634E-2</v>
      </c>
      <c r="Y4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5.1302326731161134E-3</v>
      </c>
      <c r="Z4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2.6826818112411148E-3</v>
      </c>
      <c r="AA432">
        <f>Net_Zero_Table[[#This Row],[S- Worst-Euclidean Distance]]/(Net_Zero_Table[[#This Row],[S+ Best-Euclidean Distance]]+Net_Zero_Table[[#This Row],[S- Worst-Euclidean Distance]])</f>
        <v>0.34336505495001846</v>
      </c>
      <c r="AB432">
        <v>431</v>
      </c>
    </row>
    <row r="433" spans="1:28" x14ac:dyDescent="0.3">
      <c r="A433">
        <v>369</v>
      </c>
      <c r="B433" t="s">
        <v>142</v>
      </c>
      <c r="C433" t="s">
        <v>150</v>
      </c>
      <c r="D433" t="s">
        <v>154</v>
      </c>
      <c r="E433" t="s">
        <v>156</v>
      </c>
      <c r="F433" t="s">
        <v>161</v>
      </c>
      <c r="G433" t="s">
        <v>224</v>
      </c>
      <c r="H433">
        <v>481.89808728727576</v>
      </c>
      <c r="I433">
        <v>35</v>
      </c>
      <c r="J433">
        <v>1753249.5583645459</v>
      </c>
      <c r="K433">
        <v>46760.884633333328</v>
      </c>
      <c r="L433">
        <v>315584920.50561827</v>
      </c>
      <c r="M433">
        <v>6368747.0816666661</v>
      </c>
      <c r="N433">
        <v>2629874337.5468192</v>
      </c>
      <c r="O433">
        <v>131117000</v>
      </c>
      <c r="P433">
        <v>24.060027566666662</v>
      </c>
      <c r="Q433">
        <v>26211.08089754996</v>
      </c>
      <c r="R433">
        <v>315631681.39025164</v>
      </c>
      <c r="S433">
        <v>2767.3600846284858</v>
      </c>
      <c r="T433">
        <v>26235.140925116626</v>
      </c>
      <c r="U433">
        <f>Net_Zero_Table[[#This Row],[Total Energy(MJ)]]*AHP!$Q$23/TOPSIS!$B$20</f>
        <v>2.6528186229978112E-2</v>
      </c>
      <c r="V433">
        <f>Net_Zero_Table[[#This Row],[Capital Cost (LKR)]]*AHP!$Q$24/TOPSIS!$C$20</f>
        <v>4.8646652994670256E-3</v>
      </c>
      <c r="W433">
        <f>Net_Zero_Table[[#This Row],[System Cost (LKR)]]*AHP!$Q$25/TOPSIS!$D$20</f>
        <v>2.8488195855682695E-3</v>
      </c>
      <c r="X433">
        <f>Net_Zero_Table[[#This Row],[Embodied Carbon (Metric T)]]*AHP!$Q$26/TOPSIS!$E$20</f>
        <v>1.0373309350959743E-2</v>
      </c>
      <c r="Y4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5.6188132763934067E-3</v>
      </c>
      <c r="Z4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2.9296929249604704E-3</v>
      </c>
      <c r="AA433">
        <f>Net_Zero_Table[[#This Row],[S- Worst-Euclidean Distance]]/(Net_Zero_Table[[#This Row],[S+ Best-Euclidean Distance]]+Net_Zero_Table[[#This Row],[S- Worst-Euclidean Distance]])</f>
        <v>0.34271401996485396</v>
      </c>
      <c r="AB433">
        <v>432</v>
      </c>
    </row>
    <row r="434" spans="1:28" x14ac:dyDescent="0.3">
      <c r="A434">
        <v>518</v>
      </c>
      <c r="B434" t="s">
        <v>143</v>
      </c>
      <c r="C434" t="s">
        <v>151</v>
      </c>
      <c r="D434" t="s">
        <v>154</v>
      </c>
      <c r="E434" t="s">
        <v>157</v>
      </c>
      <c r="F434" t="s">
        <v>160</v>
      </c>
      <c r="G434" t="s">
        <v>226</v>
      </c>
      <c r="H434">
        <v>475.42583230227393</v>
      </c>
      <c r="I434">
        <v>34</v>
      </c>
      <c r="J434">
        <v>1679216.4021737787</v>
      </c>
      <c r="K434">
        <v>41777.843649999995</v>
      </c>
      <c r="L434">
        <v>302258952.39128017</v>
      </c>
      <c r="M434">
        <v>5298752.8758333316</v>
      </c>
      <c r="N434">
        <v>2518824603.2606683</v>
      </c>
      <c r="O434">
        <v>132600000</v>
      </c>
      <c r="P434">
        <v>27.700669433333328</v>
      </c>
      <c r="Q434">
        <v>25104.285212497991</v>
      </c>
      <c r="R434">
        <v>302300730.23493016</v>
      </c>
      <c r="S434">
        <v>2656.7233561365019</v>
      </c>
      <c r="T434">
        <v>25131.985881931323</v>
      </c>
      <c r="U434">
        <f>Net_Zero_Table[[#This Row],[Total Energy(MJ)]]*AHP!$Q$23/TOPSIS!$B$20</f>
        <v>2.5407747517002852E-2</v>
      </c>
      <c r="V434">
        <f>Net_Zero_Table[[#This Row],[Capital Cost (LKR)]]*AHP!$Q$24/TOPSIS!$C$20</f>
        <v>4.047367388747349E-3</v>
      </c>
      <c r="W434">
        <f>Net_Zero_Table[[#This Row],[System Cost (LKR)]]*AHP!$Q$25/TOPSIS!$D$20</f>
        <v>2.8810411849443818E-3</v>
      </c>
      <c r="X434">
        <f>Net_Zero_Table[[#This Row],[Embodied Carbon (Metric T)]]*AHP!$Q$26/TOPSIS!$E$20</f>
        <v>1.1942946136052629E-2</v>
      </c>
      <c r="Y4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5.1055650576460852E-3</v>
      </c>
      <c r="Z4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2.6614640993702101E-3</v>
      </c>
      <c r="AA434">
        <f>Net_Zero_Table[[#This Row],[S- Worst-Euclidean Distance]]/(Net_Zero_Table[[#This Row],[S+ Best-Euclidean Distance]]+Net_Zero_Table[[#This Row],[S- Worst-Euclidean Distance]])</f>
        <v>0.34266178812602932</v>
      </c>
      <c r="AB434">
        <v>433</v>
      </c>
    </row>
    <row r="435" spans="1:28" x14ac:dyDescent="0.3">
      <c r="A435">
        <v>265</v>
      </c>
      <c r="B435" t="s">
        <v>141</v>
      </c>
      <c r="C435" t="s">
        <v>150</v>
      </c>
      <c r="D435" t="s">
        <v>154</v>
      </c>
      <c r="E435" t="s">
        <v>157</v>
      </c>
      <c r="F435" t="s">
        <v>160</v>
      </c>
      <c r="G435" t="s">
        <v>225</v>
      </c>
      <c r="H435">
        <v>467.39760534970605</v>
      </c>
      <c r="I435">
        <v>67</v>
      </c>
      <c r="J435">
        <v>1705434.6927841476</v>
      </c>
      <c r="K435">
        <v>56145.884049999993</v>
      </c>
      <c r="L435">
        <v>306978244.70114654</v>
      </c>
      <c r="M435">
        <v>5646425.0358333318</v>
      </c>
      <c r="N435">
        <v>2558152039.1762214</v>
      </c>
      <c r="O435">
        <v>124888000</v>
      </c>
      <c r="P435">
        <v>26.171790233333329</v>
      </c>
      <c r="Q435">
        <v>25496.248657123004</v>
      </c>
      <c r="R435">
        <v>307034390.58519655</v>
      </c>
      <c r="S435">
        <v>2688.6864642120549</v>
      </c>
      <c r="T435">
        <v>25522.420447356337</v>
      </c>
      <c r="U435">
        <f>Net_Zero_Table[[#This Row],[Total Energy(MJ)]]*AHP!$Q$23/TOPSIS!$B$20</f>
        <v>2.5805601822274784E-2</v>
      </c>
      <c r="V435">
        <f>Net_Zero_Table[[#This Row],[Capital Cost (LKR)]]*AHP!$Q$24/TOPSIS!$C$20</f>
        <v>4.3129311912747598E-3</v>
      </c>
      <c r="W435">
        <f>Net_Zero_Table[[#This Row],[System Cost (LKR)]]*AHP!$Q$25/TOPSIS!$D$20</f>
        <v>2.7134801772649621E-3</v>
      </c>
      <c r="X435">
        <f>Net_Zero_Table[[#This Row],[Embodied Carbon (Metric T)]]*AHP!$Q$26/TOPSIS!$E$20</f>
        <v>1.1283780769017886E-2</v>
      </c>
      <c r="Y4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5.1349005069170357E-3</v>
      </c>
      <c r="Z4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2.6704580686256743E-3</v>
      </c>
      <c r="AA435">
        <f>Net_Zero_Table[[#This Row],[S- Worst-Euclidean Distance]]/(Net_Zero_Table[[#This Row],[S+ Best-Euclidean Distance]]+Net_Zero_Table[[#This Row],[S- Worst-Euclidean Distance]])</f>
        <v>0.3421313758721195</v>
      </c>
      <c r="AB435">
        <v>434</v>
      </c>
    </row>
    <row r="436" spans="1:28" x14ac:dyDescent="0.3">
      <c r="A436">
        <v>284</v>
      </c>
      <c r="B436" t="s">
        <v>141</v>
      </c>
      <c r="C436" t="s">
        <v>150</v>
      </c>
      <c r="D436" t="s">
        <v>155</v>
      </c>
      <c r="E436" t="s">
        <v>157</v>
      </c>
      <c r="F436" t="s">
        <v>160</v>
      </c>
      <c r="G436" t="s">
        <v>226</v>
      </c>
      <c r="H436">
        <v>467.42769922470609</v>
      </c>
      <c r="I436">
        <v>34</v>
      </c>
      <c r="J436">
        <v>1705463.8236551478</v>
      </c>
      <c r="K436">
        <v>56059.901549999995</v>
      </c>
      <c r="L436">
        <v>306983488.25792664</v>
      </c>
      <c r="M436">
        <v>5642125.9108333318</v>
      </c>
      <c r="N436">
        <v>2558195735.4827218</v>
      </c>
      <c r="O436">
        <v>132600000</v>
      </c>
      <c r="P436">
        <v>26.107303358333326</v>
      </c>
      <c r="Q436">
        <v>25496.684163644459</v>
      </c>
      <c r="R436">
        <v>307039548.15947664</v>
      </c>
      <c r="S436">
        <v>2696.4378613935551</v>
      </c>
      <c r="T436">
        <v>25522.791467002793</v>
      </c>
      <c r="U436">
        <f>Net_Zero_Table[[#This Row],[Total Energy(MJ)]]*AHP!$Q$23/TOPSIS!$B$20</f>
        <v>2.5806035305664016E-2</v>
      </c>
      <c r="V436">
        <f>Net_Zero_Table[[#This Row],[Capital Cost (LKR)]]*AHP!$Q$24/TOPSIS!$C$20</f>
        <v>4.3096473736042836E-3</v>
      </c>
      <c r="W436">
        <f>Net_Zero_Table[[#This Row],[System Cost (LKR)]]*AHP!$Q$25/TOPSIS!$D$20</f>
        <v>2.8810411849443818E-3</v>
      </c>
      <c r="X436">
        <f>Net_Zero_Table[[#This Row],[Embodied Carbon (Metric T)]]*AHP!$Q$26/TOPSIS!$E$20</f>
        <v>1.1255977712616634E-2</v>
      </c>
      <c r="Y4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5.1452205067204831E-3</v>
      </c>
      <c r="Z4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2.6694771474893211E-3</v>
      </c>
      <c r="AA436">
        <f>Net_Zero_Table[[#This Row],[S- Worst-Euclidean Distance]]/(Net_Zero_Table[[#This Row],[S+ Best-Euclidean Distance]]+Net_Zero_Table[[#This Row],[S- Worst-Euclidean Distance]])</f>
        <v>0.34159698373631447</v>
      </c>
      <c r="AB436">
        <v>435</v>
      </c>
    </row>
    <row r="437" spans="1:28" x14ac:dyDescent="0.3">
      <c r="A437">
        <v>368</v>
      </c>
      <c r="B437" t="s">
        <v>142</v>
      </c>
      <c r="C437" t="s">
        <v>150</v>
      </c>
      <c r="D437" t="s">
        <v>154</v>
      </c>
      <c r="E437" t="s">
        <v>156</v>
      </c>
      <c r="F437" t="s">
        <v>161</v>
      </c>
      <c r="G437" t="s">
        <v>226</v>
      </c>
      <c r="H437">
        <v>481.89808728727576</v>
      </c>
      <c r="I437">
        <v>35</v>
      </c>
      <c r="J437">
        <v>1753249.5583645459</v>
      </c>
      <c r="K437">
        <v>46760.884633333328</v>
      </c>
      <c r="L437">
        <v>315584920.50561827</v>
      </c>
      <c r="M437">
        <v>6368747.0816666661</v>
      </c>
      <c r="N437">
        <v>2629874337.5468192</v>
      </c>
      <c r="O437">
        <v>136500000</v>
      </c>
      <c r="P437">
        <v>24.060027566666662</v>
      </c>
      <c r="Q437">
        <v>26211.08089754996</v>
      </c>
      <c r="R437">
        <v>315631681.39025164</v>
      </c>
      <c r="S437">
        <v>2772.7430846284856</v>
      </c>
      <c r="T437">
        <v>26235.140925116626</v>
      </c>
      <c r="U437">
        <f>Net_Zero_Table[[#This Row],[Total Energy(MJ)]]*AHP!$Q$23/TOPSIS!$B$20</f>
        <v>2.6528186229978112E-2</v>
      </c>
      <c r="V437">
        <f>Net_Zero_Table[[#This Row],[Capital Cost (LKR)]]*AHP!$Q$24/TOPSIS!$C$20</f>
        <v>4.8646652994670256E-3</v>
      </c>
      <c r="W437">
        <f>Net_Zero_Table[[#This Row],[System Cost (LKR)]]*AHP!$Q$25/TOPSIS!$D$20</f>
        <v>2.9657776903839225E-3</v>
      </c>
      <c r="X437">
        <f>Net_Zero_Table[[#This Row],[Embodied Carbon (Metric T)]]*AHP!$Q$26/TOPSIS!$E$20</f>
        <v>1.0373309350959743E-2</v>
      </c>
      <c r="Y4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5.6346277105613603E-3</v>
      </c>
      <c r="Z4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2.9205785303500621E-3</v>
      </c>
      <c r="AA437">
        <f>Net_Zero_Table[[#This Row],[S- Worst-Euclidean Distance]]/(Net_Zero_Table[[#This Row],[S+ Best-Euclidean Distance]]+Net_Zero_Table[[#This Row],[S- Worst-Euclidean Distance]])</f>
        <v>0.34138025993852844</v>
      </c>
      <c r="AB437">
        <v>436</v>
      </c>
    </row>
    <row r="438" spans="1:28" x14ac:dyDescent="0.3">
      <c r="A438">
        <v>267</v>
      </c>
      <c r="B438" t="s">
        <v>141</v>
      </c>
      <c r="C438" t="s">
        <v>150</v>
      </c>
      <c r="D438" t="s">
        <v>154</v>
      </c>
      <c r="E438" t="s">
        <v>157</v>
      </c>
      <c r="F438" t="s">
        <v>160</v>
      </c>
      <c r="G438" t="s">
        <v>224</v>
      </c>
      <c r="H438">
        <v>467.39760534970605</v>
      </c>
      <c r="I438">
        <v>34</v>
      </c>
      <c r="J438">
        <v>1705434.6927841476</v>
      </c>
      <c r="K438">
        <v>56145.884049999993</v>
      </c>
      <c r="L438">
        <v>306978244.70114654</v>
      </c>
      <c r="M438">
        <v>5646425.0358333318</v>
      </c>
      <c r="N438">
        <v>2558152039.1762214</v>
      </c>
      <c r="O438">
        <v>127370800</v>
      </c>
      <c r="P438">
        <v>26.171790233333329</v>
      </c>
      <c r="Q438">
        <v>25496.248657123004</v>
      </c>
      <c r="R438">
        <v>307034390.58519655</v>
      </c>
      <c r="S438">
        <v>2691.1692642120547</v>
      </c>
      <c r="T438">
        <v>25522.420447356337</v>
      </c>
      <c r="U438">
        <f>Net_Zero_Table[[#This Row],[Total Energy(MJ)]]*AHP!$Q$23/TOPSIS!$B$20</f>
        <v>2.5805601822274784E-2</v>
      </c>
      <c r="V438">
        <f>Net_Zero_Table[[#This Row],[Capital Cost (LKR)]]*AHP!$Q$24/TOPSIS!$C$20</f>
        <v>4.3129311912747598E-3</v>
      </c>
      <c r="W438">
        <f>Net_Zero_Table[[#This Row],[System Cost (LKR)]]*AHP!$Q$25/TOPSIS!$D$20</f>
        <v>2.7674247402663188E-3</v>
      </c>
      <c r="X438">
        <f>Net_Zero_Table[[#This Row],[Embodied Carbon (Metric T)]]*AHP!$Q$26/TOPSIS!$E$20</f>
        <v>1.1283780769017886E-2</v>
      </c>
      <c r="Y4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5.1411366369095955E-3</v>
      </c>
      <c r="Z4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2.6624710062191324E-3</v>
      </c>
      <c r="AA438">
        <f>Net_Zero_Table[[#This Row],[S- Worst-Euclidean Distance]]/(Net_Zero_Table[[#This Row],[S+ Best-Euclidean Distance]]+Net_Zero_Table[[#This Row],[S- Worst-Euclidean Distance]])</f>
        <v>0.34118463254152775</v>
      </c>
      <c r="AB438">
        <v>437</v>
      </c>
    </row>
    <row r="439" spans="1:28" x14ac:dyDescent="0.3">
      <c r="A439">
        <v>266</v>
      </c>
      <c r="B439" t="s">
        <v>141</v>
      </c>
      <c r="C439" t="s">
        <v>150</v>
      </c>
      <c r="D439" t="s">
        <v>154</v>
      </c>
      <c r="E439" t="s">
        <v>157</v>
      </c>
      <c r="F439" t="s">
        <v>160</v>
      </c>
      <c r="G439" t="s">
        <v>226</v>
      </c>
      <c r="H439">
        <v>467.39760534970605</v>
      </c>
      <c r="I439">
        <v>34</v>
      </c>
      <c r="J439">
        <v>1705434.6927841476</v>
      </c>
      <c r="K439">
        <v>56145.884049999993</v>
      </c>
      <c r="L439">
        <v>306978244.70114654</v>
      </c>
      <c r="M439">
        <v>5646425.0358333318</v>
      </c>
      <c r="N439">
        <v>2558152039.1762214</v>
      </c>
      <c r="O439">
        <v>132600000</v>
      </c>
      <c r="P439">
        <v>26.171790233333329</v>
      </c>
      <c r="Q439">
        <v>25496.248657123004</v>
      </c>
      <c r="R439">
        <v>307034390.58519655</v>
      </c>
      <c r="S439">
        <v>2696.3984642120549</v>
      </c>
      <c r="T439">
        <v>25522.420447356337</v>
      </c>
      <c r="U439">
        <f>Net_Zero_Table[[#This Row],[Total Energy(MJ)]]*AHP!$Q$23/TOPSIS!$B$20</f>
        <v>2.5805601822274784E-2</v>
      </c>
      <c r="V439">
        <f>Net_Zero_Table[[#This Row],[Capital Cost (LKR)]]*AHP!$Q$24/TOPSIS!$C$20</f>
        <v>4.3129311912747598E-3</v>
      </c>
      <c r="W439">
        <f>Net_Zero_Table[[#This Row],[System Cost (LKR)]]*AHP!$Q$25/TOPSIS!$D$20</f>
        <v>2.8810411849443818E-3</v>
      </c>
      <c r="X439">
        <f>Net_Zero_Table[[#This Row],[Embodied Carbon (Metric T)]]*AHP!$Q$26/TOPSIS!$E$20</f>
        <v>1.1283780769017886E-2</v>
      </c>
      <c r="Y4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5.1560927747513413E-3</v>
      </c>
      <c r="Z4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2.6491656044047782E-3</v>
      </c>
      <c r="AA439">
        <f>Net_Zero_Table[[#This Row],[S- Worst-Euclidean Distance]]/(Net_Zero_Table[[#This Row],[S+ Best-Euclidean Distance]]+Net_Zero_Table[[#This Row],[S- Worst-Euclidean Distance]])</f>
        <v>0.33940780377999452</v>
      </c>
      <c r="AB439">
        <v>438</v>
      </c>
    </row>
    <row r="440" spans="1:28" x14ac:dyDescent="0.3">
      <c r="A440">
        <v>493</v>
      </c>
      <c r="B440" t="s">
        <v>143</v>
      </c>
      <c r="C440" t="s">
        <v>150</v>
      </c>
      <c r="D440" t="s">
        <v>155</v>
      </c>
      <c r="E440" t="s">
        <v>156</v>
      </c>
      <c r="F440" t="s">
        <v>161</v>
      </c>
      <c r="G440" t="s">
        <v>225</v>
      </c>
      <c r="H440">
        <v>475.3414408688306</v>
      </c>
      <c r="I440">
        <v>68</v>
      </c>
      <c r="J440">
        <v>1719910.4682621669</v>
      </c>
      <c r="K440">
        <v>39796.502133333328</v>
      </c>
      <c r="L440">
        <v>309583884.28719008</v>
      </c>
      <c r="M440">
        <v>6089311.9566666661</v>
      </c>
      <c r="N440">
        <v>2579865702.3932505</v>
      </c>
      <c r="O440">
        <v>126752000</v>
      </c>
      <c r="P440">
        <v>25.371220691666657</v>
      </c>
      <c r="Q440">
        <v>25712.661500519396</v>
      </c>
      <c r="R440">
        <v>309623680.78932339</v>
      </c>
      <c r="S440">
        <v>2712.7070143499168</v>
      </c>
      <c r="T440">
        <v>25738.032721211064</v>
      </c>
      <c r="U440">
        <f>Net_Zero_Table[[#This Row],[Total Energy(MJ)]]*AHP!$Q$23/TOPSIS!$B$20</f>
        <v>2.6023226277576552E-2</v>
      </c>
      <c r="V440">
        <f>Net_Zero_Table[[#This Row],[Capital Cost (LKR)]]*AHP!$Q$24/TOPSIS!$C$20</f>
        <v>4.6512232615577428E-3</v>
      </c>
      <c r="W440">
        <f>Net_Zero_Table[[#This Row],[System Cost (LKR)]]*AHP!$Q$25/TOPSIS!$D$20</f>
        <v>2.7539798814032448E-3</v>
      </c>
      <c r="X440">
        <f>Net_Zero_Table[[#This Row],[Embodied Carbon (Metric T)]]*AHP!$Q$26/TOPSIS!$E$20</f>
        <v>1.093862091873701E-2</v>
      </c>
      <c r="Y4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5.2482464019462417E-3</v>
      </c>
      <c r="Z4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2.6924884227570523E-3</v>
      </c>
      <c r="AA440">
        <f>Net_Zero_Table[[#This Row],[S- Worst-Euclidean Distance]]/(Net_Zero_Table[[#This Row],[S+ Best-Euclidean Distance]]+Net_Zero_Table[[#This Row],[S- Worst-Euclidean Distance]])</f>
        <v>0.33907295511000235</v>
      </c>
      <c r="AB440">
        <v>439</v>
      </c>
    </row>
    <row r="441" spans="1:28" x14ac:dyDescent="0.3">
      <c r="A441">
        <v>495</v>
      </c>
      <c r="B441" t="s">
        <v>143</v>
      </c>
      <c r="C441" t="s">
        <v>150</v>
      </c>
      <c r="D441" t="s">
        <v>155</v>
      </c>
      <c r="E441" t="s">
        <v>156</v>
      </c>
      <c r="F441" t="s">
        <v>161</v>
      </c>
      <c r="G441" t="s">
        <v>224</v>
      </c>
      <c r="H441">
        <v>475.3414408688306</v>
      </c>
      <c r="I441">
        <v>34</v>
      </c>
      <c r="J441">
        <v>1719910.4682621669</v>
      </c>
      <c r="K441">
        <v>39796.502133333328</v>
      </c>
      <c r="L441">
        <v>309583884.28719008</v>
      </c>
      <c r="M441">
        <v>6089311.9566666661</v>
      </c>
      <c r="N441">
        <v>2579865702.3932505</v>
      </c>
      <c r="O441">
        <v>127370800</v>
      </c>
      <c r="P441">
        <v>25.371220691666657</v>
      </c>
      <c r="Q441">
        <v>25712.661500519396</v>
      </c>
      <c r="R441">
        <v>309623680.78932339</v>
      </c>
      <c r="S441">
        <v>2713.325814349917</v>
      </c>
      <c r="T441">
        <v>25738.032721211064</v>
      </c>
      <c r="U441">
        <f>Net_Zero_Table[[#This Row],[Total Energy(MJ)]]*AHP!$Q$23/TOPSIS!$B$20</f>
        <v>2.6023226277576552E-2</v>
      </c>
      <c r="V441">
        <f>Net_Zero_Table[[#This Row],[Capital Cost (LKR)]]*AHP!$Q$24/TOPSIS!$C$20</f>
        <v>4.6512232615577428E-3</v>
      </c>
      <c r="W441">
        <f>Net_Zero_Table[[#This Row],[System Cost (LKR)]]*AHP!$Q$25/TOPSIS!$D$20</f>
        <v>2.7674247402663188E-3</v>
      </c>
      <c r="X441">
        <f>Net_Zero_Table[[#This Row],[Embodied Carbon (Metric T)]]*AHP!$Q$26/TOPSIS!$E$20</f>
        <v>1.093862091873701E-2</v>
      </c>
      <c r="Y4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5.2498196582316603E-3</v>
      </c>
      <c r="Z4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2.690617476749038E-3</v>
      </c>
      <c r="AA441">
        <f>Net_Zero_Table[[#This Row],[S- Worst-Euclidean Distance]]/(Net_Zero_Table[[#This Row],[S+ Best-Euclidean Distance]]+Net_Zero_Table[[#This Row],[S- Worst-Euclidean Distance]])</f>
        <v>0.33885004452662015</v>
      </c>
      <c r="AB441">
        <v>440</v>
      </c>
    </row>
    <row r="442" spans="1:28" x14ac:dyDescent="0.3">
      <c r="A442">
        <v>494</v>
      </c>
      <c r="B442" t="s">
        <v>143</v>
      </c>
      <c r="C442" t="s">
        <v>150</v>
      </c>
      <c r="D442" t="s">
        <v>155</v>
      </c>
      <c r="E442" t="s">
        <v>156</v>
      </c>
      <c r="F442" t="s">
        <v>161</v>
      </c>
      <c r="G442" t="s">
        <v>226</v>
      </c>
      <c r="H442">
        <v>475.3414408688306</v>
      </c>
      <c r="I442">
        <v>34</v>
      </c>
      <c r="J442">
        <v>1719910.4682621669</v>
      </c>
      <c r="K442">
        <v>39796.502133333328</v>
      </c>
      <c r="L442">
        <v>309583884.28719008</v>
      </c>
      <c r="M442">
        <v>6089311.9566666661</v>
      </c>
      <c r="N442">
        <v>2579865702.3932505</v>
      </c>
      <c r="O442">
        <v>132600000</v>
      </c>
      <c r="P442">
        <v>25.371220691666657</v>
      </c>
      <c r="Q442">
        <v>25712.661500519396</v>
      </c>
      <c r="R442">
        <v>309623680.78932339</v>
      </c>
      <c r="S442">
        <v>2718.5550143499167</v>
      </c>
      <c r="T442">
        <v>25738.032721211064</v>
      </c>
      <c r="U442">
        <f>Net_Zero_Table[[#This Row],[Total Energy(MJ)]]*AHP!$Q$23/TOPSIS!$B$20</f>
        <v>2.6023226277576552E-2</v>
      </c>
      <c r="V442">
        <f>Net_Zero_Table[[#This Row],[Capital Cost (LKR)]]*AHP!$Q$24/TOPSIS!$C$20</f>
        <v>4.6512232615577428E-3</v>
      </c>
      <c r="W442">
        <f>Net_Zero_Table[[#This Row],[System Cost (LKR)]]*AHP!$Q$25/TOPSIS!$D$20</f>
        <v>2.8810411849443818E-3</v>
      </c>
      <c r="X442">
        <f>Net_Zero_Table[[#This Row],[Embodied Carbon (Metric T)]]*AHP!$Q$26/TOPSIS!$E$20</f>
        <v>1.093862091873701E-2</v>
      </c>
      <c r="Y4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5.2644670410616559E-3</v>
      </c>
      <c r="Z4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2.6774519504168832E-3</v>
      </c>
      <c r="AA442">
        <f>Net_Zero_Table[[#This Row],[S- Worst-Euclidean Distance]]/(Net_Zero_Table[[#This Row],[S+ Best-Euclidean Distance]]+Net_Zero_Table[[#This Row],[S- Worst-Euclidean Distance]])</f>
        <v>0.33712909352131587</v>
      </c>
      <c r="AB442">
        <v>441</v>
      </c>
    </row>
    <row r="443" spans="1:28" x14ac:dyDescent="0.3">
      <c r="A443">
        <v>475</v>
      </c>
      <c r="B443" t="s">
        <v>143</v>
      </c>
      <c r="C443" t="s">
        <v>150</v>
      </c>
      <c r="D443" t="s">
        <v>154</v>
      </c>
      <c r="E443" t="s">
        <v>156</v>
      </c>
      <c r="F443" t="s">
        <v>161</v>
      </c>
      <c r="G443" t="s">
        <v>225</v>
      </c>
      <c r="H443">
        <v>475.31134699383057</v>
      </c>
      <c r="I443">
        <v>68</v>
      </c>
      <c r="J443">
        <v>1719881.3373911667</v>
      </c>
      <c r="K443">
        <v>39882.484633333326</v>
      </c>
      <c r="L443">
        <v>309578640.73041004</v>
      </c>
      <c r="M443">
        <v>6093611.0816666661</v>
      </c>
      <c r="N443">
        <v>2579822006.08675</v>
      </c>
      <c r="O443">
        <v>126752000</v>
      </c>
      <c r="P443">
        <v>25.435707566666661</v>
      </c>
      <c r="Q443">
        <v>25712.225993997941</v>
      </c>
      <c r="R443">
        <v>309618523.21504337</v>
      </c>
      <c r="S443">
        <v>2712.6676171684167</v>
      </c>
      <c r="T443">
        <v>25737.661701564608</v>
      </c>
      <c r="U443">
        <f>Net_Zero_Table[[#This Row],[Total Energy(MJ)]]*AHP!$Q$23/TOPSIS!$B$20</f>
        <v>2.6022792794187326E-2</v>
      </c>
      <c r="V443">
        <f>Net_Zero_Table[[#This Row],[Capital Cost (LKR)]]*AHP!$Q$24/TOPSIS!$C$20</f>
        <v>4.654507079228219E-3</v>
      </c>
      <c r="W443">
        <f>Net_Zero_Table[[#This Row],[System Cost (LKR)]]*AHP!$Q$25/TOPSIS!$D$20</f>
        <v>2.7539798814032448E-3</v>
      </c>
      <c r="X443">
        <f>Net_Zero_Table[[#This Row],[Embodied Carbon (Metric T)]]*AHP!$Q$26/TOPSIS!$E$20</f>
        <v>1.096642397513826E-2</v>
      </c>
      <c r="Y4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5.2574230384709129E-3</v>
      </c>
      <c r="Z4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2.669432924070458E-3</v>
      </c>
      <c r="AA443">
        <f>Net_Zero_Table[[#This Row],[S- Worst-Euclidean Distance]]/(Net_Zero_Table[[#This Row],[S+ Best-Euclidean Distance]]+Net_Zero_Table[[#This Row],[S- Worst-Euclidean Distance]])</f>
        <v>0.33675809636064469</v>
      </c>
      <c r="AB443">
        <v>442</v>
      </c>
    </row>
    <row r="444" spans="1:28" x14ac:dyDescent="0.3">
      <c r="A444">
        <v>477</v>
      </c>
      <c r="B444" t="s">
        <v>143</v>
      </c>
      <c r="C444" t="s">
        <v>150</v>
      </c>
      <c r="D444" t="s">
        <v>154</v>
      </c>
      <c r="E444" t="s">
        <v>156</v>
      </c>
      <c r="F444" t="s">
        <v>161</v>
      </c>
      <c r="G444" t="s">
        <v>224</v>
      </c>
      <c r="H444">
        <v>475.31134699383057</v>
      </c>
      <c r="I444">
        <v>34</v>
      </c>
      <c r="J444">
        <v>1719881.3373911667</v>
      </c>
      <c r="K444">
        <v>39882.484633333326</v>
      </c>
      <c r="L444">
        <v>309578640.73041004</v>
      </c>
      <c r="M444">
        <v>6093611.0816666661</v>
      </c>
      <c r="N444">
        <v>2579822006.08675</v>
      </c>
      <c r="O444">
        <v>127370800</v>
      </c>
      <c r="P444">
        <v>25.435707566666661</v>
      </c>
      <c r="Q444">
        <v>25712.225993997941</v>
      </c>
      <c r="R444">
        <v>309618523.21504337</v>
      </c>
      <c r="S444">
        <v>2713.2864171684164</v>
      </c>
      <c r="T444">
        <v>25737.661701564608</v>
      </c>
      <c r="U444">
        <f>Net_Zero_Table[[#This Row],[Total Energy(MJ)]]*AHP!$Q$23/TOPSIS!$B$20</f>
        <v>2.6022792794187326E-2</v>
      </c>
      <c r="V444">
        <f>Net_Zero_Table[[#This Row],[Capital Cost (LKR)]]*AHP!$Q$24/TOPSIS!$C$20</f>
        <v>4.654507079228219E-3</v>
      </c>
      <c r="W444">
        <f>Net_Zero_Table[[#This Row],[System Cost (LKR)]]*AHP!$Q$25/TOPSIS!$D$20</f>
        <v>2.7674247402663188E-3</v>
      </c>
      <c r="X444">
        <f>Net_Zero_Table[[#This Row],[Embodied Carbon (Metric T)]]*AHP!$Q$26/TOPSIS!$E$20</f>
        <v>1.096642397513826E-2</v>
      </c>
      <c r="Y4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5.2589935495167368E-3</v>
      </c>
      <c r="Z4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2.6675458075950558E-3</v>
      </c>
      <c r="AA444">
        <f>Net_Zero_Table[[#This Row],[S- Worst-Euclidean Distance]]/(Net_Zero_Table[[#This Row],[S+ Best-Euclidean Distance]]+Net_Zero_Table[[#This Row],[S- Worst-Euclidean Distance]])</f>
        <v>0.33653347159649177</v>
      </c>
      <c r="AB444">
        <v>443</v>
      </c>
    </row>
    <row r="445" spans="1:28" x14ac:dyDescent="0.3">
      <c r="A445">
        <v>476</v>
      </c>
      <c r="B445" t="s">
        <v>143</v>
      </c>
      <c r="C445" t="s">
        <v>150</v>
      </c>
      <c r="D445" t="s">
        <v>154</v>
      </c>
      <c r="E445" t="s">
        <v>156</v>
      </c>
      <c r="F445" t="s">
        <v>161</v>
      </c>
      <c r="G445" t="s">
        <v>226</v>
      </c>
      <c r="H445">
        <v>475.31134699383057</v>
      </c>
      <c r="I445">
        <v>34</v>
      </c>
      <c r="J445">
        <v>1719881.3373911667</v>
      </c>
      <c r="K445">
        <v>39882.484633333326</v>
      </c>
      <c r="L445">
        <v>309578640.73041004</v>
      </c>
      <c r="M445">
        <v>6093611.0816666661</v>
      </c>
      <c r="N445">
        <v>2579822006.08675</v>
      </c>
      <c r="O445">
        <v>132600000</v>
      </c>
      <c r="P445">
        <v>25.435707566666661</v>
      </c>
      <c r="Q445">
        <v>25712.225993997941</v>
      </c>
      <c r="R445">
        <v>309618523.21504337</v>
      </c>
      <c r="S445">
        <v>2718.5156171684166</v>
      </c>
      <c r="T445">
        <v>25737.661701564608</v>
      </c>
      <c r="U445">
        <f>Net_Zero_Table[[#This Row],[Total Energy(MJ)]]*AHP!$Q$23/TOPSIS!$B$20</f>
        <v>2.6022792794187326E-2</v>
      </c>
      <c r="V445">
        <f>Net_Zero_Table[[#This Row],[Capital Cost (LKR)]]*AHP!$Q$24/TOPSIS!$C$20</f>
        <v>4.654507079228219E-3</v>
      </c>
      <c r="W445">
        <f>Net_Zero_Table[[#This Row],[System Cost (LKR)]]*AHP!$Q$25/TOPSIS!$D$20</f>
        <v>2.8810411849443818E-3</v>
      </c>
      <c r="X445">
        <f>Net_Zero_Table[[#This Row],[Embodied Carbon (Metric T)]]*AHP!$Q$26/TOPSIS!$E$20</f>
        <v>1.096642397513826E-2</v>
      </c>
      <c r="Y4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5.2736154520715223E-3</v>
      </c>
      <c r="Z4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2.6542658450542911E-3</v>
      </c>
      <c r="AA445">
        <f>Net_Zero_Table[[#This Row],[S- Worst-Euclidean Distance]]/(Net_Zero_Table[[#This Row],[S+ Best-Euclidean Distance]]+Net_Zero_Table[[#This Row],[S- Worst-Euclidean Distance]])</f>
        <v>0.33480141106761691</v>
      </c>
      <c r="AB445">
        <v>444</v>
      </c>
    </row>
    <row r="446" spans="1:28" x14ac:dyDescent="0.3">
      <c r="A446">
        <v>427</v>
      </c>
      <c r="B446" t="s">
        <v>142</v>
      </c>
      <c r="C446" t="s">
        <v>151</v>
      </c>
      <c r="D446" t="s">
        <v>155</v>
      </c>
      <c r="E446" t="s">
        <v>157</v>
      </c>
      <c r="F446" t="s">
        <v>160</v>
      </c>
      <c r="G446" t="s">
        <v>225</v>
      </c>
      <c r="H446">
        <v>482.04266647071915</v>
      </c>
      <c r="I446">
        <v>69</v>
      </c>
      <c r="J446">
        <v>1712613.7540181575</v>
      </c>
      <c r="K446">
        <v>48570.261149999991</v>
      </c>
      <c r="L446">
        <v>308270475.72326833</v>
      </c>
      <c r="M446">
        <v>5569589.7508333316</v>
      </c>
      <c r="N446">
        <v>2568920631.027236</v>
      </c>
      <c r="O446">
        <v>128616000</v>
      </c>
      <c r="P446">
        <v>26.260502558333329</v>
      </c>
      <c r="Q446">
        <v>25603.575622571454</v>
      </c>
      <c r="R446">
        <v>308319045.98441833</v>
      </c>
      <c r="S446">
        <v>2703.1062207780697</v>
      </c>
      <c r="T446">
        <v>25629.836125129787</v>
      </c>
      <c r="U446">
        <f>Net_Zero_Table[[#This Row],[Total Energy(MJ)]]*AHP!$Q$23/TOPSIS!$B$20</f>
        <v>2.5913574436182849E-2</v>
      </c>
      <c r="V446">
        <f>Net_Zero_Table[[#This Row],[Capital Cost (LKR)]]*AHP!$Q$24/TOPSIS!$C$20</f>
        <v>4.2542417913156794E-3</v>
      </c>
      <c r="W446">
        <f>Net_Zero_Table[[#This Row],[System Cost (LKR)]]*AHP!$Q$25/TOPSIS!$D$20</f>
        <v>2.7944795855415279E-3</v>
      </c>
      <c r="X446">
        <f>Net_Zero_Table[[#This Row],[Embodied Carbon (Metric T)]]*AHP!$Q$26/TOPSIS!$E$20</f>
        <v>1.1322028455472859E-2</v>
      </c>
      <c r="Y4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5.2538553761591854E-3</v>
      </c>
      <c r="Z4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2.5932626705725548E-3</v>
      </c>
      <c r="AA446">
        <f>Net_Zero_Table[[#This Row],[S- Worst-Euclidean Distance]]/(Net_Zero_Table[[#This Row],[S+ Best-Euclidean Distance]]+Net_Zero_Table[[#This Row],[S- Worst-Euclidean Distance]])</f>
        <v>0.33047325847896825</v>
      </c>
      <c r="AB446">
        <v>445</v>
      </c>
    </row>
    <row r="447" spans="1:28" x14ac:dyDescent="0.3">
      <c r="A447">
        <v>429</v>
      </c>
      <c r="B447" t="s">
        <v>142</v>
      </c>
      <c r="C447" t="s">
        <v>151</v>
      </c>
      <c r="D447" t="s">
        <v>155</v>
      </c>
      <c r="E447" t="s">
        <v>157</v>
      </c>
      <c r="F447" t="s">
        <v>160</v>
      </c>
      <c r="G447" t="s">
        <v>224</v>
      </c>
      <c r="H447">
        <v>482.04266647071915</v>
      </c>
      <c r="I447">
        <v>35</v>
      </c>
      <c r="J447">
        <v>1712613.7540181575</v>
      </c>
      <c r="K447">
        <v>48570.261149999991</v>
      </c>
      <c r="L447">
        <v>308270475.72326833</v>
      </c>
      <c r="M447">
        <v>5569589.7508333316</v>
      </c>
      <c r="N447">
        <v>2568920631.027236</v>
      </c>
      <c r="O447">
        <v>131117000</v>
      </c>
      <c r="P447">
        <v>26.260502558333329</v>
      </c>
      <c r="Q447">
        <v>25603.575622571454</v>
      </c>
      <c r="R447">
        <v>308319045.98441833</v>
      </c>
      <c r="S447">
        <v>2705.6072207780694</v>
      </c>
      <c r="T447">
        <v>25629.836125129787</v>
      </c>
      <c r="U447">
        <f>Net_Zero_Table[[#This Row],[Total Energy(MJ)]]*AHP!$Q$23/TOPSIS!$B$20</f>
        <v>2.5913574436182849E-2</v>
      </c>
      <c r="V447">
        <f>Net_Zero_Table[[#This Row],[Capital Cost (LKR)]]*AHP!$Q$24/TOPSIS!$C$20</f>
        <v>4.2542417913156794E-3</v>
      </c>
      <c r="W447">
        <f>Net_Zero_Table[[#This Row],[System Cost (LKR)]]*AHP!$Q$25/TOPSIS!$D$20</f>
        <v>2.8488195855682695E-3</v>
      </c>
      <c r="X447">
        <f>Net_Zero_Table[[#This Row],[Embodied Carbon (Metric T)]]*AHP!$Q$26/TOPSIS!$E$20</f>
        <v>1.1322028455472859E-2</v>
      </c>
      <c r="Y4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5.2608338953787845E-3</v>
      </c>
      <c r="Z4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2.5866830322467363E-3</v>
      </c>
      <c r="AA447">
        <f>Net_Zero_Table[[#This Row],[S- Worst-Euclidean Distance]]/(Net_Zero_Table[[#This Row],[S+ Best-Euclidean Distance]]+Net_Zero_Table[[#This Row],[S- Worst-Euclidean Distance]])</f>
        <v>0.32961802517951466</v>
      </c>
      <c r="AB447">
        <v>446</v>
      </c>
    </row>
    <row r="448" spans="1:28" x14ac:dyDescent="0.3">
      <c r="A448">
        <v>175</v>
      </c>
      <c r="B448" t="s">
        <v>140</v>
      </c>
      <c r="C448" t="s">
        <v>150</v>
      </c>
      <c r="D448" t="s">
        <v>155</v>
      </c>
      <c r="E448" t="s">
        <v>157</v>
      </c>
      <c r="F448" t="s">
        <v>160</v>
      </c>
      <c r="G448" t="s">
        <v>225</v>
      </c>
      <c r="H448">
        <v>452.66261064038167</v>
      </c>
      <c r="I448">
        <v>65</v>
      </c>
      <c r="J448">
        <v>1658596.5365589915</v>
      </c>
      <c r="K448">
        <v>62938.301549999989</v>
      </c>
      <c r="L448">
        <v>298547376.5806185</v>
      </c>
      <c r="M448">
        <v>6158005.9108333318</v>
      </c>
      <c r="N448">
        <v>2487894804.8384876</v>
      </c>
      <c r="O448">
        <v>121160000</v>
      </c>
      <c r="P448">
        <v>28.858663358333327</v>
      </c>
      <c r="Q448">
        <v>24796.018221556926</v>
      </c>
      <c r="R448">
        <v>298610314.88216847</v>
      </c>
      <c r="S448">
        <v>2615.2128107493209</v>
      </c>
      <c r="T448">
        <v>24824.876884915258</v>
      </c>
      <c r="U448">
        <f>Net_Zero_Table[[#This Row],[Total Energy(MJ)]]*AHP!$Q$23/TOPSIS!$B$20</f>
        <v>2.509757578356717E-2</v>
      </c>
      <c r="V448">
        <f>Net_Zero_Table[[#This Row],[Capital Cost (LKR)]]*AHP!$Q$24/TOPSIS!$C$20</f>
        <v>4.7036940365520457E-3</v>
      </c>
      <c r="W448">
        <f>Net_Zero_Table[[#This Row],[System Cost (LKR)]]*AHP!$Q$25/TOPSIS!$D$20</f>
        <v>2.6324807689883959E-3</v>
      </c>
      <c r="X448">
        <f>Net_Zero_Table[[#This Row],[Embodied Carbon (Metric T)]]*AHP!$Q$26/TOPSIS!$E$20</f>
        <v>1.2442206960973673E-2</v>
      </c>
      <c r="Y4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5.1705019532488272E-3</v>
      </c>
      <c r="Z4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2.5294453114370449E-3</v>
      </c>
      <c r="AA448">
        <f>Net_Zero_Table[[#This Row],[S- Worst-Euclidean Distance]]/(Net_Zero_Table[[#This Row],[S+ Best-Euclidean Distance]]+Net_Zero_Table[[#This Row],[S- Worst-Euclidean Distance]])</f>
        <v>0.3285016409187364</v>
      </c>
      <c r="AB448">
        <v>447</v>
      </c>
    </row>
    <row r="449" spans="1:28" x14ac:dyDescent="0.3">
      <c r="A449">
        <v>409</v>
      </c>
      <c r="B449" t="s">
        <v>142</v>
      </c>
      <c r="C449" t="s">
        <v>151</v>
      </c>
      <c r="D449" t="s">
        <v>154</v>
      </c>
      <c r="E449" t="s">
        <v>157</v>
      </c>
      <c r="F449" t="s">
        <v>160</v>
      </c>
      <c r="G449" t="s">
        <v>225</v>
      </c>
      <c r="H449">
        <v>482.01257259571912</v>
      </c>
      <c r="I449">
        <v>69</v>
      </c>
      <c r="J449">
        <v>1712584.6231471575</v>
      </c>
      <c r="K449">
        <v>48656.243649999989</v>
      </c>
      <c r="L449">
        <v>308265232.16648835</v>
      </c>
      <c r="M449">
        <v>5573888.8758333316</v>
      </c>
      <c r="N449">
        <v>2568876934.720736</v>
      </c>
      <c r="O449">
        <v>128616000</v>
      </c>
      <c r="P449">
        <v>26.324989433333329</v>
      </c>
      <c r="Q449">
        <v>25603.140116050003</v>
      </c>
      <c r="R449">
        <v>308313888.41013837</v>
      </c>
      <c r="S449">
        <v>2703.0668235965695</v>
      </c>
      <c r="T449">
        <v>25629.465105483338</v>
      </c>
      <c r="U449">
        <f>Net_Zero_Table[[#This Row],[Total Energy(MJ)]]*AHP!$Q$23/TOPSIS!$B$20</f>
        <v>2.5913140952793626E-2</v>
      </c>
      <c r="V449">
        <f>Net_Zero_Table[[#This Row],[Capital Cost (LKR)]]*AHP!$Q$24/TOPSIS!$C$20</f>
        <v>4.2575256089861556E-3</v>
      </c>
      <c r="W449">
        <f>Net_Zero_Table[[#This Row],[System Cost (LKR)]]*AHP!$Q$25/TOPSIS!$D$20</f>
        <v>2.7944795855415279E-3</v>
      </c>
      <c r="X449">
        <f>Net_Zero_Table[[#This Row],[Embodied Carbon (Metric T)]]*AHP!$Q$26/TOPSIS!$E$20</f>
        <v>1.1349831511874109E-2</v>
      </c>
      <c r="Y4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5.2648087012926647E-3</v>
      </c>
      <c r="Z4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2.5729743771990363E-3</v>
      </c>
      <c r="AA449">
        <f>Net_Zero_Table[[#This Row],[S- Worst-Euclidean Distance]]/(Net_Zero_Table[[#This Row],[S+ Best-Euclidean Distance]]+Net_Zero_Table[[#This Row],[S- Worst-Euclidean Distance]])</f>
        <v>0.32827833475766194</v>
      </c>
      <c r="AB449">
        <v>448</v>
      </c>
    </row>
    <row r="450" spans="1:28" x14ac:dyDescent="0.3">
      <c r="A450">
        <v>428</v>
      </c>
      <c r="B450" t="s">
        <v>142</v>
      </c>
      <c r="C450" t="s">
        <v>151</v>
      </c>
      <c r="D450" t="s">
        <v>155</v>
      </c>
      <c r="E450" t="s">
        <v>157</v>
      </c>
      <c r="F450" t="s">
        <v>160</v>
      </c>
      <c r="G450" t="s">
        <v>226</v>
      </c>
      <c r="H450">
        <v>482.04266647071915</v>
      </c>
      <c r="I450">
        <v>35</v>
      </c>
      <c r="J450">
        <v>1712613.7540181575</v>
      </c>
      <c r="K450">
        <v>48570.261149999991</v>
      </c>
      <c r="L450">
        <v>308270475.72326833</v>
      </c>
      <c r="M450">
        <v>5569589.7508333316</v>
      </c>
      <c r="N450">
        <v>2568920631.027236</v>
      </c>
      <c r="O450">
        <v>136500000</v>
      </c>
      <c r="P450">
        <v>26.260502558333329</v>
      </c>
      <c r="Q450">
        <v>25603.575622571454</v>
      </c>
      <c r="R450">
        <v>308319045.98441833</v>
      </c>
      <c r="S450">
        <v>2710.9902207780697</v>
      </c>
      <c r="T450">
        <v>25629.836125129787</v>
      </c>
      <c r="U450">
        <f>Net_Zero_Table[[#This Row],[Total Energy(MJ)]]*AHP!$Q$23/TOPSIS!$B$20</f>
        <v>2.5913574436182849E-2</v>
      </c>
      <c r="V450">
        <f>Net_Zero_Table[[#This Row],[Capital Cost (LKR)]]*AHP!$Q$24/TOPSIS!$C$20</f>
        <v>4.2542417913156794E-3</v>
      </c>
      <c r="W450">
        <f>Net_Zero_Table[[#This Row],[System Cost (LKR)]]*AHP!$Q$25/TOPSIS!$D$20</f>
        <v>2.9657776903839225E-3</v>
      </c>
      <c r="X450">
        <f>Net_Zero_Table[[#This Row],[Embodied Carbon (Metric T)]]*AHP!$Q$26/TOPSIS!$E$20</f>
        <v>1.1322028455472859E-2</v>
      </c>
      <c r="Y4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5.2777211063504926E-3</v>
      </c>
      <c r="Z4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2.5763554542592645E-3</v>
      </c>
      <c r="AA450">
        <f>Net_Zero_Table[[#This Row],[S- Worst-Euclidean Distance]]/(Net_Zero_Table[[#This Row],[S+ Best-Euclidean Distance]]+Net_Zero_Table[[#This Row],[S- Worst-Euclidean Distance]])</f>
        <v>0.32802779987915559</v>
      </c>
      <c r="AB450">
        <v>449</v>
      </c>
    </row>
    <row r="451" spans="1:28" x14ac:dyDescent="0.3">
      <c r="A451">
        <v>411</v>
      </c>
      <c r="B451" t="s">
        <v>142</v>
      </c>
      <c r="C451" t="s">
        <v>151</v>
      </c>
      <c r="D451" t="s">
        <v>154</v>
      </c>
      <c r="E451" t="s">
        <v>157</v>
      </c>
      <c r="F451" t="s">
        <v>160</v>
      </c>
      <c r="G451" t="s">
        <v>224</v>
      </c>
      <c r="H451">
        <v>482.01257259571912</v>
      </c>
      <c r="I451">
        <v>35</v>
      </c>
      <c r="J451">
        <v>1712584.6231471575</v>
      </c>
      <c r="K451">
        <v>48656.243649999989</v>
      </c>
      <c r="L451">
        <v>308265232.16648835</v>
      </c>
      <c r="M451">
        <v>5573888.8758333316</v>
      </c>
      <c r="N451">
        <v>2568876934.720736</v>
      </c>
      <c r="O451">
        <v>131117000</v>
      </c>
      <c r="P451">
        <v>26.324989433333329</v>
      </c>
      <c r="Q451">
        <v>25603.140116050003</v>
      </c>
      <c r="R451">
        <v>308313888.41013837</v>
      </c>
      <c r="S451">
        <v>2705.5678235965697</v>
      </c>
      <c r="T451">
        <v>25629.465105483338</v>
      </c>
      <c r="U451">
        <f>Net_Zero_Table[[#This Row],[Total Energy(MJ)]]*AHP!$Q$23/TOPSIS!$B$20</f>
        <v>2.5913140952793626E-2</v>
      </c>
      <c r="V451">
        <f>Net_Zero_Table[[#This Row],[Capital Cost (LKR)]]*AHP!$Q$24/TOPSIS!$C$20</f>
        <v>4.2575256089861556E-3</v>
      </c>
      <c r="W451">
        <f>Net_Zero_Table[[#This Row],[System Cost (LKR)]]*AHP!$Q$25/TOPSIS!$D$20</f>
        <v>2.8488195855682695E-3</v>
      </c>
      <c r="X451">
        <f>Net_Zero_Table[[#This Row],[Embodied Carbon (Metric T)]]*AHP!$Q$26/TOPSIS!$E$20</f>
        <v>1.1349831511874109E-2</v>
      </c>
      <c r="Y4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5.2717727210471145E-3</v>
      </c>
      <c r="Z4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2.5663427238876027E-3</v>
      </c>
      <c r="AA451">
        <f>Net_Zero_Table[[#This Row],[S- Worst-Euclidean Distance]]/(Net_Zero_Table[[#This Row],[S+ Best-Euclidean Distance]]+Net_Zero_Table[[#This Row],[S- Worst-Euclidean Distance]])</f>
        <v>0.32741833696084038</v>
      </c>
      <c r="AB451">
        <v>450</v>
      </c>
    </row>
    <row r="452" spans="1:28" x14ac:dyDescent="0.3">
      <c r="A452">
        <v>177</v>
      </c>
      <c r="B452" t="s">
        <v>140</v>
      </c>
      <c r="C452" t="s">
        <v>150</v>
      </c>
      <c r="D452" t="s">
        <v>155</v>
      </c>
      <c r="E452" t="s">
        <v>157</v>
      </c>
      <c r="F452" t="s">
        <v>160</v>
      </c>
      <c r="G452" t="s">
        <v>224</v>
      </c>
      <c r="H452">
        <v>452.66261064038167</v>
      </c>
      <c r="I452">
        <v>33</v>
      </c>
      <c r="J452">
        <v>1658596.5365589915</v>
      </c>
      <c r="K452">
        <v>62938.301549999989</v>
      </c>
      <c r="L452">
        <v>298547376.5806185</v>
      </c>
      <c r="M452">
        <v>6158005.9108333318</v>
      </c>
      <c r="N452">
        <v>2487894804.8384876</v>
      </c>
      <c r="O452">
        <v>123624600</v>
      </c>
      <c r="P452">
        <v>28.858663358333327</v>
      </c>
      <c r="Q452">
        <v>24796.018221556926</v>
      </c>
      <c r="R452">
        <v>298610314.88216847</v>
      </c>
      <c r="S452">
        <v>2617.6774107493211</v>
      </c>
      <c r="T452">
        <v>24824.876884915258</v>
      </c>
      <c r="U452">
        <f>Net_Zero_Table[[#This Row],[Total Energy(MJ)]]*AHP!$Q$23/TOPSIS!$B$20</f>
        <v>2.509757578356717E-2</v>
      </c>
      <c r="V452">
        <f>Net_Zero_Table[[#This Row],[Capital Cost (LKR)]]*AHP!$Q$24/TOPSIS!$C$20</f>
        <v>4.7036940365520457E-3</v>
      </c>
      <c r="W452">
        <f>Net_Zero_Table[[#This Row],[System Cost (LKR)]]*AHP!$Q$25/TOPSIS!$D$20</f>
        <v>2.6860298949643686E-3</v>
      </c>
      <c r="X452">
        <f>Net_Zero_Table[[#This Row],[Embodied Carbon (Metric T)]]*AHP!$Q$26/TOPSIS!$E$20</f>
        <v>1.2442206960973673E-2</v>
      </c>
      <c r="Y4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5.1758098233663985E-3</v>
      </c>
      <c r="Z4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2.5193481918073632E-3</v>
      </c>
      <c r="AA452">
        <f>Net_Zero_Table[[#This Row],[S- Worst-Euclidean Distance]]/(Net_Zero_Table[[#This Row],[S+ Best-Euclidean Distance]]+Net_Zero_Table[[#This Row],[S- Worst-Euclidean Distance]])</f>
        <v>0.32739395173426789</v>
      </c>
      <c r="AB452">
        <v>451</v>
      </c>
    </row>
    <row r="453" spans="1:28" x14ac:dyDescent="0.3">
      <c r="A453">
        <v>157</v>
      </c>
      <c r="B453" t="s">
        <v>140</v>
      </c>
      <c r="C453" t="s">
        <v>150</v>
      </c>
      <c r="D453" t="s">
        <v>154</v>
      </c>
      <c r="E453" t="s">
        <v>157</v>
      </c>
      <c r="F453" t="s">
        <v>160</v>
      </c>
      <c r="G453" t="s">
        <v>225</v>
      </c>
      <c r="H453">
        <v>452.63251676538175</v>
      </c>
      <c r="I453">
        <v>65</v>
      </c>
      <c r="J453">
        <v>1658567.405687992</v>
      </c>
      <c r="K453">
        <v>63024.284049999987</v>
      </c>
      <c r="L453">
        <v>298542133.02383858</v>
      </c>
      <c r="M453">
        <v>6162305.0358333318</v>
      </c>
      <c r="N453">
        <v>2487851108.5319881</v>
      </c>
      <c r="O453">
        <v>121160000</v>
      </c>
      <c r="P453">
        <v>28.923150233333331</v>
      </c>
      <c r="Q453">
        <v>24795.582715035478</v>
      </c>
      <c r="R453">
        <v>298605157.30788857</v>
      </c>
      <c r="S453">
        <v>2615.1734135678216</v>
      </c>
      <c r="T453">
        <v>24824.505865268813</v>
      </c>
      <c r="U453">
        <f>Net_Zero_Table[[#This Row],[Total Energy(MJ)]]*AHP!$Q$23/TOPSIS!$B$20</f>
        <v>2.5097142300177958E-2</v>
      </c>
      <c r="V453">
        <f>Net_Zero_Table[[#This Row],[Capital Cost (LKR)]]*AHP!$Q$24/TOPSIS!$C$20</f>
        <v>4.7069778542225219E-3</v>
      </c>
      <c r="W453">
        <f>Net_Zero_Table[[#This Row],[System Cost (LKR)]]*AHP!$Q$25/TOPSIS!$D$20</f>
        <v>2.6324807689883959E-3</v>
      </c>
      <c r="X453">
        <f>Net_Zero_Table[[#This Row],[Embodied Carbon (Metric T)]]*AHP!$Q$26/TOPSIS!$E$20</f>
        <v>1.2470010017374925E-2</v>
      </c>
      <c r="Y4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5.1879912153615856E-3</v>
      </c>
      <c r="Z4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2.5217508808756746E-3</v>
      </c>
      <c r="AA453">
        <f>Net_Zero_Table[[#This Row],[S- Worst-Euclidean Distance]]/(Net_Zero_Table[[#This Row],[S+ Best-Euclidean Distance]]+Net_Zero_Table[[#This Row],[S- Worst-Euclidean Distance]])</f>
        <v>0.32708628244599974</v>
      </c>
      <c r="AB453">
        <v>452</v>
      </c>
    </row>
    <row r="454" spans="1:28" x14ac:dyDescent="0.3">
      <c r="A454">
        <v>159</v>
      </c>
      <c r="B454" t="s">
        <v>140</v>
      </c>
      <c r="C454" t="s">
        <v>150</v>
      </c>
      <c r="D454" t="s">
        <v>154</v>
      </c>
      <c r="E454" t="s">
        <v>157</v>
      </c>
      <c r="F454" t="s">
        <v>160</v>
      </c>
      <c r="G454" t="s">
        <v>224</v>
      </c>
      <c r="H454">
        <v>452.63251676538175</v>
      </c>
      <c r="I454">
        <v>33</v>
      </c>
      <c r="J454">
        <v>1658567.405687992</v>
      </c>
      <c r="K454">
        <v>63024.284049999987</v>
      </c>
      <c r="L454">
        <v>298542133.02383858</v>
      </c>
      <c r="M454">
        <v>6162305.0358333318</v>
      </c>
      <c r="N454">
        <v>2487851108.5319881</v>
      </c>
      <c r="O454">
        <v>123624600</v>
      </c>
      <c r="P454">
        <v>28.923150233333331</v>
      </c>
      <c r="Q454">
        <v>24795.582715035478</v>
      </c>
      <c r="R454">
        <v>298605157.30788857</v>
      </c>
      <c r="S454">
        <v>2617.6380135678214</v>
      </c>
      <c r="T454">
        <v>24824.505865268813</v>
      </c>
      <c r="U454">
        <f>Net_Zero_Table[[#This Row],[Total Energy(MJ)]]*AHP!$Q$23/TOPSIS!$B$20</f>
        <v>2.5097142300177958E-2</v>
      </c>
      <c r="V454">
        <f>Net_Zero_Table[[#This Row],[Capital Cost (LKR)]]*AHP!$Q$24/TOPSIS!$C$20</f>
        <v>4.7069778542225219E-3</v>
      </c>
      <c r="W454">
        <f>Net_Zero_Table[[#This Row],[System Cost (LKR)]]*AHP!$Q$25/TOPSIS!$D$20</f>
        <v>2.6860298949643686E-3</v>
      </c>
      <c r="X454">
        <f>Net_Zero_Table[[#This Row],[Embodied Carbon (Metric T)]]*AHP!$Q$26/TOPSIS!$E$20</f>
        <v>1.2470010017374925E-2</v>
      </c>
      <c r="Y4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5.1932812103500751E-3</v>
      </c>
      <c r="Z4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2.5116228286128912E-3</v>
      </c>
      <c r="AA454">
        <f>Net_Zero_Table[[#This Row],[S- Worst-Euclidean Distance]]/(Net_Zero_Table[[#This Row],[S+ Best-Euclidean Distance]]+Net_Zero_Table[[#This Row],[S- Worst-Euclidean Distance]])</f>
        <v>0.32597717192996223</v>
      </c>
      <c r="AB454">
        <v>453</v>
      </c>
    </row>
    <row r="455" spans="1:28" x14ac:dyDescent="0.3">
      <c r="A455">
        <v>410</v>
      </c>
      <c r="B455" t="s">
        <v>142</v>
      </c>
      <c r="C455" t="s">
        <v>151</v>
      </c>
      <c r="D455" t="s">
        <v>154</v>
      </c>
      <c r="E455" t="s">
        <v>157</v>
      </c>
      <c r="F455" t="s">
        <v>160</v>
      </c>
      <c r="G455" t="s">
        <v>226</v>
      </c>
      <c r="H455">
        <v>482.01257259571912</v>
      </c>
      <c r="I455">
        <v>35</v>
      </c>
      <c r="J455">
        <v>1712584.6231471575</v>
      </c>
      <c r="K455">
        <v>48656.243649999989</v>
      </c>
      <c r="L455">
        <v>308265232.16648835</v>
      </c>
      <c r="M455">
        <v>5573888.8758333316</v>
      </c>
      <c r="N455">
        <v>2568876934.720736</v>
      </c>
      <c r="O455">
        <v>136500000</v>
      </c>
      <c r="P455">
        <v>26.324989433333329</v>
      </c>
      <c r="Q455">
        <v>25603.140116050003</v>
      </c>
      <c r="R455">
        <v>308313888.41013837</v>
      </c>
      <c r="S455">
        <v>2710.9508235965695</v>
      </c>
      <c r="T455">
        <v>25629.465105483338</v>
      </c>
      <c r="U455">
        <f>Net_Zero_Table[[#This Row],[Total Energy(MJ)]]*AHP!$Q$23/TOPSIS!$B$20</f>
        <v>2.5913140952793626E-2</v>
      </c>
      <c r="V455">
        <f>Net_Zero_Table[[#This Row],[Capital Cost (LKR)]]*AHP!$Q$24/TOPSIS!$C$20</f>
        <v>4.2575256089861556E-3</v>
      </c>
      <c r="W455">
        <f>Net_Zero_Table[[#This Row],[System Cost (LKR)]]*AHP!$Q$25/TOPSIS!$D$20</f>
        <v>2.9657776903839225E-3</v>
      </c>
      <c r="X455">
        <f>Net_Zero_Table[[#This Row],[Embodied Carbon (Metric T)]]*AHP!$Q$26/TOPSIS!$E$20</f>
        <v>1.1349831511874109E-2</v>
      </c>
      <c r="Y4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5.2886250031579703E-3</v>
      </c>
      <c r="Z4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2.5559329595725177E-3</v>
      </c>
      <c r="AA455">
        <f>Net_Zero_Table[[#This Row],[S- Worst-Euclidean Distance]]/(Net_Zero_Table[[#This Row],[S+ Best-Euclidean Distance]]+Net_Zero_Table[[#This Row],[S- Worst-Euclidean Distance]])</f>
        <v>0.32582243278917195</v>
      </c>
      <c r="AB455">
        <v>454</v>
      </c>
    </row>
    <row r="456" spans="1:28" x14ac:dyDescent="0.3">
      <c r="A456">
        <v>176</v>
      </c>
      <c r="B456" t="s">
        <v>140</v>
      </c>
      <c r="C456" t="s">
        <v>150</v>
      </c>
      <c r="D456" t="s">
        <v>155</v>
      </c>
      <c r="E456" t="s">
        <v>157</v>
      </c>
      <c r="F456" t="s">
        <v>160</v>
      </c>
      <c r="G456" t="s">
        <v>226</v>
      </c>
      <c r="H456">
        <v>452.66261064038167</v>
      </c>
      <c r="I456">
        <v>33</v>
      </c>
      <c r="J456">
        <v>1658596.5365589915</v>
      </c>
      <c r="K456">
        <v>62938.301549999989</v>
      </c>
      <c r="L456">
        <v>298547376.5806185</v>
      </c>
      <c r="M456">
        <v>6158005.9108333318</v>
      </c>
      <c r="N456">
        <v>2487894804.8384876</v>
      </c>
      <c r="O456">
        <v>128700000</v>
      </c>
      <c r="P456">
        <v>28.858663358333327</v>
      </c>
      <c r="Q456">
        <v>24796.018221556926</v>
      </c>
      <c r="R456">
        <v>298610314.88216847</v>
      </c>
      <c r="S456">
        <v>2622.7528107493208</v>
      </c>
      <c r="T456">
        <v>24824.876884915258</v>
      </c>
      <c r="U456">
        <f>Net_Zero_Table[[#This Row],[Total Energy(MJ)]]*AHP!$Q$23/TOPSIS!$B$20</f>
        <v>2.509757578356717E-2</v>
      </c>
      <c r="V456">
        <f>Net_Zero_Table[[#This Row],[Capital Cost (LKR)]]*AHP!$Q$24/TOPSIS!$C$20</f>
        <v>4.7036940365520457E-3</v>
      </c>
      <c r="W456">
        <f>Net_Zero_Table[[#This Row],[System Cost (LKR)]]*AHP!$Q$25/TOPSIS!$D$20</f>
        <v>2.7963046795048412E-3</v>
      </c>
      <c r="X456">
        <f>Net_Zero_Table[[#This Row],[Embodied Carbon (Metric T)]]*AHP!$Q$26/TOPSIS!$E$20</f>
        <v>1.2442206960973673E-2</v>
      </c>
      <c r="Y4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5.1884645512875445E-3</v>
      </c>
      <c r="Z4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2.5020392451792438E-3</v>
      </c>
      <c r="AA456">
        <f>Net_Zero_Table[[#This Row],[S- Worst-Euclidean Distance]]/(Net_Zero_Table[[#This Row],[S+ Best-Euclidean Distance]]+Net_Zero_Table[[#This Row],[S- Worst-Euclidean Distance]])</f>
        <v>0.3253413965322719</v>
      </c>
      <c r="AB456">
        <v>455</v>
      </c>
    </row>
    <row r="457" spans="1:28" x14ac:dyDescent="0.3">
      <c r="A457">
        <v>158</v>
      </c>
      <c r="B457" t="s">
        <v>140</v>
      </c>
      <c r="C457" t="s">
        <v>150</v>
      </c>
      <c r="D457" t="s">
        <v>154</v>
      </c>
      <c r="E457" t="s">
        <v>157</v>
      </c>
      <c r="F457" t="s">
        <v>160</v>
      </c>
      <c r="G457" t="s">
        <v>226</v>
      </c>
      <c r="H457">
        <v>452.63251676538175</v>
      </c>
      <c r="I457">
        <v>33</v>
      </c>
      <c r="J457">
        <v>1658567.405687992</v>
      </c>
      <c r="K457">
        <v>63024.284049999987</v>
      </c>
      <c r="L457">
        <v>298542133.02383858</v>
      </c>
      <c r="M457">
        <v>6162305.0358333318</v>
      </c>
      <c r="N457">
        <v>2487851108.5319881</v>
      </c>
      <c r="O457">
        <v>128700000</v>
      </c>
      <c r="P457">
        <v>28.923150233333331</v>
      </c>
      <c r="Q457">
        <v>24795.582715035478</v>
      </c>
      <c r="R457">
        <v>298605157.30788857</v>
      </c>
      <c r="S457">
        <v>2622.7134135678216</v>
      </c>
      <c r="T457">
        <v>24824.505865268813</v>
      </c>
      <c r="U457">
        <f>Net_Zero_Table[[#This Row],[Total Energy(MJ)]]*AHP!$Q$23/TOPSIS!$B$20</f>
        <v>2.5097142300177958E-2</v>
      </c>
      <c r="V457">
        <f>Net_Zero_Table[[#This Row],[Capital Cost (LKR)]]*AHP!$Q$24/TOPSIS!$C$20</f>
        <v>4.7069778542225219E-3</v>
      </c>
      <c r="W457">
        <f>Net_Zero_Table[[#This Row],[System Cost (LKR)]]*AHP!$Q$25/TOPSIS!$D$20</f>
        <v>2.7963046795048412E-3</v>
      </c>
      <c r="X457">
        <f>Net_Zero_Table[[#This Row],[Embodied Carbon (Metric T)]]*AHP!$Q$26/TOPSIS!$E$20</f>
        <v>1.2470010017374925E-2</v>
      </c>
      <c r="Y4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5.2058934681845446E-3</v>
      </c>
      <c r="Z4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2.4942602723179294E-3</v>
      </c>
      <c r="AA457">
        <f>Net_Zero_Table[[#This Row],[S- Worst-Euclidean Distance]]/(Net_Zero_Table[[#This Row],[S+ Best-Euclidean Distance]]+Net_Zero_Table[[#This Row],[S- Worst-Euclidean Distance]])</f>
        <v>0.32392343794361256</v>
      </c>
      <c r="AB457">
        <v>456</v>
      </c>
    </row>
    <row r="458" spans="1:28" x14ac:dyDescent="0.3">
      <c r="A458">
        <v>532</v>
      </c>
      <c r="B458" t="s">
        <v>143</v>
      </c>
      <c r="C458" t="s">
        <v>151</v>
      </c>
      <c r="D458" t="s">
        <v>155</v>
      </c>
      <c r="E458" t="s">
        <v>157</v>
      </c>
      <c r="F458" t="s">
        <v>159</v>
      </c>
      <c r="G458" t="s">
        <v>225</v>
      </c>
      <c r="H458">
        <v>480.57576938412899</v>
      </c>
      <c r="I458">
        <v>69</v>
      </c>
      <c r="J458">
        <v>1690207.6619270481</v>
      </c>
      <c r="K458">
        <v>40874.491774999995</v>
      </c>
      <c r="L458">
        <v>304237379.14686865</v>
      </c>
      <c r="M458">
        <v>5267208.1049999986</v>
      </c>
      <c r="N458">
        <v>2535311492.8905721</v>
      </c>
      <c r="O458">
        <v>128616000</v>
      </c>
      <c r="P458">
        <v>27.908639016666662</v>
      </c>
      <c r="Q458">
        <v>25268.604545809365</v>
      </c>
      <c r="R458">
        <v>304278253.63864362</v>
      </c>
      <c r="S458">
        <v>2669.194700995572</v>
      </c>
      <c r="T458">
        <v>25296.513184826032</v>
      </c>
      <c r="U458">
        <f>Net_Zero_Table[[#This Row],[Total Energy(MJ)]]*AHP!$Q$23/TOPSIS!$B$20</f>
        <v>2.5573954245354018E-2</v>
      </c>
      <c r="V458">
        <f>Net_Zero_Table[[#This Row],[Capital Cost (LKR)]]*AHP!$Q$24/TOPSIS!$C$20</f>
        <v>4.0232724215450407E-3</v>
      </c>
      <c r="W458">
        <f>Net_Zero_Table[[#This Row],[System Cost (LKR)]]*AHP!$Q$25/TOPSIS!$D$20</f>
        <v>2.7944795855415279E-3</v>
      </c>
      <c r="X458">
        <f>Net_Zero_Table[[#This Row],[Embodied Carbon (Metric T)]]*AHP!$Q$26/TOPSIS!$E$20</f>
        <v>1.2032610739201116E-2</v>
      </c>
      <c r="Y4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5.2803154197295773E-3</v>
      </c>
      <c r="Z4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2.5226241555671401E-3</v>
      </c>
      <c r="AA458">
        <f>Net_Zero_Table[[#This Row],[S- Worst-Euclidean Distance]]/(Net_Zero_Table[[#This Row],[S+ Best-Euclidean Distance]]+Net_Zero_Table[[#This Row],[S- Worst-Euclidean Distance]])</f>
        <v>0.32329151484826329</v>
      </c>
      <c r="AB458">
        <v>457</v>
      </c>
    </row>
    <row r="459" spans="1:28" x14ac:dyDescent="0.3">
      <c r="A459">
        <v>534</v>
      </c>
      <c r="B459" t="s">
        <v>143</v>
      </c>
      <c r="C459" t="s">
        <v>151</v>
      </c>
      <c r="D459" t="s">
        <v>155</v>
      </c>
      <c r="E459" t="s">
        <v>157</v>
      </c>
      <c r="F459" t="s">
        <v>159</v>
      </c>
      <c r="G459" t="s">
        <v>224</v>
      </c>
      <c r="H459">
        <v>480.57576938412899</v>
      </c>
      <c r="I459">
        <v>35</v>
      </c>
      <c r="J459">
        <v>1690207.6619270481</v>
      </c>
      <c r="K459">
        <v>40874.491774999995</v>
      </c>
      <c r="L459">
        <v>304237379.14686865</v>
      </c>
      <c r="M459">
        <v>5267208.1049999986</v>
      </c>
      <c r="N459">
        <v>2535311492.8905721</v>
      </c>
      <c r="O459">
        <v>131117000</v>
      </c>
      <c r="P459">
        <v>27.908639016666662</v>
      </c>
      <c r="Q459">
        <v>25268.604545809365</v>
      </c>
      <c r="R459">
        <v>304278253.63864362</v>
      </c>
      <c r="S459">
        <v>2671.6957009955722</v>
      </c>
      <c r="T459">
        <v>25296.513184826032</v>
      </c>
      <c r="U459">
        <f>Net_Zero_Table[[#This Row],[Total Energy(MJ)]]*AHP!$Q$23/TOPSIS!$B$20</f>
        <v>2.5573954245354018E-2</v>
      </c>
      <c r="V459">
        <f>Net_Zero_Table[[#This Row],[Capital Cost (LKR)]]*AHP!$Q$24/TOPSIS!$C$20</f>
        <v>4.0232724215450407E-3</v>
      </c>
      <c r="W459">
        <f>Net_Zero_Table[[#This Row],[System Cost (LKR)]]*AHP!$Q$25/TOPSIS!$D$20</f>
        <v>2.8488195855682695E-3</v>
      </c>
      <c r="X459">
        <f>Net_Zero_Table[[#This Row],[Embodied Carbon (Metric T)]]*AHP!$Q$26/TOPSIS!$E$20</f>
        <v>1.2032610739201116E-2</v>
      </c>
      <c r="Y4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5.2872590151233833E-3</v>
      </c>
      <c r="Z4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2.5158597856356972E-3</v>
      </c>
      <c r="AA459">
        <f>Net_Zero_Table[[#This Row],[S- Worst-Euclidean Distance]]/(Net_Zero_Table[[#This Row],[S+ Best-Euclidean Distance]]+Net_Zero_Table[[#This Row],[S- Worst-Euclidean Distance]])</f>
        <v>0.32241720905120103</v>
      </c>
      <c r="AB459">
        <v>458</v>
      </c>
    </row>
    <row r="460" spans="1:28" x14ac:dyDescent="0.3">
      <c r="A460">
        <v>514</v>
      </c>
      <c r="B460" t="s">
        <v>143</v>
      </c>
      <c r="C460" t="s">
        <v>151</v>
      </c>
      <c r="D460" t="s">
        <v>154</v>
      </c>
      <c r="E460" t="s">
        <v>157</v>
      </c>
      <c r="F460" t="s">
        <v>159</v>
      </c>
      <c r="G460" t="s">
        <v>225</v>
      </c>
      <c r="H460">
        <v>480.54567550912896</v>
      </c>
      <c r="I460">
        <v>69</v>
      </c>
      <c r="J460">
        <v>1690178.5310560481</v>
      </c>
      <c r="K460">
        <v>40960.474274999993</v>
      </c>
      <c r="L460">
        <v>304232135.59008867</v>
      </c>
      <c r="M460">
        <v>5271507.2299999986</v>
      </c>
      <c r="N460">
        <v>2535267796.5840721</v>
      </c>
      <c r="O460">
        <v>128616000</v>
      </c>
      <c r="P460">
        <v>27.973125891666658</v>
      </c>
      <c r="Q460">
        <v>25268.169039287917</v>
      </c>
      <c r="R460">
        <v>304273096.06436366</v>
      </c>
      <c r="S460">
        <v>2669.1553038140723</v>
      </c>
      <c r="T460">
        <v>25296.142165179583</v>
      </c>
      <c r="U460">
        <f>Net_Zero_Table[[#This Row],[Total Energy(MJ)]]*AHP!$Q$23/TOPSIS!$B$20</f>
        <v>2.5573520761964799E-2</v>
      </c>
      <c r="V460">
        <f>Net_Zero_Table[[#This Row],[Capital Cost (LKR)]]*AHP!$Q$24/TOPSIS!$C$20</f>
        <v>4.0265562392155178E-3</v>
      </c>
      <c r="W460">
        <f>Net_Zero_Table[[#This Row],[System Cost (LKR)]]*AHP!$Q$25/TOPSIS!$D$20</f>
        <v>2.7944795855415279E-3</v>
      </c>
      <c r="X460">
        <f>Net_Zero_Table[[#This Row],[Embodied Carbon (Metric T)]]*AHP!$Q$26/TOPSIS!$E$20</f>
        <v>1.2060413795602366E-2</v>
      </c>
      <c r="Y4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5.29483101854023E-3</v>
      </c>
      <c r="Z4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2.5094040593017469E-3</v>
      </c>
      <c r="AA460">
        <f>Net_Zero_Table[[#This Row],[S- Worst-Euclidean Distance]]/(Net_Zero_Table[[#This Row],[S+ Best-Euclidean Distance]]+Net_Zero_Table[[#This Row],[S- Worst-Euclidean Distance]])</f>
        <v>0.32154388409269263</v>
      </c>
      <c r="AB460">
        <v>459</v>
      </c>
    </row>
    <row r="461" spans="1:28" x14ac:dyDescent="0.3">
      <c r="A461">
        <v>280</v>
      </c>
      <c r="B461" t="s">
        <v>141</v>
      </c>
      <c r="C461" t="s">
        <v>150</v>
      </c>
      <c r="D461" t="s">
        <v>155</v>
      </c>
      <c r="E461" t="s">
        <v>157</v>
      </c>
      <c r="F461" t="s">
        <v>159</v>
      </c>
      <c r="G461" t="s">
        <v>225</v>
      </c>
      <c r="H461">
        <v>472.54754243156111</v>
      </c>
      <c r="I461">
        <v>68</v>
      </c>
      <c r="J461">
        <v>1716425.9525374165</v>
      </c>
      <c r="K461">
        <v>55242.532174999993</v>
      </c>
      <c r="L461">
        <v>308956671.45673496</v>
      </c>
      <c r="M461">
        <v>5614880.2649999987</v>
      </c>
      <c r="N461">
        <v>2574638928.8061247</v>
      </c>
      <c r="O461">
        <v>126752000</v>
      </c>
      <c r="P461">
        <v>26.379759816666656</v>
      </c>
      <c r="Q461">
        <v>25660.567990434374</v>
      </c>
      <c r="R461">
        <v>309011913.98890996</v>
      </c>
      <c r="S461">
        <v>2707.0058090711245</v>
      </c>
      <c r="T461">
        <v>25686.947750251042</v>
      </c>
      <c r="U461">
        <f>Net_Zero_Table[[#This Row],[Total Energy(MJ)]]*AHP!$Q$23/TOPSIS!$B$20</f>
        <v>2.5971808550625943E-2</v>
      </c>
      <c r="V461">
        <f>Net_Zero_Table[[#This Row],[Capital Cost (LKR)]]*AHP!$Q$24/TOPSIS!$C$20</f>
        <v>4.2888362240724514E-3</v>
      </c>
      <c r="W461">
        <f>Net_Zero_Table[[#This Row],[System Cost (LKR)]]*AHP!$Q$25/TOPSIS!$D$20</f>
        <v>2.7539798814032448E-3</v>
      </c>
      <c r="X461">
        <f>Net_Zero_Table[[#This Row],[Embodied Carbon (Metric T)]]*AHP!$Q$26/TOPSIS!$E$20</f>
        <v>1.1373445372166372E-2</v>
      </c>
      <c r="Y4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5.3245308797388678E-3</v>
      </c>
      <c r="Z4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2.515712500050173E-3</v>
      </c>
      <c r="AA461">
        <f>Net_Zero_Table[[#This Row],[S- Worst-Euclidean Distance]]/(Net_Zero_Table[[#This Row],[S+ Best-Euclidean Distance]]+Net_Zero_Table[[#This Row],[S- Worst-Euclidean Distance]])</f>
        <v>0.32087173550444859</v>
      </c>
      <c r="AB461">
        <v>460</v>
      </c>
    </row>
    <row r="462" spans="1:28" x14ac:dyDescent="0.3">
      <c r="A462">
        <v>533</v>
      </c>
      <c r="B462" t="s">
        <v>143</v>
      </c>
      <c r="C462" t="s">
        <v>151</v>
      </c>
      <c r="D462" t="s">
        <v>155</v>
      </c>
      <c r="E462" t="s">
        <v>157</v>
      </c>
      <c r="F462" t="s">
        <v>159</v>
      </c>
      <c r="G462" t="s">
        <v>226</v>
      </c>
      <c r="H462">
        <v>480.57576938412899</v>
      </c>
      <c r="I462">
        <v>35</v>
      </c>
      <c r="J462">
        <v>1690207.6619270481</v>
      </c>
      <c r="K462">
        <v>40874.491774999995</v>
      </c>
      <c r="L462">
        <v>304237379.14686865</v>
      </c>
      <c r="M462">
        <v>5267208.1049999986</v>
      </c>
      <c r="N462">
        <v>2535311492.8905721</v>
      </c>
      <c r="O462">
        <v>136500000</v>
      </c>
      <c r="P462">
        <v>27.908639016666662</v>
      </c>
      <c r="Q462">
        <v>25268.604545809365</v>
      </c>
      <c r="R462">
        <v>304278253.63864362</v>
      </c>
      <c r="S462">
        <v>2677.078700995572</v>
      </c>
      <c r="T462">
        <v>25296.513184826032</v>
      </c>
      <c r="U462">
        <f>Net_Zero_Table[[#This Row],[Total Energy(MJ)]]*AHP!$Q$23/TOPSIS!$B$20</f>
        <v>2.5573954245354018E-2</v>
      </c>
      <c r="V462">
        <f>Net_Zero_Table[[#This Row],[Capital Cost (LKR)]]*AHP!$Q$24/TOPSIS!$C$20</f>
        <v>4.0232724215450407E-3</v>
      </c>
      <c r="W462">
        <f>Net_Zero_Table[[#This Row],[System Cost (LKR)]]*AHP!$Q$25/TOPSIS!$D$20</f>
        <v>2.9657776903839225E-3</v>
      </c>
      <c r="X462">
        <f>Net_Zero_Table[[#This Row],[Embodied Carbon (Metric T)]]*AHP!$Q$26/TOPSIS!$E$20</f>
        <v>1.2032610739201116E-2</v>
      </c>
      <c r="Y4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5.3040620937781866E-3</v>
      </c>
      <c r="Z4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2.5052402635989202E-3</v>
      </c>
      <c r="AA462">
        <f>Net_Zero_Table[[#This Row],[S- Worst-Euclidean Distance]]/(Net_Zero_Table[[#This Row],[S+ Best-Euclidean Distance]]+Net_Zero_Table[[#This Row],[S- Worst-Euclidean Distance]])</f>
        <v>0.32080205746321616</v>
      </c>
      <c r="AB462">
        <v>461</v>
      </c>
    </row>
    <row r="463" spans="1:28" x14ac:dyDescent="0.3">
      <c r="A463">
        <v>516</v>
      </c>
      <c r="B463" t="s">
        <v>143</v>
      </c>
      <c r="C463" t="s">
        <v>151</v>
      </c>
      <c r="D463" t="s">
        <v>154</v>
      </c>
      <c r="E463" t="s">
        <v>157</v>
      </c>
      <c r="F463" t="s">
        <v>159</v>
      </c>
      <c r="G463" t="s">
        <v>224</v>
      </c>
      <c r="H463">
        <v>480.54567550912896</v>
      </c>
      <c r="I463">
        <v>35</v>
      </c>
      <c r="J463">
        <v>1690178.5310560481</v>
      </c>
      <c r="K463">
        <v>40960.474274999993</v>
      </c>
      <c r="L463">
        <v>304232135.59008867</v>
      </c>
      <c r="M463">
        <v>5271507.2299999986</v>
      </c>
      <c r="N463">
        <v>2535267796.5840721</v>
      </c>
      <c r="O463">
        <v>131117000</v>
      </c>
      <c r="P463">
        <v>27.973125891666658</v>
      </c>
      <c r="Q463">
        <v>25268.169039287917</v>
      </c>
      <c r="R463">
        <v>304273096.06436366</v>
      </c>
      <c r="S463">
        <v>2671.6563038140721</v>
      </c>
      <c r="T463">
        <v>25296.142165179583</v>
      </c>
      <c r="U463">
        <f>Net_Zero_Table[[#This Row],[Total Energy(MJ)]]*AHP!$Q$23/TOPSIS!$B$20</f>
        <v>2.5573520761964799E-2</v>
      </c>
      <c r="V463">
        <f>Net_Zero_Table[[#This Row],[Capital Cost (LKR)]]*AHP!$Q$24/TOPSIS!$C$20</f>
        <v>4.0265562392155178E-3</v>
      </c>
      <c r="W463">
        <f>Net_Zero_Table[[#This Row],[System Cost (LKR)]]*AHP!$Q$25/TOPSIS!$D$20</f>
        <v>2.8488195855682695E-3</v>
      </c>
      <c r="X463">
        <f>Net_Zero_Table[[#This Row],[Embodied Carbon (Metric T)]]*AHP!$Q$26/TOPSIS!$E$20</f>
        <v>1.2060413795602366E-2</v>
      </c>
      <c r="Y4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5.3017556032002554E-3</v>
      </c>
      <c r="Z4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2.5026039565956408E-3</v>
      </c>
      <c r="AA463">
        <f>Net_Zero_Table[[#This Row],[S- Worst-Euclidean Distance]]/(Net_Zero_Table[[#This Row],[S+ Best-Euclidean Distance]]+Net_Zero_Table[[#This Row],[S- Worst-Euclidean Distance]])</f>
        <v>0.32066743432578221</v>
      </c>
      <c r="AB463">
        <v>462</v>
      </c>
    </row>
    <row r="464" spans="1:28" x14ac:dyDescent="0.3">
      <c r="A464">
        <v>282</v>
      </c>
      <c r="B464" t="s">
        <v>141</v>
      </c>
      <c r="C464" t="s">
        <v>150</v>
      </c>
      <c r="D464" t="s">
        <v>155</v>
      </c>
      <c r="E464" t="s">
        <v>157</v>
      </c>
      <c r="F464" t="s">
        <v>159</v>
      </c>
      <c r="G464" t="s">
        <v>224</v>
      </c>
      <c r="H464">
        <v>472.54754243156111</v>
      </c>
      <c r="I464">
        <v>34</v>
      </c>
      <c r="J464">
        <v>1716425.9525374165</v>
      </c>
      <c r="K464">
        <v>55242.532174999993</v>
      </c>
      <c r="L464">
        <v>308956671.45673496</v>
      </c>
      <c r="M464">
        <v>5614880.2649999987</v>
      </c>
      <c r="N464">
        <v>2574638928.8061247</v>
      </c>
      <c r="O464">
        <v>127370800</v>
      </c>
      <c r="P464">
        <v>26.379759816666656</v>
      </c>
      <c r="Q464">
        <v>25660.567990434374</v>
      </c>
      <c r="R464">
        <v>309011913.98890996</v>
      </c>
      <c r="S464">
        <v>2707.6246090711247</v>
      </c>
      <c r="T464">
        <v>25686.947750251042</v>
      </c>
      <c r="U464">
        <f>Net_Zero_Table[[#This Row],[Total Energy(MJ)]]*AHP!$Q$23/TOPSIS!$B$20</f>
        <v>2.5971808550625943E-2</v>
      </c>
      <c r="V464">
        <f>Net_Zero_Table[[#This Row],[Capital Cost (LKR)]]*AHP!$Q$24/TOPSIS!$C$20</f>
        <v>4.2888362240724514E-3</v>
      </c>
      <c r="W464">
        <f>Net_Zero_Table[[#This Row],[System Cost (LKR)]]*AHP!$Q$25/TOPSIS!$D$20</f>
        <v>2.7674247402663188E-3</v>
      </c>
      <c r="X464">
        <f>Net_Zero_Table[[#This Row],[Embodied Carbon (Metric T)]]*AHP!$Q$26/TOPSIS!$E$20</f>
        <v>1.1373445372166372E-2</v>
      </c>
      <c r="Y4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5.3260816026143151E-3</v>
      </c>
      <c r="Z4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2.513709983752162E-3</v>
      </c>
      <c r="AA464">
        <f>Net_Zero_Table[[#This Row],[S- Worst-Euclidean Distance]]/(Net_Zero_Table[[#This Row],[S+ Best-Euclidean Distance]]+Net_Zero_Table[[#This Row],[S- Worst-Euclidean Distance]])</f>
        <v>0.32063479699173941</v>
      </c>
      <c r="AB464">
        <v>463</v>
      </c>
    </row>
    <row r="465" spans="1:28" x14ac:dyDescent="0.3">
      <c r="A465">
        <v>515</v>
      </c>
      <c r="B465" t="s">
        <v>143</v>
      </c>
      <c r="C465" t="s">
        <v>151</v>
      </c>
      <c r="D465" t="s">
        <v>154</v>
      </c>
      <c r="E465" t="s">
        <v>157</v>
      </c>
      <c r="F465" t="s">
        <v>159</v>
      </c>
      <c r="G465" t="s">
        <v>226</v>
      </c>
      <c r="H465">
        <v>480.54567550912896</v>
      </c>
      <c r="I465">
        <v>35</v>
      </c>
      <c r="J465">
        <v>1690178.5310560481</v>
      </c>
      <c r="K465">
        <v>40960.474274999993</v>
      </c>
      <c r="L465">
        <v>304232135.59008867</v>
      </c>
      <c r="M465">
        <v>5271507.2299999986</v>
      </c>
      <c r="N465">
        <v>2535267796.5840721</v>
      </c>
      <c r="O465">
        <v>136500000</v>
      </c>
      <c r="P465">
        <v>27.973125891666658</v>
      </c>
      <c r="Q465">
        <v>25268.169039287917</v>
      </c>
      <c r="R465">
        <v>304273096.06436366</v>
      </c>
      <c r="S465">
        <v>2677.0393038140724</v>
      </c>
      <c r="T465">
        <v>25296.142165179583</v>
      </c>
      <c r="U465">
        <f>Net_Zero_Table[[#This Row],[Total Energy(MJ)]]*AHP!$Q$23/TOPSIS!$B$20</f>
        <v>2.5573520761964799E-2</v>
      </c>
      <c r="V465">
        <f>Net_Zero_Table[[#This Row],[Capital Cost (LKR)]]*AHP!$Q$24/TOPSIS!$C$20</f>
        <v>4.0265562392155178E-3</v>
      </c>
      <c r="W465">
        <f>Net_Zero_Table[[#This Row],[System Cost (LKR)]]*AHP!$Q$25/TOPSIS!$D$20</f>
        <v>2.9657776903839225E-3</v>
      </c>
      <c r="X465">
        <f>Net_Zero_Table[[#This Row],[Embodied Carbon (Metric T)]]*AHP!$Q$26/TOPSIS!$E$20</f>
        <v>1.2060413795602366E-2</v>
      </c>
      <c r="Y4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5.3185128821613718E-3</v>
      </c>
      <c r="Z4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2.491927944573528E-3</v>
      </c>
      <c r="AA465">
        <f>Net_Zero_Table[[#This Row],[S- Worst-Euclidean Distance]]/(Net_Zero_Table[[#This Row],[S+ Best-Euclidean Distance]]+Net_Zero_Table[[#This Row],[S- Worst-Euclidean Distance]])</f>
        <v>0.31905087047631614</v>
      </c>
      <c r="AB465">
        <v>464</v>
      </c>
    </row>
    <row r="466" spans="1:28" x14ac:dyDescent="0.3">
      <c r="A466">
        <v>281</v>
      </c>
      <c r="B466" t="s">
        <v>141</v>
      </c>
      <c r="C466" t="s">
        <v>150</v>
      </c>
      <c r="D466" t="s">
        <v>155</v>
      </c>
      <c r="E466" t="s">
        <v>157</v>
      </c>
      <c r="F466" t="s">
        <v>159</v>
      </c>
      <c r="G466" t="s">
        <v>226</v>
      </c>
      <c r="H466">
        <v>472.54754243156111</v>
      </c>
      <c r="I466">
        <v>34</v>
      </c>
      <c r="J466">
        <v>1716425.9525374165</v>
      </c>
      <c r="K466">
        <v>55242.532174999993</v>
      </c>
      <c r="L466">
        <v>308956671.45673496</v>
      </c>
      <c r="M466">
        <v>5614880.2649999987</v>
      </c>
      <c r="N466">
        <v>2574638928.8061247</v>
      </c>
      <c r="O466">
        <v>132600000</v>
      </c>
      <c r="P466">
        <v>26.379759816666656</v>
      </c>
      <c r="Q466">
        <v>25660.567990434374</v>
      </c>
      <c r="R466">
        <v>309011913.98890996</v>
      </c>
      <c r="S466">
        <v>2712.8538090711245</v>
      </c>
      <c r="T466">
        <v>25686.947750251042</v>
      </c>
      <c r="U466">
        <f>Net_Zero_Table[[#This Row],[Total Energy(MJ)]]*AHP!$Q$23/TOPSIS!$B$20</f>
        <v>2.5971808550625943E-2</v>
      </c>
      <c r="V466">
        <f>Net_Zero_Table[[#This Row],[Capital Cost (LKR)]]*AHP!$Q$24/TOPSIS!$C$20</f>
        <v>4.2888362240724514E-3</v>
      </c>
      <c r="W466">
        <f>Net_Zero_Table[[#This Row],[System Cost (LKR)]]*AHP!$Q$25/TOPSIS!$D$20</f>
        <v>2.8810411849443818E-3</v>
      </c>
      <c r="X466">
        <f>Net_Zero_Table[[#This Row],[Embodied Carbon (Metric T)]]*AHP!$Q$26/TOPSIS!$E$20</f>
        <v>1.1373445372166372E-2</v>
      </c>
      <c r="Y4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5.3405198267748762E-3</v>
      </c>
      <c r="Z4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2.4996128546275133E-3</v>
      </c>
      <c r="AA466">
        <f>Net_Zero_Table[[#This Row],[S- Worst-Euclidean Distance]]/(Net_Zero_Table[[#This Row],[S+ Best-Euclidean Distance]]+Net_Zero_Table[[#This Row],[S- Worst-Euclidean Distance]])</f>
        <v>0.31882277458860553</v>
      </c>
      <c r="AB466">
        <v>465</v>
      </c>
    </row>
    <row r="467" spans="1:28" x14ac:dyDescent="0.3">
      <c r="A467">
        <v>262</v>
      </c>
      <c r="B467" t="s">
        <v>141</v>
      </c>
      <c r="C467" t="s">
        <v>150</v>
      </c>
      <c r="D467" t="s">
        <v>154</v>
      </c>
      <c r="E467" t="s">
        <v>157</v>
      </c>
      <c r="F467" t="s">
        <v>159</v>
      </c>
      <c r="G467" t="s">
        <v>225</v>
      </c>
      <c r="H467">
        <v>472.51744855656113</v>
      </c>
      <c r="I467">
        <v>68</v>
      </c>
      <c r="J467">
        <v>1716396.8216664169</v>
      </c>
      <c r="K467">
        <v>55328.514674999991</v>
      </c>
      <c r="L467">
        <v>308951427.89995503</v>
      </c>
      <c r="M467">
        <v>5619179.3899999987</v>
      </c>
      <c r="N467">
        <v>2574595232.4996252</v>
      </c>
      <c r="O467">
        <v>126752000</v>
      </c>
      <c r="P467">
        <v>26.44424669166666</v>
      </c>
      <c r="Q467">
        <v>25660.13248391293</v>
      </c>
      <c r="R467">
        <v>309006756.41463006</v>
      </c>
      <c r="S467">
        <v>2706.9664118896249</v>
      </c>
      <c r="T467">
        <v>25686.576730604596</v>
      </c>
      <c r="U467">
        <f>Net_Zero_Table[[#This Row],[Total Energy(MJ)]]*AHP!$Q$23/TOPSIS!$B$20</f>
        <v>2.5971375067236731E-2</v>
      </c>
      <c r="V467">
        <f>Net_Zero_Table[[#This Row],[Capital Cost (LKR)]]*AHP!$Q$24/TOPSIS!$C$20</f>
        <v>4.2921200417429277E-3</v>
      </c>
      <c r="W467">
        <f>Net_Zero_Table[[#This Row],[System Cost (LKR)]]*AHP!$Q$25/TOPSIS!$D$20</f>
        <v>2.7539798814032448E-3</v>
      </c>
      <c r="X467">
        <f>Net_Zero_Table[[#This Row],[Embodied Carbon (Metric T)]]*AHP!$Q$26/TOPSIS!$E$20</f>
        <v>1.1401248428567625E-2</v>
      </c>
      <c r="Y4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5.3356236044486164E-3</v>
      </c>
      <c r="Z4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2.4954019839481803E-3</v>
      </c>
      <c r="AA467">
        <f>Net_Zero_Table[[#This Row],[S- Worst-Euclidean Distance]]/(Net_Zero_Table[[#This Row],[S+ Best-Euclidean Distance]]+Net_Zero_Table[[#This Row],[S- Worst-Euclidean Distance]])</f>
        <v>0.31865583323410523</v>
      </c>
      <c r="AB467">
        <v>466</v>
      </c>
    </row>
    <row r="468" spans="1:28" x14ac:dyDescent="0.3">
      <c r="A468">
        <v>264</v>
      </c>
      <c r="B468" t="s">
        <v>141</v>
      </c>
      <c r="C468" t="s">
        <v>150</v>
      </c>
      <c r="D468" t="s">
        <v>154</v>
      </c>
      <c r="E468" t="s">
        <v>157</v>
      </c>
      <c r="F468" t="s">
        <v>159</v>
      </c>
      <c r="G468" t="s">
        <v>224</v>
      </c>
      <c r="H468">
        <v>472.51744855656113</v>
      </c>
      <c r="I468">
        <v>34</v>
      </c>
      <c r="J468">
        <v>1716396.8216664169</v>
      </c>
      <c r="K468">
        <v>55328.514674999991</v>
      </c>
      <c r="L468">
        <v>308951427.89995503</v>
      </c>
      <c r="M468">
        <v>5619179.3899999987</v>
      </c>
      <c r="N468">
        <v>2574595232.4996252</v>
      </c>
      <c r="O468">
        <v>127370800</v>
      </c>
      <c r="P468">
        <v>26.44424669166666</v>
      </c>
      <c r="Q468">
        <v>25660.13248391293</v>
      </c>
      <c r="R468">
        <v>309006756.41463006</v>
      </c>
      <c r="S468">
        <v>2707.585211889625</v>
      </c>
      <c r="T468">
        <v>25686.576730604596</v>
      </c>
      <c r="U468">
        <f>Net_Zero_Table[[#This Row],[Total Energy(MJ)]]*AHP!$Q$23/TOPSIS!$B$20</f>
        <v>2.5971375067236731E-2</v>
      </c>
      <c r="V468">
        <f>Net_Zero_Table[[#This Row],[Capital Cost (LKR)]]*AHP!$Q$24/TOPSIS!$C$20</f>
        <v>4.2921200417429277E-3</v>
      </c>
      <c r="W468">
        <f>Net_Zero_Table[[#This Row],[System Cost (LKR)]]*AHP!$Q$25/TOPSIS!$D$20</f>
        <v>2.7674247402663188E-3</v>
      </c>
      <c r="X468">
        <f>Net_Zero_Table[[#This Row],[Embodied Carbon (Metric T)]]*AHP!$Q$26/TOPSIS!$E$20</f>
        <v>1.1401248428567625E-2</v>
      </c>
      <c r="Y4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5.3371711043176387E-3</v>
      </c>
      <c r="Z4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2.4933831556740566E-3</v>
      </c>
      <c r="AA468">
        <f>Net_Zero_Table[[#This Row],[S- Worst-Euclidean Distance]]/(Net_Zero_Table[[#This Row],[S+ Best-Euclidean Distance]]+Net_Zero_Table[[#This Row],[S- Worst-Euclidean Distance]])</f>
        <v>0.31841719920304862</v>
      </c>
      <c r="AB468">
        <v>467</v>
      </c>
    </row>
    <row r="469" spans="1:28" x14ac:dyDescent="0.3">
      <c r="A469">
        <v>263</v>
      </c>
      <c r="B469" t="s">
        <v>141</v>
      </c>
      <c r="C469" t="s">
        <v>150</v>
      </c>
      <c r="D469" t="s">
        <v>154</v>
      </c>
      <c r="E469" t="s">
        <v>157</v>
      </c>
      <c r="F469" t="s">
        <v>159</v>
      </c>
      <c r="G469" t="s">
        <v>226</v>
      </c>
      <c r="H469">
        <v>472.51744855656113</v>
      </c>
      <c r="I469">
        <v>34</v>
      </c>
      <c r="J469">
        <v>1716396.8216664169</v>
      </c>
      <c r="K469">
        <v>55328.514674999991</v>
      </c>
      <c r="L469">
        <v>308951427.89995503</v>
      </c>
      <c r="M469">
        <v>5619179.3899999987</v>
      </c>
      <c r="N469">
        <v>2574595232.4996252</v>
      </c>
      <c r="O469">
        <v>132600000</v>
      </c>
      <c r="P469">
        <v>26.44424669166666</v>
      </c>
      <c r="Q469">
        <v>25660.13248391293</v>
      </c>
      <c r="R469">
        <v>309006756.41463006</v>
      </c>
      <c r="S469">
        <v>2712.8144118896253</v>
      </c>
      <c r="T469">
        <v>25686.576730604596</v>
      </c>
      <c r="U469">
        <f>Net_Zero_Table[[#This Row],[Total Energy(MJ)]]*AHP!$Q$23/TOPSIS!$B$20</f>
        <v>2.5971375067236731E-2</v>
      </c>
      <c r="V469">
        <f>Net_Zero_Table[[#This Row],[Capital Cost (LKR)]]*AHP!$Q$24/TOPSIS!$C$20</f>
        <v>4.2921200417429277E-3</v>
      </c>
      <c r="W469">
        <f>Net_Zero_Table[[#This Row],[System Cost (LKR)]]*AHP!$Q$25/TOPSIS!$D$20</f>
        <v>2.8810411849443818E-3</v>
      </c>
      <c r="X469">
        <f>Net_Zero_Table[[#This Row],[Embodied Carbon (Metric T)]]*AHP!$Q$26/TOPSIS!$E$20</f>
        <v>1.1401248428567625E-2</v>
      </c>
      <c r="Y4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5.3515794097847447E-3</v>
      </c>
      <c r="Z4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2.479170446258774E-3</v>
      </c>
      <c r="AA469">
        <f>Net_Zero_Table[[#This Row],[S- Worst-Euclidean Distance]]/(Net_Zero_Table[[#This Row],[S+ Best-Euclidean Distance]]+Net_Zero_Table[[#This Row],[S- Worst-Euclidean Distance]])</f>
        <v>0.31659425876634673</v>
      </c>
      <c r="AB469">
        <v>468</v>
      </c>
    </row>
    <row r="470" spans="1:28" x14ac:dyDescent="0.3">
      <c r="A470">
        <v>424</v>
      </c>
      <c r="B470" t="s">
        <v>142</v>
      </c>
      <c r="C470" t="s">
        <v>151</v>
      </c>
      <c r="D470" t="s">
        <v>155</v>
      </c>
      <c r="E470" t="s">
        <v>157</v>
      </c>
      <c r="F470" t="s">
        <v>159</v>
      </c>
      <c r="G470" t="s">
        <v>225</v>
      </c>
      <c r="H470">
        <v>487.16250967757418</v>
      </c>
      <c r="I470">
        <v>70</v>
      </c>
      <c r="J470">
        <v>1723575.8829004273</v>
      </c>
      <c r="K470">
        <v>47752.891774999989</v>
      </c>
      <c r="L470">
        <v>310243658.92207694</v>
      </c>
      <c r="M470">
        <v>5542344.1049999986</v>
      </c>
      <c r="N470">
        <v>2585363824.3506408</v>
      </c>
      <c r="O470">
        <v>130480000</v>
      </c>
      <c r="P470">
        <v>26.532959016666659</v>
      </c>
      <c r="Q470">
        <v>25767.459449361388</v>
      </c>
      <c r="R470">
        <v>310291411.81385195</v>
      </c>
      <c r="S470">
        <v>2721.3861684556409</v>
      </c>
      <c r="T470">
        <v>25793.992408378053</v>
      </c>
      <c r="U470">
        <f>Net_Zero_Table[[#This Row],[Total Energy(MJ)]]*AHP!$Q$23/TOPSIS!$B$20</f>
        <v>2.60793476811448E-2</v>
      </c>
      <c r="V470">
        <f>Net_Zero_Table[[#This Row],[Capital Cost (LKR)]]*AHP!$Q$24/TOPSIS!$C$20</f>
        <v>4.2334306417838473E-3</v>
      </c>
      <c r="W470">
        <f>Net_Zero_Table[[#This Row],[System Cost (LKR)]]*AHP!$Q$25/TOPSIS!$D$20</f>
        <v>2.834979289679811E-3</v>
      </c>
      <c r="X470">
        <f>Net_Zero_Table[[#This Row],[Embodied Carbon (Metric T)]]*AHP!$Q$26/TOPSIS!$E$20</f>
        <v>1.1439496115022598E-2</v>
      </c>
      <c r="Y4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5.4551315026751266E-3</v>
      </c>
      <c r="Z4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2.4237333618323193E-3</v>
      </c>
      <c r="AA470">
        <f>Net_Zero_Table[[#This Row],[S- Worst-Euclidean Distance]]/(Net_Zero_Table[[#This Row],[S+ Best-Euclidean Distance]]+Net_Zero_Table[[#This Row],[S- Worst-Euclidean Distance]])</f>
        <v>0.30762469004268689</v>
      </c>
      <c r="AB470">
        <v>469</v>
      </c>
    </row>
    <row r="471" spans="1:28" x14ac:dyDescent="0.3">
      <c r="A471">
        <v>426</v>
      </c>
      <c r="B471" t="s">
        <v>142</v>
      </c>
      <c r="C471" t="s">
        <v>151</v>
      </c>
      <c r="D471" t="s">
        <v>155</v>
      </c>
      <c r="E471" t="s">
        <v>157</v>
      </c>
      <c r="F471" t="s">
        <v>159</v>
      </c>
      <c r="G471" t="s">
        <v>224</v>
      </c>
      <c r="H471">
        <v>487.16250967757418</v>
      </c>
      <c r="I471">
        <v>35</v>
      </c>
      <c r="J471">
        <v>1723575.8829004273</v>
      </c>
      <c r="K471">
        <v>47752.891774999989</v>
      </c>
      <c r="L471">
        <v>310243658.92207694</v>
      </c>
      <c r="M471">
        <v>5542344.1049999986</v>
      </c>
      <c r="N471">
        <v>2585363824.3506408</v>
      </c>
      <c r="O471">
        <v>131117000</v>
      </c>
      <c r="P471">
        <v>26.532959016666659</v>
      </c>
      <c r="Q471">
        <v>25767.459449361388</v>
      </c>
      <c r="R471">
        <v>310291411.81385195</v>
      </c>
      <c r="S471">
        <v>2722.0231684556406</v>
      </c>
      <c r="T471">
        <v>25793.992408378053</v>
      </c>
      <c r="U471">
        <f>Net_Zero_Table[[#This Row],[Total Energy(MJ)]]*AHP!$Q$23/TOPSIS!$B$20</f>
        <v>2.60793476811448E-2</v>
      </c>
      <c r="V471">
        <f>Net_Zero_Table[[#This Row],[Capital Cost (LKR)]]*AHP!$Q$24/TOPSIS!$C$20</f>
        <v>4.2334306417838473E-3</v>
      </c>
      <c r="W471">
        <f>Net_Zero_Table[[#This Row],[System Cost (LKR)]]*AHP!$Q$25/TOPSIS!$D$20</f>
        <v>2.8488195855682695E-3</v>
      </c>
      <c r="X471">
        <f>Net_Zero_Table[[#This Row],[Embodied Carbon (Metric T)]]*AHP!$Q$26/TOPSIS!$E$20</f>
        <v>1.1439496115022598E-2</v>
      </c>
      <c r="Y4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5.456895565565059E-3</v>
      </c>
      <c r="Z4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2.4220576526340085E-3</v>
      </c>
      <c r="AA471">
        <f>Net_Zero_Table[[#This Row],[S- Worst-Euclidean Distance]]/(Net_Zero_Table[[#This Row],[S+ Best-Euclidean Distance]]+Net_Zero_Table[[#This Row],[S- Worst-Euclidean Distance]])</f>
        <v>0.30740855866988259</v>
      </c>
      <c r="AB471">
        <v>470</v>
      </c>
    </row>
    <row r="472" spans="1:28" x14ac:dyDescent="0.3">
      <c r="A472">
        <v>425</v>
      </c>
      <c r="B472" t="s">
        <v>142</v>
      </c>
      <c r="C472" t="s">
        <v>151</v>
      </c>
      <c r="D472" t="s">
        <v>155</v>
      </c>
      <c r="E472" t="s">
        <v>157</v>
      </c>
      <c r="F472" t="s">
        <v>159</v>
      </c>
      <c r="G472" t="s">
        <v>226</v>
      </c>
      <c r="H472">
        <v>487.16250967757418</v>
      </c>
      <c r="I472">
        <v>35</v>
      </c>
      <c r="J472">
        <v>1723575.8829004273</v>
      </c>
      <c r="K472">
        <v>47752.891774999989</v>
      </c>
      <c r="L472">
        <v>310243658.92207694</v>
      </c>
      <c r="M472">
        <v>5542344.1049999986</v>
      </c>
      <c r="N472">
        <v>2585363824.3506408</v>
      </c>
      <c r="O472">
        <v>136500000</v>
      </c>
      <c r="P472">
        <v>26.532959016666659</v>
      </c>
      <c r="Q472">
        <v>25767.459449361388</v>
      </c>
      <c r="R472">
        <v>310291411.81385195</v>
      </c>
      <c r="S472">
        <v>2727.4061684556409</v>
      </c>
      <c r="T472">
        <v>25793.992408378053</v>
      </c>
      <c r="U472">
        <f>Net_Zero_Table[[#This Row],[Total Energy(MJ)]]*AHP!$Q$23/TOPSIS!$B$20</f>
        <v>2.60793476811448E-2</v>
      </c>
      <c r="V472">
        <f>Net_Zero_Table[[#This Row],[Capital Cost (LKR)]]*AHP!$Q$24/TOPSIS!$C$20</f>
        <v>4.2334306417838473E-3</v>
      </c>
      <c r="W472">
        <f>Net_Zero_Table[[#This Row],[System Cost (LKR)]]*AHP!$Q$25/TOPSIS!$D$20</f>
        <v>2.9657776903839225E-3</v>
      </c>
      <c r="X472">
        <f>Net_Zero_Table[[#This Row],[Embodied Carbon (Metric T)]]*AHP!$Q$26/TOPSIS!$E$20</f>
        <v>1.1439496115022598E-2</v>
      </c>
      <c r="Y4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5.4731778716879615E-3</v>
      </c>
      <c r="Z4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2.4110250081783172E-3</v>
      </c>
      <c r="AA472">
        <f>Net_Zero_Table[[#This Row],[S- Worst-Euclidean Distance]]/(Net_Zero_Table[[#This Row],[S+ Best-Euclidean Distance]]+Net_Zero_Table[[#This Row],[S- Worst-Euclidean Distance]])</f>
        <v>0.30580453660512724</v>
      </c>
      <c r="AB472">
        <v>471</v>
      </c>
    </row>
    <row r="473" spans="1:28" x14ac:dyDescent="0.3">
      <c r="A473">
        <v>406</v>
      </c>
      <c r="B473" t="s">
        <v>142</v>
      </c>
      <c r="C473" t="s">
        <v>151</v>
      </c>
      <c r="D473" t="s">
        <v>154</v>
      </c>
      <c r="E473" t="s">
        <v>157</v>
      </c>
      <c r="F473" t="s">
        <v>159</v>
      </c>
      <c r="G473" t="s">
        <v>225</v>
      </c>
      <c r="H473">
        <v>487.13241580257414</v>
      </c>
      <c r="I473">
        <v>70</v>
      </c>
      <c r="J473">
        <v>1723546.7520294271</v>
      </c>
      <c r="K473">
        <v>47838.874274999995</v>
      </c>
      <c r="L473">
        <v>310238415.36529684</v>
      </c>
      <c r="M473">
        <v>5546643.2299999986</v>
      </c>
      <c r="N473">
        <v>2585320128.0441403</v>
      </c>
      <c r="O473">
        <v>130480000</v>
      </c>
      <c r="P473">
        <v>26.597445891666659</v>
      </c>
      <c r="Q473">
        <v>25767.023942839933</v>
      </c>
      <c r="R473">
        <v>310286254.23957187</v>
      </c>
      <c r="S473">
        <v>2721.3467712741403</v>
      </c>
      <c r="T473">
        <v>25793.621388731601</v>
      </c>
      <c r="U473">
        <f>Net_Zero_Table[[#This Row],[Total Energy(MJ)]]*AHP!$Q$23/TOPSIS!$B$20</f>
        <v>2.6078914197755577E-2</v>
      </c>
      <c r="V473">
        <f>Net_Zero_Table[[#This Row],[Capital Cost (LKR)]]*AHP!$Q$24/TOPSIS!$C$20</f>
        <v>4.2367144594543243E-3</v>
      </c>
      <c r="W473">
        <f>Net_Zero_Table[[#This Row],[System Cost (LKR)]]*AHP!$Q$25/TOPSIS!$D$20</f>
        <v>2.834979289679811E-3</v>
      </c>
      <c r="X473">
        <f>Net_Zero_Table[[#This Row],[Embodied Carbon (Metric T)]]*AHP!$Q$26/TOPSIS!$E$20</f>
        <v>1.1467299171423848E-2</v>
      </c>
      <c r="Y4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5.4662533401845775E-3</v>
      </c>
      <c r="Z4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2.4033145437888366E-3</v>
      </c>
      <c r="AA473">
        <f>Net_Zero_Table[[#This Row],[S- Worst-Euclidean Distance]]/(Net_Zero_Table[[#This Row],[S+ Best-Euclidean Distance]]+Net_Zero_Table[[#This Row],[S- Worst-Euclidean Distance]])</f>
        <v>0.3053934573311517</v>
      </c>
      <c r="AB473">
        <v>472</v>
      </c>
    </row>
    <row r="474" spans="1:28" x14ac:dyDescent="0.3">
      <c r="A474">
        <v>408</v>
      </c>
      <c r="B474" t="s">
        <v>142</v>
      </c>
      <c r="C474" t="s">
        <v>151</v>
      </c>
      <c r="D474" t="s">
        <v>154</v>
      </c>
      <c r="E474" t="s">
        <v>157</v>
      </c>
      <c r="F474" t="s">
        <v>159</v>
      </c>
      <c r="G474" t="s">
        <v>224</v>
      </c>
      <c r="H474">
        <v>487.13241580257414</v>
      </c>
      <c r="I474">
        <v>35</v>
      </c>
      <c r="J474">
        <v>1723546.7520294271</v>
      </c>
      <c r="K474">
        <v>47838.874274999995</v>
      </c>
      <c r="L474">
        <v>310238415.36529684</v>
      </c>
      <c r="M474">
        <v>5546643.2299999986</v>
      </c>
      <c r="N474">
        <v>2585320128.0441403</v>
      </c>
      <c r="O474">
        <v>131117000</v>
      </c>
      <c r="P474">
        <v>26.597445891666659</v>
      </c>
      <c r="Q474">
        <v>25767.023942839933</v>
      </c>
      <c r="R474">
        <v>310286254.23957187</v>
      </c>
      <c r="S474">
        <v>2721.9837712741405</v>
      </c>
      <c r="T474">
        <v>25793.621388731601</v>
      </c>
      <c r="U474">
        <f>Net_Zero_Table[[#This Row],[Total Energy(MJ)]]*AHP!$Q$23/TOPSIS!$B$20</f>
        <v>2.6078914197755577E-2</v>
      </c>
      <c r="V474">
        <f>Net_Zero_Table[[#This Row],[Capital Cost (LKR)]]*AHP!$Q$24/TOPSIS!$C$20</f>
        <v>4.2367144594543243E-3</v>
      </c>
      <c r="W474">
        <f>Net_Zero_Table[[#This Row],[System Cost (LKR)]]*AHP!$Q$25/TOPSIS!$D$20</f>
        <v>2.8488195855682695E-3</v>
      </c>
      <c r="X474">
        <f>Net_Zero_Table[[#This Row],[Embodied Carbon (Metric T)]]*AHP!$Q$26/TOPSIS!$E$20</f>
        <v>1.1467299171423848E-2</v>
      </c>
      <c r="Y4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5.4680138150048664E-3</v>
      </c>
      <c r="Z4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2.4016245876095858E-3</v>
      </c>
      <c r="AA474">
        <f>Net_Zero_Table[[#This Row],[S- Worst-Euclidean Distance]]/(Net_Zero_Table[[#This Row],[S+ Best-Euclidean Distance]]+Net_Zero_Table[[#This Row],[S- Worst-Euclidean Distance]])</f>
        <v>0.30517597693074661</v>
      </c>
      <c r="AB474">
        <v>473</v>
      </c>
    </row>
    <row r="475" spans="1:28" x14ac:dyDescent="0.3">
      <c r="A475">
        <v>172</v>
      </c>
      <c r="B475" t="s">
        <v>140</v>
      </c>
      <c r="C475" t="s">
        <v>150</v>
      </c>
      <c r="D475" t="s">
        <v>155</v>
      </c>
      <c r="E475" t="s">
        <v>157</v>
      </c>
      <c r="F475" t="s">
        <v>159</v>
      </c>
      <c r="G475" t="s">
        <v>225</v>
      </c>
      <c r="H475">
        <v>457.78245384723675</v>
      </c>
      <c r="I475">
        <v>66</v>
      </c>
      <c r="J475">
        <v>1669558.6654412614</v>
      </c>
      <c r="K475">
        <v>62120.932174999987</v>
      </c>
      <c r="L475">
        <v>300520559.77942705</v>
      </c>
      <c r="M475">
        <v>6130760.2649999987</v>
      </c>
      <c r="N475">
        <v>2504337998.1618919</v>
      </c>
      <c r="O475">
        <v>123024000</v>
      </c>
      <c r="P475">
        <v>29.131119816666658</v>
      </c>
      <c r="Q475">
        <v>24959.902048346856</v>
      </c>
      <c r="R475">
        <v>300582680.71160203</v>
      </c>
      <c r="S475">
        <v>2633.4927584268917</v>
      </c>
      <c r="T475">
        <v>24989.033168163522</v>
      </c>
      <c r="U475">
        <f>Net_Zero_Table[[#This Row],[Total Energy(MJ)]]*AHP!$Q$23/TOPSIS!$B$20</f>
        <v>2.5263349028529124E-2</v>
      </c>
      <c r="V475">
        <f>Net_Zero_Table[[#This Row],[Capital Cost (LKR)]]*AHP!$Q$24/TOPSIS!$C$20</f>
        <v>4.6828828870202135E-3</v>
      </c>
      <c r="W475">
        <f>Net_Zero_Table[[#This Row],[System Cost (LKR)]]*AHP!$Q$25/TOPSIS!$D$20</f>
        <v>2.672980473126679E-3</v>
      </c>
      <c r="X475">
        <f>Net_Zero_Table[[#This Row],[Embodied Carbon (Metric T)]]*AHP!$Q$26/TOPSIS!$E$20</f>
        <v>1.255967462052341E-2</v>
      </c>
      <c r="Y4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5.3712524431424975E-3</v>
      </c>
      <c r="Z4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2.346990557236482E-3</v>
      </c>
      <c r="AA475">
        <f>Net_Zero_Table[[#This Row],[S- Worst-Euclidean Distance]]/(Net_Zero_Table[[#This Row],[S+ Best-Euclidean Distance]]+Net_Zero_Table[[#This Row],[S- Worst-Euclidean Distance]])</f>
        <v>0.30408352744546141</v>
      </c>
      <c r="AB475">
        <v>474</v>
      </c>
    </row>
    <row r="476" spans="1:28" x14ac:dyDescent="0.3">
      <c r="A476">
        <v>174</v>
      </c>
      <c r="B476" t="s">
        <v>140</v>
      </c>
      <c r="C476" t="s">
        <v>150</v>
      </c>
      <c r="D476" t="s">
        <v>155</v>
      </c>
      <c r="E476" t="s">
        <v>157</v>
      </c>
      <c r="F476" t="s">
        <v>159</v>
      </c>
      <c r="G476" t="s">
        <v>224</v>
      </c>
      <c r="H476">
        <v>457.78245384723675</v>
      </c>
      <c r="I476">
        <v>33</v>
      </c>
      <c r="J476">
        <v>1669558.6654412614</v>
      </c>
      <c r="K476">
        <v>62120.932174999987</v>
      </c>
      <c r="L476">
        <v>300520559.77942705</v>
      </c>
      <c r="M476">
        <v>6130760.2649999987</v>
      </c>
      <c r="N476">
        <v>2504337998.1618919</v>
      </c>
      <c r="O476">
        <v>123624600</v>
      </c>
      <c r="P476">
        <v>29.131119816666658</v>
      </c>
      <c r="Q476">
        <v>24959.902048346856</v>
      </c>
      <c r="R476">
        <v>300582680.71160203</v>
      </c>
      <c r="S476">
        <v>2634.0933584268919</v>
      </c>
      <c r="T476">
        <v>24989.033168163522</v>
      </c>
      <c r="U476">
        <f>Net_Zero_Table[[#This Row],[Total Energy(MJ)]]*AHP!$Q$23/TOPSIS!$B$20</f>
        <v>2.5263349028529124E-2</v>
      </c>
      <c r="V476">
        <f>Net_Zero_Table[[#This Row],[Capital Cost (LKR)]]*AHP!$Q$24/TOPSIS!$C$20</f>
        <v>4.6828828870202135E-3</v>
      </c>
      <c r="W476">
        <f>Net_Zero_Table[[#This Row],[System Cost (LKR)]]*AHP!$Q$25/TOPSIS!$D$20</f>
        <v>2.6860298949643686E-3</v>
      </c>
      <c r="X476">
        <f>Net_Zero_Table[[#This Row],[Embodied Carbon (Metric T)]]*AHP!$Q$26/TOPSIS!$E$20</f>
        <v>1.255967462052341E-2</v>
      </c>
      <c r="Y4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5.37254725769706E-3</v>
      </c>
      <c r="Z4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2.3444552127834723E-3</v>
      </c>
      <c r="AA476">
        <f>Net_Zero_Table[[#This Row],[S- Worst-Euclidean Distance]]/(Net_Zero_Table[[#This Row],[S+ Best-Euclidean Distance]]+Net_Zero_Table[[#This Row],[S- Worst-Euclidean Distance]])</f>
        <v>0.30380386966981038</v>
      </c>
      <c r="AB476">
        <v>475</v>
      </c>
    </row>
    <row r="477" spans="1:28" x14ac:dyDescent="0.3">
      <c r="A477">
        <v>407</v>
      </c>
      <c r="B477" t="s">
        <v>142</v>
      </c>
      <c r="C477" t="s">
        <v>151</v>
      </c>
      <c r="D477" t="s">
        <v>154</v>
      </c>
      <c r="E477" t="s">
        <v>157</v>
      </c>
      <c r="F477" t="s">
        <v>159</v>
      </c>
      <c r="G477" t="s">
        <v>226</v>
      </c>
      <c r="H477">
        <v>487.13241580257414</v>
      </c>
      <c r="I477">
        <v>35</v>
      </c>
      <c r="J477">
        <v>1723546.7520294271</v>
      </c>
      <c r="K477">
        <v>47838.874274999995</v>
      </c>
      <c r="L477">
        <v>310238415.36529684</v>
      </c>
      <c r="M477">
        <v>5546643.2299999986</v>
      </c>
      <c r="N477">
        <v>2585320128.0441403</v>
      </c>
      <c r="O477">
        <v>136500000</v>
      </c>
      <c r="P477">
        <v>26.597445891666659</v>
      </c>
      <c r="Q477">
        <v>25767.023942839933</v>
      </c>
      <c r="R477">
        <v>310286254.23957187</v>
      </c>
      <c r="S477">
        <v>2727.3667712741403</v>
      </c>
      <c r="T477">
        <v>25793.621388731601</v>
      </c>
      <c r="U477">
        <f>Net_Zero_Table[[#This Row],[Total Energy(MJ)]]*AHP!$Q$23/TOPSIS!$B$20</f>
        <v>2.6078914197755577E-2</v>
      </c>
      <c r="V477">
        <f>Net_Zero_Table[[#This Row],[Capital Cost (LKR)]]*AHP!$Q$24/TOPSIS!$C$20</f>
        <v>4.2367144594543243E-3</v>
      </c>
      <c r="W477">
        <f>Net_Zero_Table[[#This Row],[System Cost (LKR)]]*AHP!$Q$25/TOPSIS!$D$20</f>
        <v>2.9657776903839225E-3</v>
      </c>
      <c r="X477">
        <f>Net_Zero_Table[[#This Row],[Embodied Carbon (Metric T)]]*AHP!$Q$26/TOPSIS!$E$20</f>
        <v>1.1467299171423848E-2</v>
      </c>
      <c r="Y4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5.4842631120994934E-3</v>
      </c>
      <c r="Z4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2.3904976421634896E-3</v>
      </c>
      <c r="AA477">
        <f>Net_Zero_Table[[#This Row],[S- Worst-Euclidean Distance]]/(Net_Zero_Table[[#This Row],[S+ Best-Euclidean Distance]]+Net_Zero_Table[[#This Row],[S- Worst-Euclidean Distance]])</f>
        <v>0.30356447856138352</v>
      </c>
      <c r="AB477">
        <v>476</v>
      </c>
    </row>
    <row r="478" spans="1:28" x14ac:dyDescent="0.3">
      <c r="A478">
        <v>154</v>
      </c>
      <c r="B478" t="s">
        <v>140</v>
      </c>
      <c r="C478" t="s">
        <v>150</v>
      </c>
      <c r="D478" t="s">
        <v>154</v>
      </c>
      <c r="E478" t="s">
        <v>157</v>
      </c>
      <c r="F478" t="s">
        <v>159</v>
      </c>
      <c r="G478" t="s">
        <v>225</v>
      </c>
      <c r="H478">
        <v>457.75235997223672</v>
      </c>
      <c r="I478">
        <v>66</v>
      </c>
      <c r="J478">
        <v>1669529.5345702616</v>
      </c>
      <c r="K478">
        <v>62206.914674999993</v>
      </c>
      <c r="L478">
        <v>300515316.22264707</v>
      </c>
      <c r="M478">
        <v>6135059.3899999987</v>
      </c>
      <c r="N478">
        <v>2504294301.8553925</v>
      </c>
      <c r="O478">
        <v>123024000</v>
      </c>
      <c r="P478">
        <v>29.195606691666661</v>
      </c>
      <c r="Q478">
        <v>24959.466541825412</v>
      </c>
      <c r="R478">
        <v>300577523.13732207</v>
      </c>
      <c r="S478">
        <v>2633.4533612453924</v>
      </c>
      <c r="T478">
        <v>24988.66214851708</v>
      </c>
      <c r="U478">
        <f>Net_Zero_Table[[#This Row],[Total Energy(MJ)]]*AHP!$Q$23/TOPSIS!$B$20</f>
        <v>2.5262915545139906E-2</v>
      </c>
      <c r="V478">
        <f>Net_Zero_Table[[#This Row],[Capital Cost (LKR)]]*AHP!$Q$24/TOPSIS!$C$20</f>
        <v>4.6861667046906898E-3</v>
      </c>
      <c r="W478">
        <f>Net_Zero_Table[[#This Row],[System Cost (LKR)]]*AHP!$Q$25/TOPSIS!$D$20</f>
        <v>2.672980473126679E-3</v>
      </c>
      <c r="X478">
        <f>Net_Zero_Table[[#This Row],[Embodied Carbon (Metric T)]]*AHP!$Q$26/TOPSIS!$E$20</f>
        <v>1.2587477676924662E-2</v>
      </c>
      <c r="Y4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5.3886702190868493E-3</v>
      </c>
      <c r="Z4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2.3400320761463754E-3</v>
      </c>
      <c r="AA478">
        <f>Net_Zero_Table[[#This Row],[S- Worst-Euclidean Distance]]/(Net_Zero_Table[[#This Row],[S+ Best-Euclidean Distance]]+Net_Zero_Table[[#This Row],[S- Worst-Euclidean Distance]])</f>
        <v>0.30277166680228063</v>
      </c>
      <c r="AB478">
        <v>477</v>
      </c>
    </row>
    <row r="479" spans="1:28" x14ac:dyDescent="0.3">
      <c r="A479">
        <v>156</v>
      </c>
      <c r="B479" t="s">
        <v>140</v>
      </c>
      <c r="C479" t="s">
        <v>150</v>
      </c>
      <c r="D479" t="s">
        <v>154</v>
      </c>
      <c r="E479" t="s">
        <v>157</v>
      </c>
      <c r="F479" t="s">
        <v>159</v>
      </c>
      <c r="G479" t="s">
        <v>224</v>
      </c>
      <c r="H479">
        <v>457.75235997223672</v>
      </c>
      <c r="I479">
        <v>33</v>
      </c>
      <c r="J479">
        <v>1669529.5345702616</v>
      </c>
      <c r="K479">
        <v>62206.914674999993</v>
      </c>
      <c r="L479">
        <v>300515316.22264707</v>
      </c>
      <c r="M479">
        <v>6135059.3899999987</v>
      </c>
      <c r="N479">
        <v>2504294301.8553925</v>
      </c>
      <c r="O479">
        <v>123624600</v>
      </c>
      <c r="P479">
        <v>29.195606691666661</v>
      </c>
      <c r="Q479">
        <v>24959.466541825412</v>
      </c>
      <c r="R479">
        <v>300577523.13732207</v>
      </c>
      <c r="S479">
        <v>2634.0539612453922</v>
      </c>
      <c r="T479">
        <v>24988.66214851708</v>
      </c>
      <c r="U479">
        <f>Net_Zero_Table[[#This Row],[Total Energy(MJ)]]*AHP!$Q$23/TOPSIS!$B$20</f>
        <v>2.5262915545139906E-2</v>
      </c>
      <c r="V479">
        <f>Net_Zero_Table[[#This Row],[Capital Cost (LKR)]]*AHP!$Q$24/TOPSIS!$C$20</f>
        <v>4.6861667046906898E-3</v>
      </c>
      <c r="W479">
        <f>Net_Zero_Table[[#This Row],[System Cost (LKR)]]*AHP!$Q$25/TOPSIS!$D$20</f>
        <v>2.6860298949643686E-3</v>
      </c>
      <c r="X479">
        <f>Net_Zero_Table[[#This Row],[Embodied Carbon (Metric T)]]*AHP!$Q$26/TOPSIS!$E$20</f>
        <v>1.2587477676924662E-2</v>
      </c>
      <c r="Y4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5.3899608494215861E-3</v>
      </c>
      <c r="Z4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2.3374891842283039E-3</v>
      </c>
      <c r="AA479">
        <f>Net_Zero_Table[[#This Row],[S- Worst-Euclidean Distance]]/(Net_Zero_Table[[#This Row],[S+ Best-Euclidean Distance]]+Net_Zero_Table[[#This Row],[S- Worst-Euclidean Distance]])</f>
        <v>0.30249165948009921</v>
      </c>
      <c r="AB479">
        <v>478</v>
      </c>
    </row>
    <row r="480" spans="1:28" x14ac:dyDescent="0.3">
      <c r="A480">
        <v>173</v>
      </c>
      <c r="B480" t="s">
        <v>140</v>
      </c>
      <c r="C480" t="s">
        <v>150</v>
      </c>
      <c r="D480" t="s">
        <v>155</v>
      </c>
      <c r="E480" t="s">
        <v>157</v>
      </c>
      <c r="F480" t="s">
        <v>159</v>
      </c>
      <c r="G480" t="s">
        <v>226</v>
      </c>
      <c r="H480">
        <v>457.78245384723675</v>
      </c>
      <c r="I480">
        <v>33</v>
      </c>
      <c r="J480">
        <v>1669558.6654412614</v>
      </c>
      <c r="K480">
        <v>62120.932174999987</v>
      </c>
      <c r="L480">
        <v>300520559.77942705</v>
      </c>
      <c r="M480">
        <v>6130760.2649999987</v>
      </c>
      <c r="N480">
        <v>2504337998.1618919</v>
      </c>
      <c r="O480">
        <v>128700000</v>
      </c>
      <c r="P480">
        <v>29.131119816666658</v>
      </c>
      <c r="Q480">
        <v>24959.902048346856</v>
      </c>
      <c r="R480">
        <v>300582680.71160203</v>
      </c>
      <c r="S480">
        <v>2639.1687584268916</v>
      </c>
      <c r="T480">
        <v>24989.033168163522</v>
      </c>
      <c r="U480">
        <f>Net_Zero_Table[[#This Row],[Total Energy(MJ)]]*AHP!$Q$23/TOPSIS!$B$20</f>
        <v>2.5263349028529124E-2</v>
      </c>
      <c r="V480">
        <f>Net_Zero_Table[[#This Row],[Capital Cost (LKR)]]*AHP!$Q$24/TOPSIS!$C$20</f>
        <v>4.6828828870202135E-3</v>
      </c>
      <c r="W480">
        <f>Net_Zero_Table[[#This Row],[System Cost (LKR)]]*AHP!$Q$25/TOPSIS!$D$20</f>
        <v>2.7963046795048412E-3</v>
      </c>
      <c r="X480">
        <f>Net_Zero_Table[[#This Row],[Embodied Carbon (Metric T)]]*AHP!$Q$26/TOPSIS!$E$20</f>
        <v>1.255967462052341E-2</v>
      </c>
      <c r="Y4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5.3847396509487406E-3</v>
      </c>
      <c r="Z4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2.3258450760103703E-3</v>
      </c>
      <c r="AA480">
        <f>Net_Zero_Table[[#This Row],[S- Worst-Euclidean Distance]]/(Net_Zero_Table[[#This Row],[S+ Best-Euclidean Distance]]+Net_Zero_Table[[#This Row],[S- Worst-Euclidean Distance]])</f>
        <v>0.30164315137843428</v>
      </c>
      <c r="AB480">
        <v>479</v>
      </c>
    </row>
    <row r="481" spans="1:28" x14ac:dyDescent="0.3">
      <c r="A481">
        <v>155</v>
      </c>
      <c r="B481" t="s">
        <v>140</v>
      </c>
      <c r="C481" t="s">
        <v>150</v>
      </c>
      <c r="D481" t="s">
        <v>154</v>
      </c>
      <c r="E481" t="s">
        <v>157</v>
      </c>
      <c r="F481" t="s">
        <v>159</v>
      </c>
      <c r="G481" t="s">
        <v>226</v>
      </c>
      <c r="H481">
        <v>457.75235997223672</v>
      </c>
      <c r="I481">
        <v>33</v>
      </c>
      <c r="J481">
        <v>1669529.5345702616</v>
      </c>
      <c r="K481">
        <v>62206.914674999993</v>
      </c>
      <c r="L481">
        <v>300515316.22264707</v>
      </c>
      <c r="M481">
        <v>6135059.3899999987</v>
      </c>
      <c r="N481">
        <v>2504294301.8553925</v>
      </c>
      <c r="O481">
        <v>128700000</v>
      </c>
      <c r="P481">
        <v>29.195606691666661</v>
      </c>
      <c r="Q481">
        <v>24959.466541825412</v>
      </c>
      <c r="R481">
        <v>300577523.13732207</v>
      </c>
      <c r="S481">
        <v>2639.1293612453924</v>
      </c>
      <c r="T481">
        <v>24988.66214851708</v>
      </c>
      <c r="U481">
        <f>Net_Zero_Table[[#This Row],[Total Energy(MJ)]]*AHP!$Q$23/TOPSIS!$B$20</f>
        <v>2.5262915545139906E-2</v>
      </c>
      <c r="V481">
        <f>Net_Zero_Table[[#This Row],[Capital Cost (LKR)]]*AHP!$Q$24/TOPSIS!$C$20</f>
        <v>4.6861667046906898E-3</v>
      </c>
      <c r="W481">
        <f>Net_Zero_Table[[#This Row],[System Cost (LKR)]]*AHP!$Q$25/TOPSIS!$D$20</f>
        <v>2.7963046795048412E-3</v>
      </c>
      <c r="X481">
        <f>Net_Zero_Table[[#This Row],[Embodied Carbon (Metric T)]]*AHP!$Q$26/TOPSIS!$E$20</f>
        <v>1.2587477676924662E-2</v>
      </c>
      <c r="Y4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5.4021139409132076E-3</v>
      </c>
      <c r="Z4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2.3188231410002772E-3</v>
      </c>
      <c r="AA481">
        <f>Net_Zero_Table[[#This Row],[S- Worst-Euclidean Distance]]/(Net_Zero_Table[[#This Row],[S+ Best-Euclidean Distance]]+Net_Zero_Table[[#This Row],[S- Worst-Euclidean Distance]])</f>
        <v>0.30032923677518192</v>
      </c>
      <c r="AB481">
        <v>480</v>
      </c>
    </row>
    <row r="482" spans="1:28" x14ac:dyDescent="0.3">
      <c r="A482">
        <v>382</v>
      </c>
      <c r="B482" t="s">
        <v>142</v>
      </c>
      <c r="C482" t="s">
        <v>150</v>
      </c>
      <c r="D482" t="s">
        <v>155</v>
      </c>
      <c r="E482" t="s">
        <v>156</v>
      </c>
      <c r="F482" t="s">
        <v>160</v>
      </c>
      <c r="G482" t="s">
        <v>225</v>
      </c>
      <c r="H482">
        <v>500.6198032056746</v>
      </c>
      <c r="I482">
        <v>72</v>
      </c>
      <c r="J482">
        <v>1796554.3200258838</v>
      </c>
      <c r="K482">
        <v>46184.480508333319</v>
      </c>
      <c r="L482">
        <v>323379777.60465914</v>
      </c>
      <c r="M482">
        <v>6413490.1191666657</v>
      </c>
      <c r="N482">
        <v>2694831480.038826</v>
      </c>
      <c r="O482">
        <v>134208000</v>
      </c>
      <c r="P482">
        <v>24.485962316666662</v>
      </c>
      <c r="Q482">
        <v>26858.487084386965</v>
      </c>
      <c r="R482">
        <v>323425962.08516747</v>
      </c>
      <c r="S482">
        <v>2835.4529701579927</v>
      </c>
      <c r="T482">
        <v>26882.973046703632</v>
      </c>
      <c r="U482">
        <f>Net_Zero_Table[[#This Row],[Total Energy(MJ)]]*AHP!$Q$23/TOPSIS!$B$20</f>
        <v>2.7183279308381096E-2</v>
      </c>
      <c r="V482">
        <f>Net_Zero_Table[[#This Row],[Capital Cost (LKR)]]*AHP!$Q$24/TOPSIS!$C$20</f>
        <v>4.898841550953846E-3</v>
      </c>
      <c r="W482">
        <f>Net_Zero_Table[[#This Row],[System Cost (LKR)]]*AHP!$Q$25/TOPSIS!$D$20</f>
        <v>2.9159786979563772E-3</v>
      </c>
      <c r="X482">
        <f>Net_Zero_Table[[#This Row],[Embodied Carbon (Metric T)]]*AHP!$Q$26/TOPSIS!$E$20</f>
        <v>1.0556948081748023E-2</v>
      </c>
      <c r="Y4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6.2980121641703826E-3</v>
      </c>
      <c r="Z4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2.6150974227109793E-3</v>
      </c>
      <c r="AA482">
        <f>Net_Zero_Table[[#This Row],[S- Worst-Euclidean Distance]]/(Net_Zero_Table[[#This Row],[S+ Best-Euclidean Distance]]+Net_Zero_Table[[#This Row],[S- Worst-Euclidean Distance]])</f>
        <v>0.29339899809601516</v>
      </c>
      <c r="AB482">
        <v>481</v>
      </c>
    </row>
    <row r="483" spans="1:28" x14ac:dyDescent="0.3">
      <c r="A483">
        <v>384</v>
      </c>
      <c r="B483" t="s">
        <v>142</v>
      </c>
      <c r="C483" t="s">
        <v>150</v>
      </c>
      <c r="D483" t="s">
        <v>155</v>
      </c>
      <c r="E483" t="s">
        <v>156</v>
      </c>
      <c r="F483" t="s">
        <v>160</v>
      </c>
      <c r="G483" t="s">
        <v>224</v>
      </c>
      <c r="H483">
        <v>500.6198032056746</v>
      </c>
      <c r="I483">
        <v>36</v>
      </c>
      <c r="J483">
        <v>1796554.3200258838</v>
      </c>
      <c r="K483">
        <v>46184.480508333319</v>
      </c>
      <c r="L483">
        <v>323379777.60465914</v>
      </c>
      <c r="M483">
        <v>6413490.1191666657</v>
      </c>
      <c r="N483">
        <v>2694831480.038826</v>
      </c>
      <c r="O483">
        <v>134863200</v>
      </c>
      <c r="P483">
        <v>24.485962316666662</v>
      </c>
      <c r="Q483">
        <v>26858.487084386965</v>
      </c>
      <c r="R483">
        <v>323425962.08516747</v>
      </c>
      <c r="S483">
        <v>2836.1081701579928</v>
      </c>
      <c r="T483">
        <v>26882.973046703632</v>
      </c>
      <c r="U483">
        <f>Net_Zero_Table[[#This Row],[Total Energy(MJ)]]*AHP!$Q$23/TOPSIS!$B$20</f>
        <v>2.7183279308381096E-2</v>
      </c>
      <c r="V483">
        <f>Net_Zero_Table[[#This Row],[Capital Cost (LKR)]]*AHP!$Q$24/TOPSIS!$C$20</f>
        <v>4.898841550953846E-3</v>
      </c>
      <c r="W483">
        <f>Net_Zero_Table[[#This Row],[System Cost (LKR)]]*AHP!$Q$25/TOPSIS!$D$20</f>
        <v>2.9302144308702201E-3</v>
      </c>
      <c r="X483">
        <f>Net_Zero_Table[[#This Row],[Embodied Carbon (Metric T)]]*AHP!$Q$26/TOPSIS!$E$20</f>
        <v>1.0556948081748023E-2</v>
      </c>
      <c r="Y4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6.2997673376907646E-3</v>
      </c>
      <c r="Z4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2.6139422700228263E-3</v>
      </c>
      <c r="AA483">
        <f>Net_Zero_Table[[#This Row],[S- Worst-Euclidean Distance]]/(Net_Zero_Table[[#This Row],[S+ Best-Euclidean Distance]]+Net_Zero_Table[[#This Row],[S- Worst-Euclidean Distance]])</f>
        <v>0.29324965531307173</v>
      </c>
      <c r="AB483">
        <v>482</v>
      </c>
    </row>
    <row r="484" spans="1:28" x14ac:dyDescent="0.3">
      <c r="A484">
        <v>383</v>
      </c>
      <c r="B484" t="s">
        <v>142</v>
      </c>
      <c r="C484" t="s">
        <v>150</v>
      </c>
      <c r="D484" t="s">
        <v>155</v>
      </c>
      <c r="E484" t="s">
        <v>156</v>
      </c>
      <c r="F484" t="s">
        <v>160</v>
      </c>
      <c r="G484" t="s">
        <v>226</v>
      </c>
      <c r="H484">
        <v>500.6198032056746</v>
      </c>
      <c r="I484">
        <v>36</v>
      </c>
      <c r="J484">
        <v>1796554.3200258838</v>
      </c>
      <c r="K484">
        <v>46184.480508333319</v>
      </c>
      <c r="L484">
        <v>323379777.60465914</v>
      </c>
      <c r="M484">
        <v>6413490.1191666657</v>
      </c>
      <c r="N484">
        <v>2694831480.038826</v>
      </c>
      <c r="O484">
        <v>140400000</v>
      </c>
      <c r="P484">
        <v>24.485962316666662</v>
      </c>
      <c r="Q484">
        <v>26858.487084386965</v>
      </c>
      <c r="R484">
        <v>323425962.08516747</v>
      </c>
      <c r="S484">
        <v>2841.6449701579927</v>
      </c>
      <c r="T484">
        <v>26882.973046703632</v>
      </c>
      <c r="U484">
        <f>Net_Zero_Table[[#This Row],[Total Energy(MJ)]]*AHP!$Q$23/TOPSIS!$B$20</f>
        <v>2.7183279308381096E-2</v>
      </c>
      <c r="V484">
        <f>Net_Zero_Table[[#This Row],[Capital Cost (LKR)]]*AHP!$Q$24/TOPSIS!$C$20</f>
        <v>4.898841550953846E-3</v>
      </c>
      <c r="W484">
        <f>Net_Zero_Table[[#This Row],[System Cost (LKR)]]*AHP!$Q$25/TOPSIS!$D$20</f>
        <v>3.0505141958234632E-3</v>
      </c>
      <c r="X484">
        <f>Net_Zero_Table[[#This Row],[Embodied Carbon (Metric T)]]*AHP!$Q$26/TOPSIS!$E$20</f>
        <v>1.0556948081748023E-2</v>
      </c>
      <c r="Y4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6.3158614328445778E-3</v>
      </c>
      <c r="Z4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2.607265731410899E-3</v>
      </c>
      <c r="AA484">
        <f>Net_Zero_Table[[#This Row],[S- Worst-Euclidean Distance]]/(Net_Zero_Table[[#This Row],[S+ Best-Euclidean Distance]]+Net_Zero_Table[[#This Row],[S- Worst-Euclidean Distance]])</f>
        <v>0.29219192816786921</v>
      </c>
      <c r="AB484">
        <v>483</v>
      </c>
    </row>
    <row r="485" spans="1:28" x14ac:dyDescent="0.3">
      <c r="A485">
        <v>364</v>
      </c>
      <c r="B485" t="s">
        <v>142</v>
      </c>
      <c r="C485" t="s">
        <v>150</v>
      </c>
      <c r="D485" t="s">
        <v>154</v>
      </c>
      <c r="E485" t="s">
        <v>156</v>
      </c>
      <c r="F485" t="s">
        <v>160</v>
      </c>
      <c r="G485" t="s">
        <v>225</v>
      </c>
      <c r="H485">
        <v>500.58970933067457</v>
      </c>
      <c r="I485">
        <v>72</v>
      </c>
      <c r="J485">
        <v>1796525.1891548829</v>
      </c>
      <c r="K485">
        <v>46270.463008333332</v>
      </c>
      <c r="L485">
        <v>323374534.04787898</v>
      </c>
      <c r="M485">
        <v>6417789.2441666657</v>
      </c>
      <c r="N485">
        <v>2694787783.7323246</v>
      </c>
      <c r="O485">
        <v>134208000</v>
      </c>
      <c r="P485">
        <v>24.550449191666662</v>
      </c>
      <c r="Q485">
        <v>26858.051577865499</v>
      </c>
      <c r="R485">
        <v>323420804.51088732</v>
      </c>
      <c r="S485">
        <v>2835.4135729764917</v>
      </c>
      <c r="T485">
        <v>26882.602027057164</v>
      </c>
      <c r="U485">
        <f>Net_Zero_Table[[#This Row],[Total Energy(MJ)]]*AHP!$Q$23/TOPSIS!$B$20</f>
        <v>2.7182845824991864E-2</v>
      </c>
      <c r="V485">
        <f>Net_Zero_Table[[#This Row],[Capital Cost (LKR)]]*AHP!$Q$24/TOPSIS!$C$20</f>
        <v>4.9021253686243231E-3</v>
      </c>
      <c r="W485">
        <f>Net_Zero_Table[[#This Row],[System Cost (LKR)]]*AHP!$Q$25/TOPSIS!$D$20</f>
        <v>2.9159786979563772E-3</v>
      </c>
      <c r="X485">
        <f>Net_Zero_Table[[#This Row],[Embodied Carbon (Metric T)]]*AHP!$Q$26/TOPSIS!$E$20</f>
        <v>1.0584751138149271E-2</v>
      </c>
      <c r="Y4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6.3040273735369664E-3</v>
      </c>
      <c r="Z4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2.5873751092685632E-3</v>
      </c>
      <c r="AA485">
        <f>Net_Zero_Table[[#This Row],[S- Worst-Euclidean Distance]]/(Net_Zero_Table[[#This Row],[S+ Best-Euclidean Distance]]+Net_Zero_Table[[#This Row],[S- Worst-Euclidean Distance]])</f>
        <v>0.29099741174377264</v>
      </c>
      <c r="AB485">
        <v>484</v>
      </c>
    </row>
    <row r="486" spans="1:28" x14ac:dyDescent="0.3">
      <c r="A486">
        <v>366</v>
      </c>
      <c r="B486" t="s">
        <v>142</v>
      </c>
      <c r="C486" t="s">
        <v>150</v>
      </c>
      <c r="D486" t="s">
        <v>154</v>
      </c>
      <c r="E486" t="s">
        <v>156</v>
      </c>
      <c r="F486" t="s">
        <v>160</v>
      </c>
      <c r="G486" t="s">
        <v>224</v>
      </c>
      <c r="H486">
        <v>500.58970933067457</v>
      </c>
      <c r="I486">
        <v>36</v>
      </c>
      <c r="J486">
        <v>1796525.1891548829</v>
      </c>
      <c r="K486">
        <v>46270.463008333332</v>
      </c>
      <c r="L486">
        <v>323374534.04787898</v>
      </c>
      <c r="M486">
        <v>6417789.2441666657</v>
      </c>
      <c r="N486">
        <v>2694787783.7323246</v>
      </c>
      <c r="O486">
        <v>134863200</v>
      </c>
      <c r="P486">
        <v>24.550449191666662</v>
      </c>
      <c r="Q486">
        <v>26858.051577865499</v>
      </c>
      <c r="R486">
        <v>323420804.51088732</v>
      </c>
      <c r="S486">
        <v>2836.0687729764913</v>
      </c>
      <c r="T486">
        <v>26882.602027057164</v>
      </c>
      <c r="U486">
        <f>Net_Zero_Table[[#This Row],[Total Energy(MJ)]]*AHP!$Q$23/TOPSIS!$B$20</f>
        <v>2.7182845824991864E-2</v>
      </c>
      <c r="V486">
        <f>Net_Zero_Table[[#This Row],[Capital Cost (LKR)]]*AHP!$Q$24/TOPSIS!$C$20</f>
        <v>4.9021253686243231E-3</v>
      </c>
      <c r="W486">
        <f>Net_Zero_Table[[#This Row],[System Cost (LKR)]]*AHP!$Q$25/TOPSIS!$D$20</f>
        <v>2.9302144308702201E-3</v>
      </c>
      <c r="X486">
        <f>Net_Zero_Table[[#This Row],[Embodied Carbon (Metric T)]]*AHP!$Q$26/TOPSIS!$E$20</f>
        <v>1.0584751138149271E-2</v>
      </c>
      <c r="Y4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6.3057808727627592E-3</v>
      </c>
      <c r="Z4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2.586207574191405E-3</v>
      </c>
      <c r="AA486">
        <f>Net_Zero_Table[[#This Row],[S- Worst-Euclidean Distance]]/(Net_Zero_Table[[#This Row],[S+ Best-Euclidean Distance]]+Net_Zero_Table[[#This Row],[S- Worst-Euclidean Distance]])</f>
        <v>0.29084693368863707</v>
      </c>
      <c r="AB486">
        <v>485</v>
      </c>
    </row>
    <row r="487" spans="1:28" x14ac:dyDescent="0.3">
      <c r="A487">
        <v>365</v>
      </c>
      <c r="B487" t="s">
        <v>142</v>
      </c>
      <c r="C487" t="s">
        <v>150</v>
      </c>
      <c r="D487" t="s">
        <v>154</v>
      </c>
      <c r="E487" t="s">
        <v>156</v>
      </c>
      <c r="F487" t="s">
        <v>160</v>
      </c>
      <c r="G487" t="s">
        <v>226</v>
      </c>
      <c r="H487">
        <v>500.58970933067457</v>
      </c>
      <c r="I487">
        <v>36</v>
      </c>
      <c r="J487">
        <v>1796525.1891548829</v>
      </c>
      <c r="K487">
        <v>46270.463008333332</v>
      </c>
      <c r="L487">
        <v>323374534.04787898</v>
      </c>
      <c r="M487">
        <v>6417789.2441666657</v>
      </c>
      <c r="N487">
        <v>2694787783.7323246</v>
      </c>
      <c r="O487">
        <v>140400000</v>
      </c>
      <c r="P487">
        <v>24.550449191666662</v>
      </c>
      <c r="Q487">
        <v>26858.051577865499</v>
      </c>
      <c r="R487">
        <v>323420804.51088732</v>
      </c>
      <c r="S487">
        <v>2841.6055729764917</v>
      </c>
      <c r="T487">
        <v>26882.602027057164</v>
      </c>
      <c r="U487">
        <f>Net_Zero_Table[[#This Row],[Total Energy(MJ)]]*AHP!$Q$23/TOPSIS!$B$20</f>
        <v>2.7182845824991864E-2</v>
      </c>
      <c r="V487">
        <f>Net_Zero_Table[[#This Row],[Capital Cost (LKR)]]*AHP!$Q$24/TOPSIS!$C$20</f>
        <v>4.9021253686243231E-3</v>
      </c>
      <c r="W487">
        <f>Net_Zero_Table[[#This Row],[System Cost (LKR)]]*AHP!$Q$25/TOPSIS!$D$20</f>
        <v>3.0505141958234632E-3</v>
      </c>
      <c r="X487">
        <f>Net_Zero_Table[[#This Row],[Embodied Carbon (Metric T)]]*AHP!$Q$26/TOPSIS!$E$20</f>
        <v>1.0584751138149271E-2</v>
      </c>
      <c r="Y4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6.3218596587680462E-3</v>
      </c>
      <c r="Z4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2.5794592495293495E-3</v>
      </c>
      <c r="AA487">
        <f>Net_Zero_Table[[#This Row],[S- Worst-Euclidean Distance]]/(Net_Zero_Table[[#This Row],[S+ Best-Euclidean Distance]]+Net_Zero_Table[[#This Row],[S- Worst-Euclidean Distance]])</f>
        <v>0.28978393832456645</v>
      </c>
      <c r="AB487">
        <v>486</v>
      </c>
    </row>
    <row r="488" spans="1:28" x14ac:dyDescent="0.3">
      <c r="A488">
        <v>379</v>
      </c>
      <c r="B488" t="s">
        <v>142</v>
      </c>
      <c r="C488" t="s">
        <v>150</v>
      </c>
      <c r="D488" t="s">
        <v>155</v>
      </c>
      <c r="E488" t="s">
        <v>156</v>
      </c>
      <c r="F488" t="s">
        <v>159</v>
      </c>
      <c r="G488" t="s">
        <v>225</v>
      </c>
      <c r="H488">
        <v>505.73964641252962</v>
      </c>
      <c r="I488">
        <v>72</v>
      </c>
      <c r="J488">
        <v>1807516.448908153</v>
      </c>
      <c r="K488">
        <v>45367.111133333325</v>
      </c>
      <c r="L488">
        <v>325352960.80346751</v>
      </c>
      <c r="M488">
        <v>6386244.4733333327</v>
      </c>
      <c r="N488">
        <v>2711274673.3622293</v>
      </c>
      <c r="O488">
        <v>134208000</v>
      </c>
      <c r="P488">
        <v>24.758418774999992</v>
      </c>
      <c r="Q488">
        <v>27022.370911176884</v>
      </c>
      <c r="R488">
        <v>325398327.91460085</v>
      </c>
      <c r="S488">
        <v>2851.8689178355626</v>
      </c>
      <c r="T488">
        <v>27047.129329951884</v>
      </c>
      <c r="U488">
        <f>Net_Zero_Table[[#This Row],[Total Energy(MJ)]]*AHP!$Q$23/TOPSIS!$B$20</f>
        <v>2.7349052553343033E-2</v>
      </c>
      <c r="V488">
        <f>Net_Zero_Table[[#This Row],[Capital Cost (LKR)]]*AHP!$Q$24/TOPSIS!$C$20</f>
        <v>4.8780304014220148E-3</v>
      </c>
      <c r="W488">
        <f>Net_Zero_Table[[#This Row],[System Cost (LKR)]]*AHP!$Q$25/TOPSIS!$D$20</f>
        <v>2.9159786979563772E-3</v>
      </c>
      <c r="X488">
        <f>Net_Zero_Table[[#This Row],[Embodied Carbon (Metric T)]]*AHP!$Q$26/TOPSIS!$E$20</f>
        <v>1.0674415741297761E-2</v>
      </c>
      <c r="Y4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6.4792503599306927E-3</v>
      </c>
      <c r="Z4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2.4957084688613366E-3</v>
      </c>
      <c r="AA488">
        <f>Net_Zero_Table[[#This Row],[S- Worst-Euclidean Distance]]/(Net_Zero_Table[[#This Row],[S+ Best-Euclidean Distance]]+Net_Zero_Table[[#This Row],[S- Worst-Euclidean Distance]])</f>
        <v>0.27807464262175813</v>
      </c>
      <c r="AB488">
        <v>487</v>
      </c>
    </row>
    <row r="489" spans="1:28" x14ac:dyDescent="0.3">
      <c r="A489">
        <v>381</v>
      </c>
      <c r="B489" t="s">
        <v>142</v>
      </c>
      <c r="C489" t="s">
        <v>150</v>
      </c>
      <c r="D489" t="s">
        <v>155</v>
      </c>
      <c r="E489" t="s">
        <v>156</v>
      </c>
      <c r="F489" t="s">
        <v>159</v>
      </c>
      <c r="G489" t="s">
        <v>224</v>
      </c>
      <c r="H489">
        <v>505.73964641252962</v>
      </c>
      <c r="I489">
        <v>36</v>
      </c>
      <c r="J489">
        <v>1807516.448908153</v>
      </c>
      <c r="K489">
        <v>45367.111133333325</v>
      </c>
      <c r="L489">
        <v>325352960.80346751</v>
      </c>
      <c r="M489">
        <v>6386244.4733333327</v>
      </c>
      <c r="N489">
        <v>2711274673.3622293</v>
      </c>
      <c r="O489">
        <v>134863200</v>
      </c>
      <c r="P489">
        <v>24.758418774999992</v>
      </c>
      <c r="Q489">
        <v>27022.370911176884</v>
      </c>
      <c r="R489">
        <v>325398327.91460085</v>
      </c>
      <c r="S489">
        <v>2852.5241178355627</v>
      </c>
      <c r="T489">
        <v>27047.129329951884</v>
      </c>
      <c r="U489">
        <f>Net_Zero_Table[[#This Row],[Total Energy(MJ)]]*AHP!$Q$23/TOPSIS!$B$20</f>
        <v>2.7349052553343033E-2</v>
      </c>
      <c r="V489">
        <f>Net_Zero_Table[[#This Row],[Capital Cost (LKR)]]*AHP!$Q$24/TOPSIS!$C$20</f>
        <v>4.8780304014220148E-3</v>
      </c>
      <c r="W489">
        <f>Net_Zero_Table[[#This Row],[System Cost (LKR)]]*AHP!$Q$25/TOPSIS!$D$20</f>
        <v>2.9302144308702201E-3</v>
      </c>
      <c r="X489">
        <f>Net_Zero_Table[[#This Row],[Embodied Carbon (Metric T)]]*AHP!$Q$26/TOPSIS!$E$20</f>
        <v>1.0674415741297761E-2</v>
      </c>
      <c r="Y4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6.4809564506837494E-3</v>
      </c>
      <c r="Z4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2.4944980301232307E-3</v>
      </c>
      <c r="AA489">
        <f>Net_Zero_Table[[#This Row],[S- Worst-Euclidean Distance]]/(Net_Zero_Table[[#This Row],[S+ Best-Euclidean Distance]]+Net_Zero_Table[[#This Row],[S- Worst-Euclidean Distance]])</f>
        <v>0.2779244254937106</v>
      </c>
      <c r="AB489">
        <v>488</v>
      </c>
    </row>
    <row r="490" spans="1:28" x14ac:dyDescent="0.3">
      <c r="A490">
        <v>380</v>
      </c>
      <c r="B490" t="s">
        <v>142</v>
      </c>
      <c r="C490" t="s">
        <v>150</v>
      </c>
      <c r="D490" t="s">
        <v>155</v>
      </c>
      <c r="E490" t="s">
        <v>156</v>
      </c>
      <c r="F490" t="s">
        <v>159</v>
      </c>
      <c r="G490" t="s">
        <v>226</v>
      </c>
      <c r="H490">
        <v>505.73964641252962</v>
      </c>
      <c r="I490">
        <v>36</v>
      </c>
      <c r="J490">
        <v>1807516.448908153</v>
      </c>
      <c r="K490">
        <v>45367.111133333325</v>
      </c>
      <c r="L490">
        <v>325352960.80346751</v>
      </c>
      <c r="M490">
        <v>6386244.4733333327</v>
      </c>
      <c r="N490">
        <v>2711274673.3622293</v>
      </c>
      <c r="O490">
        <v>140400000</v>
      </c>
      <c r="P490">
        <v>24.758418774999992</v>
      </c>
      <c r="Q490">
        <v>27022.370911176884</v>
      </c>
      <c r="R490">
        <v>325398327.91460085</v>
      </c>
      <c r="S490">
        <v>2858.0609178355626</v>
      </c>
      <c r="T490">
        <v>27047.129329951884</v>
      </c>
      <c r="U490">
        <f>Net_Zero_Table[[#This Row],[Total Energy(MJ)]]*AHP!$Q$23/TOPSIS!$B$20</f>
        <v>2.7349052553343033E-2</v>
      </c>
      <c r="V490">
        <f>Net_Zero_Table[[#This Row],[Capital Cost (LKR)]]*AHP!$Q$24/TOPSIS!$C$20</f>
        <v>4.8780304014220148E-3</v>
      </c>
      <c r="W490">
        <f>Net_Zero_Table[[#This Row],[System Cost (LKR)]]*AHP!$Q$25/TOPSIS!$D$20</f>
        <v>3.0505141958234632E-3</v>
      </c>
      <c r="X490">
        <f>Net_Zero_Table[[#This Row],[Embodied Carbon (Metric T)]]*AHP!$Q$26/TOPSIS!$E$20</f>
        <v>1.0674415741297761E-2</v>
      </c>
      <c r="Y4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6.4966016997748503E-3</v>
      </c>
      <c r="Z4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2.4875009196915288E-3</v>
      </c>
      <c r="AA490">
        <f>Net_Zero_Table[[#This Row],[S- Worst-Euclidean Distance]]/(Net_Zero_Table[[#This Row],[S+ Best-Euclidean Distance]]+Net_Zero_Table[[#This Row],[S- Worst-Euclidean Distance]])</f>
        <v>0.27687806173336843</v>
      </c>
      <c r="AB490">
        <v>489</v>
      </c>
    </row>
    <row r="491" spans="1:28" x14ac:dyDescent="0.3">
      <c r="A491">
        <v>361</v>
      </c>
      <c r="B491" t="s">
        <v>142</v>
      </c>
      <c r="C491" t="s">
        <v>150</v>
      </c>
      <c r="D491" t="s">
        <v>154</v>
      </c>
      <c r="E491" t="s">
        <v>156</v>
      </c>
      <c r="F491" t="s">
        <v>159</v>
      </c>
      <c r="G491" t="s">
        <v>225</v>
      </c>
      <c r="H491">
        <v>505.70955253752965</v>
      </c>
      <c r="I491">
        <v>72</v>
      </c>
      <c r="J491">
        <v>1807487.3180371528</v>
      </c>
      <c r="K491">
        <v>45453.09363333333</v>
      </c>
      <c r="L491">
        <v>325347717.24668753</v>
      </c>
      <c r="M491">
        <v>6390543.5983333327</v>
      </c>
      <c r="N491">
        <v>2711230977.0557294</v>
      </c>
      <c r="O491">
        <v>134208000</v>
      </c>
      <c r="P491">
        <v>24.822905649999992</v>
      </c>
      <c r="Q491">
        <v>27021.935404655433</v>
      </c>
      <c r="R491">
        <v>325393170.34032089</v>
      </c>
      <c r="S491">
        <v>2851.8295206540629</v>
      </c>
      <c r="T491">
        <v>27046.758310305431</v>
      </c>
      <c r="U491">
        <f>Net_Zero_Table[[#This Row],[Total Energy(MJ)]]*AHP!$Q$23/TOPSIS!$B$20</f>
        <v>2.7348619069953811E-2</v>
      </c>
      <c r="V491">
        <f>Net_Zero_Table[[#This Row],[Capital Cost (LKR)]]*AHP!$Q$24/TOPSIS!$C$20</f>
        <v>4.881314219092491E-3</v>
      </c>
      <c r="W491">
        <f>Net_Zero_Table[[#This Row],[System Cost (LKR)]]*AHP!$Q$25/TOPSIS!$D$20</f>
        <v>2.9159786979563772E-3</v>
      </c>
      <c r="X491">
        <f>Net_Zero_Table[[#This Row],[Embodied Carbon (Metric T)]]*AHP!$Q$26/TOPSIS!$E$20</f>
        <v>1.070221879769901E-2</v>
      </c>
      <c r="Y4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6.4855794384864095E-3</v>
      </c>
      <c r="Z4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2.4679116084919592E-3</v>
      </c>
      <c r="AA491">
        <f>Net_Zero_Table[[#This Row],[S- Worst-Euclidean Distance]]/(Net_Zero_Table[[#This Row],[S+ Best-Euclidean Distance]]+Net_Zero_Table[[#This Row],[S- Worst-Euclidean Distance]])</f>
        <v>0.27563679860101409</v>
      </c>
      <c r="AB491">
        <v>490</v>
      </c>
    </row>
    <row r="492" spans="1:28" x14ac:dyDescent="0.3">
      <c r="A492">
        <v>363</v>
      </c>
      <c r="B492" t="s">
        <v>142</v>
      </c>
      <c r="C492" t="s">
        <v>150</v>
      </c>
      <c r="D492" t="s">
        <v>154</v>
      </c>
      <c r="E492" t="s">
        <v>156</v>
      </c>
      <c r="F492" t="s">
        <v>159</v>
      </c>
      <c r="G492" t="s">
        <v>224</v>
      </c>
      <c r="H492">
        <v>505.70955253752965</v>
      </c>
      <c r="I492">
        <v>36</v>
      </c>
      <c r="J492">
        <v>1807487.3180371528</v>
      </c>
      <c r="K492">
        <v>45453.09363333333</v>
      </c>
      <c r="L492">
        <v>325347717.24668753</v>
      </c>
      <c r="M492">
        <v>6390543.5983333327</v>
      </c>
      <c r="N492">
        <v>2711230977.0557294</v>
      </c>
      <c r="O492">
        <v>134863200</v>
      </c>
      <c r="P492">
        <v>24.822905649999992</v>
      </c>
      <c r="Q492">
        <v>27021.935404655433</v>
      </c>
      <c r="R492">
        <v>325393170.34032089</v>
      </c>
      <c r="S492">
        <v>2852.4847206540626</v>
      </c>
      <c r="T492">
        <v>27046.758310305431</v>
      </c>
      <c r="U492">
        <f>Net_Zero_Table[[#This Row],[Total Energy(MJ)]]*AHP!$Q$23/TOPSIS!$B$20</f>
        <v>2.7348619069953811E-2</v>
      </c>
      <c r="V492">
        <f>Net_Zero_Table[[#This Row],[Capital Cost (LKR)]]*AHP!$Q$24/TOPSIS!$C$20</f>
        <v>4.881314219092491E-3</v>
      </c>
      <c r="W492">
        <f>Net_Zero_Table[[#This Row],[System Cost (LKR)]]*AHP!$Q$25/TOPSIS!$D$20</f>
        <v>2.9302144308702201E-3</v>
      </c>
      <c r="X492">
        <f>Net_Zero_Table[[#This Row],[Embodied Carbon (Metric T)]]*AHP!$Q$26/TOPSIS!$E$20</f>
        <v>1.070221879769901E-2</v>
      </c>
      <c r="Y4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6.4872838647553393E-3</v>
      </c>
      <c r="Z4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2.4666875294758863E-3</v>
      </c>
      <c r="AA492">
        <f>Net_Zero_Table[[#This Row],[S- Worst-Euclidean Distance]]/(Net_Zero_Table[[#This Row],[S+ Best-Euclidean Distance]]+Net_Zero_Table[[#This Row],[S- Worst-Euclidean Distance]])</f>
        <v>0.27548530376868291</v>
      </c>
      <c r="AB492">
        <v>491</v>
      </c>
    </row>
    <row r="493" spans="1:28" x14ac:dyDescent="0.3">
      <c r="A493">
        <v>362</v>
      </c>
      <c r="B493" t="s">
        <v>142</v>
      </c>
      <c r="C493" t="s">
        <v>150</v>
      </c>
      <c r="D493" t="s">
        <v>154</v>
      </c>
      <c r="E493" t="s">
        <v>156</v>
      </c>
      <c r="F493" t="s">
        <v>159</v>
      </c>
      <c r="G493" t="s">
        <v>226</v>
      </c>
      <c r="H493">
        <v>505.70955253752965</v>
      </c>
      <c r="I493">
        <v>36</v>
      </c>
      <c r="J493">
        <v>1807487.3180371528</v>
      </c>
      <c r="K493">
        <v>45453.09363333333</v>
      </c>
      <c r="L493">
        <v>325347717.24668753</v>
      </c>
      <c r="M493">
        <v>6390543.5983333327</v>
      </c>
      <c r="N493">
        <v>2711230977.0557294</v>
      </c>
      <c r="O493">
        <v>140400000</v>
      </c>
      <c r="P493">
        <v>24.822905649999992</v>
      </c>
      <c r="Q493">
        <v>27021.935404655433</v>
      </c>
      <c r="R493">
        <v>325393170.34032089</v>
      </c>
      <c r="S493">
        <v>2858.0215206540629</v>
      </c>
      <c r="T493">
        <v>27046.758310305431</v>
      </c>
      <c r="U493">
        <f>Net_Zero_Table[[#This Row],[Total Energy(MJ)]]*AHP!$Q$23/TOPSIS!$B$20</f>
        <v>2.7348619069953811E-2</v>
      </c>
      <c r="V493">
        <f>Net_Zero_Table[[#This Row],[Capital Cost (LKR)]]*AHP!$Q$24/TOPSIS!$C$20</f>
        <v>4.881314219092491E-3</v>
      </c>
      <c r="W493">
        <f>Net_Zero_Table[[#This Row],[System Cost (LKR)]]*AHP!$Q$25/TOPSIS!$D$20</f>
        <v>3.0505141958234632E-3</v>
      </c>
      <c r="X493">
        <f>Net_Zero_Table[[#This Row],[Embodied Carbon (Metric T)]]*AHP!$Q$26/TOPSIS!$E$20</f>
        <v>1.070221879769901E-2</v>
      </c>
      <c r="Y4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6.5029138908471755E-3</v>
      </c>
      <c r="Z4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2.4596113049116875E-3</v>
      </c>
      <c r="AA493">
        <f>Net_Zero_Table[[#This Row],[S- Worst-Euclidean Distance]]/(Net_Zero_Table[[#This Row],[S+ Best-Euclidean Distance]]+Net_Zero_Table[[#This Row],[S- Worst-Euclidean Distance]])</f>
        <v>0.27443284690296826</v>
      </c>
      <c r="AB493">
        <v>492</v>
      </c>
    </row>
    <row r="494" spans="1:28" x14ac:dyDescent="0.3">
      <c r="A494">
        <v>490</v>
      </c>
      <c r="B494" t="s">
        <v>143</v>
      </c>
      <c r="C494" t="s">
        <v>150</v>
      </c>
      <c r="D494" t="s">
        <v>155</v>
      </c>
      <c r="E494" t="s">
        <v>156</v>
      </c>
      <c r="F494" t="s">
        <v>160</v>
      </c>
      <c r="G494" t="s">
        <v>225</v>
      </c>
      <c r="H494">
        <v>494.03306291222941</v>
      </c>
      <c r="I494">
        <v>71</v>
      </c>
      <c r="J494">
        <v>1763186.0990525044</v>
      </c>
      <c r="K494">
        <v>39306.080508333325</v>
      </c>
      <c r="L494">
        <v>317373497.82945079</v>
      </c>
      <c r="M494">
        <v>6138354.1191666657</v>
      </c>
      <c r="N494">
        <v>2644779148.5787563</v>
      </c>
      <c r="O494">
        <v>132344000</v>
      </c>
      <c r="P494">
        <v>25.861642316666661</v>
      </c>
      <c r="Q494">
        <v>26359.632180834938</v>
      </c>
      <c r="R494">
        <v>317412803.90995914</v>
      </c>
      <c r="S494">
        <v>2783.2615026979233</v>
      </c>
      <c r="T494">
        <v>26385.493823151606</v>
      </c>
      <c r="U494">
        <f>Net_Zero_Table[[#This Row],[Total Energy(MJ)]]*AHP!$Q$23/TOPSIS!$B$20</f>
        <v>2.6677885872590311E-2</v>
      </c>
      <c r="V494">
        <f>Net_Zero_Table[[#This Row],[Capital Cost (LKR)]]*AHP!$Q$24/TOPSIS!$C$20</f>
        <v>4.6886833307150395E-3</v>
      </c>
      <c r="W494">
        <f>Net_Zero_Table[[#This Row],[System Cost (LKR)]]*AHP!$Q$25/TOPSIS!$D$20</f>
        <v>2.8754789938180941E-3</v>
      </c>
      <c r="X494">
        <f>Net_Zero_Table[[#This Row],[Embodied Carbon (Metric T)]]*AHP!$Q$26/TOPSIS!$E$20</f>
        <v>1.115006270592654E-2</v>
      </c>
      <c r="Y4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5.9446816992477043E-3</v>
      </c>
      <c r="Z4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2.208822269047147E-3</v>
      </c>
      <c r="AA494">
        <f>Net_Zero_Table[[#This Row],[S- Worst-Euclidean Distance]]/(Net_Zero_Table[[#This Row],[S+ Best-Euclidean Distance]]+Net_Zero_Table[[#This Row],[S- Worst-Euclidean Distance]])</f>
        <v>0.27090466597382173</v>
      </c>
      <c r="AB494">
        <v>493</v>
      </c>
    </row>
    <row r="495" spans="1:28" x14ac:dyDescent="0.3">
      <c r="A495">
        <v>492</v>
      </c>
      <c r="B495" t="s">
        <v>143</v>
      </c>
      <c r="C495" t="s">
        <v>150</v>
      </c>
      <c r="D495" t="s">
        <v>155</v>
      </c>
      <c r="E495" t="s">
        <v>156</v>
      </c>
      <c r="F495" t="s">
        <v>160</v>
      </c>
      <c r="G495" t="s">
        <v>224</v>
      </c>
      <c r="H495">
        <v>494.03306291222941</v>
      </c>
      <c r="I495">
        <v>36</v>
      </c>
      <c r="J495">
        <v>1763186.0990525044</v>
      </c>
      <c r="K495">
        <v>39306.080508333325</v>
      </c>
      <c r="L495">
        <v>317373497.82945079</v>
      </c>
      <c r="M495">
        <v>6138354.1191666657</v>
      </c>
      <c r="N495">
        <v>2644779148.5787563</v>
      </c>
      <c r="O495">
        <v>134863200</v>
      </c>
      <c r="P495">
        <v>25.861642316666661</v>
      </c>
      <c r="Q495">
        <v>26359.632180834938</v>
      </c>
      <c r="R495">
        <v>317412803.90995914</v>
      </c>
      <c r="S495">
        <v>2785.7807026979231</v>
      </c>
      <c r="T495">
        <v>26385.493823151606</v>
      </c>
      <c r="U495">
        <f>Net_Zero_Table[[#This Row],[Total Energy(MJ)]]*AHP!$Q$23/TOPSIS!$B$20</f>
        <v>2.6677885872590311E-2</v>
      </c>
      <c r="V495">
        <f>Net_Zero_Table[[#This Row],[Capital Cost (LKR)]]*AHP!$Q$24/TOPSIS!$C$20</f>
        <v>4.6886833307150395E-3</v>
      </c>
      <c r="W495">
        <f>Net_Zero_Table[[#This Row],[System Cost (LKR)]]*AHP!$Q$25/TOPSIS!$D$20</f>
        <v>2.9302144308702201E-3</v>
      </c>
      <c r="X495">
        <f>Net_Zero_Table[[#This Row],[Embodied Carbon (Metric T)]]*AHP!$Q$26/TOPSIS!$E$20</f>
        <v>1.115006270592654E-2</v>
      </c>
      <c r="Y4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5.9516418035424077E-3</v>
      </c>
      <c r="Z4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2.2030556843680381E-3</v>
      </c>
      <c r="AA495">
        <f>Net_Zero_Table[[#This Row],[S- Worst-Euclidean Distance]]/(Net_Zero_Table[[#This Row],[S+ Best-Euclidean Distance]]+Net_Zero_Table[[#This Row],[S- Worst-Euclidean Distance]])</f>
        <v>0.27015786761362104</v>
      </c>
      <c r="AB495">
        <v>494</v>
      </c>
    </row>
    <row r="496" spans="1:28" x14ac:dyDescent="0.3">
      <c r="A496">
        <v>491</v>
      </c>
      <c r="B496" t="s">
        <v>143</v>
      </c>
      <c r="C496" t="s">
        <v>150</v>
      </c>
      <c r="D496" t="s">
        <v>155</v>
      </c>
      <c r="E496" t="s">
        <v>156</v>
      </c>
      <c r="F496" t="s">
        <v>160</v>
      </c>
      <c r="G496" t="s">
        <v>226</v>
      </c>
      <c r="H496">
        <v>494.03306291222941</v>
      </c>
      <c r="I496">
        <v>36</v>
      </c>
      <c r="J496">
        <v>1763186.0990525044</v>
      </c>
      <c r="K496">
        <v>39306.080508333325</v>
      </c>
      <c r="L496">
        <v>317373497.82945079</v>
      </c>
      <c r="M496">
        <v>6138354.1191666657</v>
      </c>
      <c r="N496">
        <v>2644779148.5787563</v>
      </c>
      <c r="O496">
        <v>140400000</v>
      </c>
      <c r="P496">
        <v>25.861642316666661</v>
      </c>
      <c r="Q496">
        <v>26359.632180834938</v>
      </c>
      <c r="R496">
        <v>317412803.90995914</v>
      </c>
      <c r="S496">
        <v>2791.3175026979234</v>
      </c>
      <c r="T496">
        <v>26385.493823151606</v>
      </c>
      <c r="U496">
        <f>Net_Zero_Table[[#This Row],[Total Energy(MJ)]]*AHP!$Q$23/TOPSIS!$B$20</f>
        <v>2.6677885872590311E-2</v>
      </c>
      <c r="V496">
        <f>Net_Zero_Table[[#This Row],[Capital Cost (LKR)]]*AHP!$Q$24/TOPSIS!$C$20</f>
        <v>4.6886833307150395E-3</v>
      </c>
      <c r="W496">
        <f>Net_Zero_Table[[#This Row],[System Cost (LKR)]]*AHP!$Q$25/TOPSIS!$D$20</f>
        <v>3.0505141958234632E-3</v>
      </c>
      <c r="X496">
        <f>Net_Zero_Table[[#This Row],[Embodied Carbon (Metric T)]]*AHP!$Q$26/TOPSIS!$E$20</f>
        <v>1.115006270592654E-2</v>
      </c>
      <c r="Y4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5.9686746675900928E-3</v>
      </c>
      <c r="Z4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2.1951297801277828E-3</v>
      </c>
      <c r="AA496">
        <f>Net_Zero_Table[[#This Row],[S- Worst-Euclidean Distance]]/(Net_Zero_Table[[#This Row],[S+ Best-Euclidean Distance]]+Net_Zero_Table[[#This Row],[S- Worst-Euclidean Distance]])</f>
        <v>0.26888563955514799</v>
      </c>
      <c r="AB496">
        <v>495</v>
      </c>
    </row>
    <row r="497" spans="1:28" x14ac:dyDescent="0.3">
      <c r="A497">
        <v>472</v>
      </c>
      <c r="B497" t="s">
        <v>143</v>
      </c>
      <c r="C497" t="s">
        <v>150</v>
      </c>
      <c r="D497" t="s">
        <v>154</v>
      </c>
      <c r="E497" t="s">
        <v>156</v>
      </c>
      <c r="F497" t="s">
        <v>160</v>
      </c>
      <c r="G497" t="s">
        <v>225</v>
      </c>
      <c r="H497">
        <v>494.00296903722938</v>
      </c>
      <c r="I497">
        <v>71</v>
      </c>
      <c r="J497">
        <v>1763156.9681815042</v>
      </c>
      <c r="K497">
        <v>39392.063008333324</v>
      </c>
      <c r="L497">
        <v>317368254.27267081</v>
      </c>
      <c r="M497">
        <v>6142653.2441666657</v>
      </c>
      <c r="N497">
        <v>2644735452.2722564</v>
      </c>
      <c r="O497">
        <v>132344000</v>
      </c>
      <c r="P497">
        <v>25.926129191666664</v>
      </c>
      <c r="Q497">
        <v>26359.196674313491</v>
      </c>
      <c r="R497">
        <v>317407646.33567911</v>
      </c>
      <c r="S497">
        <v>2783.2221055164232</v>
      </c>
      <c r="T497">
        <v>26385.122803505157</v>
      </c>
      <c r="U497">
        <f>Net_Zero_Table[[#This Row],[Total Energy(MJ)]]*AHP!$Q$23/TOPSIS!$B$20</f>
        <v>2.6677452389201085E-2</v>
      </c>
      <c r="V497">
        <f>Net_Zero_Table[[#This Row],[Capital Cost (LKR)]]*AHP!$Q$24/TOPSIS!$C$20</f>
        <v>4.6919671483855166E-3</v>
      </c>
      <c r="W497">
        <f>Net_Zero_Table[[#This Row],[System Cost (LKR)]]*AHP!$Q$25/TOPSIS!$D$20</f>
        <v>2.8754789938180941E-3</v>
      </c>
      <c r="X497">
        <f>Net_Zero_Table[[#This Row],[Embodied Carbon (Metric T)]]*AHP!$Q$26/TOPSIS!$E$20</f>
        <v>1.1177865762327793E-2</v>
      </c>
      <c r="Y4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5.9537453025047407E-3</v>
      </c>
      <c r="Z4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2.1832796333710425E-3</v>
      </c>
      <c r="AA497">
        <f>Net_Zero_Table[[#This Row],[S- Worst-Euclidean Distance]]/(Net_Zero_Table[[#This Row],[S+ Best-Euclidean Distance]]+Net_Zero_Table[[#This Row],[S- Worst-Euclidean Distance]])</f>
        <v>0.26831423653933506</v>
      </c>
      <c r="AB497">
        <v>496</v>
      </c>
    </row>
    <row r="498" spans="1:28" x14ac:dyDescent="0.3">
      <c r="A498">
        <v>474</v>
      </c>
      <c r="B498" t="s">
        <v>143</v>
      </c>
      <c r="C498" t="s">
        <v>150</v>
      </c>
      <c r="D498" t="s">
        <v>154</v>
      </c>
      <c r="E498" t="s">
        <v>156</v>
      </c>
      <c r="F498" t="s">
        <v>160</v>
      </c>
      <c r="G498" t="s">
        <v>224</v>
      </c>
      <c r="H498">
        <v>494.00296903722938</v>
      </c>
      <c r="I498">
        <v>36</v>
      </c>
      <c r="J498">
        <v>1763156.9681815042</v>
      </c>
      <c r="K498">
        <v>39392.063008333324</v>
      </c>
      <c r="L498">
        <v>317368254.27267081</v>
      </c>
      <c r="M498">
        <v>6142653.2441666657</v>
      </c>
      <c r="N498">
        <v>2644735452.2722564</v>
      </c>
      <c r="O498">
        <v>134863200</v>
      </c>
      <c r="P498">
        <v>25.926129191666664</v>
      </c>
      <c r="Q498">
        <v>26359.196674313491</v>
      </c>
      <c r="R498">
        <v>317407646.33567911</v>
      </c>
      <c r="S498">
        <v>2785.7413055164234</v>
      </c>
      <c r="T498">
        <v>26385.122803505157</v>
      </c>
      <c r="U498">
        <f>Net_Zero_Table[[#This Row],[Total Energy(MJ)]]*AHP!$Q$23/TOPSIS!$B$20</f>
        <v>2.6677452389201085E-2</v>
      </c>
      <c r="V498">
        <f>Net_Zero_Table[[#This Row],[Capital Cost (LKR)]]*AHP!$Q$24/TOPSIS!$C$20</f>
        <v>4.6919671483855166E-3</v>
      </c>
      <c r="W498">
        <f>Net_Zero_Table[[#This Row],[System Cost (LKR)]]*AHP!$Q$25/TOPSIS!$D$20</f>
        <v>2.9302144308702201E-3</v>
      </c>
      <c r="X498">
        <f>Net_Zero_Table[[#This Row],[Embodied Carbon (Metric T)]]*AHP!$Q$26/TOPSIS!$E$20</f>
        <v>1.1177865762327793E-2</v>
      </c>
      <c r="Y4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5.9606948235419854E-3</v>
      </c>
      <c r="Z4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2.1774454045235055E-3</v>
      </c>
      <c r="AA498">
        <f>Net_Zero_Table[[#This Row],[S- Worst-Euclidean Distance]]/(Net_Zero_Table[[#This Row],[S+ Best-Euclidean Distance]]+Net_Zero_Table[[#This Row],[S- Worst-Euclidean Distance]])</f>
        <v>0.26756056586666904</v>
      </c>
      <c r="AB498">
        <v>497</v>
      </c>
    </row>
    <row r="499" spans="1:28" x14ac:dyDescent="0.3">
      <c r="A499">
        <v>473</v>
      </c>
      <c r="B499" t="s">
        <v>143</v>
      </c>
      <c r="C499" t="s">
        <v>150</v>
      </c>
      <c r="D499" t="s">
        <v>154</v>
      </c>
      <c r="E499" t="s">
        <v>156</v>
      </c>
      <c r="F499" t="s">
        <v>160</v>
      </c>
      <c r="G499" t="s">
        <v>226</v>
      </c>
      <c r="H499">
        <v>494.00296903722938</v>
      </c>
      <c r="I499">
        <v>36</v>
      </c>
      <c r="J499">
        <v>1763156.9681815042</v>
      </c>
      <c r="K499">
        <v>39392.063008333324</v>
      </c>
      <c r="L499">
        <v>317368254.27267081</v>
      </c>
      <c r="M499">
        <v>6142653.2441666657</v>
      </c>
      <c r="N499">
        <v>2644735452.2722564</v>
      </c>
      <c r="O499">
        <v>140400000</v>
      </c>
      <c r="P499">
        <v>25.926129191666664</v>
      </c>
      <c r="Q499">
        <v>26359.196674313491</v>
      </c>
      <c r="R499">
        <v>317407646.33567911</v>
      </c>
      <c r="S499">
        <v>2791.2781055164232</v>
      </c>
      <c r="T499">
        <v>26385.122803505157</v>
      </c>
      <c r="U499">
        <f>Net_Zero_Table[[#This Row],[Total Energy(MJ)]]*AHP!$Q$23/TOPSIS!$B$20</f>
        <v>2.6677452389201085E-2</v>
      </c>
      <c r="V499">
        <f>Net_Zero_Table[[#This Row],[Capital Cost (LKR)]]*AHP!$Q$24/TOPSIS!$C$20</f>
        <v>4.6919671483855166E-3</v>
      </c>
      <c r="W499">
        <f>Net_Zero_Table[[#This Row],[System Cost (LKR)]]*AHP!$Q$25/TOPSIS!$D$20</f>
        <v>3.0505141958234632E-3</v>
      </c>
      <c r="X499">
        <f>Net_Zero_Table[[#This Row],[Embodied Carbon (Metric T)]]*AHP!$Q$26/TOPSIS!$E$20</f>
        <v>1.1177865762327793E-2</v>
      </c>
      <c r="Y4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5.9777018919697231E-3</v>
      </c>
      <c r="Z4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2.1694259362462815E-3</v>
      </c>
      <c r="AA499">
        <f>Net_Zero_Table[[#This Row],[S- Worst-Euclidean Distance]]/(Net_Zero_Table[[#This Row],[S+ Best-Euclidean Distance]]+Net_Zero_Table[[#This Row],[S- Worst-Euclidean Distance]])</f>
        <v>0.26628107254349115</v>
      </c>
      <c r="AB499">
        <v>498</v>
      </c>
    </row>
    <row r="500" spans="1:28" x14ac:dyDescent="0.3">
      <c r="A500">
        <v>502</v>
      </c>
      <c r="B500" t="s">
        <v>143</v>
      </c>
      <c r="C500" t="s">
        <v>150</v>
      </c>
      <c r="D500" t="s">
        <v>155</v>
      </c>
      <c r="E500" t="s">
        <v>157</v>
      </c>
      <c r="F500" t="s">
        <v>161</v>
      </c>
      <c r="G500" t="s">
        <v>225</v>
      </c>
      <c r="H500">
        <v>478.39295320216394</v>
      </c>
      <c r="I500">
        <v>69</v>
      </c>
      <c r="J500">
        <v>1722864.3322008334</v>
      </c>
      <c r="K500">
        <v>42793.523174999995</v>
      </c>
      <c r="L500">
        <v>310115579.79614997</v>
      </c>
      <c r="M500">
        <v>5489907.7483333321</v>
      </c>
      <c r="N500">
        <v>2584296498.30125</v>
      </c>
      <c r="O500">
        <v>128616000</v>
      </c>
      <c r="P500">
        <v>28.368241733333324</v>
      </c>
      <c r="Q500">
        <v>25756.821766402456</v>
      </c>
      <c r="R500">
        <v>310158373.31932497</v>
      </c>
      <c r="S500">
        <v>2718.4024060495835</v>
      </c>
      <c r="T500">
        <v>25785.190008135789</v>
      </c>
      <c r="U500">
        <f>Net_Zero_Table[[#This Row],[Total Energy(MJ)]]*AHP!$Q$23/TOPSIS!$B$20</f>
        <v>2.6068166072432321E-2</v>
      </c>
      <c r="V500">
        <f>Net_Zero_Table[[#This Row],[Capital Cost (LKR)]]*AHP!$Q$24/TOPSIS!$C$20</f>
        <v>4.1933779718574329E-3</v>
      </c>
      <c r="W500">
        <f>Net_Zero_Table[[#This Row],[System Cost (LKR)]]*AHP!$Q$25/TOPSIS!$D$20</f>
        <v>2.7944795855415279E-3</v>
      </c>
      <c r="X500">
        <f>Net_Zero_Table[[#This Row],[Embodied Carbon (Metric T)]]*AHP!$Q$26/TOPSIS!$E$20</f>
        <v>1.2230765173784139E-2</v>
      </c>
      <c r="Y5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5.8054757370428652E-3</v>
      </c>
      <c r="Z5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1.9991066443022804E-3</v>
      </c>
      <c r="AA500">
        <f>Net_Zero_Table[[#This Row],[S- Worst-Euclidean Distance]]/(Net_Zero_Table[[#This Row],[S+ Best-Euclidean Distance]]+Net_Zero_Table[[#This Row],[S- Worst-Euclidean Distance]])</f>
        <v>0.25614524219523044</v>
      </c>
      <c r="AB500">
        <v>499</v>
      </c>
    </row>
    <row r="501" spans="1:28" x14ac:dyDescent="0.3">
      <c r="A501">
        <v>504</v>
      </c>
      <c r="B501" t="s">
        <v>143</v>
      </c>
      <c r="C501" t="s">
        <v>150</v>
      </c>
      <c r="D501" t="s">
        <v>155</v>
      </c>
      <c r="E501" t="s">
        <v>157</v>
      </c>
      <c r="F501" t="s">
        <v>161</v>
      </c>
      <c r="G501" t="s">
        <v>224</v>
      </c>
      <c r="H501">
        <v>478.39295320216394</v>
      </c>
      <c r="I501">
        <v>35</v>
      </c>
      <c r="J501">
        <v>1722864.3322008334</v>
      </c>
      <c r="K501">
        <v>42793.523174999995</v>
      </c>
      <c r="L501">
        <v>310115579.79614997</v>
      </c>
      <c r="M501">
        <v>5489907.7483333321</v>
      </c>
      <c r="N501">
        <v>2584296498.30125</v>
      </c>
      <c r="O501">
        <v>131117000</v>
      </c>
      <c r="P501">
        <v>28.368241733333324</v>
      </c>
      <c r="Q501">
        <v>25756.821766402456</v>
      </c>
      <c r="R501">
        <v>310158373.31932497</v>
      </c>
      <c r="S501">
        <v>2720.9034060495833</v>
      </c>
      <c r="T501">
        <v>25785.190008135789</v>
      </c>
      <c r="U501">
        <f>Net_Zero_Table[[#This Row],[Total Energy(MJ)]]*AHP!$Q$23/TOPSIS!$B$20</f>
        <v>2.6068166072432321E-2</v>
      </c>
      <c r="V501">
        <f>Net_Zero_Table[[#This Row],[Capital Cost (LKR)]]*AHP!$Q$24/TOPSIS!$C$20</f>
        <v>4.1933779718574329E-3</v>
      </c>
      <c r="W501">
        <f>Net_Zero_Table[[#This Row],[System Cost (LKR)]]*AHP!$Q$25/TOPSIS!$D$20</f>
        <v>2.8488195855682695E-3</v>
      </c>
      <c r="X501">
        <f>Net_Zero_Table[[#This Row],[Embodied Carbon (Metric T)]]*AHP!$Q$26/TOPSIS!$E$20</f>
        <v>1.2230765173784139E-2</v>
      </c>
      <c r="Y5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5.8117919348995052E-3</v>
      </c>
      <c r="Z5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1.9905640421804057E-3</v>
      </c>
      <c r="AA501">
        <f>Net_Zero_Table[[#This Row],[S- Worst-Euclidean Distance]]/(Net_Zero_Table[[#This Row],[S+ Best-Euclidean Distance]]+Net_Zero_Table[[#This Row],[S- Worst-Euclidean Distance]])</f>
        <v>0.25512345861017599</v>
      </c>
      <c r="AB501">
        <v>500</v>
      </c>
    </row>
    <row r="502" spans="1:28" x14ac:dyDescent="0.3">
      <c r="A502">
        <v>484</v>
      </c>
      <c r="B502" t="s">
        <v>143</v>
      </c>
      <c r="C502" t="s">
        <v>150</v>
      </c>
      <c r="D502" t="s">
        <v>154</v>
      </c>
      <c r="E502" t="s">
        <v>157</v>
      </c>
      <c r="F502" t="s">
        <v>161</v>
      </c>
      <c r="G502" t="s">
        <v>225</v>
      </c>
      <c r="H502">
        <v>478.3628593271639</v>
      </c>
      <c r="I502">
        <v>69</v>
      </c>
      <c r="J502">
        <v>1722835.2013298338</v>
      </c>
      <c r="K502">
        <v>42879.505674999993</v>
      </c>
      <c r="L502">
        <v>310110336.23937011</v>
      </c>
      <c r="M502">
        <v>5494206.8733333321</v>
      </c>
      <c r="N502">
        <v>2584252801.994751</v>
      </c>
      <c r="O502">
        <v>128616000</v>
      </c>
      <c r="P502">
        <v>28.432728608333328</v>
      </c>
      <c r="Q502">
        <v>25756.386259881016</v>
      </c>
      <c r="R502">
        <v>310153215.74504513</v>
      </c>
      <c r="S502">
        <v>2718.3630088680843</v>
      </c>
      <c r="T502">
        <v>25784.818988489347</v>
      </c>
      <c r="U502">
        <f>Net_Zero_Table[[#This Row],[Total Energy(MJ)]]*AHP!$Q$23/TOPSIS!$B$20</f>
        <v>2.6067732589043113E-2</v>
      </c>
      <c r="V502">
        <f>Net_Zero_Table[[#This Row],[Capital Cost (LKR)]]*AHP!$Q$24/TOPSIS!$C$20</f>
        <v>4.19666178952791E-3</v>
      </c>
      <c r="W502">
        <f>Net_Zero_Table[[#This Row],[System Cost (LKR)]]*AHP!$Q$25/TOPSIS!$D$20</f>
        <v>2.7944795855415279E-3</v>
      </c>
      <c r="X502">
        <f>Net_Zero_Table[[#This Row],[Embodied Carbon (Metric T)]]*AHP!$Q$26/TOPSIS!$E$20</f>
        <v>1.2258568230185393E-2</v>
      </c>
      <c r="Y5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5.8196873146489072E-3</v>
      </c>
      <c r="Z5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1.9853490377545269E-3</v>
      </c>
      <c r="AA502">
        <f>Net_Zero_Table[[#This Row],[S- Worst-Euclidean Distance]]/(Net_Zero_Table[[#This Row],[S+ Best-Euclidean Distance]]+Net_Zero_Table[[#This Row],[S- Worst-Euclidean Distance]])</f>
        <v>0.25436768621111816</v>
      </c>
      <c r="AB502">
        <v>501</v>
      </c>
    </row>
    <row r="503" spans="1:28" x14ac:dyDescent="0.3">
      <c r="A503">
        <v>503</v>
      </c>
      <c r="B503" t="s">
        <v>143</v>
      </c>
      <c r="C503" t="s">
        <v>150</v>
      </c>
      <c r="D503" t="s">
        <v>155</v>
      </c>
      <c r="E503" t="s">
        <v>157</v>
      </c>
      <c r="F503" t="s">
        <v>161</v>
      </c>
      <c r="G503" t="s">
        <v>226</v>
      </c>
      <c r="H503">
        <v>478.39295320216394</v>
      </c>
      <c r="I503">
        <v>35</v>
      </c>
      <c r="J503">
        <v>1722864.3322008334</v>
      </c>
      <c r="K503">
        <v>42793.523174999995</v>
      </c>
      <c r="L503">
        <v>310115579.79614997</v>
      </c>
      <c r="M503">
        <v>5489907.7483333321</v>
      </c>
      <c r="N503">
        <v>2584296498.30125</v>
      </c>
      <c r="O503">
        <v>136500000</v>
      </c>
      <c r="P503">
        <v>28.368241733333324</v>
      </c>
      <c r="Q503">
        <v>25756.821766402456</v>
      </c>
      <c r="R503">
        <v>310158373.31932497</v>
      </c>
      <c r="S503">
        <v>2726.2864060495835</v>
      </c>
      <c r="T503">
        <v>25785.190008135789</v>
      </c>
      <c r="U503">
        <f>Net_Zero_Table[[#This Row],[Total Energy(MJ)]]*AHP!$Q$23/TOPSIS!$B$20</f>
        <v>2.6068166072432321E-2</v>
      </c>
      <c r="V503">
        <f>Net_Zero_Table[[#This Row],[Capital Cost (LKR)]]*AHP!$Q$24/TOPSIS!$C$20</f>
        <v>4.1933779718574329E-3</v>
      </c>
      <c r="W503">
        <f>Net_Zero_Table[[#This Row],[System Cost (LKR)]]*AHP!$Q$25/TOPSIS!$D$20</f>
        <v>2.9657776903839225E-3</v>
      </c>
      <c r="X503">
        <f>Net_Zero_Table[[#This Row],[Embodied Carbon (Metric T)]]*AHP!$Q$26/TOPSIS!$E$20</f>
        <v>1.2230765173784139E-2</v>
      </c>
      <c r="Y5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5.8270826574036245E-3</v>
      </c>
      <c r="Z5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1.9771250651893233E-3</v>
      </c>
      <c r="AA503">
        <f>Net_Zero_Table[[#This Row],[S- Worst-Euclidean Distance]]/(Net_Zero_Table[[#This Row],[S+ Best-Euclidean Distance]]+Net_Zero_Table[[#This Row],[S- Worst-Euclidean Distance]])</f>
        <v>0.25334090729871339</v>
      </c>
      <c r="AB503">
        <v>502</v>
      </c>
    </row>
    <row r="504" spans="1:28" x14ac:dyDescent="0.3">
      <c r="A504">
        <v>486</v>
      </c>
      <c r="B504" t="s">
        <v>143</v>
      </c>
      <c r="C504" t="s">
        <v>150</v>
      </c>
      <c r="D504" t="s">
        <v>154</v>
      </c>
      <c r="E504" t="s">
        <v>157</v>
      </c>
      <c r="F504" t="s">
        <v>161</v>
      </c>
      <c r="G504" t="s">
        <v>224</v>
      </c>
      <c r="H504">
        <v>478.3628593271639</v>
      </c>
      <c r="I504">
        <v>35</v>
      </c>
      <c r="J504">
        <v>1722835.2013298338</v>
      </c>
      <c r="K504">
        <v>42879.505674999993</v>
      </c>
      <c r="L504">
        <v>310110336.23937011</v>
      </c>
      <c r="M504">
        <v>5494206.8733333321</v>
      </c>
      <c r="N504">
        <v>2584252801.994751</v>
      </c>
      <c r="O504">
        <v>131117000</v>
      </c>
      <c r="P504">
        <v>28.432728608333328</v>
      </c>
      <c r="Q504">
        <v>25756.386259881016</v>
      </c>
      <c r="R504">
        <v>310153215.74504513</v>
      </c>
      <c r="S504">
        <v>2720.8640088680845</v>
      </c>
      <c r="T504">
        <v>25784.818988489347</v>
      </c>
      <c r="U504">
        <f>Net_Zero_Table[[#This Row],[Total Energy(MJ)]]*AHP!$Q$23/TOPSIS!$B$20</f>
        <v>2.6067732589043113E-2</v>
      </c>
      <c r="V504">
        <f>Net_Zero_Table[[#This Row],[Capital Cost (LKR)]]*AHP!$Q$24/TOPSIS!$C$20</f>
        <v>4.19666178952791E-3</v>
      </c>
      <c r="W504">
        <f>Net_Zero_Table[[#This Row],[System Cost (LKR)]]*AHP!$Q$25/TOPSIS!$D$20</f>
        <v>2.8488195855682695E-3</v>
      </c>
      <c r="X504">
        <f>Net_Zero_Table[[#This Row],[Embodied Carbon (Metric T)]]*AHP!$Q$26/TOPSIS!$E$20</f>
        <v>1.2258568230185393E-2</v>
      </c>
      <c r="Y5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5.8259881051590688E-3</v>
      </c>
      <c r="Z5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1.9767469824033871E-3</v>
      </c>
      <c r="AA504">
        <f>Net_Zero_Table[[#This Row],[S- Worst-Euclidean Distance]]/(Net_Zero_Table[[#This Row],[S+ Best-Euclidean Distance]]+Net_Zero_Table[[#This Row],[S- Worst-Euclidean Distance]])</f>
        <v>0.25334026597344284</v>
      </c>
      <c r="AB504">
        <v>503</v>
      </c>
    </row>
    <row r="505" spans="1:28" x14ac:dyDescent="0.3">
      <c r="A505">
        <v>485</v>
      </c>
      <c r="B505" t="s">
        <v>143</v>
      </c>
      <c r="C505" t="s">
        <v>150</v>
      </c>
      <c r="D505" t="s">
        <v>154</v>
      </c>
      <c r="E505" t="s">
        <v>157</v>
      </c>
      <c r="F505" t="s">
        <v>161</v>
      </c>
      <c r="G505" t="s">
        <v>226</v>
      </c>
      <c r="H505">
        <v>478.3628593271639</v>
      </c>
      <c r="I505">
        <v>35</v>
      </c>
      <c r="J505">
        <v>1722835.2013298338</v>
      </c>
      <c r="K505">
        <v>42879.505674999993</v>
      </c>
      <c r="L505">
        <v>310110336.23937011</v>
      </c>
      <c r="M505">
        <v>5494206.8733333321</v>
      </c>
      <c r="N505">
        <v>2584252801.994751</v>
      </c>
      <c r="O505">
        <v>136500000</v>
      </c>
      <c r="P505">
        <v>28.432728608333328</v>
      </c>
      <c r="Q505">
        <v>25756.386259881016</v>
      </c>
      <c r="R505">
        <v>310153215.74504513</v>
      </c>
      <c r="S505">
        <v>2726.2470088680843</v>
      </c>
      <c r="T505">
        <v>25784.818988489347</v>
      </c>
      <c r="U505">
        <f>Net_Zero_Table[[#This Row],[Total Energy(MJ)]]*AHP!$Q$23/TOPSIS!$B$20</f>
        <v>2.6067732589043113E-2</v>
      </c>
      <c r="V505">
        <f>Net_Zero_Table[[#This Row],[Capital Cost (LKR)]]*AHP!$Q$24/TOPSIS!$C$20</f>
        <v>4.19666178952791E-3</v>
      </c>
      <c r="W505">
        <f>Net_Zero_Table[[#This Row],[System Cost (LKR)]]*AHP!$Q$25/TOPSIS!$D$20</f>
        <v>2.9657776903839225E-3</v>
      </c>
      <c r="X505">
        <f>Net_Zero_Table[[#This Row],[Embodied Carbon (Metric T)]]*AHP!$Q$26/TOPSIS!$E$20</f>
        <v>1.2258568230185393E-2</v>
      </c>
      <c r="Y5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5.8412416662132803E-3</v>
      </c>
      <c r="Z5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1.9632134244190538E-3</v>
      </c>
      <c r="AA505">
        <f>Net_Zero_Table[[#This Row],[S- Worst-Euclidean Distance]]/(Net_Zero_Table[[#This Row],[S+ Best-Euclidean Distance]]+Net_Zero_Table[[#This Row],[S- Worst-Euclidean Distance]])</f>
        <v>0.2515503518977889</v>
      </c>
      <c r="AB505">
        <v>504</v>
      </c>
    </row>
    <row r="506" spans="1:28" x14ac:dyDescent="0.3">
      <c r="A506">
        <v>487</v>
      </c>
      <c r="B506" t="s">
        <v>143</v>
      </c>
      <c r="C506" t="s">
        <v>150</v>
      </c>
      <c r="D506" t="s">
        <v>155</v>
      </c>
      <c r="E506" t="s">
        <v>156</v>
      </c>
      <c r="F506" t="s">
        <v>159</v>
      </c>
      <c r="G506" t="s">
        <v>225</v>
      </c>
      <c r="H506">
        <v>499.15290611908438</v>
      </c>
      <c r="I506">
        <v>71</v>
      </c>
      <c r="J506">
        <v>1774148.227934774</v>
      </c>
      <c r="K506">
        <v>38488.711133333331</v>
      </c>
      <c r="L506">
        <v>319346681.02825934</v>
      </c>
      <c r="M506">
        <v>6111108.4733333327</v>
      </c>
      <c r="N506">
        <v>2661222341.9021611</v>
      </c>
      <c r="O506">
        <v>132344000</v>
      </c>
      <c r="P506">
        <v>26.134098774999991</v>
      </c>
      <c r="Q506">
        <v>26523.516007624872</v>
      </c>
      <c r="R506">
        <v>319385169.7393927</v>
      </c>
      <c r="S506">
        <v>2799.6774503754946</v>
      </c>
      <c r="T506">
        <v>26549.650106399873</v>
      </c>
      <c r="U506">
        <f>Net_Zero_Table[[#This Row],[Total Energy(MJ)]]*AHP!$Q$23/TOPSIS!$B$20</f>
        <v>2.6843659117552258E-2</v>
      </c>
      <c r="V506">
        <f>Net_Zero_Table[[#This Row],[Capital Cost (LKR)]]*AHP!$Q$24/TOPSIS!$C$20</f>
        <v>4.6678721811832082E-3</v>
      </c>
      <c r="W506">
        <f>Net_Zero_Table[[#This Row],[System Cost (LKR)]]*AHP!$Q$25/TOPSIS!$D$20</f>
        <v>2.8754789938180941E-3</v>
      </c>
      <c r="X506">
        <f>Net_Zero_Table[[#This Row],[Embodied Carbon (Metric T)]]*AHP!$Q$26/TOPSIS!$E$20</f>
        <v>1.1267530365476279E-2</v>
      </c>
      <c r="Y5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6.1347777412156515E-3</v>
      </c>
      <c r="Z5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2.0613712595346739E-3</v>
      </c>
      <c r="AA506">
        <f>Net_Zero_Table[[#This Row],[S- Worst-Euclidean Distance]]/(Net_Zero_Table[[#This Row],[S+ Best-Euclidean Distance]]+Net_Zero_Table[[#This Row],[S- Worst-Euclidean Distance]])</f>
        <v>0.25150485421213836</v>
      </c>
      <c r="AB506">
        <v>505</v>
      </c>
    </row>
    <row r="507" spans="1:28" x14ac:dyDescent="0.3">
      <c r="A507">
        <v>489</v>
      </c>
      <c r="B507" t="s">
        <v>143</v>
      </c>
      <c r="C507" t="s">
        <v>150</v>
      </c>
      <c r="D507" t="s">
        <v>155</v>
      </c>
      <c r="E507" t="s">
        <v>156</v>
      </c>
      <c r="F507" t="s">
        <v>159</v>
      </c>
      <c r="G507" t="s">
        <v>224</v>
      </c>
      <c r="H507">
        <v>499.15290611908438</v>
      </c>
      <c r="I507">
        <v>36</v>
      </c>
      <c r="J507">
        <v>1774148.227934774</v>
      </c>
      <c r="K507">
        <v>38488.711133333331</v>
      </c>
      <c r="L507">
        <v>319346681.02825934</v>
      </c>
      <c r="M507">
        <v>6111108.4733333327</v>
      </c>
      <c r="N507">
        <v>2661222341.9021611</v>
      </c>
      <c r="O507">
        <v>134863200</v>
      </c>
      <c r="P507">
        <v>26.134098774999991</v>
      </c>
      <c r="Q507">
        <v>26523.516007624872</v>
      </c>
      <c r="R507">
        <v>319385169.7393927</v>
      </c>
      <c r="S507">
        <v>2802.1966503754943</v>
      </c>
      <c r="T507">
        <v>26549.650106399873</v>
      </c>
      <c r="U507">
        <f>Net_Zero_Table[[#This Row],[Total Energy(MJ)]]*AHP!$Q$23/TOPSIS!$B$20</f>
        <v>2.6843659117552258E-2</v>
      </c>
      <c r="V507">
        <f>Net_Zero_Table[[#This Row],[Capital Cost (LKR)]]*AHP!$Q$24/TOPSIS!$C$20</f>
        <v>4.6678721811832082E-3</v>
      </c>
      <c r="W507">
        <f>Net_Zero_Table[[#This Row],[System Cost (LKR)]]*AHP!$Q$25/TOPSIS!$D$20</f>
        <v>2.9302144308702201E-3</v>
      </c>
      <c r="X507">
        <f>Net_Zero_Table[[#This Row],[Embodied Carbon (Metric T)]]*AHP!$Q$26/TOPSIS!$E$20</f>
        <v>1.1267530365476279E-2</v>
      </c>
      <c r="Y5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6.1415224160152639E-3</v>
      </c>
      <c r="Z5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2.0551909891353914E-3</v>
      </c>
      <c r="AA507">
        <f>Net_Zero_Table[[#This Row],[S- Worst-Euclidean Distance]]/(Net_Zero_Table[[#This Row],[S+ Best-Euclidean Distance]]+Net_Zero_Table[[#This Row],[S- Worst-Euclidean Distance]])</f>
        <v>0.25073354252497704</v>
      </c>
      <c r="AB507">
        <v>506</v>
      </c>
    </row>
    <row r="508" spans="1:28" x14ac:dyDescent="0.3">
      <c r="A508">
        <v>488</v>
      </c>
      <c r="B508" t="s">
        <v>143</v>
      </c>
      <c r="C508" t="s">
        <v>150</v>
      </c>
      <c r="D508" t="s">
        <v>155</v>
      </c>
      <c r="E508" t="s">
        <v>156</v>
      </c>
      <c r="F508" t="s">
        <v>159</v>
      </c>
      <c r="G508" t="s">
        <v>226</v>
      </c>
      <c r="H508">
        <v>499.15290611908438</v>
      </c>
      <c r="I508">
        <v>36</v>
      </c>
      <c r="J508">
        <v>1774148.227934774</v>
      </c>
      <c r="K508">
        <v>38488.711133333331</v>
      </c>
      <c r="L508">
        <v>319346681.02825934</v>
      </c>
      <c r="M508">
        <v>6111108.4733333327</v>
      </c>
      <c r="N508">
        <v>2661222341.9021611</v>
      </c>
      <c r="O508">
        <v>140400000</v>
      </c>
      <c r="P508">
        <v>26.134098774999991</v>
      </c>
      <c r="Q508">
        <v>26523.516007624872</v>
      </c>
      <c r="R508">
        <v>319385169.7393927</v>
      </c>
      <c r="S508">
        <v>2807.7334503754946</v>
      </c>
      <c r="T508">
        <v>26549.650106399873</v>
      </c>
      <c r="U508">
        <f>Net_Zero_Table[[#This Row],[Total Energy(MJ)]]*AHP!$Q$23/TOPSIS!$B$20</f>
        <v>2.6843659117552258E-2</v>
      </c>
      <c r="V508">
        <f>Net_Zero_Table[[#This Row],[Capital Cost (LKR)]]*AHP!$Q$24/TOPSIS!$C$20</f>
        <v>4.6678721811832082E-3</v>
      </c>
      <c r="W508">
        <f>Net_Zero_Table[[#This Row],[System Cost (LKR)]]*AHP!$Q$25/TOPSIS!$D$20</f>
        <v>3.0505141958234632E-3</v>
      </c>
      <c r="X508">
        <f>Net_Zero_Table[[#This Row],[Embodied Carbon (Metric T)]]*AHP!$Q$26/TOPSIS!$E$20</f>
        <v>1.1267530365476279E-2</v>
      </c>
      <c r="Y5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6.1580301003061151E-3</v>
      </c>
      <c r="Z5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2.0466925526323758E-3</v>
      </c>
      <c r="AA508">
        <f>Net_Zero_Table[[#This Row],[S- Worst-Euclidean Distance]]/(Net_Zero_Table[[#This Row],[S+ Best-Euclidean Distance]]+Net_Zero_Table[[#This Row],[S- Worst-Euclidean Distance]])</f>
        <v>0.249452984483194</v>
      </c>
      <c r="AB508">
        <v>507</v>
      </c>
    </row>
    <row r="509" spans="1:28" x14ac:dyDescent="0.3">
      <c r="A509">
        <v>469</v>
      </c>
      <c r="B509" t="s">
        <v>143</v>
      </c>
      <c r="C509" t="s">
        <v>150</v>
      </c>
      <c r="D509" t="s">
        <v>154</v>
      </c>
      <c r="E509" t="s">
        <v>156</v>
      </c>
      <c r="F509" t="s">
        <v>159</v>
      </c>
      <c r="G509" t="s">
        <v>225</v>
      </c>
      <c r="H509">
        <v>499.1228122440844</v>
      </c>
      <c r="I509">
        <v>71</v>
      </c>
      <c r="J509">
        <v>1774119.097063774</v>
      </c>
      <c r="K509">
        <v>38574.693633333329</v>
      </c>
      <c r="L509">
        <v>319341437.4714793</v>
      </c>
      <c r="M509">
        <v>6115407.5983333327</v>
      </c>
      <c r="N509">
        <v>2661178645.5956607</v>
      </c>
      <c r="O509">
        <v>132344000</v>
      </c>
      <c r="P509">
        <v>26.198585649999995</v>
      </c>
      <c r="Q509">
        <v>26523.080501103421</v>
      </c>
      <c r="R509">
        <v>319380012.16511261</v>
      </c>
      <c r="S509">
        <v>2799.638053193994</v>
      </c>
      <c r="T509">
        <v>26549.27908675342</v>
      </c>
      <c r="U509">
        <f>Net_Zero_Table[[#This Row],[Total Energy(MJ)]]*AHP!$Q$23/TOPSIS!$B$20</f>
        <v>2.6843225634163033E-2</v>
      </c>
      <c r="V509">
        <f>Net_Zero_Table[[#This Row],[Capital Cost (LKR)]]*AHP!$Q$24/TOPSIS!$C$20</f>
        <v>4.6711559988536844E-3</v>
      </c>
      <c r="W509">
        <f>Net_Zero_Table[[#This Row],[System Cost (LKR)]]*AHP!$Q$25/TOPSIS!$D$20</f>
        <v>2.8754789938180941E-3</v>
      </c>
      <c r="X509">
        <f>Net_Zero_Table[[#This Row],[Embodied Carbon (Metric T)]]*AHP!$Q$26/TOPSIS!$E$20</f>
        <v>1.1295333421877531E-2</v>
      </c>
      <c r="Y5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6.1440696672345743E-3</v>
      </c>
      <c r="Z5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2.0355139721652767E-3</v>
      </c>
      <c r="AA509">
        <f>Net_Zero_Table[[#This Row],[S- Worst-Euclidean Distance]]/(Net_Zero_Table[[#This Row],[S+ Best-Euclidean Distance]]+Net_Zero_Table[[#This Row],[S- Worst-Euclidean Distance]])</f>
        <v>0.24885300547090261</v>
      </c>
      <c r="AB509">
        <v>508</v>
      </c>
    </row>
    <row r="510" spans="1:28" x14ac:dyDescent="0.3">
      <c r="A510">
        <v>471</v>
      </c>
      <c r="B510" t="s">
        <v>143</v>
      </c>
      <c r="C510" t="s">
        <v>150</v>
      </c>
      <c r="D510" t="s">
        <v>154</v>
      </c>
      <c r="E510" t="s">
        <v>156</v>
      </c>
      <c r="F510" t="s">
        <v>159</v>
      </c>
      <c r="G510" t="s">
        <v>224</v>
      </c>
      <c r="H510">
        <v>499.1228122440844</v>
      </c>
      <c r="I510">
        <v>36</v>
      </c>
      <c r="J510">
        <v>1774119.097063774</v>
      </c>
      <c r="K510">
        <v>38574.693633333329</v>
      </c>
      <c r="L510">
        <v>319341437.4714793</v>
      </c>
      <c r="M510">
        <v>6115407.5983333327</v>
      </c>
      <c r="N510">
        <v>2661178645.5956607</v>
      </c>
      <c r="O510">
        <v>134863200</v>
      </c>
      <c r="P510">
        <v>26.198585649999995</v>
      </c>
      <c r="Q510">
        <v>26523.080501103421</v>
      </c>
      <c r="R510">
        <v>319380012.16511261</v>
      </c>
      <c r="S510">
        <v>2802.1572531939942</v>
      </c>
      <c r="T510">
        <v>26549.27908675342</v>
      </c>
      <c r="U510">
        <f>Net_Zero_Table[[#This Row],[Total Energy(MJ)]]*AHP!$Q$23/TOPSIS!$B$20</f>
        <v>2.6843225634163033E-2</v>
      </c>
      <c r="V510">
        <f>Net_Zero_Table[[#This Row],[Capital Cost (LKR)]]*AHP!$Q$24/TOPSIS!$C$20</f>
        <v>4.6711559988536844E-3</v>
      </c>
      <c r="W510">
        <f>Net_Zero_Table[[#This Row],[System Cost (LKR)]]*AHP!$Q$25/TOPSIS!$D$20</f>
        <v>2.9302144308702201E-3</v>
      </c>
      <c r="X510">
        <f>Net_Zero_Table[[#This Row],[Embodied Carbon (Metric T)]]*AHP!$Q$26/TOPSIS!$E$20</f>
        <v>1.1295333421877531E-2</v>
      </c>
      <c r="Y5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6.1508041529652795E-3</v>
      </c>
      <c r="Z5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2.0292549527025439E-3</v>
      </c>
      <c r="AA510">
        <f>Net_Zero_Table[[#This Row],[S- Worst-Euclidean Distance]]/(Net_Zero_Table[[#This Row],[S+ Best-Euclidean Distance]]+Net_Zero_Table[[#This Row],[S- Worst-Euclidean Distance]])</f>
        <v>0.24807338510506699</v>
      </c>
      <c r="AB510">
        <v>509</v>
      </c>
    </row>
    <row r="511" spans="1:28" x14ac:dyDescent="0.3">
      <c r="A511">
        <v>394</v>
      </c>
      <c r="B511" t="s">
        <v>142</v>
      </c>
      <c r="C511" t="s">
        <v>150</v>
      </c>
      <c r="D511" t="s">
        <v>155</v>
      </c>
      <c r="E511" t="s">
        <v>157</v>
      </c>
      <c r="F511" t="s">
        <v>161</v>
      </c>
      <c r="G511" t="s">
        <v>225</v>
      </c>
      <c r="H511">
        <v>484.97969349560918</v>
      </c>
      <c r="I511">
        <v>69</v>
      </c>
      <c r="J511">
        <v>1756232.5531742126</v>
      </c>
      <c r="K511">
        <v>49671.923174999989</v>
      </c>
      <c r="L511">
        <v>316121859.57135826</v>
      </c>
      <c r="M511">
        <v>5765043.7483333321</v>
      </c>
      <c r="N511">
        <v>2634348829.7613187</v>
      </c>
      <c r="O511">
        <v>128616000</v>
      </c>
      <c r="P511">
        <v>26.992561733333325</v>
      </c>
      <c r="Q511">
        <v>26255.676669954479</v>
      </c>
      <c r="R511">
        <v>316171531.49453324</v>
      </c>
      <c r="S511">
        <v>2768.729873509652</v>
      </c>
      <c r="T511">
        <v>26282.669231687811</v>
      </c>
      <c r="U511">
        <f>Net_Zero_Table[[#This Row],[Total Energy(MJ)]]*AHP!$Q$23/TOPSIS!$B$20</f>
        <v>2.6573559508223106E-2</v>
      </c>
      <c r="V511">
        <f>Net_Zero_Table[[#This Row],[Capital Cost (LKR)]]*AHP!$Q$24/TOPSIS!$C$20</f>
        <v>4.4035361920962395E-3</v>
      </c>
      <c r="W511">
        <f>Net_Zero_Table[[#This Row],[System Cost (LKR)]]*AHP!$Q$25/TOPSIS!$D$20</f>
        <v>2.7944795855415279E-3</v>
      </c>
      <c r="X511">
        <f>Net_Zero_Table[[#This Row],[Embodied Carbon (Metric T)]]*AHP!$Q$26/TOPSIS!$E$20</f>
        <v>1.1637650549605623E-2</v>
      </c>
      <c r="Y5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5.988500167310961E-3</v>
      </c>
      <c r="Z5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1.967034465129532E-3</v>
      </c>
      <c r="AA511">
        <f>Net_Zero_Table[[#This Row],[S- Worst-Euclidean Distance]]/(Net_Zero_Table[[#This Row],[S+ Best-Euclidean Distance]]+Net_Zero_Table[[#This Row],[S- Worst-Euclidean Distance]])</f>
        <v>0.24725358583802826</v>
      </c>
      <c r="AB511">
        <v>510</v>
      </c>
    </row>
    <row r="512" spans="1:28" x14ac:dyDescent="0.3">
      <c r="A512">
        <v>470</v>
      </c>
      <c r="B512" t="s">
        <v>143</v>
      </c>
      <c r="C512" t="s">
        <v>150</v>
      </c>
      <c r="D512" t="s">
        <v>154</v>
      </c>
      <c r="E512" t="s">
        <v>156</v>
      </c>
      <c r="F512" t="s">
        <v>159</v>
      </c>
      <c r="G512" t="s">
        <v>226</v>
      </c>
      <c r="H512">
        <v>499.1228122440844</v>
      </c>
      <c r="I512">
        <v>36</v>
      </c>
      <c r="J512">
        <v>1774119.097063774</v>
      </c>
      <c r="K512">
        <v>38574.693633333329</v>
      </c>
      <c r="L512">
        <v>319341437.4714793</v>
      </c>
      <c r="M512">
        <v>6115407.5983333327</v>
      </c>
      <c r="N512">
        <v>2661178645.5956607</v>
      </c>
      <c r="O512">
        <v>140400000</v>
      </c>
      <c r="P512">
        <v>26.198585649999995</v>
      </c>
      <c r="Q512">
        <v>26523.080501103421</v>
      </c>
      <c r="R512">
        <v>319380012.16511261</v>
      </c>
      <c r="S512">
        <v>2807.694053193994</v>
      </c>
      <c r="T512">
        <v>26549.27908675342</v>
      </c>
      <c r="U512">
        <f>Net_Zero_Table[[#This Row],[Total Energy(MJ)]]*AHP!$Q$23/TOPSIS!$B$20</f>
        <v>2.6843225634163033E-2</v>
      </c>
      <c r="V512">
        <f>Net_Zero_Table[[#This Row],[Capital Cost (LKR)]]*AHP!$Q$24/TOPSIS!$C$20</f>
        <v>4.6711559988536844E-3</v>
      </c>
      <c r="W512">
        <f>Net_Zero_Table[[#This Row],[System Cost (LKR)]]*AHP!$Q$25/TOPSIS!$D$20</f>
        <v>3.0505141958234632E-3</v>
      </c>
      <c r="X512">
        <f>Net_Zero_Table[[#This Row],[Embodied Carbon (Metric T)]]*AHP!$Q$26/TOPSIS!$E$20</f>
        <v>1.1295333421877531E-2</v>
      </c>
      <c r="Y5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6.1672869933215458E-3</v>
      </c>
      <c r="Z5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2.0206474373936009E-3</v>
      </c>
      <c r="AA512">
        <f>Net_Zero_Table[[#This Row],[S- Worst-Euclidean Distance]]/(Net_Zero_Table[[#This Row],[S+ Best-Euclidean Distance]]+Net_Zero_Table[[#This Row],[S- Worst-Euclidean Distance]])</f>
        <v>0.24678353918096954</v>
      </c>
      <c r="AB512">
        <v>511</v>
      </c>
    </row>
    <row r="513" spans="1:28" x14ac:dyDescent="0.3">
      <c r="A513">
        <v>396</v>
      </c>
      <c r="B513" t="s">
        <v>142</v>
      </c>
      <c r="C513" t="s">
        <v>150</v>
      </c>
      <c r="D513" t="s">
        <v>155</v>
      </c>
      <c r="E513" t="s">
        <v>157</v>
      </c>
      <c r="F513" t="s">
        <v>161</v>
      </c>
      <c r="G513" t="s">
        <v>224</v>
      </c>
      <c r="H513">
        <v>484.97969349560918</v>
      </c>
      <c r="I513">
        <v>35</v>
      </c>
      <c r="J513">
        <v>1756232.5531742126</v>
      </c>
      <c r="K513">
        <v>49671.923174999989</v>
      </c>
      <c r="L513">
        <v>316121859.57135826</v>
      </c>
      <c r="M513">
        <v>5765043.7483333321</v>
      </c>
      <c r="N513">
        <v>2634348829.7613187</v>
      </c>
      <c r="O513">
        <v>131117000</v>
      </c>
      <c r="P513">
        <v>26.992561733333325</v>
      </c>
      <c r="Q513">
        <v>26255.676669954479</v>
      </c>
      <c r="R513">
        <v>316171531.49453324</v>
      </c>
      <c r="S513">
        <v>2771.2308735096522</v>
      </c>
      <c r="T513">
        <v>26282.669231687811</v>
      </c>
      <c r="U513">
        <f>Net_Zero_Table[[#This Row],[Total Energy(MJ)]]*AHP!$Q$23/TOPSIS!$B$20</f>
        <v>2.6573559508223106E-2</v>
      </c>
      <c r="V513">
        <f>Net_Zero_Table[[#This Row],[Capital Cost (LKR)]]*AHP!$Q$24/TOPSIS!$C$20</f>
        <v>4.4035361920962395E-3</v>
      </c>
      <c r="W513">
        <f>Net_Zero_Table[[#This Row],[System Cost (LKR)]]*AHP!$Q$25/TOPSIS!$D$20</f>
        <v>2.8488195855682695E-3</v>
      </c>
      <c r="X513">
        <f>Net_Zero_Table[[#This Row],[Embodied Carbon (Metric T)]]*AHP!$Q$26/TOPSIS!$E$20</f>
        <v>1.1637650549605623E-2</v>
      </c>
      <c r="Y5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5.994623525714767E-3</v>
      </c>
      <c r="Z5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1.9583519647232706E-3</v>
      </c>
      <c r="AA513">
        <f>Net_Zero_Table[[#This Row],[S- Worst-Euclidean Distance]]/(Net_Zero_Table[[#This Row],[S+ Best-Euclidean Distance]]+Net_Zero_Table[[#This Row],[S- Worst-Euclidean Distance]])</f>
        <v>0.24624141833177049</v>
      </c>
      <c r="AB513">
        <v>512</v>
      </c>
    </row>
    <row r="514" spans="1:28" x14ac:dyDescent="0.3">
      <c r="A514">
        <v>376</v>
      </c>
      <c r="B514" t="s">
        <v>142</v>
      </c>
      <c r="C514" t="s">
        <v>150</v>
      </c>
      <c r="D514" t="s">
        <v>154</v>
      </c>
      <c r="E514" t="s">
        <v>157</v>
      </c>
      <c r="F514" t="s">
        <v>161</v>
      </c>
      <c r="G514" t="s">
        <v>225</v>
      </c>
      <c r="H514">
        <v>484.94959962060915</v>
      </c>
      <c r="I514">
        <v>69</v>
      </c>
      <c r="J514">
        <v>1756203.4223032123</v>
      </c>
      <c r="K514">
        <v>49757.905674999995</v>
      </c>
      <c r="L514">
        <v>316116616.01457822</v>
      </c>
      <c r="M514">
        <v>5769342.8733333321</v>
      </c>
      <c r="N514">
        <v>2634305133.4548182</v>
      </c>
      <c r="O514">
        <v>128616000</v>
      </c>
      <c r="P514">
        <v>27.057048608333329</v>
      </c>
      <c r="Q514">
        <v>26255.241163433024</v>
      </c>
      <c r="R514">
        <v>316166373.92025322</v>
      </c>
      <c r="S514">
        <v>2768.6904763281518</v>
      </c>
      <c r="T514">
        <v>26282.298212041358</v>
      </c>
      <c r="U514">
        <f>Net_Zero_Table[[#This Row],[Total Energy(MJ)]]*AHP!$Q$23/TOPSIS!$B$20</f>
        <v>2.657312602483388E-2</v>
      </c>
      <c r="V514">
        <f>Net_Zero_Table[[#This Row],[Capital Cost (LKR)]]*AHP!$Q$24/TOPSIS!$C$20</f>
        <v>4.4068200097667157E-3</v>
      </c>
      <c r="W514">
        <f>Net_Zero_Table[[#This Row],[System Cost (LKR)]]*AHP!$Q$25/TOPSIS!$D$20</f>
        <v>2.7944795855415279E-3</v>
      </c>
      <c r="X514">
        <f>Net_Zero_Table[[#This Row],[Embodied Carbon (Metric T)]]*AHP!$Q$26/TOPSIS!$E$20</f>
        <v>1.1665453606006874E-2</v>
      </c>
      <c r="Y5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5.9996089410322322E-3</v>
      </c>
      <c r="Z5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1.9448314317609757E-3</v>
      </c>
      <c r="AA514">
        <f>Net_Zero_Table[[#This Row],[S- Worst-Euclidean Distance]]/(Net_Zero_Table[[#This Row],[S+ Best-Euclidean Distance]]+Net_Zero_Table[[#This Row],[S- Worst-Euclidean Distance]])</f>
        <v>0.24480408191133379</v>
      </c>
      <c r="AB514">
        <v>513</v>
      </c>
    </row>
    <row r="515" spans="1:28" x14ac:dyDescent="0.3">
      <c r="A515">
        <v>395</v>
      </c>
      <c r="B515" t="s">
        <v>142</v>
      </c>
      <c r="C515" t="s">
        <v>150</v>
      </c>
      <c r="D515" t="s">
        <v>155</v>
      </c>
      <c r="E515" t="s">
        <v>157</v>
      </c>
      <c r="F515" t="s">
        <v>161</v>
      </c>
      <c r="G515" t="s">
        <v>226</v>
      </c>
      <c r="H515">
        <v>484.97969349560918</v>
      </c>
      <c r="I515">
        <v>35</v>
      </c>
      <c r="J515">
        <v>1756232.5531742126</v>
      </c>
      <c r="K515">
        <v>49671.923174999989</v>
      </c>
      <c r="L515">
        <v>316121859.57135826</v>
      </c>
      <c r="M515">
        <v>5765043.7483333321</v>
      </c>
      <c r="N515">
        <v>2634348829.7613187</v>
      </c>
      <c r="O515">
        <v>136500000</v>
      </c>
      <c r="P515">
        <v>26.992561733333325</v>
      </c>
      <c r="Q515">
        <v>26255.676669954479</v>
      </c>
      <c r="R515">
        <v>316171531.49453324</v>
      </c>
      <c r="S515">
        <v>2776.613873509652</v>
      </c>
      <c r="T515">
        <v>26282.669231687811</v>
      </c>
      <c r="U515">
        <f>Net_Zero_Table[[#This Row],[Total Energy(MJ)]]*AHP!$Q$23/TOPSIS!$B$20</f>
        <v>2.6573559508223106E-2</v>
      </c>
      <c r="V515">
        <f>Net_Zero_Table[[#This Row],[Capital Cost (LKR)]]*AHP!$Q$24/TOPSIS!$C$20</f>
        <v>4.4035361920962395E-3</v>
      </c>
      <c r="W515">
        <f>Net_Zero_Table[[#This Row],[System Cost (LKR)]]*AHP!$Q$25/TOPSIS!$D$20</f>
        <v>2.9657776903839225E-3</v>
      </c>
      <c r="X515">
        <f>Net_Zero_Table[[#This Row],[Embodied Carbon (Metric T)]]*AHP!$Q$26/TOPSIS!$E$20</f>
        <v>1.1637650549605623E-2</v>
      </c>
      <c r="Y5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6.0094490609958664E-3</v>
      </c>
      <c r="Z5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1.944690395696391E-3</v>
      </c>
      <c r="AA515">
        <f>Net_Zero_Table[[#This Row],[S- Worst-Euclidean Distance]]/(Net_Zero_Table[[#This Row],[S+ Best-Euclidean Distance]]+Net_Zero_Table[[#This Row],[S- Worst-Euclidean Distance]])</f>
        <v>0.24448784262390766</v>
      </c>
      <c r="AB515">
        <v>514</v>
      </c>
    </row>
    <row r="516" spans="1:28" x14ac:dyDescent="0.3">
      <c r="A516">
        <v>378</v>
      </c>
      <c r="B516" t="s">
        <v>142</v>
      </c>
      <c r="C516" t="s">
        <v>150</v>
      </c>
      <c r="D516" t="s">
        <v>154</v>
      </c>
      <c r="E516" t="s">
        <v>157</v>
      </c>
      <c r="F516" t="s">
        <v>161</v>
      </c>
      <c r="G516" t="s">
        <v>224</v>
      </c>
      <c r="H516">
        <v>484.94959962060915</v>
      </c>
      <c r="I516">
        <v>35</v>
      </c>
      <c r="J516">
        <v>1756203.4223032123</v>
      </c>
      <c r="K516">
        <v>49757.905674999995</v>
      </c>
      <c r="L516">
        <v>316116616.01457822</v>
      </c>
      <c r="M516">
        <v>5769342.8733333321</v>
      </c>
      <c r="N516">
        <v>2634305133.4548182</v>
      </c>
      <c r="O516">
        <v>131117000</v>
      </c>
      <c r="P516">
        <v>27.057048608333329</v>
      </c>
      <c r="Q516">
        <v>26255.241163433024</v>
      </c>
      <c r="R516">
        <v>316166373.92025322</v>
      </c>
      <c r="S516">
        <v>2771.1914763281516</v>
      </c>
      <c r="T516">
        <v>26282.298212041358</v>
      </c>
      <c r="U516">
        <f>Net_Zero_Table[[#This Row],[Total Energy(MJ)]]*AHP!$Q$23/TOPSIS!$B$20</f>
        <v>2.657312602483388E-2</v>
      </c>
      <c r="V516">
        <f>Net_Zero_Table[[#This Row],[Capital Cost (LKR)]]*AHP!$Q$24/TOPSIS!$C$20</f>
        <v>4.4068200097667157E-3</v>
      </c>
      <c r="W516">
        <f>Net_Zero_Table[[#This Row],[System Cost (LKR)]]*AHP!$Q$25/TOPSIS!$D$20</f>
        <v>2.8488195855682695E-3</v>
      </c>
      <c r="X516">
        <f>Net_Zero_Table[[#This Row],[Embodied Carbon (Metric T)]]*AHP!$Q$26/TOPSIS!$E$20</f>
        <v>1.1665453606006874E-2</v>
      </c>
      <c r="Y5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6.0057209730792057E-3</v>
      </c>
      <c r="Z5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1.9360493611200924E-3</v>
      </c>
      <c r="AA516">
        <f>Net_Zero_Table[[#This Row],[S- Worst-Euclidean Distance]]/(Net_Zero_Table[[#This Row],[S+ Best-Euclidean Distance]]+Net_Zero_Table[[#This Row],[S- Worst-Euclidean Distance]])</f>
        <v>0.24378057783703061</v>
      </c>
      <c r="AB516">
        <v>515</v>
      </c>
    </row>
    <row r="517" spans="1:28" x14ac:dyDescent="0.3">
      <c r="A517">
        <v>377</v>
      </c>
      <c r="B517" t="s">
        <v>142</v>
      </c>
      <c r="C517" t="s">
        <v>150</v>
      </c>
      <c r="D517" t="s">
        <v>154</v>
      </c>
      <c r="E517" t="s">
        <v>157</v>
      </c>
      <c r="F517" t="s">
        <v>161</v>
      </c>
      <c r="G517" t="s">
        <v>226</v>
      </c>
      <c r="H517">
        <v>484.94959962060915</v>
      </c>
      <c r="I517">
        <v>35</v>
      </c>
      <c r="J517">
        <v>1756203.4223032123</v>
      </c>
      <c r="K517">
        <v>49757.905674999995</v>
      </c>
      <c r="L517">
        <v>316116616.01457822</v>
      </c>
      <c r="M517">
        <v>5769342.8733333321</v>
      </c>
      <c r="N517">
        <v>2634305133.4548182</v>
      </c>
      <c r="O517">
        <v>136500000</v>
      </c>
      <c r="P517">
        <v>27.057048608333329</v>
      </c>
      <c r="Q517">
        <v>26255.241163433024</v>
      </c>
      <c r="R517">
        <v>316166373.92025322</v>
      </c>
      <c r="S517">
        <v>2776.5744763281518</v>
      </c>
      <c r="T517">
        <v>26282.298212041358</v>
      </c>
      <c r="U517">
        <f>Net_Zero_Table[[#This Row],[Total Energy(MJ)]]*AHP!$Q$23/TOPSIS!$B$20</f>
        <v>2.657312602483388E-2</v>
      </c>
      <c r="V517">
        <f>Net_Zero_Table[[#This Row],[Capital Cost (LKR)]]*AHP!$Q$24/TOPSIS!$C$20</f>
        <v>4.4068200097667157E-3</v>
      </c>
      <c r="W517">
        <f>Net_Zero_Table[[#This Row],[System Cost (LKR)]]*AHP!$Q$25/TOPSIS!$D$20</f>
        <v>2.9657776903839225E-3</v>
      </c>
      <c r="X517">
        <f>Net_Zero_Table[[#This Row],[Embodied Carbon (Metric T)]]*AHP!$Q$26/TOPSIS!$E$20</f>
        <v>1.1665453606006874E-2</v>
      </c>
      <c r="Y5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6.0205191809456597E-3</v>
      </c>
      <c r="Z5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1.9222292907121691E-3</v>
      </c>
      <c r="AA517">
        <f>Net_Zero_Table[[#This Row],[S- Worst-Euclidean Distance]]/(Net_Zero_Table[[#This Row],[S+ Best-Euclidean Distance]]+Net_Zero_Table[[#This Row],[S- Worst-Euclidean Distance]])</f>
        <v>0.24201059590030766</v>
      </c>
      <c r="AB517">
        <v>516</v>
      </c>
    </row>
    <row r="518" spans="1:28" x14ac:dyDescent="0.3">
      <c r="A518">
        <v>391</v>
      </c>
      <c r="B518" t="s">
        <v>142</v>
      </c>
      <c r="C518" t="s">
        <v>150</v>
      </c>
      <c r="D518" t="s">
        <v>155</v>
      </c>
      <c r="E518" t="s">
        <v>157</v>
      </c>
      <c r="F518" t="s">
        <v>160</v>
      </c>
      <c r="G518" t="s">
        <v>225</v>
      </c>
      <c r="H518">
        <v>503.67131553900794</v>
      </c>
      <c r="I518">
        <v>72</v>
      </c>
      <c r="J518">
        <v>1799508.1839645505</v>
      </c>
      <c r="K518">
        <v>49181.501549999986</v>
      </c>
      <c r="L518">
        <v>323911473.11361909</v>
      </c>
      <c r="M518">
        <v>5814085.9108333318</v>
      </c>
      <c r="N518">
        <v>2699262275.946826</v>
      </c>
      <c r="O518">
        <v>134208000</v>
      </c>
      <c r="P518">
        <v>27.482983358333328</v>
      </c>
      <c r="Q518">
        <v>26902.647350270028</v>
      </c>
      <c r="R518">
        <v>323960654.61516911</v>
      </c>
      <c r="S518">
        <v>2839.2843618576594</v>
      </c>
      <c r="T518">
        <v>26930.13033362836</v>
      </c>
      <c r="U518">
        <f>Net_Zero_Table[[#This Row],[Total Energy(MJ)]]*AHP!$Q$23/TOPSIS!$B$20</f>
        <v>2.7228219103236868E-2</v>
      </c>
      <c r="V518">
        <f>Net_Zero_Table[[#This Row],[Capital Cost (LKR)]]*AHP!$Q$24/TOPSIS!$C$20</f>
        <v>4.4409962612535379E-3</v>
      </c>
      <c r="W518">
        <f>Net_Zero_Table[[#This Row],[System Cost (LKR)]]*AHP!$Q$25/TOPSIS!$D$20</f>
        <v>2.9159786979563772E-3</v>
      </c>
      <c r="X518">
        <f>Net_Zero_Table[[#This Row],[Embodied Carbon (Metric T)]]*AHP!$Q$26/TOPSIS!$E$20</f>
        <v>1.1849092336795153E-2</v>
      </c>
      <c r="Y5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6.6831683413718715E-3</v>
      </c>
      <c r="Z5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1.5830606785490423E-3</v>
      </c>
      <c r="AA518">
        <f>Net_Zero_Table[[#This Row],[S- Worst-Euclidean Distance]]/(Net_Zero_Table[[#This Row],[S+ Best-Euclidean Distance]]+Net_Zero_Table[[#This Row],[S- Worst-Euclidean Distance]])</f>
        <v>0.19150941435738109</v>
      </c>
      <c r="AB518">
        <v>517</v>
      </c>
    </row>
    <row r="519" spans="1:28" x14ac:dyDescent="0.3">
      <c r="A519">
        <v>393</v>
      </c>
      <c r="B519" t="s">
        <v>142</v>
      </c>
      <c r="C519" t="s">
        <v>150</v>
      </c>
      <c r="D519" t="s">
        <v>155</v>
      </c>
      <c r="E519" t="s">
        <v>157</v>
      </c>
      <c r="F519" t="s">
        <v>160</v>
      </c>
      <c r="G519" t="s">
        <v>224</v>
      </c>
      <c r="H519">
        <v>503.67131553900794</v>
      </c>
      <c r="I519">
        <v>36</v>
      </c>
      <c r="J519">
        <v>1799508.1839645505</v>
      </c>
      <c r="K519">
        <v>49181.501549999986</v>
      </c>
      <c r="L519">
        <v>323911473.11361909</v>
      </c>
      <c r="M519">
        <v>5814085.9108333318</v>
      </c>
      <c r="N519">
        <v>2699262275.946826</v>
      </c>
      <c r="O519">
        <v>134863200</v>
      </c>
      <c r="P519">
        <v>27.482983358333328</v>
      </c>
      <c r="Q519">
        <v>26902.647350270028</v>
      </c>
      <c r="R519">
        <v>323960654.61516911</v>
      </c>
      <c r="S519">
        <v>2839.9395618576596</v>
      </c>
      <c r="T519">
        <v>26930.13033362836</v>
      </c>
      <c r="U519">
        <f>Net_Zero_Table[[#This Row],[Total Energy(MJ)]]*AHP!$Q$23/TOPSIS!$B$20</f>
        <v>2.7228219103236868E-2</v>
      </c>
      <c r="V519">
        <f>Net_Zero_Table[[#This Row],[Capital Cost (LKR)]]*AHP!$Q$24/TOPSIS!$C$20</f>
        <v>4.4409962612535379E-3</v>
      </c>
      <c r="W519">
        <f>Net_Zero_Table[[#This Row],[System Cost (LKR)]]*AHP!$Q$25/TOPSIS!$D$20</f>
        <v>2.9302144308702201E-3</v>
      </c>
      <c r="X519">
        <f>Net_Zero_Table[[#This Row],[Embodied Carbon (Metric T)]]*AHP!$Q$26/TOPSIS!$E$20</f>
        <v>1.1849092336795153E-2</v>
      </c>
      <c r="Y5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6.684822388673654E-3</v>
      </c>
      <c r="Z5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1.5811517234948188E-3</v>
      </c>
      <c r="AA519">
        <f>Net_Zero_Table[[#This Row],[S- Worst-Euclidean Distance]]/(Net_Zero_Table[[#This Row],[S+ Best-Euclidean Distance]]+Net_Zero_Table[[#This Row],[S- Worst-Euclidean Distance]])</f>
        <v>0.19128437883288069</v>
      </c>
      <c r="AB519">
        <v>518</v>
      </c>
    </row>
    <row r="520" spans="1:28" x14ac:dyDescent="0.3">
      <c r="A520">
        <v>392</v>
      </c>
      <c r="B520" t="s">
        <v>142</v>
      </c>
      <c r="C520" t="s">
        <v>150</v>
      </c>
      <c r="D520" t="s">
        <v>155</v>
      </c>
      <c r="E520" t="s">
        <v>157</v>
      </c>
      <c r="F520" t="s">
        <v>160</v>
      </c>
      <c r="G520" t="s">
        <v>226</v>
      </c>
      <c r="H520">
        <v>503.67131553900794</v>
      </c>
      <c r="I520">
        <v>36</v>
      </c>
      <c r="J520">
        <v>1799508.1839645505</v>
      </c>
      <c r="K520">
        <v>49181.501549999986</v>
      </c>
      <c r="L520">
        <v>323911473.11361909</v>
      </c>
      <c r="M520">
        <v>5814085.9108333318</v>
      </c>
      <c r="N520">
        <v>2699262275.946826</v>
      </c>
      <c r="O520">
        <v>140400000</v>
      </c>
      <c r="P520">
        <v>27.482983358333328</v>
      </c>
      <c r="Q520">
        <v>26902.647350270028</v>
      </c>
      <c r="R520">
        <v>323960654.61516911</v>
      </c>
      <c r="S520">
        <v>2845.4763618576594</v>
      </c>
      <c r="T520">
        <v>26930.13033362836</v>
      </c>
      <c r="U520">
        <f>Net_Zero_Table[[#This Row],[Total Energy(MJ)]]*AHP!$Q$23/TOPSIS!$B$20</f>
        <v>2.7228219103236868E-2</v>
      </c>
      <c r="V520">
        <f>Net_Zero_Table[[#This Row],[Capital Cost (LKR)]]*AHP!$Q$24/TOPSIS!$C$20</f>
        <v>4.4409962612535379E-3</v>
      </c>
      <c r="W520">
        <f>Net_Zero_Table[[#This Row],[System Cost (LKR)]]*AHP!$Q$25/TOPSIS!$D$20</f>
        <v>3.0505141958234632E-3</v>
      </c>
      <c r="X520">
        <f>Net_Zero_Table[[#This Row],[Embodied Carbon (Metric T)]]*AHP!$Q$26/TOPSIS!$E$20</f>
        <v>1.1849092336795153E-2</v>
      </c>
      <c r="Y5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6.6999916043209125E-3</v>
      </c>
      <c r="Z5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1.5700895439076583E-3</v>
      </c>
      <c r="AA520">
        <f>Net_Zero_Table[[#This Row],[S- Worst-Euclidean Distance]]/(Net_Zero_Table[[#This Row],[S+ Best-Euclidean Distance]]+Net_Zero_Table[[#This Row],[S- Worst-Euclidean Distance]])</f>
        <v>0.18985176998462311</v>
      </c>
      <c r="AB520">
        <v>519</v>
      </c>
    </row>
    <row r="521" spans="1:28" x14ac:dyDescent="0.3">
      <c r="A521">
        <v>373</v>
      </c>
      <c r="B521" t="s">
        <v>142</v>
      </c>
      <c r="C521" t="s">
        <v>150</v>
      </c>
      <c r="D521" t="s">
        <v>154</v>
      </c>
      <c r="E521" t="s">
        <v>157</v>
      </c>
      <c r="F521" t="s">
        <v>160</v>
      </c>
      <c r="G521" t="s">
        <v>225</v>
      </c>
      <c r="H521">
        <v>503.6412216640079</v>
      </c>
      <c r="I521">
        <v>72</v>
      </c>
      <c r="J521">
        <v>1799479.05309355</v>
      </c>
      <c r="K521">
        <v>49267.484049999999</v>
      </c>
      <c r="L521">
        <v>323906229.55683899</v>
      </c>
      <c r="M521">
        <v>5818385.0358333318</v>
      </c>
      <c r="N521">
        <v>2699218579.6403251</v>
      </c>
      <c r="O521">
        <v>134208000</v>
      </c>
      <c r="P521">
        <v>27.547470233333328</v>
      </c>
      <c r="Q521">
        <v>26902.21184374857</v>
      </c>
      <c r="R521">
        <v>323955497.04088897</v>
      </c>
      <c r="S521">
        <v>2839.2449646761584</v>
      </c>
      <c r="T521">
        <v>26929.759313981904</v>
      </c>
      <c r="U521">
        <f>Net_Zero_Table[[#This Row],[Total Energy(MJ)]]*AHP!$Q$23/TOPSIS!$B$20</f>
        <v>2.7227785619847639E-2</v>
      </c>
      <c r="V521">
        <f>Net_Zero_Table[[#This Row],[Capital Cost (LKR)]]*AHP!$Q$24/TOPSIS!$C$20</f>
        <v>4.4442800789240133E-3</v>
      </c>
      <c r="W521">
        <f>Net_Zero_Table[[#This Row],[System Cost (LKR)]]*AHP!$Q$25/TOPSIS!$D$20</f>
        <v>2.9159786979563772E-3</v>
      </c>
      <c r="X521">
        <f>Net_Zero_Table[[#This Row],[Embodied Carbon (Metric T)]]*AHP!$Q$26/TOPSIS!$E$20</f>
        <v>1.1876895393196404E-2</v>
      </c>
      <c r="Y5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6.693978501785716E-3</v>
      </c>
      <c r="Z5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1.5590579638838976E-3</v>
      </c>
      <c r="AA521">
        <f>Net_Zero_Table[[#This Row],[S- Worst-Euclidean Distance]]/(Net_Zero_Table[[#This Row],[S+ Best-Euclidean Distance]]+Net_Zero_Table[[#This Row],[S- Worst-Euclidean Distance]])</f>
        <v>0.1889071943846552</v>
      </c>
      <c r="AB521">
        <v>520</v>
      </c>
    </row>
    <row r="522" spans="1:28" x14ac:dyDescent="0.3">
      <c r="A522">
        <v>375</v>
      </c>
      <c r="B522" t="s">
        <v>142</v>
      </c>
      <c r="C522" t="s">
        <v>150</v>
      </c>
      <c r="D522" t="s">
        <v>154</v>
      </c>
      <c r="E522" t="s">
        <v>157</v>
      </c>
      <c r="F522" t="s">
        <v>160</v>
      </c>
      <c r="G522" t="s">
        <v>224</v>
      </c>
      <c r="H522">
        <v>503.6412216640079</v>
      </c>
      <c r="I522">
        <v>36</v>
      </c>
      <c r="J522">
        <v>1799479.05309355</v>
      </c>
      <c r="K522">
        <v>49267.484049999999</v>
      </c>
      <c r="L522">
        <v>323906229.55683899</v>
      </c>
      <c r="M522">
        <v>5818385.0358333318</v>
      </c>
      <c r="N522">
        <v>2699218579.6403251</v>
      </c>
      <c r="O522">
        <v>134863200</v>
      </c>
      <c r="P522">
        <v>27.547470233333328</v>
      </c>
      <c r="Q522">
        <v>26902.21184374857</v>
      </c>
      <c r="R522">
        <v>323955497.04088897</v>
      </c>
      <c r="S522">
        <v>2839.9001646761585</v>
      </c>
      <c r="T522">
        <v>26929.759313981904</v>
      </c>
      <c r="U522">
        <f>Net_Zero_Table[[#This Row],[Total Energy(MJ)]]*AHP!$Q$23/TOPSIS!$B$20</f>
        <v>2.7227785619847639E-2</v>
      </c>
      <c r="V522">
        <f>Net_Zero_Table[[#This Row],[Capital Cost (LKR)]]*AHP!$Q$24/TOPSIS!$C$20</f>
        <v>4.4442800789240133E-3</v>
      </c>
      <c r="W522">
        <f>Net_Zero_Table[[#This Row],[System Cost (LKR)]]*AHP!$Q$25/TOPSIS!$D$20</f>
        <v>2.9302144308702201E-3</v>
      </c>
      <c r="X522">
        <f>Net_Zero_Table[[#This Row],[Embodied Carbon (Metric T)]]*AHP!$Q$26/TOPSIS!$E$20</f>
        <v>1.1876895393196404E-2</v>
      </c>
      <c r="Y5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6.6956298786123641E-3</v>
      </c>
      <c r="Z5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1.5571195829133632E-3</v>
      </c>
      <c r="AA522">
        <f>Net_Zero_Table[[#This Row],[S- Worst-Euclidean Distance]]/(Net_Zero_Table[[#This Row],[S+ Best-Euclidean Distance]]+Net_Zero_Table[[#This Row],[S- Worst-Euclidean Distance]])</f>
        <v>0.18867888697853316</v>
      </c>
      <c r="AB522">
        <v>521</v>
      </c>
    </row>
    <row r="523" spans="1:28" x14ac:dyDescent="0.3">
      <c r="A523">
        <v>374</v>
      </c>
      <c r="B523" t="s">
        <v>142</v>
      </c>
      <c r="C523" t="s">
        <v>150</v>
      </c>
      <c r="D523" t="s">
        <v>154</v>
      </c>
      <c r="E523" t="s">
        <v>157</v>
      </c>
      <c r="F523" t="s">
        <v>160</v>
      </c>
      <c r="G523" t="s">
        <v>226</v>
      </c>
      <c r="H523">
        <v>503.6412216640079</v>
      </c>
      <c r="I523">
        <v>36</v>
      </c>
      <c r="J523">
        <v>1799479.05309355</v>
      </c>
      <c r="K523">
        <v>49267.484049999999</v>
      </c>
      <c r="L523">
        <v>323906229.55683899</v>
      </c>
      <c r="M523">
        <v>5818385.0358333318</v>
      </c>
      <c r="N523">
        <v>2699218579.6403251</v>
      </c>
      <c r="O523">
        <v>140400000</v>
      </c>
      <c r="P523">
        <v>27.547470233333328</v>
      </c>
      <c r="Q523">
        <v>26902.21184374857</v>
      </c>
      <c r="R523">
        <v>323955497.04088897</v>
      </c>
      <c r="S523">
        <v>2845.4369646761584</v>
      </c>
      <c r="T523">
        <v>26929.759313981904</v>
      </c>
      <c r="U523">
        <f>Net_Zero_Table[[#This Row],[Total Energy(MJ)]]*AHP!$Q$23/TOPSIS!$B$20</f>
        <v>2.7227785619847639E-2</v>
      </c>
      <c r="V523">
        <f>Net_Zero_Table[[#This Row],[Capital Cost (LKR)]]*AHP!$Q$24/TOPSIS!$C$20</f>
        <v>4.4442800789240133E-3</v>
      </c>
      <c r="W523">
        <f>Net_Zero_Table[[#This Row],[System Cost (LKR)]]*AHP!$Q$25/TOPSIS!$D$20</f>
        <v>3.0505141958234632E-3</v>
      </c>
      <c r="X523">
        <f>Net_Zero_Table[[#This Row],[Embodied Carbon (Metric T)]]*AHP!$Q$26/TOPSIS!$E$20</f>
        <v>1.1876895393196404E-2</v>
      </c>
      <c r="Y5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6.7107746647629887E-3</v>
      </c>
      <c r="Z5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1.5458854416384833E-3</v>
      </c>
      <c r="AA523">
        <f>Net_Zero_Table[[#This Row],[S- Worst-Euclidean Distance]]/(Net_Zero_Table[[#This Row],[S+ Best-Euclidean Distance]]+Net_Zero_Table[[#This Row],[S- Worst-Euclidean Distance]])</f>
        <v>0.18722890632738323</v>
      </c>
      <c r="AB523">
        <v>522</v>
      </c>
    </row>
    <row r="524" spans="1:28" x14ac:dyDescent="0.3">
      <c r="A524">
        <v>499</v>
      </c>
      <c r="B524" t="s">
        <v>143</v>
      </c>
      <c r="C524" t="s">
        <v>150</v>
      </c>
      <c r="D524" t="s">
        <v>155</v>
      </c>
      <c r="E524" t="s">
        <v>157</v>
      </c>
      <c r="F524" t="s">
        <v>160</v>
      </c>
      <c r="G524" t="s">
        <v>225</v>
      </c>
      <c r="H524">
        <v>497.08457524556269</v>
      </c>
      <c r="I524">
        <v>71</v>
      </c>
      <c r="J524">
        <v>1766139.9629911711</v>
      </c>
      <c r="K524">
        <v>42303.101549999992</v>
      </c>
      <c r="L524">
        <v>317905193.33841079</v>
      </c>
      <c r="M524">
        <v>5538949.9108333318</v>
      </c>
      <c r="N524">
        <v>2649209944.4867568</v>
      </c>
      <c r="O524">
        <v>132344000</v>
      </c>
      <c r="P524">
        <v>28.858663358333327</v>
      </c>
      <c r="Q524">
        <v>26403.792446718006</v>
      </c>
      <c r="R524">
        <v>317947496.43996078</v>
      </c>
      <c r="S524">
        <v>2787.09289439759</v>
      </c>
      <c r="T524">
        <v>26432.651110076338</v>
      </c>
      <c r="U524">
        <f>Net_Zero_Table[[#This Row],[Total Energy(MJ)]]*AHP!$Q$23/TOPSIS!$B$20</f>
        <v>2.6722825667446087E-2</v>
      </c>
      <c r="V524">
        <f>Net_Zero_Table[[#This Row],[Capital Cost (LKR)]]*AHP!$Q$24/TOPSIS!$C$20</f>
        <v>4.2308380410147313E-3</v>
      </c>
      <c r="W524">
        <f>Net_Zero_Table[[#This Row],[System Cost (LKR)]]*AHP!$Q$25/TOPSIS!$D$20</f>
        <v>2.8754789938180941E-3</v>
      </c>
      <c r="X524">
        <f>Net_Zero_Table[[#This Row],[Embodied Carbon (Metric T)]]*AHP!$Q$26/TOPSIS!$E$20</f>
        <v>1.2442206960973673E-2</v>
      </c>
      <c r="Y5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6.4821923005018668E-3</v>
      </c>
      <c r="Z5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1.4919909698704722E-3</v>
      </c>
      <c r="AA524">
        <f>Net_Zero_Table[[#This Row],[S- Worst-Euclidean Distance]]/(Net_Zero_Table[[#This Row],[S+ Best-Euclidean Distance]]+Net_Zero_Table[[#This Row],[S- Worst-Euclidean Distance]])</f>
        <v>0.18710266860982325</v>
      </c>
      <c r="AB524">
        <v>523</v>
      </c>
    </row>
    <row r="525" spans="1:28" x14ac:dyDescent="0.3">
      <c r="A525">
        <v>501</v>
      </c>
      <c r="B525" t="s">
        <v>143</v>
      </c>
      <c r="C525" t="s">
        <v>150</v>
      </c>
      <c r="D525" t="s">
        <v>155</v>
      </c>
      <c r="E525" t="s">
        <v>157</v>
      </c>
      <c r="F525" t="s">
        <v>160</v>
      </c>
      <c r="G525" t="s">
        <v>224</v>
      </c>
      <c r="H525">
        <v>497.08457524556269</v>
      </c>
      <c r="I525">
        <v>36</v>
      </c>
      <c r="J525">
        <v>1766139.9629911711</v>
      </c>
      <c r="K525">
        <v>42303.101549999992</v>
      </c>
      <c r="L525">
        <v>317905193.33841079</v>
      </c>
      <c r="M525">
        <v>5538949.9108333318</v>
      </c>
      <c r="N525">
        <v>2649209944.4867568</v>
      </c>
      <c r="O525">
        <v>134863200</v>
      </c>
      <c r="P525">
        <v>28.858663358333327</v>
      </c>
      <c r="Q525">
        <v>26403.792446718006</v>
      </c>
      <c r="R525">
        <v>317947496.43996078</v>
      </c>
      <c r="S525">
        <v>2789.6120943975902</v>
      </c>
      <c r="T525">
        <v>26432.651110076338</v>
      </c>
      <c r="U525">
        <f>Net_Zero_Table[[#This Row],[Total Energy(MJ)]]*AHP!$Q$23/TOPSIS!$B$20</f>
        <v>2.6722825667446087E-2</v>
      </c>
      <c r="V525">
        <f>Net_Zero_Table[[#This Row],[Capital Cost (LKR)]]*AHP!$Q$24/TOPSIS!$C$20</f>
        <v>4.2308380410147313E-3</v>
      </c>
      <c r="W525">
        <f>Net_Zero_Table[[#This Row],[System Cost (LKR)]]*AHP!$Q$25/TOPSIS!$D$20</f>
        <v>2.9302144308702201E-3</v>
      </c>
      <c r="X525">
        <f>Net_Zero_Table[[#This Row],[Embodied Carbon (Metric T)]]*AHP!$Q$26/TOPSIS!$E$20</f>
        <v>1.2442206960973673E-2</v>
      </c>
      <c r="Y5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6.4885758586140175E-3</v>
      </c>
      <c r="Z5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1.483440455954593E-3</v>
      </c>
      <c r="AA525">
        <f>Net_Zero_Table[[#This Row],[S- Worst-Euclidean Distance]]/(Net_Zero_Table[[#This Row],[S+ Best-Euclidean Distance]]+Net_Zero_Table[[#This Row],[S- Worst-Euclidean Distance]])</f>
        <v>0.1860809608785737</v>
      </c>
      <c r="AB525">
        <v>524</v>
      </c>
    </row>
    <row r="526" spans="1:28" x14ac:dyDescent="0.3">
      <c r="A526">
        <v>481</v>
      </c>
      <c r="B526" t="s">
        <v>143</v>
      </c>
      <c r="C526" t="s">
        <v>150</v>
      </c>
      <c r="D526" t="s">
        <v>154</v>
      </c>
      <c r="E526" t="s">
        <v>157</v>
      </c>
      <c r="F526" t="s">
        <v>160</v>
      </c>
      <c r="G526" t="s">
        <v>225</v>
      </c>
      <c r="H526">
        <v>497.05448137056277</v>
      </c>
      <c r="I526">
        <v>71</v>
      </c>
      <c r="J526">
        <v>1766110.8321201713</v>
      </c>
      <c r="K526">
        <v>42389.08404999999</v>
      </c>
      <c r="L526">
        <v>317899949.78163081</v>
      </c>
      <c r="M526">
        <v>5543249.0358333318</v>
      </c>
      <c r="N526">
        <v>2649166248.1802568</v>
      </c>
      <c r="O526">
        <v>132344000</v>
      </c>
      <c r="P526">
        <v>28.923150233333331</v>
      </c>
      <c r="Q526">
        <v>26403.356940196558</v>
      </c>
      <c r="R526">
        <v>317942338.86568081</v>
      </c>
      <c r="S526">
        <v>2787.0534972160904</v>
      </c>
      <c r="T526">
        <v>26432.280090429893</v>
      </c>
      <c r="U526">
        <f>Net_Zero_Table[[#This Row],[Total Energy(MJ)]]*AHP!$Q$23/TOPSIS!$B$20</f>
        <v>2.6722392184056868E-2</v>
      </c>
      <c r="V526">
        <f>Net_Zero_Table[[#This Row],[Capital Cost (LKR)]]*AHP!$Q$24/TOPSIS!$C$20</f>
        <v>4.2341218586852067E-3</v>
      </c>
      <c r="W526">
        <f>Net_Zero_Table[[#This Row],[System Cost (LKR)]]*AHP!$Q$25/TOPSIS!$D$20</f>
        <v>2.8754789938180941E-3</v>
      </c>
      <c r="X526">
        <f>Net_Zero_Table[[#This Row],[Embodied Carbon (Metric T)]]*AHP!$Q$26/TOPSIS!$E$20</f>
        <v>1.2470010017374925E-2</v>
      </c>
      <c r="Y5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6.4958036330696762E-3</v>
      </c>
      <c r="Z5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1.477381600135186E-3</v>
      </c>
      <c r="AA526">
        <f>Net_Zero_Table[[#This Row],[S- Worst-Euclidean Distance]]/(Net_Zero_Table[[#This Row],[S+ Best-Euclidean Distance]]+Net_Zero_Table[[#This Row],[S- Worst-Euclidean Distance]])</f>
        <v>0.18529377619154408</v>
      </c>
      <c r="AB526">
        <v>525</v>
      </c>
    </row>
    <row r="527" spans="1:28" x14ac:dyDescent="0.3">
      <c r="A527">
        <v>500</v>
      </c>
      <c r="B527" t="s">
        <v>143</v>
      </c>
      <c r="C527" t="s">
        <v>150</v>
      </c>
      <c r="D527" t="s">
        <v>155</v>
      </c>
      <c r="E527" t="s">
        <v>157</v>
      </c>
      <c r="F527" t="s">
        <v>160</v>
      </c>
      <c r="G527" t="s">
        <v>226</v>
      </c>
      <c r="H527">
        <v>497.08457524556269</v>
      </c>
      <c r="I527">
        <v>36</v>
      </c>
      <c r="J527">
        <v>1766139.9629911711</v>
      </c>
      <c r="K527">
        <v>42303.101549999992</v>
      </c>
      <c r="L527">
        <v>317905193.33841079</v>
      </c>
      <c r="M527">
        <v>5538949.9108333318</v>
      </c>
      <c r="N527">
        <v>2649209944.4867568</v>
      </c>
      <c r="O527">
        <v>140400000</v>
      </c>
      <c r="P527">
        <v>28.858663358333327</v>
      </c>
      <c r="Q527">
        <v>26403.792446718006</v>
      </c>
      <c r="R527">
        <v>317947496.43996078</v>
      </c>
      <c r="S527">
        <v>2795.1488943975901</v>
      </c>
      <c r="T527">
        <v>26432.651110076338</v>
      </c>
      <c r="U527">
        <f>Net_Zero_Table[[#This Row],[Total Energy(MJ)]]*AHP!$Q$23/TOPSIS!$B$20</f>
        <v>2.6722825667446087E-2</v>
      </c>
      <c r="V527">
        <f>Net_Zero_Table[[#This Row],[Capital Cost (LKR)]]*AHP!$Q$24/TOPSIS!$C$20</f>
        <v>4.2308380410147313E-3</v>
      </c>
      <c r="W527">
        <f>Net_Zero_Table[[#This Row],[System Cost (LKR)]]*AHP!$Q$25/TOPSIS!$D$20</f>
        <v>3.0505141958234632E-3</v>
      </c>
      <c r="X527">
        <f>Net_Zero_Table[[#This Row],[Embodied Carbon (Metric T)]]*AHP!$Q$26/TOPSIS!$E$20</f>
        <v>1.2442206960973673E-2</v>
      </c>
      <c r="Y5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6.5042027799605707E-3</v>
      </c>
      <c r="Z5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1.4716439751313135E-3</v>
      </c>
      <c r="AA527">
        <f>Net_Zero_Table[[#This Row],[S- Worst-Euclidean Distance]]/(Net_Zero_Table[[#This Row],[S+ Best-Euclidean Distance]]+Net_Zero_Table[[#This Row],[S- Worst-Euclidean Distance]])</f>
        <v>0.18451256905002553</v>
      </c>
      <c r="AB527">
        <v>526</v>
      </c>
    </row>
    <row r="528" spans="1:28" x14ac:dyDescent="0.3">
      <c r="A528">
        <v>483</v>
      </c>
      <c r="B528" t="s">
        <v>143</v>
      </c>
      <c r="C528" t="s">
        <v>150</v>
      </c>
      <c r="D528" t="s">
        <v>154</v>
      </c>
      <c r="E528" t="s">
        <v>157</v>
      </c>
      <c r="F528" t="s">
        <v>160</v>
      </c>
      <c r="G528" t="s">
        <v>224</v>
      </c>
      <c r="H528">
        <v>497.05448137056277</v>
      </c>
      <c r="I528">
        <v>36</v>
      </c>
      <c r="J528">
        <v>1766110.8321201713</v>
      </c>
      <c r="K528">
        <v>42389.08404999999</v>
      </c>
      <c r="L528">
        <v>317899949.78163081</v>
      </c>
      <c r="M528">
        <v>5543249.0358333318</v>
      </c>
      <c r="N528">
        <v>2649166248.1802568</v>
      </c>
      <c r="O528">
        <v>134863200</v>
      </c>
      <c r="P528">
        <v>28.923150233333331</v>
      </c>
      <c r="Q528">
        <v>26403.356940196558</v>
      </c>
      <c r="R528">
        <v>317942338.86568081</v>
      </c>
      <c r="S528">
        <v>2789.5726972160901</v>
      </c>
      <c r="T528">
        <v>26432.280090429893</v>
      </c>
      <c r="U528">
        <f>Net_Zero_Table[[#This Row],[Total Energy(MJ)]]*AHP!$Q$23/TOPSIS!$B$20</f>
        <v>2.6722392184056868E-2</v>
      </c>
      <c r="V528">
        <f>Net_Zero_Table[[#This Row],[Capital Cost (LKR)]]*AHP!$Q$24/TOPSIS!$C$20</f>
        <v>4.2341218586852067E-3</v>
      </c>
      <c r="W528">
        <f>Net_Zero_Table[[#This Row],[System Cost (LKR)]]*AHP!$Q$25/TOPSIS!$D$20</f>
        <v>2.9302144308702201E-3</v>
      </c>
      <c r="X528">
        <f>Net_Zero_Table[[#This Row],[Embodied Carbon (Metric T)]]*AHP!$Q$26/TOPSIS!$E$20</f>
        <v>1.2470010017374925E-2</v>
      </c>
      <c r="Y5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6.5021738281673281E-3</v>
      </c>
      <c r="Z5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1.4687460381583135E-3</v>
      </c>
      <c r="AA528">
        <f>Net_Zero_Table[[#This Row],[S- Worst-Euclidean Distance]]/(Net_Zero_Table[[#This Row],[S+ Best-Euclidean Distance]]+Net_Zero_Table[[#This Row],[S- Worst-Euclidean Distance]])</f>
        <v>0.18426305405016724</v>
      </c>
      <c r="AB528">
        <v>527</v>
      </c>
    </row>
    <row r="529" spans="1:28" x14ac:dyDescent="0.3">
      <c r="A529">
        <v>482</v>
      </c>
      <c r="B529" t="s">
        <v>143</v>
      </c>
      <c r="C529" t="s">
        <v>150</v>
      </c>
      <c r="D529" t="s">
        <v>154</v>
      </c>
      <c r="E529" t="s">
        <v>157</v>
      </c>
      <c r="F529" t="s">
        <v>160</v>
      </c>
      <c r="G529" t="s">
        <v>226</v>
      </c>
      <c r="H529">
        <v>497.05448137056277</v>
      </c>
      <c r="I529">
        <v>36</v>
      </c>
      <c r="J529">
        <v>1766110.8321201713</v>
      </c>
      <c r="K529">
        <v>42389.08404999999</v>
      </c>
      <c r="L529">
        <v>317899949.78163081</v>
      </c>
      <c r="M529">
        <v>5543249.0358333318</v>
      </c>
      <c r="N529">
        <v>2649166248.1802568</v>
      </c>
      <c r="O529">
        <v>140400000</v>
      </c>
      <c r="P529">
        <v>28.923150233333331</v>
      </c>
      <c r="Q529">
        <v>26403.356940196558</v>
      </c>
      <c r="R529">
        <v>317942338.86568081</v>
      </c>
      <c r="S529">
        <v>2795.1094972160904</v>
      </c>
      <c r="T529">
        <v>26432.280090429893</v>
      </c>
      <c r="U529">
        <f>Net_Zero_Table[[#This Row],[Total Energy(MJ)]]*AHP!$Q$23/TOPSIS!$B$20</f>
        <v>2.6722392184056868E-2</v>
      </c>
      <c r="V529">
        <f>Net_Zero_Table[[#This Row],[Capital Cost (LKR)]]*AHP!$Q$24/TOPSIS!$C$20</f>
        <v>4.2341218586852067E-3</v>
      </c>
      <c r="W529">
        <f>Net_Zero_Table[[#This Row],[System Cost (LKR)]]*AHP!$Q$25/TOPSIS!$D$20</f>
        <v>3.0505141958234632E-3</v>
      </c>
      <c r="X529">
        <f>Net_Zero_Table[[#This Row],[Embodied Carbon (Metric T)]]*AHP!$Q$26/TOPSIS!$E$20</f>
        <v>1.2470010017374925E-2</v>
      </c>
      <c r="Y5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6.5177681472696116E-3</v>
      </c>
      <c r="Z5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1.4568305762109966E-3</v>
      </c>
      <c r="AA529">
        <f>Net_Zero_Table[[#This Row],[S- Worst-Euclidean Distance]]/(Net_Zero_Table[[#This Row],[S+ Best-Euclidean Distance]]+Net_Zero_Table[[#This Row],[S- Worst-Euclidean Distance]])</f>
        <v>0.18268387247140952</v>
      </c>
      <c r="AB529">
        <v>528</v>
      </c>
    </row>
    <row r="530" spans="1:28" x14ac:dyDescent="0.3">
      <c r="A530">
        <v>388</v>
      </c>
      <c r="B530" t="s">
        <v>142</v>
      </c>
      <c r="C530" t="s">
        <v>150</v>
      </c>
      <c r="D530" t="s">
        <v>155</v>
      </c>
      <c r="E530" t="s">
        <v>157</v>
      </c>
      <c r="F530" t="s">
        <v>159</v>
      </c>
      <c r="G530" t="s">
        <v>225</v>
      </c>
      <c r="H530">
        <v>508.79115874586296</v>
      </c>
      <c r="I530">
        <v>73</v>
      </c>
      <c r="J530">
        <v>1810470.3128468192</v>
      </c>
      <c r="K530">
        <v>48364.132174999992</v>
      </c>
      <c r="L530">
        <v>325884656.31242746</v>
      </c>
      <c r="M530">
        <v>5786840.2649999987</v>
      </c>
      <c r="N530">
        <v>2715705469.2702289</v>
      </c>
      <c r="O530">
        <v>136072000</v>
      </c>
      <c r="P530">
        <v>27.755439816666659</v>
      </c>
      <c r="Q530">
        <v>27066.531177059944</v>
      </c>
      <c r="R530">
        <v>325933020.44460249</v>
      </c>
      <c r="S530">
        <v>2857.5643095352289</v>
      </c>
      <c r="T530">
        <v>27094.286616876609</v>
      </c>
      <c r="U530">
        <f>Net_Zero_Table[[#This Row],[Total Energy(MJ)]]*AHP!$Q$23/TOPSIS!$B$20</f>
        <v>2.7393992348198806E-2</v>
      </c>
      <c r="V530">
        <f>Net_Zero_Table[[#This Row],[Capital Cost (LKR)]]*AHP!$Q$24/TOPSIS!$C$20</f>
        <v>4.4201851117217058E-3</v>
      </c>
      <c r="W530">
        <f>Net_Zero_Table[[#This Row],[System Cost (LKR)]]*AHP!$Q$25/TOPSIS!$D$20</f>
        <v>2.9564784020946599E-3</v>
      </c>
      <c r="X530">
        <f>Net_Zero_Table[[#This Row],[Embodied Carbon (Metric T)]]*AHP!$Q$26/TOPSIS!$E$20</f>
        <v>1.1966559996344892E-2</v>
      </c>
      <c r="Y5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6.8834557039914616E-3</v>
      </c>
      <c r="Z5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1.4890645367000564E-3</v>
      </c>
      <c r="AA530">
        <f>Net_Zero_Table[[#This Row],[S- Worst-Euclidean Distance]]/(Net_Zero_Table[[#This Row],[S+ Best-Euclidean Distance]]+Net_Zero_Table[[#This Row],[S- Worst-Euclidean Distance]])</f>
        <v>0.17785141079301456</v>
      </c>
      <c r="AB530">
        <v>529</v>
      </c>
    </row>
    <row r="531" spans="1:28" x14ac:dyDescent="0.3">
      <c r="A531">
        <v>390</v>
      </c>
      <c r="B531" t="s">
        <v>142</v>
      </c>
      <c r="C531" t="s">
        <v>150</v>
      </c>
      <c r="D531" t="s">
        <v>155</v>
      </c>
      <c r="E531" t="s">
        <v>157</v>
      </c>
      <c r="F531" t="s">
        <v>159</v>
      </c>
      <c r="G531" t="s">
        <v>224</v>
      </c>
      <c r="H531">
        <v>508.79115874586296</v>
      </c>
      <c r="I531">
        <v>37</v>
      </c>
      <c r="J531">
        <v>1810470.3128468192</v>
      </c>
      <c r="K531">
        <v>48364.132174999992</v>
      </c>
      <c r="L531">
        <v>325884656.31242746</v>
      </c>
      <c r="M531">
        <v>5786840.2649999987</v>
      </c>
      <c r="N531">
        <v>2715705469.2702289</v>
      </c>
      <c r="O531">
        <v>138609400</v>
      </c>
      <c r="P531">
        <v>27.755439816666659</v>
      </c>
      <c r="Q531">
        <v>27066.531177059944</v>
      </c>
      <c r="R531">
        <v>325933020.44460249</v>
      </c>
      <c r="S531">
        <v>2860.1017095352286</v>
      </c>
      <c r="T531">
        <v>27094.286616876609</v>
      </c>
      <c r="U531">
        <f>Net_Zero_Table[[#This Row],[Total Energy(MJ)]]*AHP!$Q$23/TOPSIS!$B$20</f>
        <v>2.7393992348198806E-2</v>
      </c>
      <c r="V531">
        <f>Net_Zero_Table[[#This Row],[Capital Cost (LKR)]]*AHP!$Q$24/TOPSIS!$C$20</f>
        <v>4.4201851117217058E-3</v>
      </c>
      <c r="W531">
        <f>Net_Zero_Table[[#This Row],[System Cost (LKR)]]*AHP!$Q$25/TOPSIS!$D$20</f>
        <v>3.0116092761721708E-3</v>
      </c>
      <c r="X531">
        <f>Net_Zero_Table[[#This Row],[Embodied Carbon (Metric T)]]*AHP!$Q$26/TOPSIS!$E$20</f>
        <v>1.1966559996344892E-2</v>
      </c>
      <c r="Y5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6.8901606081172087E-3</v>
      </c>
      <c r="Z5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1.4834557160583897E-3</v>
      </c>
      <c r="AA531">
        <f>Net_Zero_Table[[#This Row],[S- Worst-Euclidean Distance]]/(Net_Zero_Table[[#This Row],[S+ Best-Euclidean Distance]]+Net_Zero_Table[[#This Row],[S- Worst-Euclidean Distance]])</f>
        <v>0.17715830993778417</v>
      </c>
      <c r="AB531">
        <v>530</v>
      </c>
    </row>
    <row r="532" spans="1:28" x14ac:dyDescent="0.3">
      <c r="A532">
        <v>389</v>
      </c>
      <c r="B532" t="s">
        <v>142</v>
      </c>
      <c r="C532" t="s">
        <v>150</v>
      </c>
      <c r="D532" t="s">
        <v>155</v>
      </c>
      <c r="E532" t="s">
        <v>157</v>
      </c>
      <c r="F532" t="s">
        <v>159</v>
      </c>
      <c r="G532" t="s">
        <v>226</v>
      </c>
      <c r="H532">
        <v>508.79115874586296</v>
      </c>
      <c r="I532">
        <v>37</v>
      </c>
      <c r="J532">
        <v>1810470.3128468192</v>
      </c>
      <c r="K532">
        <v>48364.132174999992</v>
      </c>
      <c r="L532">
        <v>325884656.31242746</v>
      </c>
      <c r="M532">
        <v>5786840.2649999987</v>
      </c>
      <c r="N532">
        <v>2715705469.2702289</v>
      </c>
      <c r="O532">
        <v>144300000</v>
      </c>
      <c r="P532">
        <v>27.755439816666659</v>
      </c>
      <c r="Q532">
        <v>27066.531177059944</v>
      </c>
      <c r="R532">
        <v>325933020.44460249</v>
      </c>
      <c r="S532">
        <v>2865.7923095352289</v>
      </c>
      <c r="T532">
        <v>27094.286616876609</v>
      </c>
      <c r="U532">
        <f>Net_Zero_Table[[#This Row],[Total Energy(MJ)]]*AHP!$Q$23/TOPSIS!$B$20</f>
        <v>2.7393992348198806E-2</v>
      </c>
      <c r="V532">
        <f>Net_Zero_Table[[#This Row],[Capital Cost (LKR)]]*AHP!$Q$24/TOPSIS!$C$20</f>
        <v>4.4201851117217058E-3</v>
      </c>
      <c r="W532">
        <f>Net_Zero_Table[[#This Row],[System Cost (LKR)]]*AHP!$Q$25/TOPSIS!$D$20</f>
        <v>3.1352507012630038E-3</v>
      </c>
      <c r="X532">
        <f>Net_Zero_Table[[#This Row],[Embodied Carbon (Metric T)]]*AHP!$Q$26/TOPSIS!$E$20</f>
        <v>1.1966559996344892E-2</v>
      </c>
      <c r="Y5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6.9067742812936967E-3</v>
      </c>
      <c r="Z5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1.4782941721821871E-3</v>
      </c>
      <c r="AA532">
        <f>Net_Zero_Table[[#This Row],[S- Worst-Euclidean Distance]]/(Net_Zero_Table[[#This Row],[S+ Best-Euclidean Distance]]+Net_Zero_Table[[#This Row],[S- Worst-Euclidean Distance]])</f>
        <v>0.17630078757071876</v>
      </c>
      <c r="AB532">
        <v>531</v>
      </c>
    </row>
    <row r="533" spans="1:28" x14ac:dyDescent="0.3">
      <c r="A533">
        <v>370</v>
      </c>
      <c r="B533" t="s">
        <v>142</v>
      </c>
      <c r="C533" t="s">
        <v>150</v>
      </c>
      <c r="D533" t="s">
        <v>154</v>
      </c>
      <c r="E533" t="s">
        <v>157</v>
      </c>
      <c r="F533" t="s">
        <v>159</v>
      </c>
      <c r="G533" t="s">
        <v>225</v>
      </c>
      <c r="H533">
        <v>508.76106487086292</v>
      </c>
      <c r="I533">
        <v>73</v>
      </c>
      <c r="J533">
        <v>1810441.1819758196</v>
      </c>
      <c r="K533">
        <v>48450.114674999997</v>
      </c>
      <c r="L533">
        <v>325879412.75564754</v>
      </c>
      <c r="M533">
        <v>5791139.3899999987</v>
      </c>
      <c r="N533">
        <v>2715661772.9637299</v>
      </c>
      <c r="O533">
        <v>136072000</v>
      </c>
      <c r="P533">
        <v>27.819926691666659</v>
      </c>
      <c r="Q533">
        <v>27066.095670538503</v>
      </c>
      <c r="R533">
        <v>325927862.87032253</v>
      </c>
      <c r="S533">
        <v>2857.5249123537296</v>
      </c>
      <c r="T533">
        <v>27093.915597230171</v>
      </c>
      <c r="U533">
        <f>Net_Zero_Table[[#This Row],[Total Energy(MJ)]]*AHP!$Q$23/TOPSIS!$B$20</f>
        <v>2.739355886480959E-2</v>
      </c>
      <c r="V533">
        <f>Net_Zero_Table[[#This Row],[Capital Cost (LKR)]]*AHP!$Q$24/TOPSIS!$C$20</f>
        <v>4.423468929392182E-3</v>
      </c>
      <c r="W533">
        <f>Net_Zero_Table[[#This Row],[System Cost (LKR)]]*AHP!$Q$25/TOPSIS!$D$20</f>
        <v>2.9564784020946599E-3</v>
      </c>
      <c r="X533">
        <f>Net_Zero_Table[[#This Row],[Embodied Carbon (Metric T)]]*AHP!$Q$26/TOPSIS!$E$20</f>
        <v>1.1994363052746142E-2</v>
      </c>
      <c r="Y5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6.8944051992943607E-3</v>
      </c>
      <c r="Z5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1.4656552586572616E-3</v>
      </c>
      <c r="AA533">
        <f>Net_Zero_Table[[#This Row],[S- Worst-Euclidean Distance]]/(Net_Zero_Table[[#This Row],[S+ Best-Euclidean Distance]]+Net_Zero_Table[[#This Row],[S- Worst-Euclidean Distance]])</f>
        <v>0.17531634681699129</v>
      </c>
      <c r="AB533">
        <v>532</v>
      </c>
    </row>
    <row r="534" spans="1:28" x14ac:dyDescent="0.3">
      <c r="A534">
        <v>372</v>
      </c>
      <c r="B534" t="s">
        <v>142</v>
      </c>
      <c r="C534" t="s">
        <v>150</v>
      </c>
      <c r="D534" t="s">
        <v>154</v>
      </c>
      <c r="E534" t="s">
        <v>157</v>
      </c>
      <c r="F534" t="s">
        <v>159</v>
      </c>
      <c r="G534" t="s">
        <v>224</v>
      </c>
      <c r="H534">
        <v>508.76106487086292</v>
      </c>
      <c r="I534">
        <v>37</v>
      </c>
      <c r="J534">
        <v>1810441.1819758196</v>
      </c>
      <c r="K534">
        <v>48450.114674999997</v>
      </c>
      <c r="L534">
        <v>325879412.75564754</v>
      </c>
      <c r="M534">
        <v>5791139.3899999987</v>
      </c>
      <c r="N534">
        <v>2715661772.9637299</v>
      </c>
      <c r="O534">
        <v>138609400</v>
      </c>
      <c r="P534">
        <v>27.819926691666659</v>
      </c>
      <c r="Q534">
        <v>27066.095670538503</v>
      </c>
      <c r="R534">
        <v>325927862.87032253</v>
      </c>
      <c r="S534">
        <v>2860.0623123537298</v>
      </c>
      <c r="T534">
        <v>27093.915597230171</v>
      </c>
      <c r="U534">
        <f>Net_Zero_Table[[#This Row],[Total Energy(MJ)]]*AHP!$Q$23/TOPSIS!$B$20</f>
        <v>2.739355886480959E-2</v>
      </c>
      <c r="V534">
        <f>Net_Zero_Table[[#This Row],[Capital Cost (LKR)]]*AHP!$Q$24/TOPSIS!$C$20</f>
        <v>4.423468929392182E-3</v>
      </c>
      <c r="W534">
        <f>Net_Zero_Table[[#This Row],[System Cost (LKR)]]*AHP!$Q$25/TOPSIS!$D$20</f>
        <v>3.0116092761721708E-3</v>
      </c>
      <c r="X534">
        <f>Net_Zero_Table[[#This Row],[Embodied Carbon (Metric T)]]*AHP!$Q$26/TOPSIS!$E$20</f>
        <v>1.1994363052746142E-2</v>
      </c>
      <c r="Y5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6.9010994652225254E-3</v>
      </c>
      <c r="Z5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1.4599565076666634E-3</v>
      </c>
      <c r="AA534">
        <f>Net_Zero_Table[[#This Row],[S- Worst-Euclidean Distance]]/(Net_Zero_Table[[#This Row],[S+ Best-Euclidean Distance]]+Net_Zero_Table[[#This Row],[S- Worst-Euclidean Distance]])</f>
        <v>0.17461388996803606</v>
      </c>
      <c r="AB534">
        <v>533</v>
      </c>
    </row>
    <row r="535" spans="1:28" x14ac:dyDescent="0.3">
      <c r="A535">
        <v>371</v>
      </c>
      <c r="B535" t="s">
        <v>142</v>
      </c>
      <c r="C535" t="s">
        <v>150</v>
      </c>
      <c r="D535" t="s">
        <v>154</v>
      </c>
      <c r="E535" t="s">
        <v>157</v>
      </c>
      <c r="F535" t="s">
        <v>159</v>
      </c>
      <c r="G535" t="s">
        <v>226</v>
      </c>
      <c r="H535">
        <v>508.76106487086292</v>
      </c>
      <c r="I535">
        <v>37</v>
      </c>
      <c r="J535">
        <v>1810441.1819758196</v>
      </c>
      <c r="K535">
        <v>48450.114674999997</v>
      </c>
      <c r="L535">
        <v>325879412.75564754</v>
      </c>
      <c r="M535">
        <v>5791139.3899999987</v>
      </c>
      <c r="N535">
        <v>2715661772.9637299</v>
      </c>
      <c r="O535">
        <v>144300000</v>
      </c>
      <c r="P535">
        <v>27.819926691666659</v>
      </c>
      <c r="Q535">
        <v>27066.095670538503</v>
      </c>
      <c r="R535">
        <v>325927862.87032253</v>
      </c>
      <c r="S535">
        <v>2865.7529123537297</v>
      </c>
      <c r="T535">
        <v>27093.915597230171</v>
      </c>
      <c r="U535">
        <f>Net_Zero_Table[[#This Row],[Total Energy(MJ)]]*AHP!$Q$23/TOPSIS!$B$20</f>
        <v>2.739355886480959E-2</v>
      </c>
      <c r="V535">
        <f>Net_Zero_Table[[#This Row],[Capital Cost (LKR)]]*AHP!$Q$24/TOPSIS!$C$20</f>
        <v>4.423468929392182E-3</v>
      </c>
      <c r="W535">
        <f>Net_Zero_Table[[#This Row],[System Cost (LKR)]]*AHP!$Q$25/TOPSIS!$D$20</f>
        <v>3.1352507012630038E-3</v>
      </c>
      <c r="X535">
        <f>Net_Zero_Table[[#This Row],[Embodied Carbon (Metric T)]]*AHP!$Q$26/TOPSIS!$E$20</f>
        <v>1.1994363052746142E-2</v>
      </c>
      <c r="Y5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6.9176868674423672E-3</v>
      </c>
      <c r="Z5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1.454711587318857E-3</v>
      </c>
      <c r="AA535">
        <f>Net_Zero_Table[[#This Row],[S- Worst-Euclidean Distance]]/(Net_Zero_Table[[#This Row],[S+ Best-Euclidean Distance]]+Net_Zero_Table[[#This Row],[S- Worst-Euclidean Distance]])</f>
        <v>0.1737508785778811</v>
      </c>
      <c r="AB535">
        <v>534</v>
      </c>
    </row>
    <row r="536" spans="1:28" x14ac:dyDescent="0.3">
      <c r="A536">
        <v>496</v>
      </c>
      <c r="B536" t="s">
        <v>143</v>
      </c>
      <c r="C536" t="s">
        <v>150</v>
      </c>
      <c r="D536" t="s">
        <v>155</v>
      </c>
      <c r="E536" t="s">
        <v>157</v>
      </c>
      <c r="F536" t="s">
        <v>159</v>
      </c>
      <c r="G536" t="s">
        <v>225</v>
      </c>
      <c r="H536">
        <v>502.20441845241777</v>
      </c>
      <c r="I536">
        <v>72</v>
      </c>
      <c r="J536">
        <v>1777102.0918734404</v>
      </c>
      <c r="K536">
        <v>41485.732174999997</v>
      </c>
      <c r="L536">
        <v>319878376.53721929</v>
      </c>
      <c r="M536">
        <v>5511704.2649999987</v>
      </c>
      <c r="N536">
        <v>2665653137.8101606</v>
      </c>
      <c r="O536">
        <v>134208000</v>
      </c>
      <c r="P536">
        <v>29.131119816666658</v>
      </c>
      <c r="Q536">
        <v>26567.676273507936</v>
      </c>
      <c r="R536">
        <v>319919862.26939428</v>
      </c>
      <c r="S536">
        <v>2805.3728420751604</v>
      </c>
      <c r="T536">
        <v>26596.807393324601</v>
      </c>
      <c r="U536">
        <f>Net_Zero_Table[[#This Row],[Total Energy(MJ)]]*AHP!$Q$23/TOPSIS!$B$20</f>
        <v>2.6888598912408034E-2</v>
      </c>
      <c r="V536">
        <f>Net_Zero_Table[[#This Row],[Capital Cost (LKR)]]*AHP!$Q$24/TOPSIS!$C$20</f>
        <v>4.2100268914828992E-3</v>
      </c>
      <c r="W536">
        <f>Net_Zero_Table[[#This Row],[System Cost (LKR)]]*AHP!$Q$25/TOPSIS!$D$20</f>
        <v>2.9159786979563772E-3</v>
      </c>
      <c r="X536">
        <f>Net_Zero_Table[[#This Row],[Embodied Carbon (Metric T)]]*AHP!$Q$26/TOPSIS!$E$20</f>
        <v>1.255967462052341E-2</v>
      </c>
      <c r="Y5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6.6867996336388725E-3</v>
      </c>
      <c r="Z5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1.3836611242332639E-3</v>
      </c>
      <c r="AA536">
        <f>Net_Zero_Table[[#This Row],[S- Worst-Euclidean Distance]]/(Net_Zero_Table[[#This Row],[S+ Best-Euclidean Distance]]+Net_Zero_Table[[#This Row],[S- Worst-Euclidean Distance]])</f>
        <v>0.17144759955416486</v>
      </c>
      <c r="AB536">
        <v>535</v>
      </c>
    </row>
    <row r="537" spans="1:28" x14ac:dyDescent="0.3">
      <c r="A537">
        <v>498</v>
      </c>
      <c r="B537" t="s">
        <v>143</v>
      </c>
      <c r="C537" t="s">
        <v>150</v>
      </c>
      <c r="D537" t="s">
        <v>155</v>
      </c>
      <c r="E537" t="s">
        <v>157</v>
      </c>
      <c r="F537" t="s">
        <v>159</v>
      </c>
      <c r="G537" t="s">
        <v>224</v>
      </c>
      <c r="H537">
        <v>502.20441845241777</v>
      </c>
      <c r="I537">
        <v>36</v>
      </c>
      <c r="J537">
        <v>1777102.0918734404</v>
      </c>
      <c r="K537">
        <v>41485.732174999997</v>
      </c>
      <c r="L537">
        <v>319878376.53721929</v>
      </c>
      <c r="M537">
        <v>5511704.2649999987</v>
      </c>
      <c r="N537">
        <v>2665653137.8101606</v>
      </c>
      <c r="O537">
        <v>134863200</v>
      </c>
      <c r="P537">
        <v>29.131119816666658</v>
      </c>
      <c r="Q537">
        <v>26567.676273507936</v>
      </c>
      <c r="R537">
        <v>319919862.26939428</v>
      </c>
      <c r="S537">
        <v>2806.0280420751606</v>
      </c>
      <c r="T537">
        <v>26596.807393324601</v>
      </c>
      <c r="U537">
        <f>Net_Zero_Table[[#This Row],[Total Energy(MJ)]]*AHP!$Q$23/TOPSIS!$B$20</f>
        <v>2.6888598912408034E-2</v>
      </c>
      <c r="V537">
        <f>Net_Zero_Table[[#This Row],[Capital Cost (LKR)]]*AHP!$Q$24/TOPSIS!$C$20</f>
        <v>4.2100268914828992E-3</v>
      </c>
      <c r="W537">
        <f>Net_Zero_Table[[#This Row],[System Cost (LKR)]]*AHP!$Q$25/TOPSIS!$D$20</f>
        <v>2.9302144308702201E-3</v>
      </c>
      <c r="X537">
        <f>Net_Zero_Table[[#This Row],[Embodied Carbon (Metric T)]]*AHP!$Q$26/TOPSIS!$E$20</f>
        <v>1.255967462052341E-2</v>
      </c>
      <c r="Y5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6.6884527829259776E-3</v>
      </c>
      <c r="Z5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1.3814766619298863E-3</v>
      </c>
      <c r="AA537">
        <f>Net_Zero_Table[[#This Row],[S- Worst-Euclidean Distance]]/(Net_Zero_Table[[#This Row],[S+ Best-Euclidean Distance]]+Net_Zero_Table[[#This Row],[S- Worst-Euclidean Distance]])</f>
        <v>0.17118819580393008</v>
      </c>
      <c r="AB537">
        <v>536</v>
      </c>
    </row>
    <row r="538" spans="1:28" x14ac:dyDescent="0.3">
      <c r="A538">
        <v>478</v>
      </c>
      <c r="B538" t="s">
        <v>143</v>
      </c>
      <c r="C538" t="s">
        <v>150</v>
      </c>
      <c r="D538" t="s">
        <v>154</v>
      </c>
      <c r="E538" t="s">
        <v>157</v>
      </c>
      <c r="F538" t="s">
        <v>159</v>
      </c>
      <c r="G538" t="s">
        <v>225</v>
      </c>
      <c r="H538">
        <v>502.17432457741774</v>
      </c>
      <c r="I538">
        <v>72</v>
      </c>
      <c r="J538">
        <v>1777072.9610024404</v>
      </c>
      <c r="K538">
        <v>41571.714674999996</v>
      </c>
      <c r="L538">
        <v>319873132.98043931</v>
      </c>
      <c r="M538">
        <v>5516003.3899999987</v>
      </c>
      <c r="N538">
        <v>2665609441.5036607</v>
      </c>
      <c r="O538">
        <v>134208000</v>
      </c>
      <c r="P538">
        <v>29.195606691666661</v>
      </c>
      <c r="Q538">
        <v>26567.240766986481</v>
      </c>
      <c r="R538">
        <v>319914704.69511431</v>
      </c>
      <c r="S538">
        <v>2805.3334448936607</v>
      </c>
      <c r="T538">
        <v>26596.436373678149</v>
      </c>
      <c r="U538">
        <f>Net_Zero_Table[[#This Row],[Total Energy(MJ)]]*AHP!$Q$23/TOPSIS!$B$20</f>
        <v>2.6888165429018812E-2</v>
      </c>
      <c r="V538">
        <f>Net_Zero_Table[[#This Row],[Capital Cost (LKR)]]*AHP!$Q$24/TOPSIS!$C$20</f>
        <v>4.2133107091533754E-3</v>
      </c>
      <c r="W538">
        <f>Net_Zero_Table[[#This Row],[System Cost (LKR)]]*AHP!$Q$25/TOPSIS!$D$20</f>
        <v>2.9159786979563772E-3</v>
      </c>
      <c r="X538">
        <f>Net_Zero_Table[[#This Row],[Embodied Carbon (Metric T)]]*AHP!$Q$26/TOPSIS!$E$20</f>
        <v>1.2587477676924662E-2</v>
      </c>
      <c r="Y5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6.700461825810123E-3</v>
      </c>
      <c r="Z5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1.3701784427393804E-3</v>
      </c>
      <c r="AA538">
        <f>Net_Zero_Table[[#This Row],[S- Worst-Euclidean Distance]]/(Net_Zero_Table[[#This Row],[S+ Best-Euclidean Distance]]+Net_Zero_Table[[#This Row],[S- Worst-Euclidean Distance]])</f>
        <v>0.16977320226733833</v>
      </c>
      <c r="AB538">
        <v>537</v>
      </c>
    </row>
    <row r="539" spans="1:28" x14ac:dyDescent="0.3">
      <c r="A539">
        <v>497</v>
      </c>
      <c r="B539" t="s">
        <v>143</v>
      </c>
      <c r="C539" t="s">
        <v>150</v>
      </c>
      <c r="D539" t="s">
        <v>155</v>
      </c>
      <c r="E539" t="s">
        <v>157</v>
      </c>
      <c r="F539" t="s">
        <v>159</v>
      </c>
      <c r="G539" t="s">
        <v>226</v>
      </c>
      <c r="H539">
        <v>502.20441845241777</v>
      </c>
      <c r="I539">
        <v>36</v>
      </c>
      <c r="J539">
        <v>1777102.0918734404</v>
      </c>
      <c r="K539">
        <v>41485.732174999997</v>
      </c>
      <c r="L539">
        <v>319878376.53721929</v>
      </c>
      <c r="M539">
        <v>5511704.2649999987</v>
      </c>
      <c r="N539">
        <v>2665653137.8101606</v>
      </c>
      <c r="O539">
        <v>140400000</v>
      </c>
      <c r="P539">
        <v>29.131119816666658</v>
      </c>
      <c r="Q539">
        <v>26567.676273507936</v>
      </c>
      <c r="R539">
        <v>319919862.26939428</v>
      </c>
      <c r="S539">
        <v>2811.5648420751604</v>
      </c>
      <c r="T539">
        <v>26596.807393324601</v>
      </c>
      <c r="U539">
        <f>Net_Zero_Table[[#This Row],[Total Energy(MJ)]]*AHP!$Q$23/TOPSIS!$B$20</f>
        <v>2.6888598912408034E-2</v>
      </c>
      <c r="V539">
        <f>Net_Zero_Table[[#This Row],[Capital Cost (LKR)]]*AHP!$Q$24/TOPSIS!$C$20</f>
        <v>4.2100268914828992E-3</v>
      </c>
      <c r="W539">
        <f>Net_Zero_Table[[#This Row],[System Cost (LKR)]]*AHP!$Q$25/TOPSIS!$D$20</f>
        <v>3.0505141958234632E-3</v>
      </c>
      <c r="X539">
        <f>Net_Zero_Table[[#This Row],[Embodied Carbon (Metric T)]]*AHP!$Q$26/TOPSIS!$E$20</f>
        <v>1.255967462052341E-2</v>
      </c>
      <c r="Y5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6.7036137835713976E-3</v>
      </c>
      <c r="Z5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1.3688017280214339E-3</v>
      </c>
      <c r="AA539">
        <f>Net_Zero_Table[[#This Row],[S- Worst-Euclidean Distance]]/(Net_Zero_Table[[#This Row],[S+ Best-Euclidean Distance]]+Net_Zero_Table[[#This Row],[S- Worst-Euclidean Distance]])</f>
        <v>0.16956532106848213</v>
      </c>
      <c r="AB539">
        <v>538</v>
      </c>
    </row>
    <row r="540" spans="1:28" x14ac:dyDescent="0.3">
      <c r="A540">
        <v>480</v>
      </c>
      <c r="B540" t="s">
        <v>143</v>
      </c>
      <c r="C540" t="s">
        <v>150</v>
      </c>
      <c r="D540" t="s">
        <v>154</v>
      </c>
      <c r="E540" t="s">
        <v>157</v>
      </c>
      <c r="F540" t="s">
        <v>159</v>
      </c>
      <c r="G540" t="s">
        <v>224</v>
      </c>
      <c r="H540">
        <v>502.17432457741774</v>
      </c>
      <c r="I540">
        <v>36</v>
      </c>
      <c r="J540">
        <v>1777072.9610024404</v>
      </c>
      <c r="K540">
        <v>41571.714674999996</v>
      </c>
      <c r="L540">
        <v>319873132.98043931</v>
      </c>
      <c r="M540">
        <v>5516003.3899999987</v>
      </c>
      <c r="N540">
        <v>2665609441.5036607</v>
      </c>
      <c r="O540">
        <v>134863200</v>
      </c>
      <c r="P540">
        <v>29.195606691666661</v>
      </c>
      <c r="Q540">
        <v>26567.240766986481</v>
      </c>
      <c r="R540">
        <v>319914704.69511431</v>
      </c>
      <c r="S540">
        <v>2805.9886448936604</v>
      </c>
      <c r="T540">
        <v>26596.436373678149</v>
      </c>
      <c r="U540">
        <f>Net_Zero_Table[[#This Row],[Total Energy(MJ)]]*AHP!$Q$23/TOPSIS!$B$20</f>
        <v>2.6888165429018812E-2</v>
      </c>
      <c r="V540">
        <f>Net_Zero_Table[[#This Row],[Capital Cost (LKR)]]*AHP!$Q$24/TOPSIS!$C$20</f>
        <v>4.2133107091533754E-3</v>
      </c>
      <c r="W540">
        <f>Net_Zero_Table[[#This Row],[System Cost (LKR)]]*AHP!$Q$25/TOPSIS!$D$20</f>
        <v>2.9302144308702201E-3</v>
      </c>
      <c r="X540">
        <f>Net_Zero_Table[[#This Row],[Embodied Carbon (Metric T)]]*AHP!$Q$26/TOPSIS!$E$20</f>
        <v>1.2587477676924662E-2</v>
      </c>
      <c r="Y5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6.7021116051686289E-3</v>
      </c>
      <c r="Z5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1.3679724506327586E-3</v>
      </c>
      <c r="AA540">
        <f>Net_Zero_Table[[#This Row],[S- Worst-Euclidean Distance]]/(Net_Zero_Table[[#This Row],[S+ Best-Euclidean Distance]]+Net_Zero_Table[[#This Row],[S- Worst-Euclidean Distance]])</f>
        <v>0.16951154921978245</v>
      </c>
      <c r="AB540">
        <v>539</v>
      </c>
    </row>
    <row r="541" spans="1:28" x14ac:dyDescent="0.3">
      <c r="A541">
        <v>479</v>
      </c>
      <c r="B541" t="s">
        <v>143</v>
      </c>
      <c r="C541" t="s">
        <v>150</v>
      </c>
      <c r="D541" t="s">
        <v>154</v>
      </c>
      <c r="E541" t="s">
        <v>157</v>
      </c>
      <c r="F541" t="s">
        <v>159</v>
      </c>
      <c r="G541" t="s">
        <v>226</v>
      </c>
      <c r="H541">
        <v>502.17432457741774</v>
      </c>
      <c r="I541">
        <v>36</v>
      </c>
      <c r="J541">
        <v>1777072.9610024404</v>
      </c>
      <c r="K541">
        <v>41571.714674999996</v>
      </c>
      <c r="L541">
        <v>319873132.98043931</v>
      </c>
      <c r="M541">
        <v>5516003.3899999987</v>
      </c>
      <c r="N541">
        <v>2665609441.5036607</v>
      </c>
      <c r="O541">
        <v>140400000</v>
      </c>
      <c r="P541">
        <v>29.195606691666661</v>
      </c>
      <c r="Q541">
        <v>26567.240766986481</v>
      </c>
      <c r="R541">
        <v>319914704.69511431</v>
      </c>
      <c r="S541">
        <v>2811.5254448936607</v>
      </c>
      <c r="T541">
        <v>26596.436373678149</v>
      </c>
      <c r="U541">
        <f>Net_Zero_Table[[#This Row],[Total Energy(MJ)]]*AHP!$Q$23/TOPSIS!$B$20</f>
        <v>2.6888165429018812E-2</v>
      </c>
      <c r="V541">
        <f>Net_Zero_Table[[#This Row],[Capital Cost (LKR)]]*AHP!$Q$24/TOPSIS!$C$20</f>
        <v>4.2133107091533754E-3</v>
      </c>
      <c r="W541">
        <f>Net_Zero_Table[[#This Row],[System Cost (LKR)]]*AHP!$Q$25/TOPSIS!$D$20</f>
        <v>3.0505141958234632E-3</v>
      </c>
      <c r="X541">
        <f>Net_Zero_Table[[#This Row],[Embodied Carbon (Metric T)]]*AHP!$Q$26/TOPSIS!$E$20</f>
        <v>1.2587477676924662E-2</v>
      </c>
      <c r="Y5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6.7172417775448719E-3</v>
      </c>
      <c r="Z5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1.3551712175469627E-3</v>
      </c>
      <c r="AA541">
        <f>Net_Zero_Table[[#This Row],[S- Worst-Euclidean Distance]]/(Net_Zero_Table[[#This Row],[S+ Best-Euclidean Distance]]+Net_Zero_Table[[#This Row],[S- Worst-Euclidean Distance]])</f>
        <v>0.16787684405777181</v>
      </c>
      <c r="AB541">
        <v>540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219</v>
      </c>
      <c r="F1" s="90" t="s">
        <v>220</v>
      </c>
      <c r="G1" s="90" t="s">
        <v>138</v>
      </c>
      <c r="J1" s="90" t="s">
        <v>147</v>
      </c>
      <c r="K1" s="90" t="s">
        <v>148</v>
      </c>
      <c r="L1" s="90" t="s">
        <v>211</v>
      </c>
      <c r="M1" s="90" t="s">
        <v>219</v>
      </c>
      <c r="N1" s="90" t="s">
        <v>220</v>
      </c>
      <c r="O1" s="90" t="s">
        <v>138</v>
      </c>
      <c r="R1" s="90" t="s">
        <v>152</v>
      </c>
      <c r="S1" s="90" t="s">
        <v>211</v>
      </c>
      <c r="T1" s="90" t="s">
        <v>219</v>
      </c>
      <c r="U1" s="90" t="s">
        <v>220</v>
      </c>
      <c r="V1" s="90" t="s">
        <v>138</v>
      </c>
      <c r="Y1" s="90" t="s">
        <v>153</v>
      </c>
      <c r="Z1" s="90" t="s">
        <v>211</v>
      </c>
      <c r="AA1" s="90" t="s">
        <v>219</v>
      </c>
      <c r="AB1" s="90" t="s">
        <v>220</v>
      </c>
      <c r="AC1" s="90" t="s">
        <v>138</v>
      </c>
      <c r="AF1" s="90" t="s">
        <v>158</v>
      </c>
      <c r="AG1" s="90" t="s">
        <v>137</v>
      </c>
      <c r="AH1" s="90" t="s">
        <v>219</v>
      </c>
      <c r="AI1" s="90" t="s">
        <v>220</v>
      </c>
      <c r="AJ1" s="90" t="s">
        <v>138</v>
      </c>
      <c r="AK1" s="90" t="s">
        <v>162</v>
      </c>
      <c r="AL1" s="90" t="s">
        <v>163</v>
      </c>
      <c r="AM1" s="90" t="s">
        <v>164</v>
      </c>
      <c r="AN1" s="90" t="s">
        <v>165</v>
      </c>
      <c r="AO1" s="90" t="s">
        <v>166</v>
      </c>
      <c r="AP1" s="90" t="s">
        <v>167</v>
      </c>
      <c r="AQ1" s="90" t="s">
        <v>168</v>
      </c>
      <c r="AR1" s="90" t="s">
        <v>169</v>
      </c>
      <c r="AS1" s="90" t="s">
        <v>170</v>
      </c>
      <c r="AT1" s="90" t="s">
        <v>171</v>
      </c>
      <c r="AU1" s="90" t="s">
        <v>172</v>
      </c>
      <c r="AV1" s="90" t="s">
        <v>173</v>
      </c>
      <c r="AW1" s="90" t="s">
        <v>174</v>
      </c>
      <c r="AX1" s="90" t="s">
        <v>175</v>
      </c>
      <c r="AY1" s="90" t="s">
        <v>176</v>
      </c>
      <c r="AZ1" s="90" t="s">
        <v>177</v>
      </c>
      <c r="BA1" s="90" t="s">
        <v>178</v>
      </c>
      <c r="BD1" s="90" t="s">
        <v>221</v>
      </c>
      <c r="BE1" s="90" t="s">
        <v>222</v>
      </c>
      <c r="BF1" s="90" t="s">
        <v>223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149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154</v>
      </c>
      <c r="S2" s="90">
        <v>0.1</v>
      </c>
      <c r="T2" s="90">
        <v>2</v>
      </c>
      <c r="U2" s="90">
        <v>1.5</v>
      </c>
      <c r="V2" s="90">
        <v>250</v>
      </c>
      <c r="Y2" s="90" t="s">
        <v>156</v>
      </c>
      <c r="Z2" s="90">
        <v>0.1</v>
      </c>
      <c r="AA2" s="90">
        <v>2</v>
      </c>
      <c r="AB2" s="90">
        <v>1.4</v>
      </c>
      <c r="AC2" s="90">
        <v>350</v>
      </c>
      <c r="AF2" s="90" t="s">
        <v>159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225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150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155</v>
      </c>
      <c r="S3" s="90">
        <v>0.15</v>
      </c>
      <c r="T3" s="90">
        <v>1</v>
      </c>
      <c r="U3" s="90">
        <v>0.75</v>
      </c>
      <c r="V3" s="90">
        <v>200</v>
      </c>
      <c r="Y3" s="90" t="s">
        <v>157</v>
      </c>
      <c r="Z3" s="90">
        <v>0.5</v>
      </c>
      <c r="AA3" s="90">
        <v>2.25</v>
      </c>
      <c r="AB3" s="90">
        <v>1.65</v>
      </c>
      <c r="AC3" s="90">
        <v>300</v>
      </c>
      <c r="AF3" s="90" t="s">
        <v>160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226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144</v>
      </c>
      <c r="D4" s="90">
        <v>0.2</v>
      </c>
      <c r="E4" s="90">
        <v>3</v>
      </c>
      <c r="F4" s="90">
        <v>0.1</v>
      </c>
      <c r="G4" s="90">
        <v>125</v>
      </c>
      <c r="J4" s="90" t="s">
        <v>151</v>
      </c>
      <c r="K4" s="90">
        <v>0.8</v>
      </c>
      <c r="L4" s="90">
        <v>0.6</v>
      </c>
      <c r="M4" s="90">
        <v>3</v>
      </c>
      <c r="N4" s="90">
        <v>2</v>
      </c>
      <c r="O4" s="90">
        <v>600</v>
      </c>
      <c r="AF4" s="90" t="s">
        <v>161</v>
      </c>
      <c r="AG4" s="90">
        <v>0.158</v>
      </c>
      <c r="AH4" s="90">
        <v>4.2</v>
      </c>
      <c r="AI4" s="90">
        <v>1.3</v>
      </c>
      <c r="AJ4" s="90">
        <v>130</v>
      </c>
      <c r="AK4" s="90">
        <v>3</v>
      </c>
      <c r="AL4" s="90">
        <v>1</v>
      </c>
      <c r="AM4" s="90">
        <v>1</v>
      </c>
      <c r="AN4" s="90">
        <v>3</v>
      </c>
      <c r="AO4" s="90">
        <v>7</v>
      </c>
      <c r="AP4" s="90">
        <v>15</v>
      </c>
      <c r="AQ4" s="90">
        <v>23</v>
      </c>
      <c r="AR4" s="90">
        <v>33</v>
      </c>
      <c r="AS4" s="90">
        <v>43</v>
      </c>
      <c r="AT4" s="90">
        <v>51</v>
      </c>
      <c r="AU4" s="90">
        <v>58</v>
      </c>
      <c r="AV4" s="90">
        <v>62</v>
      </c>
      <c r="AW4" s="90">
        <v>64</v>
      </c>
      <c r="AX4" s="90">
        <v>62</v>
      </c>
      <c r="AY4" s="90">
        <v>57</v>
      </c>
      <c r="AZ4" s="90">
        <v>50</v>
      </c>
      <c r="BA4" s="90">
        <v>42</v>
      </c>
      <c r="BD4" s="90" t="s">
        <v>224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145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143</v>
      </c>
      <c r="B6" s="90">
        <v>0.09</v>
      </c>
      <c r="C6" s="90" t="s">
        <v>146</v>
      </c>
      <c r="D6" s="90">
        <v>0.3</v>
      </c>
      <c r="E6" s="90">
        <v>1</v>
      </c>
      <c r="F6" s="90">
        <v>0.5</v>
      </c>
      <c r="G6" s="90">
        <v>110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3" t="s">
        <v>26</v>
      </c>
      <c r="AK1" s="213"/>
      <c r="AL1" s="213"/>
      <c r="AO1" t="s">
        <v>28</v>
      </c>
    </row>
    <row r="2" spans="1:63" ht="15" thickBot="1" x14ac:dyDescent="0.35">
      <c r="A2" s="16" t="s">
        <v>8</v>
      </c>
      <c r="D2" s="85" t="s">
        <v>179</v>
      </c>
      <c r="E2" s="86">
        <v>12</v>
      </c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3" t="s">
        <v>26</v>
      </c>
      <c r="AK15" s="213"/>
      <c r="AL15" s="213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str">
        <f>_xlfn.IFS($E$2=1,G2,$E$2=2,G3,$E$2=3,G4,$E$2=4,G5,$E$2=5,G6,$E$2=6,G7,$E$2=7,G8,$E$2=8,G9,$E$2=9,G10,$E$2=10,G11,$E$2=11,G12,$E$2=12,G13)</f>
        <v>Dec</v>
      </c>
      <c r="H19" s="9">
        <f t="shared" ref="H19:AE19" si="25">_xlfn.IFS($E$2=1,H2,$E$2=2,H3,$E$2=3,H4,$E$2=4,H5,$E$2=5,H6,$E$2=6,H7,$E$2=7,H8,$E$2=8,H9,$E$2=9,H10,$E$2=10,H11,$E$2=11,H12,$E$2=12,H13)</f>
        <v>24</v>
      </c>
      <c r="I19" s="9">
        <f t="shared" si="25"/>
        <v>24</v>
      </c>
      <c r="J19" s="9">
        <f t="shared" si="25"/>
        <v>24</v>
      </c>
      <c r="K19" s="9">
        <f t="shared" si="25"/>
        <v>24</v>
      </c>
      <c r="L19" s="9">
        <f t="shared" si="25"/>
        <v>24</v>
      </c>
      <c r="M19" s="9">
        <f t="shared" si="25"/>
        <v>24</v>
      </c>
      <c r="N19" s="9">
        <f t="shared" si="25"/>
        <v>24</v>
      </c>
      <c r="O19" s="9">
        <f t="shared" si="25"/>
        <v>24</v>
      </c>
      <c r="P19" s="9">
        <f t="shared" si="25"/>
        <v>24</v>
      </c>
      <c r="Q19" s="9">
        <f t="shared" si="25"/>
        <v>25</v>
      </c>
      <c r="R19" s="9">
        <f t="shared" si="25"/>
        <v>25</v>
      </c>
      <c r="S19" s="9">
        <f t="shared" si="25"/>
        <v>25</v>
      </c>
      <c r="T19" s="9">
        <f t="shared" si="25"/>
        <v>25</v>
      </c>
      <c r="U19" s="9">
        <f t="shared" si="25"/>
        <v>25</v>
      </c>
      <c r="V19" s="9">
        <f t="shared" si="25"/>
        <v>25</v>
      </c>
      <c r="W19" s="9">
        <f t="shared" si="25"/>
        <v>26</v>
      </c>
      <c r="X19" s="9">
        <f t="shared" si="25"/>
        <v>26</v>
      </c>
      <c r="Y19" s="9">
        <f t="shared" si="25"/>
        <v>26</v>
      </c>
      <c r="Z19" s="9">
        <f t="shared" si="25"/>
        <v>25</v>
      </c>
      <c r="AA19" s="9">
        <f t="shared" si="25"/>
        <v>25</v>
      </c>
      <c r="AB19" s="9">
        <f t="shared" si="25"/>
        <v>25</v>
      </c>
      <c r="AC19" s="9">
        <f t="shared" si="25"/>
        <v>24</v>
      </c>
      <c r="AD19" s="9">
        <f t="shared" si="25"/>
        <v>24</v>
      </c>
      <c r="AE19" s="9">
        <f t="shared" si="25"/>
        <v>24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3" t="s">
        <v>26</v>
      </c>
      <c r="AK29" s="213"/>
      <c r="AL29" s="213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179</v>
      </c>
      <c r="B1" s="105">
        <v>12</v>
      </c>
      <c r="D1" s="214" t="s">
        <v>79</v>
      </c>
      <c r="F1" s="91" t="s">
        <v>180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4" t="s">
        <v>188</v>
      </c>
      <c r="AB1" s="91" t="s">
        <v>180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5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5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5"/>
      <c r="F3" s="94" t="s">
        <v>182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5"/>
      <c r="AB3" s="94" t="s">
        <v>182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5"/>
      <c r="F4" s="94" t="s">
        <v>181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5"/>
      <c r="AB4" s="94" t="s">
        <v>181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5"/>
      <c r="F5" s="94" t="s">
        <v>183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5"/>
      <c r="AB5" s="94" t="s">
        <v>183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5"/>
      <c r="F6" s="94" t="s">
        <v>187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5"/>
      <c r="AB6" s="94" t="s">
        <v>187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5"/>
      <c r="F7" s="94" t="s">
        <v>184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5"/>
      <c r="AB7" s="94" t="s">
        <v>184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5"/>
      <c r="F8" s="94" t="s">
        <v>185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5"/>
      <c r="AB8" s="94" t="s">
        <v>185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6"/>
      <c r="F9" s="97" t="s">
        <v>186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6"/>
      <c r="AB9" s="97" t="s">
        <v>186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7" t="s">
        <v>190</v>
      </c>
      <c r="F13" s="91" t="s">
        <v>180</v>
      </c>
      <c r="G13" s="93" t="s">
        <v>191</v>
      </c>
    </row>
    <row r="14" spans="1:40" x14ac:dyDescent="0.3">
      <c r="D14" s="218"/>
      <c r="F14" s="94" t="s">
        <v>77</v>
      </c>
      <c r="G14" s="96">
        <f>_xlfn.IFS($B$1=1,AC2,$B$1=2,AD2,$B$1=3,AE2,$B$1=4,AF2,$B$1=5,AG2,$B$1=6,AH2,$B$1=7,AI2,$B$1=8,AJ2,$B$1=9,AK2,$B$1=10,AL2,$B$1=11,AM2,$B$1=12,AN2)</f>
        <v>31</v>
      </c>
    </row>
    <row r="15" spans="1:40" x14ac:dyDescent="0.3">
      <c r="D15" s="218"/>
      <c r="F15" s="94" t="s">
        <v>182</v>
      </c>
      <c r="G15" s="96">
        <f t="shared" ref="G15:G21" si="0">_xlfn.IFS($B$1=1,AC3,$B$1=2,AD3,$B$1=3,AE3,$B$1=4,AF3,$B$1=5,AG3,$B$1=6,AH3,$B$1=7,AI3,$B$1=8,AJ3,$B$1=9,AK3,$B$1=10,AL3,$B$1=11,AM3,$B$1=12,AN3)</f>
        <v>55</v>
      </c>
    </row>
    <row r="16" spans="1:40" x14ac:dyDescent="0.3">
      <c r="D16" s="218"/>
      <c r="F16" s="94" t="s">
        <v>181</v>
      </c>
      <c r="G16" s="96">
        <f t="shared" si="0"/>
        <v>215</v>
      </c>
    </row>
    <row r="17" spans="4:7" x14ac:dyDescent="0.3">
      <c r="D17" s="218"/>
      <c r="F17" s="94" t="s">
        <v>183</v>
      </c>
      <c r="G17" s="96">
        <f t="shared" si="0"/>
        <v>247</v>
      </c>
    </row>
    <row r="18" spans="4:7" x14ac:dyDescent="0.3">
      <c r="D18" s="218"/>
      <c r="F18" s="94" t="s">
        <v>187</v>
      </c>
      <c r="G18" s="96">
        <f t="shared" si="0"/>
        <v>179</v>
      </c>
    </row>
    <row r="19" spans="4:7" x14ac:dyDescent="0.3">
      <c r="D19" s="218"/>
      <c r="F19" s="94" t="s">
        <v>184</v>
      </c>
      <c r="G19" s="96">
        <f t="shared" si="0"/>
        <v>247</v>
      </c>
    </row>
    <row r="20" spans="4:7" x14ac:dyDescent="0.3">
      <c r="D20" s="218"/>
      <c r="F20" s="94" t="s">
        <v>185</v>
      </c>
      <c r="G20" s="96">
        <f t="shared" si="0"/>
        <v>215</v>
      </c>
    </row>
    <row r="21" spans="4:7" ht="15" thickBot="1" x14ac:dyDescent="0.35">
      <c r="D21" s="219"/>
      <c r="F21" s="97" t="s">
        <v>186</v>
      </c>
      <c r="G21" s="99">
        <f t="shared" si="0"/>
        <v>55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7" t="s">
        <v>200</v>
      </c>
      <c r="I1" s="91" t="s">
        <v>180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7" t="s">
        <v>195</v>
      </c>
      <c r="AE1" s="91" t="s">
        <v>180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8"/>
      <c r="I2" s="94" t="s">
        <v>77</v>
      </c>
      <c r="J2" s="95">
        <f>_xlfn.IFS($D$4="A",AF14,$D$4="B",AF23,$D$4="C",AF32,$D$4="D",AF41,$D$4="E",AF50,$D$4="F",AF59,$D$4="G",AF68)</f>
        <v>13</v>
      </c>
      <c r="K2" s="95">
        <f t="shared" ref="K2:Z2" si="0">_xlfn.IFS($D$4="A",AG14,$D$4="B",AG23,$D$4="C",AG32,$D$4="D",AG41,$D$4="E",AG50,$D$4="F",AG59,$D$4="G",AG68)</f>
        <v>12</v>
      </c>
      <c r="L2" s="95">
        <f t="shared" si="0"/>
        <v>12</v>
      </c>
      <c r="M2" s="95">
        <f t="shared" si="0"/>
        <v>11</v>
      </c>
      <c r="N2" s="95">
        <f t="shared" si="0"/>
        <v>11</v>
      </c>
      <c r="O2" s="95">
        <f t="shared" si="0"/>
        <v>10</v>
      </c>
      <c r="P2" s="95">
        <f t="shared" si="0"/>
        <v>10</v>
      </c>
      <c r="Q2" s="95">
        <f t="shared" si="0"/>
        <v>10</v>
      </c>
      <c r="R2" s="95">
        <f t="shared" si="0"/>
        <v>10</v>
      </c>
      <c r="S2" s="95">
        <f t="shared" si="0"/>
        <v>10</v>
      </c>
      <c r="T2" s="95">
        <f t="shared" si="0"/>
        <v>10</v>
      </c>
      <c r="U2" s="95">
        <f t="shared" si="0"/>
        <v>11</v>
      </c>
      <c r="V2" s="95">
        <f t="shared" si="0"/>
        <v>11</v>
      </c>
      <c r="W2" s="95">
        <f t="shared" si="0"/>
        <v>12</v>
      </c>
      <c r="X2" s="95">
        <f t="shared" si="0"/>
        <v>12</v>
      </c>
      <c r="Y2" s="95">
        <f t="shared" si="0"/>
        <v>13</v>
      </c>
      <c r="Z2" s="96">
        <f t="shared" si="0"/>
        <v>13</v>
      </c>
      <c r="AA2" s="115"/>
      <c r="AC2" s="218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179</v>
      </c>
      <c r="D3" s="110">
        <v>12</v>
      </c>
      <c r="G3" s="218"/>
      <c r="I3" s="94" t="s">
        <v>182</v>
      </c>
      <c r="J3" s="95">
        <f t="shared" ref="J3:J9" si="1">_xlfn.IFS($D$4="A",AF15,$D$4="B",AF24,$D$4="C",AF33,$D$4="D",AF42,$D$4="E",AF51,$D$4="F",AF60,$D$4="G",AF69)</f>
        <v>17</v>
      </c>
      <c r="K3" s="95">
        <f t="shared" ref="K3:K9" si="2">_xlfn.IFS($D$4="A",AG15,$D$4="B",AG24,$D$4="C",AG33,$D$4="D",AG42,$D$4="E",AG51,$D$4="F",AG60,$D$4="G",AG69)</f>
        <v>16</v>
      </c>
      <c r="L3" s="95">
        <f t="shared" ref="L3:L9" si="3">_xlfn.IFS($D$4="A",AH15,$D$4="B",AH24,$D$4="C",AH33,$D$4="D",AH42,$D$4="E",AH51,$D$4="F",AH60,$D$4="G",AH69)</f>
        <v>15</v>
      </c>
      <c r="M3" s="95">
        <f t="shared" ref="M3:M9" si="4">_xlfn.IFS($D$4="A",AI15,$D$4="B",AI24,$D$4="C",AI33,$D$4="D",AI42,$D$4="E",AI51,$D$4="F",AI60,$D$4="G",AI69)</f>
        <v>15</v>
      </c>
      <c r="N3" s="95">
        <f t="shared" ref="N3:N9" si="5">_xlfn.IFS($D$4="A",AJ15,$D$4="B",AJ24,$D$4="C",AJ33,$D$4="D",AJ42,$D$4="E",AJ51,$D$4="F",AJ60,$D$4="G",AJ69)</f>
        <v>15</v>
      </c>
      <c r="O3" s="95">
        <f t="shared" ref="O3:O9" si="6">_xlfn.IFS($D$4="A",AK15,$D$4="B",AK24,$D$4="C",AK33,$D$4="D",AK42,$D$4="E",AK51,$D$4="F",AK60,$D$4="G",AK69)</f>
        <v>15</v>
      </c>
      <c r="P3" s="95">
        <f t="shared" ref="P3:P9" si="7">_xlfn.IFS($D$4="A",AL15,$D$4="B",AL24,$D$4="C",AL33,$D$4="D",AL42,$D$4="E",AL51,$D$4="F",AL60,$D$4="G",AL69)</f>
        <v>15</v>
      </c>
      <c r="Q3" s="95">
        <f t="shared" ref="Q3:Q9" si="8">_xlfn.IFS($D$4="A",AM15,$D$4="B",AM24,$D$4="C",AM33,$D$4="D",AM42,$D$4="E",AM51,$D$4="F",AM60,$D$4="G",AM69)</f>
        <v>16</v>
      </c>
      <c r="R3" s="95">
        <f t="shared" ref="R3:R9" si="9">_xlfn.IFS($D$4="A",AN15,$D$4="B",AN24,$D$4="C",AN33,$D$4="D",AN42,$D$4="E",AN51,$D$4="F",AN60,$D$4="G",AN69)</f>
        <v>16</v>
      </c>
      <c r="S3" s="95">
        <f t="shared" ref="S3:S9" si="10">_xlfn.IFS($D$4="A",AO15,$D$4="B",AO24,$D$4="C",AO33,$D$4="D",AO42,$D$4="E",AO51,$D$4="F",AO60,$D$4="G",AO69)</f>
        <v>17</v>
      </c>
      <c r="T3" s="95">
        <f t="shared" ref="T3:T9" si="11">_xlfn.IFS($D$4="A",AP15,$D$4="B",AP24,$D$4="C",AP33,$D$4="D",AP42,$D$4="E",AP51,$D$4="F",AP60,$D$4="G",AP69)</f>
        <v>18</v>
      </c>
      <c r="U3" s="95">
        <f t="shared" ref="U3:U9" si="12">_xlfn.IFS($D$4="A",AQ15,$D$4="B",AQ24,$D$4="C",AQ33,$D$4="D",AQ42,$D$4="E",AQ51,$D$4="F",AQ60,$D$4="G",AQ69)</f>
        <v>18</v>
      </c>
      <c r="V3" s="95">
        <f t="shared" ref="V3:V9" si="13">_xlfn.IFS($D$4="A",AR15,$D$4="B",AR24,$D$4="C",AR33,$D$4="D",AR42,$D$4="E",AR51,$D$4="F",AR60,$D$4="G",AR69)</f>
        <v>18</v>
      </c>
      <c r="W3" s="95">
        <f t="shared" ref="W3:W9" si="14">_xlfn.IFS($D$4="A",AS15,$D$4="B",AS24,$D$4="C",AS33,$D$4="D",AS42,$D$4="E",AS51,$D$4="F",AS60,$D$4="G",AS69)</f>
        <v>19</v>
      </c>
      <c r="X3" s="95">
        <f t="shared" ref="X3:X9" si="15">_xlfn.IFS($D$4="A",AT15,$D$4="B",AT24,$D$4="C",AT33,$D$4="D",AT42,$D$4="E",AT51,$D$4="F",AT60,$D$4="G",AT69)</f>
        <v>19</v>
      </c>
      <c r="Y3" s="95">
        <f t="shared" ref="Y3:Y9" si="16">_xlfn.IFS($D$4="A",AU15,$D$4="B",AU24,$D$4="C",AU33,$D$4="D",AU42,$D$4="E",AU51,$D$4="F",AU60,$D$4="G",AU69)</f>
        <v>20</v>
      </c>
      <c r="Z3" s="96">
        <f t="shared" ref="Z3:Z9" si="17">_xlfn.IFS($D$4="A",AV15,$D$4="B",AV24,$D$4="C",AV33,$D$4="D",AV42,$D$4="E",AV51,$D$4="F",AV60,$D$4="G",AV69)</f>
        <v>20</v>
      </c>
      <c r="AA3" s="115"/>
      <c r="AC3" s="218"/>
      <c r="AE3" s="94" t="s">
        <v>182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199</v>
      </c>
      <c r="D4" s="106" t="s">
        <v>31</v>
      </c>
      <c r="G4" s="218"/>
      <c r="I4" s="94" t="s">
        <v>181</v>
      </c>
      <c r="J4" s="95">
        <f t="shared" si="1"/>
        <v>21</v>
      </c>
      <c r="K4" s="95">
        <f t="shared" si="2"/>
        <v>20</v>
      </c>
      <c r="L4" s="95">
        <f t="shared" si="3"/>
        <v>19</v>
      </c>
      <c r="M4" s="95">
        <f t="shared" si="4"/>
        <v>19</v>
      </c>
      <c r="N4" s="95">
        <f t="shared" si="5"/>
        <v>18</v>
      </c>
      <c r="O4" s="95">
        <f t="shared" si="6"/>
        <v>19</v>
      </c>
      <c r="P4" s="95">
        <f t="shared" si="7"/>
        <v>19</v>
      </c>
      <c r="Q4" s="95">
        <f t="shared" si="8"/>
        <v>20</v>
      </c>
      <c r="R4" s="95">
        <f t="shared" si="9"/>
        <v>21</v>
      </c>
      <c r="S4" s="95">
        <f t="shared" si="10"/>
        <v>22</v>
      </c>
      <c r="T4" s="95">
        <f t="shared" si="11"/>
        <v>23</v>
      </c>
      <c r="U4" s="95">
        <f t="shared" si="12"/>
        <v>24</v>
      </c>
      <c r="V4" s="95">
        <f t="shared" si="13"/>
        <v>24</v>
      </c>
      <c r="W4" s="95">
        <f t="shared" si="14"/>
        <v>25</v>
      </c>
      <c r="X4" s="95">
        <f t="shared" si="15"/>
        <v>25</v>
      </c>
      <c r="Y4" s="95">
        <f t="shared" si="16"/>
        <v>25</v>
      </c>
      <c r="Z4" s="96">
        <f t="shared" si="17"/>
        <v>25</v>
      </c>
      <c r="AA4" s="115"/>
      <c r="AC4" s="218"/>
      <c r="AE4" s="94" t="s">
        <v>181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8"/>
      <c r="I5" s="94" t="s">
        <v>183</v>
      </c>
      <c r="J5" s="95">
        <f t="shared" si="1"/>
        <v>20</v>
      </c>
      <c r="K5" s="95">
        <f t="shared" si="2"/>
        <v>20</v>
      </c>
      <c r="L5" s="95">
        <f t="shared" si="3"/>
        <v>19</v>
      </c>
      <c r="M5" s="95">
        <f t="shared" si="4"/>
        <v>18</v>
      </c>
      <c r="N5" s="95">
        <f t="shared" si="5"/>
        <v>18</v>
      </c>
      <c r="O5" s="95">
        <f t="shared" si="6"/>
        <v>18</v>
      </c>
      <c r="P5" s="95">
        <f t="shared" si="7"/>
        <v>18</v>
      </c>
      <c r="Q5" s="95">
        <f t="shared" si="8"/>
        <v>18</v>
      </c>
      <c r="R5" s="95">
        <f t="shared" si="9"/>
        <v>19</v>
      </c>
      <c r="S5" s="95">
        <f t="shared" si="10"/>
        <v>20</v>
      </c>
      <c r="T5" s="95">
        <f t="shared" si="11"/>
        <v>21</v>
      </c>
      <c r="U5" s="95">
        <f t="shared" si="12"/>
        <v>22</v>
      </c>
      <c r="V5" s="95">
        <f t="shared" si="13"/>
        <v>23</v>
      </c>
      <c r="W5" s="95">
        <f t="shared" si="14"/>
        <v>23</v>
      </c>
      <c r="X5" s="95">
        <f t="shared" si="15"/>
        <v>24</v>
      </c>
      <c r="Y5" s="95">
        <f t="shared" si="16"/>
        <v>24</v>
      </c>
      <c r="Z5" s="96">
        <f t="shared" si="17"/>
        <v>24</v>
      </c>
      <c r="AA5" s="115"/>
      <c r="AC5" s="218"/>
      <c r="AE5" s="94" t="s">
        <v>183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8"/>
      <c r="I6" s="94" t="s">
        <v>187</v>
      </c>
      <c r="J6" s="95">
        <f t="shared" si="1"/>
        <v>18</v>
      </c>
      <c r="K6" s="95">
        <f t="shared" si="2"/>
        <v>17</v>
      </c>
      <c r="L6" s="95">
        <f t="shared" si="3"/>
        <v>16</v>
      </c>
      <c r="M6" s="95">
        <f t="shared" si="4"/>
        <v>16</v>
      </c>
      <c r="N6" s="95">
        <f t="shared" si="5"/>
        <v>15</v>
      </c>
      <c r="O6" s="95">
        <f t="shared" si="6"/>
        <v>14</v>
      </c>
      <c r="P6" s="95">
        <f t="shared" si="7"/>
        <v>14</v>
      </c>
      <c r="Q6" s="95">
        <f t="shared" si="8"/>
        <v>14</v>
      </c>
      <c r="R6" s="95">
        <f t="shared" si="9"/>
        <v>14</v>
      </c>
      <c r="S6" s="95">
        <f t="shared" si="10"/>
        <v>14</v>
      </c>
      <c r="T6" s="95">
        <f t="shared" si="11"/>
        <v>15</v>
      </c>
      <c r="U6" s="95">
        <f t="shared" si="12"/>
        <v>16</v>
      </c>
      <c r="V6" s="95">
        <f t="shared" si="13"/>
        <v>17</v>
      </c>
      <c r="W6" s="95">
        <f t="shared" si="14"/>
        <v>18</v>
      </c>
      <c r="X6" s="95">
        <f t="shared" si="15"/>
        <v>19</v>
      </c>
      <c r="Y6" s="95">
        <f t="shared" si="16"/>
        <v>19</v>
      </c>
      <c r="Z6" s="96">
        <f t="shared" si="17"/>
        <v>20</v>
      </c>
      <c r="AA6" s="115"/>
      <c r="AC6" s="218"/>
      <c r="AE6" s="94" t="s">
        <v>187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8"/>
      <c r="I7" s="94" t="s">
        <v>184</v>
      </c>
      <c r="J7" s="95">
        <f t="shared" si="1"/>
        <v>23</v>
      </c>
      <c r="K7" s="95">
        <f t="shared" si="2"/>
        <v>22</v>
      </c>
      <c r="L7" s="95">
        <f t="shared" si="3"/>
        <v>21</v>
      </c>
      <c r="M7" s="95">
        <f t="shared" si="4"/>
        <v>20</v>
      </c>
      <c r="N7" s="95">
        <f t="shared" si="5"/>
        <v>19</v>
      </c>
      <c r="O7" s="95">
        <f t="shared" si="6"/>
        <v>19</v>
      </c>
      <c r="P7" s="95">
        <f t="shared" si="7"/>
        <v>18</v>
      </c>
      <c r="Q7" s="95">
        <f t="shared" si="8"/>
        <v>17</v>
      </c>
      <c r="R7" s="95">
        <f t="shared" si="9"/>
        <v>17</v>
      </c>
      <c r="S7" s="95">
        <f t="shared" si="10"/>
        <v>17</v>
      </c>
      <c r="T7" s="95">
        <f t="shared" si="11"/>
        <v>17</v>
      </c>
      <c r="U7" s="95">
        <f t="shared" si="12"/>
        <v>18</v>
      </c>
      <c r="V7" s="95">
        <f t="shared" si="13"/>
        <v>19</v>
      </c>
      <c r="W7" s="95">
        <f t="shared" si="14"/>
        <v>20</v>
      </c>
      <c r="X7" s="95">
        <f t="shared" si="15"/>
        <v>22</v>
      </c>
      <c r="Y7" s="95">
        <f t="shared" si="16"/>
        <v>23</v>
      </c>
      <c r="Z7" s="96">
        <f t="shared" si="17"/>
        <v>24</v>
      </c>
      <c r="AA7" s="115"/>
      <c r="AC7" s="218"/>
      <c r="AE7" s="94" t="s">
        <v>184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8"/>
      <c r="I8" s="94" t="s">
        <v>185</v>
      </c>
      <c r="J8" s="95">
        <f t="shared" si="1"/>
        <v>24</v>
      </c>
      <c r="K8" s="95">
        <f t="shared" si="2"/>
        <v>24</v>
      </c>
      <c r="L8" s="95">
        <f t="shared" si="3"/>
        <v>23</v>
      </c>
      <c r="M8" s="95">
        <f t="shared" si="4"/>
        <v>22</v>
      </c>
      <c r="N8" s="95">
        <f t="shared" si="5"/>
        <v>21</v>
      </c>
      <c r="O8" s="95">
        <f t="shared" si="6"/>
        <v>20</v>
      </c>
      <c r="P8" s="95">
        <f t="shared" si="7"/>
        <v>19</v>
      </c>
      <c r="Q8" s="95">
        <f t="shared" si="8"/>
        <v>19</v>
      </c>
      <c r="R8" s="95">
        <f t="shared" si="9"/>
        <v>18</v>
      </c>
      <c r="S8" s="95">
        <f t="shared" si="10"/>
        <v>18</v>
      </c>
      <c r="T8" s="95">
        <f t="shared" si="11"/>
        <v>18</v>
      </c>
      <c r="U8" s="95">
        <f t="shared" si="12"/>
        <v>18</v>
      </c>
      <c r="V8" s="95">
        <f t="shared" si="13"/>
        <v>19</v>
      </c>
      <c r="W8" s="95">
        <f t="shared" si="14"/>
        <v>20</v>
      </c>
      <c r="X8" s="95">
        <f t="shared" si="15"/>
        <v>22</v>
      </c>
      <c r="Y8" s="95">
        <f t="shared" si="16"/>
        <v>23</v>
      </c>
      <c r="Z8" s="96">
        <f t="shared" si="17"/>
        <v>25</v>
      </c>
      <c r="AA8" s="115"/>
      <c r="AC8" s="218"/>
      <c r="AE8" s="94" t="s">
        <v>185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9"/>
      <c r="I9" s="97" t="s">
        <v>186</v>
      </c>
      <c r="J9" s="98">
        <f t="shared" si="1"/>
        <v>19</v>
      </c>
      <c r="K9" s="98">
        <f t="shared" si="2"/>
        <v>19</v>
      </c>
      <c r="L9" s="98">
        <f t="shared" si="3"/>
        <v>18</v>
      </c>
      <c r="M9" s="98">
        <f t="shared" si="4"/>
        <v>17</v>
      </c>
      <c r="N9" s="98">
        <f t="shared" si="5"/>
        <v>16</v>
      </c>
      <c r="O9" s="98">
        <f t="shared" si="6"/>
        <v>16</v>
      </c>
      <c r="P9" s="98">
        <f t="shared" si="7"/>
        <v>15</v>
      </c>
      <c r="Q9" s="98">
        <f t="shared" si="8"/>
        <v>15</v>
      </c>
      <c r="R9" s="98">
        <f t="shared" si="9"/>
        <v>14</v>
      </c>
      <c r="S9" s="98">
        <f t="shared" si="10"/>
        <v>14</v>
      </c>
      <c r="T9" s="98">
        <f t="shared" si="11"/>
        <v>14</v>
      </c>
      <c r="U9" s="98">
        <f t="shared" si="12"/>
        <v>15</v>
      </c>
      <c r="V9" s="98">
        <f t="shared" si="13"/>
        <v>15</v>
      </c>
      <c r="W9" s="98">
        <f t="shared" si="14"/>
        <v>16</v>
      </c>
      <c r="X9" s="98">
        <f t="shared" si="15"/>
        <v>17</v>
      </c>
      <c r="Y9" s="98">
        <f t="shared" si="16"/>
        <v>18</v>
      </c>
      <c r="Z9" s="99">
        <f t="shared" si="17"/>
        <v>19</v>
      </c>
      <c r="AA9" s="115"/>
      <c r="AC9" s="219"/>
      <c r="AE9" s="97" t="s">
        <v>186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7" t="s">
        <v>209</v>
      </c>
      <c r="I12" s="91" t="s">
        <v>13</v>
      </c>
      <c r="J12" s="123" t="str">
        <f>_xlfn.IFS($D$3=1,$AF1,$D$3=2,$AG1,$D$3=3,$AH1,$D$3=4,$AI1,$D$3=5,$AJ1,$D$3=6,$AK1,$D$3=7,$AL1,$D$3=8,$AM1,$D$3=9,$AN1,$D$3=10,$AO1,$D$3=11,$AP1,$D$3=12,$AQ1)</f>
        <v>Dec</v>
      </c>
      <c r="AC12" s="217" t="s">
        <v>201</v>
      </c>
      <c r="AE12" s="91" t="s">
        <v>180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8"/>
      <c r="I13" s="94" t="s">
        <v>77</v>
      </c>
      <c r="J13" s="124">
        <f t="shared" ref="J13:J20" si="18">_xlfn.IFS($D$3=1,$AF2,$D$3=2,$AG2,$D$3=3,$AH2,$D$3=4,$AI2,$D$3=5,$AJ2,$D$3=6,$AK2,$D$3=7,$AL2,$D$3=8,$AM2,$D$3=9,$AN2,$D$3=10,$AO2,$D$3=11,$AP2,$D$3=12,$AQ2)</f>
        <v>-4</v>
      </c>
      <c r="AC13" s="218"/>
      <c r="AE13" s="122"/>
      <c r="AF13" s="223" t="s">
        <v>202</v>
      </c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224"/>
      <c r="AU13" s="224"/>
      <c r="AV13" s="225"/>
    </row>
    <row r="14" spans="1:48" x14ac:dyDescent="0.3">
      <c r="G14" s="218"/>
      <c r="I14" s="94" t="s">
        <v>182</v>
      </c>
      <c r="J14" s="124">
        <f t="shared" si="18"/>
        <v>-6</v>
      </c>
      <c r="AC14" s="218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8"/>
      <c r="I15" s="94" t="s">
        <v>181</v>
      </c>
      <c r="J15" s="124">
        <f t="shared" si="18"/>
        <v>-3</v>
      </c>
      <c r="AC15" s="218"/>
      <c r="AE15" s="94" t="s">
        <v>182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8"/>
      <c r="I16" s="94" t="s">
        <v>183</v>
      </c>
      <c r="J16" s="124">
        <f t="shared" si="18"/>
        <v>4</v>
      </c>
      <c r="AC16" s="218"/>
      <c r="AE16" s="94" t="s">
        <v>181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8"/>
      <c r="I17" s="94" t="s">
        <v>187</v>
      </c>
      <c r="J17" s="124">
        <f t="shared" si="18"/>
        <v>12</v>
      </c>
      <c r="AC17" s="218"/>
      <c r="AE17" s="94" t="s">
        <v>183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8"/>
      <c r="I18" s="94" t="s">
        <v>184</v>
      </c>
      <c r="J18" s="124">
        <f t="shared" si="18"/>
        <v>4</v>
      </c>
      <c r="AC18" s="218"/>
      <c r="AE18" s="94" t="s">
        <v>187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8"/>
      <c r="I19" s="94" t="s">
        <v>185</v>
      </c>
      <c r="J19" s="124">
        <f t="shared" si="18"/>
        <v>-3</v>
      </c>
      <c r="AC19" s="218"/>
      <c r="AE19" s="94" t="s">
        <v>184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9"/>
      <c r="I20" s="97" t="s">
        <v>186</v>
      </c>
      <c r="J20" s="125">
        <f t="shared" si="18"/>
        <v>-6</v>
      </c>
      <c r="AC20" s="218"/>
      <c r="AE20" s="94" t="s">
        <v>185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9"/>
      <c r="AE21" s="97" t="s">
        <v>186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20" t="s">
        <v>203</v>
      </c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  <c r="AU22" s="221"/>
      <c r="AV22" s="222"/>
    </row>
    <row r="23" spans="7:48" x14ac:dyDescent="0.3">
      <c r="G23" s="217" t="s">
        <v>210</v>
      </c>
      <c r="I23" s="91" t="s">
        <v>180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8"/>
      <c r="I24" s="94" t="s">
        <v>77</v>
      </c>
      <c r="J24" s="95">
        <f>(J2+$J13)*$D$2+(78-((Cooling_Load_Calculation!$D$4*9/5)+32))+(((Cooling_Load_Calculation!G$25*9/5)+32)-85)</f>
        <v>-1.5999999999999943</v>
      </c>
      <c r="K24" s="95">
        <f>(K2+$J13)*$D$2+(78-((Cooling_Load_Calculation!$D$4*9/5)+32))+(((Cooling_Load_Calculation!H$25*9/5)+32)-85)</f>
        <v>-2.5999999999999943</v>
      </c>
      <c r="L24" s="95">
        <f>(L2+$J13)*$D$2+(78-((Cooling_Load_Calculation!$D$4*9/5)+32))+(((Cooling_Load_Calculation!I$25*9/5)+32)-85)</f>
        <v>-2.5999999999999943</v>
      </c>
      <c r="M24" s="95">
        <f>(M2+$J13)*$D$2+(78-((Cooling_Load_Calculation!$D$4*9/5)+32))+(((Cooling_Load_Calculation!J$25*9/5)+32)-85)</f>
        <v>-1.7999999999999972</v>
      </c>
      <c r="N24" s="95">
        <f>(N2+$J13)*$D$2+(78-((Cooling_Load_Calculation!$D$4*9/5)+32))+(((Cooling_Load_Calculation!K$25*9/5)+32)-85)</f>
        <v>-1.7999999999999972</v>
      </c>
      <c r="O24" s="95">
        <f>(O2+$J13)*$D$2+(78-((Cooling_Load_Calculation!$D$4*9/5)+32))+(((Cooling_Load_Calculation!L$25*9/5)+32)-85)</f>
        <v>-2.7999999999999972</v>
      </c>
      <c r="P24" s="95">
        <f>(P2+$J13)*$D$2+(78-((Cooling_Load_Calculation!$D$4*9/5)+32))+(((Cooling_Load_Calculation!M$25*9/5)+32)-85)</f>
        <v>-2.7999999999999972</v>
      </c>
      <c r="Q24" s="95">
        <f>(Q2+$J13)*$D$2+(78-((Cooling_Load_Calculation!$D$4*9/5)+32))+(((Cooling_Load_Calculation!N$25*9/5)+32)-85)</f>
        <v>-2.7999999999999972</v>
      </c>
      <c r="R24" s="95">
        <f>(R2+$J13)*$D$2+(78-((Cooling_Load_Calculation!$D$4*9/5)+32))+(((Cooling_Load_Calculation!O$25*9/5)+32)-85)</f>
        <v>-2.7999999999999972</v>
      </c>
      <c r="S24" s="95">
        <f>(S2+$J13)*$D$2+(78-((Cooling_Load_Calculation!$D$4*9/5)+32))+(((Cooling_Load_Calculation!P$25*9/5)+32)-85)</f>
        <v>-1</v>
      </c>
      <c r="T24" s="95">
        <f>(T2+$J13)*$D$2+(78-((Cooling_Load_Calculation!$D$4*9/5)+32))+(((Cooling_Load_Calculation!Q$25*9/5)+32)-85)</f>
        <v>-1</v>
      </c>
      <c r="U24" s="95">
        <f>(U2+$J13)*$D$2+(78-((Cooling_Load_Calculation!$D$4*9/5)+32))+(((Cooling_Load_Calculation!R$25*9/5)+32)-85)</f>
        <v>0</v>
      </c>
      <c r="V24" s="95">
        <f>(V2+$J13)*$D$2+(78-((Cooling_Load_Calculation!$D$4*9/5)+32))+(((Cooling_Load_Calculation!S$25*9/5)+32)-85)</f>
        <v>-1.7999999999999972</v>
      </c>
      <c r="W24" s="95">
        <f>(W2+$J13)*$D$2+(78-((Cooling_Load_Calculation!$D$4*9/5)+32))+(((Cooling_Load_Calculation!T$25*9/5)+32)-85)</f>
        <v>-0.79999999999999716</v>
      </c>
      <c r="X24" s="95">
        <f>(X2+$J13)*$D$2+(78-((Cooling_Load_Calculation!$D$4*9/5)+32))+(((Cooling_Load_Calculation!U$25*9/5)+32)-85)</f>
        <v>-0.79999999999999716</v>
      </c>
      <c r="Y24" s="95">
        <f>(Y2+$J13)*$D$2+(78-((Cooling_Load_Calculation!$D$4*9/5)+32))+(((Cooling_Load_Calculation!V$25*9/5)+32)-85)</f>
        <v>-1.5999999999999943</v>
      </c>
      <c r="Z24" s="96">
        <f>(Z2+$J13)*$D$2+(78-((Cooling_Load_Calculation!$D$4*9/5)+32))+(((Cooling_Load_Calculation!W$25*9/5)+32)-85)</f>
        <v>-1.5999999999999943</v>
      </c>
      <c r="AE24" s="94" t="s">
        <v>182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8"/>
      <c r="I25" s="94" t="s">
        <v>182</v>
      </c>
      <c r="J25" s="95">
        <f>(J3+$J14)*$D$2+(78-((Cooling_Load_Calculation!$D$4*9/5)+32))+(((Cooling_Load_Calculation!G$25*9/5)+32)-85)</f>
        <v>0.40000000000000568</v>
      </c>
      <c r="K25" s="95">
        <f>(K3+$J14)*$D$2+(78-((Cooling_Load_Calculation!$D$4*9/5)+32))+(((Cooling_Load_Calculation!H$25*9/5)+32)-85)</f>
        <v>-0.59999999999999432</v>
      </c>
      <c r="L25" s="95">
        <f>(L3+$J14)*$D$2+(78-((Cooling_Load_Calculation!$D$4*9/5)+32))+(((Cooling_Load_Calculation!I$25*9/5)+32)-85)</f>
        <v>-1.5999999999999943</v>
      </c>
      <c r="M25" s="95">
        <f>(M3+$J14)*$D$2+(78-((Cooling_Load_Calculation!$D$4*9/5)+32))+(((Cooling_Load_Calculation!J$25*9/5)+32)-85)</f>
        <v>0.20000000000000284</v>
      </c>
      <c r="N25" s="95">
        <f>(N3+$J14)*$D$2+(78-((Cooling_Load_Calculation!$D$4*9/5)+32))+(((Cooling_Load_Calculation!K$25*9/5)+32)-85)</f>
        <v>0.20000000000000284</v>
      </c>
      <c r="O25" s="95">
        <f>(O3+$J14)*$D$2+(78-((Cooling_Load_Calculation!$D$4*9/5)+32))+(((Cooling_Load_Calculation!L$25*9/5)+32)-85)</f>
        <v>0.20000000000000284</v>
      </c>
      <c r="P25" s="95">
        <f>(P3+$J14)*$D$2+(78-((Cooling_Load_Calculation!$D$4*9/5)+32))+(((Cooling_Load_Calculation!M$25*9/5)+32)-85)</f>
        <v>0.20000000000000284</v>
      </c>
      <c r="Q25" s="95">
        <f>(Q3+$J14)*$D$2+(78-((Cooling_Load_Calculation!$D$4*9/5)+32))+(((Cooling_Load_Calculation!N$25*9/5)+32)-85)</f>
        <v>1.2000000000000028</v>
      </c>
      <c r="R25" s="95">
        <f>(R3+$J14)*$D$2+(78-((Cooling_Load_Calculation!$D$4*9/5)+32))+(((Cooling_Load_Calculation!O$25*9/5)+32)-85)</f>
        <v>1.2000000000000028</v>
      </c>
      <c r="S25" s="95">
        <f>(S3+$J14)*$D$2+(78-((Cooling_Load_Calculation!$D$4*9/5)+32))+(((Cooling_Load_Calculation!P$25*9/5)+32)-85)</f>
        <v>4</v>
      </c>
      <c r="T25" s="95">
        <f>(T3+$J14)*$D$2+(78-((Cooling_Load_Calculation!$D$4*9/5)+32))+(((Cooling_Load_Calculation!Q$25*9/5)+32)-85)</f>
        <v>5</v>
      </c>
      <c r="U25" s="95">
        <f>(U3+$J14)*$D$2+(78-((Cooling_Load_Calculation!$D$4*9/5)+32))+(((Cooling_Load_Calculation!R$25*9/5)+32)-85)</f>
        <v>5</v>
      </c>
      <c r="V25" s="95">
        <f>(V3+$J14)*$D$2+(78-((Cooling_Load_Calculation!$D$4*9/5)+32))+(((Cooling_Load_Calculation!S$25*9/5)+32)-85)</f>
        <v>3.2000000000000028</v>
      </c>
      <c r="W25" s="95">
        <f>(W3+$J14)*$D$2+(78-((Cooling_Load_Calculation!$D$4*9/5)+32))+(((Cooling_Load_Calculation!T$25*9/5)+32)-85)</f>
        <v>4.2000000000000028</v>
      </c>
      <c r="X25" s="95">
        <f>(X3+$J14)*$D$2+(78-((Cooling_Load_Calculation!$D$4*9/5)+32))+(((Cooling_Load_Calculation!U$25*9/5)+32)-85)</f>
        <v>4.2000000000000028</v>
      </c>
      <c r="Y25" s="95">
        <f>(Y3+$J14)*$D$2+(78-((Cooling_Load_Calculation!$D$4*9/5)+32))+(((Cooling_Load_Calculation!V$25*9/5)+32)-85)</f>
        <v>3.4000000000000057</v>
      </c>
      <c r="Z25" s="96">
        <f>(Z3+$J14)*$D$2+(78-((Cooling_Load_Calculation!$D$4*9/5)+32))+(((Cooling_Load_Calculation!W$25*9/5)+32)-85)</f>
        <v>3.4000000000000057</v>
      </c>
      <c r="AE25" s="94" t="s">
        <v>181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8"/>
      <c r="I26" s="94" t="s">
        <v>181</v>
      </c>
      <c r="J26" s="95">
        <f>(J4+$J15)*$D$2+(78-((Cooling_Load_Calculation!$D$4*9/5)+32))+(((Cooling_Load_Calculation!G$25*9/5)+32)-85)</f>
        <v>7.4000000000000057</v>
      </c>
      <c r="K26" s="95">
        <f>(K4+$J15)*$D$2+(78-((Cooling_Load_Calculation!$D$4*9/5)+32))+(((Cooling_Load_Calculation!H$25*9/5)+32)-85)</f>
        <v>6.4000000000000057</v>
      </c>
      <c r="L26" s="95">
        <f>(L4+$J15)*$D$2+(78-((Cooling_Load_Calculation!$D$4*9/5)+32))+(((Cooling_Load_Calculation!I$25*9/5)+32)-85)</f>
        <v>5.4000000000000057</v>
      </c>
      <c r="M26" s="95">
        <f>(M4+$J15)*$D$2+(78-((Cooling_Load_Calculation!$D$4*9/5)+32))+(((Cooling_Load_Calculation!J$25*9/5)+32)-85)</f>
        <v>7.2000000000000028</v>
      </c>
      <c r="N26" s="95">
        <f>(N4+$J15)*$D$2+(78-((Cooling_Load_Calculation!$D$4*9/5)+32))+(((Cooling_Load_Calculation!K$25*9/5)+32)-85)</f>
        <v>6.2000000000000028</v>
      </c>
      <c r="O26" s="95">
        <f>(O4+$J15)*$D$2+(78-((Cooling_Load_Calculation!$D$4*9/5)+32))+(((Cooling_Load_Calculation!L$25*9/5)+32)-85)</f>
        <v>7.2000000000000028</v>
      </c>
      <c r="P26" s="95">
        <f>(P4+$J15)*$D$2+(78-((Cooling_Load_Calculation!$D$4*9/5)+32))+(((Cooling_Load_Calculation!M$25*9/5)+32)-85)</f>
        <v>7.2000000000000028</v>
      </c>
      <c r="Q26" s="95">
        <f>(Q4+$J15)*$D$2+(78-((Cooling_Load_Calculation!$D$4*9/5)+32))+(((Cooling_Load_Calculation!N$25*9/5)+32)-85)</f>
        <v>8.2000000000000028</v>
      </c>
      <c r="R26" s="95">
        <f>(R4+$J15)*$D$2+(78-((Cooling_Load_Calculation!$D$4*9/5)+32))+(((Cooling_Load_Calculation!O$25*9/5)+32)-85)</f>
        <v>9.2000000000000028</v>
      </c>
      <c r="S26" s="95">
        <f>(S4+$J15)*$D$2+(78-((Cooling_Load_Calculation!$D$4*9/5)+32))+(((Cooling_Load_Calculation!P$25*9/5)+32)-85)</f>
        <v>12</v>
      </c>
      <c r="T26" s="95">
        <f>(T4+$J15)*$D$2+(78-((Cooling_Load_Calculation!$D$4*9/5)+32))+(((Cooling_Load_Calculation!Q$25*9/5)+32)-85)</f>
        <v>13</v>
      </c>
      <c r="U26" s="95">
        <f>(U4+$J15)*$D$2+(78-((Cooling_Load_Calculation!$D$4*9/5)+32))+(((Cooling_Load_Calculation!R$25*9/5)+32)-85)</f>
        <v>14</v>
      </c>
      <c r="V26" s="95">
        <f>(V4+$J15)*$D$2+(78-((Cooling_Load_Calculation!$D$4*9/5)+32))+(((Cooling_Load_Calculation!S$25*9/5)+32)-85)</f>
        <v>12.200000000000003</v>
      </c>
      <c r="W26" s="95">
        <f>(W4+$J15)*$D$2+(78-((Cooling_Load_Calculation!$D$4*9/5)+32))+(((Cooling_Load_Calculation!T$25*9/5)+32)-85)</f>
        <v>13.200000000000003</v>
      </c>
      <c r="X26" s="95">
        <f>(X4+$J15)*$D$2+(78-((Cooling_Load_Calculation!$D$4*9/5)+32))+(((Cooling_Load_Calculation!U$25*9/5)+32)-85)</f>
        <v>13.200000000000003</v>
      </c>
      <c r="Y26" s="95">
        <f>(Y4+$J15)*$D$2+(78-((Cooling_Load_Calculation!$D$4*9/5)+32))+(((Cooling_Load_Calculation!V$25*9/5)+32)-85)</f>
        <v>11.400000000000006</v>
      </c>
      <c r="Z26" s="96">
        <f>(Z4+$J15)*$D$2+(78-((Cooling_Load_Calculation!$D$4*9/5)+32))+(((Cooling_Load_Calculation!W$25*9/5)+32)-85)</f>
        <v>11.400000000000006</v>
      </c>
      <c r="AE26" s="94" t="s">
        <v>183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8"/>
      <c r="I27" s="94" t="s">
        <v>183</v>
      </c>
      <c r="J27" s="95">
        <f>(J5+$J16)*$D$2+(78-((Cooling_Load_Calculation!$D$4*9/5)+32))+(((Cooling_Load_Calculation!G$25*9/5)+32)-85)</f>
        <v>13.400000000000006</v>
      </c>
      <c r="K27" s="95">
        <f>(K5+$J16)*$D$2+(78-((Cooling_Load_Calculation!$D$4*9/5)+32))+(((Cooling_Load_Calculation!H$25*9/5)+32)-85)</f>
        <v>13.400000000000006</v>
      </c>
      <c r="L27" s="95">
        <f>(L5+$J16)*$D$2+(78-((Cooling_Load_Calculation!$D$4*9/5)+32))+(((Cooling_Load_Calculation!I$25*9/5)+32)-85)</f>
        <v>12.400000000000006</v>
      </c>
      <c r="M27" s="95">
        <f>(M5+$J16)*$D$2+(78-((Cooling_Load_Calculation!$D$4*9/5)+32))+(((Cooling_Load_Calculation!J$25*9/5)+32)-85)</f>
        <v>13.200000000000003</v>
      </c>
      <c r="N27" s="95">
        <f>(N5+$J16)*$D$2+(78-((Cooling_Load_Calculation!$D$4*9/5)+32))+(((Cooling_Load_Calculation!K$25*9/5)+32)-85)</f>
        <v>13.200000000000003</v>
      </c>
      <c r="O27" s="95">
        <f>(O5+$J16)*$D$2+(78-((Cooling_Load_Calculation!$D$4*9/5)+32))+(((Cooling_Load_Calculation!L$25*9/5)+32)-85)</f>
        <v>13.200000000000003</v>
      </c>
      <c r="P27" s="95">
        <f>(P5+$J16)*$D$2+(78-((Cooling_Load_Calculation!$D$4*9/5)+32))+(((Cooling_Load_Calculation!M$25*9/5)+32)-85)</f>
        <v>13.200000000000003</v>
      </c>
      <c r="Q27" s="95">
        <f>(Q5+$J16)*$D$2+(78-((Cooling_Load_Calculation!$D$4*9/5)+32))+(((Cooling_Load_Calculation!N$25*9/5)+32)-85)</f>
        <v>13.200000000000003</v>
      </c>
      <c r="R27" s="95">
        <f>(R5+$J16)*$D$2+(78-((Cooling_Load_Calculation!$D$4*9/5)+32))+(((Cooling_Load_Calculation!O$25*9/5)+32)-85)</f>
        <v>14.200000000000003</v>
      </c>
      <c r="S27" s="95">
        <f>(S5+$J16)*$D$2+(78-((Cooling_Load_Calculation!$D$4*9/5)+32))+(((Cooling_Load_Calculation!P$25*9/5)+32)-85)</f>
        <v>17</v>
      </c>
      <c r="T27" s="95">
        <f>(T5+$J16)*$D$2+(78-((Cooling_Load_Calculation!$D$4*9/5)+32))+(((Cooling_Load_Calculation!Q$25*9/5)+32)-85)</f>
        <v>18</v>
      </c>
      <c r="U27" s="95">
        <f>(U5+$J16)*$D$2+(78-((Cooling_Load_Calculation!$D$4*9/5)+32))+(((Cooling_Load_Calculation!R$25*9/5)+32)-85)</f>
        <v>19</v>
      </c>
      <c r="V27" s="95">
        <f>(V5+$J16)*$D$2+(78-((Cooling_Load_Calculation!$D$4*9/5)+32))+(((Cooling_Load_Calculation!S$25*9/5)+32)-85)</f>
        <v>18.200000000000003</v>
      </c>
      <c r="W27" s="95">
        <f>(W5+$J16)*$D$2+(78-((Cooling_Load_Calculation!$D$4*9/5)+32))+(((Cooling_Load_Calculation!T$25*9/5)+32)-85)</f>
        <v>18.200000000000003</v>
      </c>
      <c r="X27" s="95">
        <f>(X5+$J16)*$D$2+(78-((Cooling_Load_Calculation!$D$4*9/5)+32))+(((Cooling_Load_Calculation!U$25*9/5)+32)-85)</f>
        <v>19.200000000000003</v>
      </c>
      <c r="Y27" s="95">
        <f>(Y5+$J16)*$D$2+(78-((Cooling_Load_Calculation!$D$4*9/5)+32))+(((Cooling_Load_Calculation!V$25*9/5)+32)-85)</f>
        <v>17.400000000000006</v>
      </c>
      <c r="Z27" s="96">
        <f>(Z5+$J16)*$D$2+(78-((Cooling_Load_Calculation!$D$4*9/5)+32))+(((Cooling_Load_Calculation!W$25*9/5)+32)-85)</f>
        <v>17.400000000000006</v>
      </c>
      <c r="AE27" s="94" t="s">
        <v>187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8"/>
      <c r="I28" s="94" t="s">
        <v>187</v>
      </c>
      <c r="J28" s="95">
        <f>(J6+$J17)*$D$2+(78-((Cooling_Load_Calculation!$D$4*9/5)+32))+(((Cooling_Load_Calculation!G$25*9/5)+32)-85)</f>
        <v>19.400000000000006</v>
      </c>
      <c r="K28" s="95">
        <f>(K6+$J17)*$D$2+(78-((Cooling_Load_Calculation!$D$4*9/5)+32))+(((Cooling_Load_Calculation!H$25*9/5)+32)-85)</f>
        <v>18.400000000000006</v>
      </c>
      <c r="L28" s="95">
        <f>(L6+$J17)*$D$2+(78-((Cooling_Load_Calculation!$D$4*9/5)+32))+(((Cooling_Load_Calculation!I$25*9/5)+32)-85)</f>
        <v>17.400000000000006</v>
      </c>
      <c r="M28" s="95">
        <f>(M6+$J17)*$D$2+(78-((Cooling_Load_Calculation!$D$4*9/5)+32))+(((Cooling_Load_Calculation!J$25*9/5)+32)-85)</f>
        <v>19.200000000000003</v>
      </c>
      <c r="N28" s="95">
        <f>(N6+$J17)*$D$2+(78-((Cooling_Load_Calculation!$D$4*9/5)+32))+(((Cooling_Load_Calculation!K$25*9/5)+32)-85)</f>
        <v>18.200000000000003</v>
      </c>
      <c r="O28" s="95">
        <f>(O6+$J17)*$D$2+(78-((Cooling_Load_Calculation!$D$4*9/5)+32))+(((Cooling_Load_Calculation!L$25*9/5)+32)-85)</f>
        <v>17.200000000000003</v>
      </c>
      <c r="P28" s="95">
        <f>(P6+$J17)*$D$2+(78-((Cooling_Load_Calculation!$D$4*9/5)+32))+(((Cooling_Load_Calculation!M$25*9/5)+32)-85)</f>
        <v>17.200000000000003</v>
      </c>
      <c r="Q28" s="95">
        <f>(Q6+$J17)*$D$2+(78-((Cooling_Load_Calculation!$D$4*9/5)+32))+(((Cooling_Load_Calculation!N$25*9/5)+32)-85)</f>
        <v>17.200000000000003</v>
      </c>
      <c r="R28" s="95">
        <f>(R6+$J17)*$D$2+(78-((Cooling_Load_Calculation!$D$4*9/5)+32))+(((Cooling_Load_Calculation!O$25*9/5)+32)-85)</f>
        <v>17.200000000000003</v>
      </c>
      <c r="S28" s="95">
        <f>(S6+$J17)*$D$2+(78-((Cooling_Load_Calculation!$D$4*9/5)+32))+(((Cooling_Load_Calculation!P$25*9/5)+32)-85)</f>
        <v>19</v>
      </c>
      <c r="T28" s="95">
        <f>(T6+$J17)*$D$2+(78-((Cooling_Load_Calculation!$D$4*9/5)+32))+(((Cooling_Load_Calculation!Q$25*9/5)+32)-85)</f>
        <v>20</v>
      </c>
      <c r="U28" s="95">
        <f>(U6+$J17)*$D$2+(78-((Cooling_Load_Calculation!$D$4*9/5)+32))+(((Cooling_Load_Calculation!R$25*9/5)+32)-85)</f>
        <v>21</v>
      </c>
      <c r="V28" s="95">
        <f>(V6+$J17)*$D$2+(78-((Cooling_Load_Calculation!$D$4*9/5)+32))+(((Cooling_Load_Calculation!S$25*9/5)+32)-85)</f>
        <v>20.200000000000003</v>
      </c>
      <c r="W28" s="95">
        <f>(W6+$J17)*$D$2+(78-((Cooling_Load_Calculation!$D$4*9/5)+32))+(((Cooling_Load_Calculation!T$25*9/5)+32)-85)</f>
        <v>21.200000000000003</v>
      </c>
      <c r="X28" s="95">
        <f>(X6+$J17)*$D$2+(78-((Cooling_Load_Calculation!$D$4*9/5)+32))+(((Cooling_Load_Calculation!U$25*9/5)+32)-85)</f>
        <v>22.200000000000003</v>
      </c>
      <c r="Y28" s="95">
        <f>(Y6+$J17)*$D$2+(78-((Cooling_Load_Calculation!$D$4*9/5)+32))+(((Cooling_Load_Calculation!V$25*9/5)+32)-85)</f>
        <v>20.400000000000006</v>
      </c>
      <c r="Z28" s="96">
        <f>(Z6+$J17)*$D$2+(78-((Cooling_Load_Calculation!$D$4*9/5)+32))+(((Cooling_Load_Calculation!W$25*9/5)+32)-85)</f>
        <v>21.400000000000006</v>
      </c>
      <c r="AE28" s="94" t="s">
        <v>184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8"/>
      <c r="I29" s="94" t="s">
        <v>184</v>
      </c>
      <c r="J29" s="95">
        <f>(J7+$J18)*$D$2+(78-((Cooling_Load_Calculation!$D$4*9/5)+32))+(((Cooling_Load_Calculation!G$25*9/5)+32)-85)</f>
        <v>16.400000000000006</v>
      </c>
      <c r="K29" s="95">
        <f>(K7+$J18)*$D$2+(78-((Cooling_Load_Calculation!$D$4*9/5)+32))+(((Cooling_Load_Calculation!H$25*9/5)+32)-85)</f>
        <v>15.400000000000006</v>
      </c>
      <c r="L29" s="95">
        <f>(L7+$J18)*$D$2+(78-((Cooling_Load_Calculation!$D$4*9/5)+32))+(((Cooling_Load_Calculation!I$25*9/5)+32)-85)</f>
        <v>14.400000000000006</v>
      </c>
      <c r="M29" s="95">
        <f>(M7+$J18)*$D$2+(78-((Cooling_Load_Calculation!$D$4*9/5)+32))+(((Cooling_Load_Calculation!J$25*9/5)+32)-85)</f>
        <v>15.200000000000003</v>
      </c>
      <c r="N29" s="95">
        <f>(N7+$J18)*$D$2+(78-((Cooling_Load_Calculation!$D$4*9/5)+32))+(((Cooling_Load_Calculation!K$25*9/5)+32)-85)</f>
        <v>14.200000000000003</v>
      </c>
      <c r="O29" s="95">
        <f>(O7+$J18)*$D$2+(78-((Cooling_Load_Calculation!$D$4*9/5)+32))+(((Cooling_Load_Calculation!L$25*9/5)+32)-85)</f>
        <v>14.200000000000003</v>
      </c>
      <c r="P29" s="95">
        <f>(P7+$J18)*$D$2+(78-((Cooling_Load_Calculation!$D$4*9/5)+32))+(((Cooling_Load_Calculation!M$25*9/5)+32)-85)</f>
        <v>13.200000000000003</v>
      </c>
      <c r="Q29" s="95">
        <f>(Q7+$J18)*$D$2+(78-((Cooling_Load_Calculation!$D$4*9/5)+32))+(((Cooling_Load_Calculation!N$25*9/5)+32)-85)</f>
        <v>12.200000000000003</v>
      </c>
      <c r="R29" s="95">
        <f>(R7+$J18)*$D$2+(78-((Cooling_Load_Calculation!$D$4*9/5)+32))+(((Cooling_Load_Calculation!O$25*9/5)+32)-85)</f>
        <v>12.200000000000003</v>
      </c>
      <c r="S29" s="95">
        <f>(S7+$J18)*$D$2+(78-((Cooling_Load_Calculation!$D$4*9/5)+32))+(((Cooling_Load_Calculation!P$25*9/5)+32)-85)</f>
        <v>14</v>
      </c>
      <c r="T29" s="95">
        <f>(T7+$J18)*$D$2+(78-((Cooling_Load_Calculation!$D$4*9/5)+32))+(((Cooling_Load_Calculation!Q$25*9/5)+32)-85)</f>
        <v>14</v>
      </c>
      <c r="U29" s="95">
        <f>(U7+$J18)*$D$2+(78-((Cooling_Load_Calculation!$D$4*9/5)+32))+(((Cooling_Load_Calculation!R$25*9/5)+32)-85)</f>
        <v>15</v>
      </c>
      <c r="V29" s="95">
        <f>(V7+$J18)*$D$2+(78-((Cooling_Load_Calculation!$D$4*9/5)+32))+(((Cooling_Load_Calculation!S$25*9/5)+32)-85)</f>
        <v>14.200000000000003</v>
      </c>
      <c r="W29" s="95">
        <f>(W7+$J18)*$D$2+(78-((Cooling_Load_Calculation!$D$4*9/5)+32))+(((Cooling_Load_Calculation!T$25*9/5)+32)-85)</f>
        <v>15.200000000000003</v>
      </c>
      <c r="X29" s="95">
        <f>(X7+$J18)*$D$2+(78-((Cooling_Load_Calculation!$D$4*9/5)+32))+(((Cooling_Load_Calculation!U$25*9/5)+32)-85)</f>
        <v>17.200000000000003</v>
      </c>
      <c r="Y29" s="95">
        <f>(Y7+$J18)*$D$2+(78-((Cooling_Load_Calculation!$D$4*9/5)+32))+(((Cooling_Load_Calculation!V$25*9/5)+32)-85)</f>
        <v>16.400000000000006</v>
      </c>
      <c r="Z29" s="96">
        <f>(Z7+$J18)*$D$2+(78-((Cooling_Load_Calculation!$D$4*9/5)+32))+(((Cooling_Load_Calculation!W$25*9/5)+32)-85)</f>
        <v>17.400000000000006</v>
      </c>
      <c r="AE29" s="94" t="s">
        <v>185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8"/>
      <c r="I30" s="94" t="s">
        <v>185</v>
      </c>
      <c r="J30" s="95">
        <f>(J8+$J19)*$D$2+(78-((Cooling_Load_Calculation!$D$4*9/5)+32))+(((Cooling_Load_Calculation!G$25*9/5)+32)-85)</f>
        <v>10.400000000000006</v>
      </c>
      <c r="K30" s="95">
        <f>(K8+$J19)*$D$2+(78-((Cooling_Load_Calculation!$D$4*9/5)+32))+(((Cooling_Load_Calculation!H$25*9/5)+32)-85)</f>
        <v>10.400000000000006</v>
      </c>
      <c r="L30" s="95">
        <f>(L8+$J19)*$D$2+(78-((Cooling_Load_Calculation!$D$4*9/5)+32))+(((Cooling_Load_Calculation!I$25*9/5)+32)-85)</f>
        <v>9.4000000000000057</v>
      </c>
      <c r="M30" s="95">
        <f>(M8+$J19)*$D$2+(78-((Cooling_Load_Calculation!$D$4*9/5)+32))+(((Cooling_Load_Calculation!J$25*9/5)+32)-85)</f>
        <v>10.200000000000003</v>
      </c>
      <c r="N30" s="95">
        <f>(N8+$J19)*$D$2+(78-((Cooling_Load_Calculation!$D$4*9/5)+32))+(((Cooling_Load_Calculation!K$25*9/5)+32)-85)</f>
        <v>9.2000000000000028</v>
      </c>
      <c r="O30" s="95">
        <f>(O8+$J19)*$D$2+(78-((Cooling_Load_Calculation!$D$4*9/5)+32))+(((Cooling_Load_Calculation!L$25*9/5)+32)-85)</f>
        <v>8.2000000000000028</v>
      </c>
      <c r="P30" s="95">
        <f>(P8+$J19)*$D$2+(78-((Cooling_Load_Calculation!$D$4*9/5)+32))+(((Cooling_Load_Calculation!M$25*9/5)+32)-85)</f>
        <v>7.2000000000000028</v>
      </c>
      <c r="Q30" s="95">
        <f>(Q8+$J19)*$D$2+(78-((Cooling_Load_Calculation!$D$4*9/5)+32))+(((Cooling_Load_Calculation!N$25*9/5)+32)-85)</f>
        <v>7.2000000000000028</v>
      </c>
      <c r="R30" s="95">
        <f>(R8+$J19)*$D$2+(78-((Cooling_Load_Calculation!$D$4*9/5)+32))+(((Cooling_Load_Calculation!O$25*9/5)+32)-85)</f>
        <v>6.2000000000000028</v>
      </c>
      <c r="S30" s="95">
        <f>(S8+$J19)*$D$2+(78-((Cooling_Load_Calculation!$D$4*9/5)+32))+(((Cooling_Load_Calculation!P$25*9/5)+32)-85)</f>
        <v>8</v>
      </c>
      <c r="T30" s="95">
        <f>(T8+$J19)*$D$2+(78-((Cooling_Load_Calculation!$D$4*9/5)+32))+(((Cooling_Load_Calculation!Q$25*9/5)+32)-85)</f>
        <v>8</v>
      </c>
      <c r="U30" s="95">
        <f>(U8+$J19)*$D$2+(78-((Cooling_Load_Calculation!$D$4*9/5)+32))+(((Cooling_Load_Calculation!R$25*9/5)+32)-85)</f>
        <v>8</v>
      </c>
      <c r="V30" s="95">
        <f>(V8+$J19)*$D$2+(78-((Cooling_Load_Calculation!$D$4*9/5)+32))+(((Cooling_Load_Calculation!S$25*9/5)+32)-85)</f>
        <v>7.2000000000000028</v>
      </c>
      <c r="W30" s="95">
        <f>(W8+$J19)*$D$2+(78-((Cooling_Load_Calculation!$D$4*9/5)+32))+(((Cooling_Load_Calculation!T$25*9/5)+32)-85)</f>
        <v>8.2000000000000028</v>
      </c>
      <c r="X30" s="95">
        <f>(X8+$J19)*$D$2+(78-((Cooling_Load_Calculation!$D$4*9/5)+32))+(((Cooling_Load_Calculation!U$25*9/5)+32)-85)</f>
        <v>10.200000000000003</v>
      </c>
      <c r="Y30" s="95">
        <f>(Y8+$J19)*$D$2+(78-((Cooling_Load_Calculation!$D$4*9/5)+32))+(((Cooling_Load_Calculation!V$25*9/5)+32)-85)</f>
        <v>9.4000000000000057</v>
      </c>
      <c r="Z30" s="96">
        <f>(Z8+$J19)*$D$2+(78-((Cooling_Load_Calculation!$D$4*9/5)+32))+(((Cooling_Load_Calculation!W$25*9/5)+32)-85)</f>
        <v>11.400000000000006</v>
      </c>
      <c r="AE30" s="97" t="s">
        <v>186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9"/>
      <c r="I31" s="97" t="s">
        <v>186</v>
      </c>
      <c r="J31" s="98">
        <f>(J9+$J20)*$D$2+(78-((Cooling_Load_Calculation!$D$4*9/5)+32))+(((Cooling_Load_Calculation!G$25*9/5)+32)-85)</f>
        <v>2.4000000000000057</v>
      </c>
      <c r="K31" s="98">
        <f>(K9+$J20)*$D$2+(78-((Cooling_Load_Calculation!$D$4*9/5)+32))+(((Cooling_Load_Calculation!H$25*9/5)+32)-85)</f>
        <v>2.4000000000000057</v>
      </c>
      <c r="L31" s="98">
        <f>(L9+$J20)*$D$2+(78-((Cooling_Load_Calculation!$D$4*9/5)+32))+(((Cooling_Load_Calculation!I$25*9/5)+32)-85)</f>
        <v>1.4000000000000057</v>
      </c>
      <c r="M31" s="98">
        <f>(M9+$J20)*$D$2+(78-((Cooling_Load_Calculation!$D$4*9/5)+32))+(((Cooling_Load_Calculation!J$25*9/5)+32)-85)</f>
        <v>2.2000000000000028</v>
      </c>
      <c r="N31" s="98">
        <f>(N9+$J20)*$D$2+(78-((Cooling_Load_Calculation!$D$4*9/5)+32))+(((Cooling_Load_Calculation!K$25*9/5)+32)-85)</f>
        <v>1.2000000000000028</v>
      </c>
      <c r="O31" s="98">
        <f>(O9+$J20)*$D$2+(78-((Cooling_Load_Calculation!$D$4*9/5)+32))+(((Cooling_Load_Calculation!L$25*9/5)+32)-85)</f>
        <v>1.2000000000000028</v>
      </c>
      <c r="P31" s="98">
        <f>(P9+$J20)*$D$2+(78-((Cooling_Load_Calculation!$D$4*9/5)+32))+(((Cooling_Load_Calculation!M$25*9/5)+32)-85)</f>
        <v>0.20000000000000284</v>
      </c>
      <c r="Q31" s="98">
        <f>(Q9+$J20)*$D$2+(78-((Cooling_Load_Calculation!$D$4*9/5)+32))+(((Cooling_Load_Calculation!N$25*9/5)+32)-85)</f>
        <v>0.20000000000000284</v>
      </c>
      <c r="R31" s="98">
        <f>(R9+$J20)*$D$2+(78-((Cooling_Load_Calculation!$D$4*9/5)+32))+(((Cooling_Load_Calculation!O$25*9/5)+32)-85)</f>
        <v>-0.79999999999999716</v>
      </c>
      <c r="S31" s="98">
        <f>(S9+$J20)*$D$2+(78-((Cooling_Load_Calculation!$D$4*9/5)+32))+(((Cooling_Load_Calculation!P$25*9/5)+32)-85)</f>
        <v>1</v>
      </c>
      <c r="T31" s="98">
        <f>(T9+$J20)*$D$2+(78-((Cooling_Load_Calculation!$D$4*9/5)+32))+(((Cooling_Load_Calculation!Q$25*9/5)+32)-85)</f>
        <v>1</v>
      </c>
      <c r="U31" s="98">
        <f>(U9+$J20)*$D$2+(78-((Cooling_Load_Calculation!$D$4*9/5)+32))+(((Cooling_Load_Calculation!R$25*9/5)+32)-85)</f>
        <v>2</v>
      </c>
      <c r="V31" s="98">
        <f>(V9+$J20)*$D$2+(78-((Cooling_Load_Calculation!$D$4*9/5)+32))+(((Cooling_Load_Calculation!S$25*9/5)+32)-85)</f>
        <v>0.20000000000000284</v>
      </c>
      <c r="W31" s="98">
        <f>(W9+$J20)*$D$2+(78-((Cooling_Load_Calculation!$D$4*9/5)+32))+(((Cooling_Load_Calculation!T$25*9/5)+32)-85)</f>
        <v>1.2000000000000028</v>
      </c>
      <c r="X31" s="98">
        <f>(X9+$J20)*$D$2+(78-((Cooling_Load_Calculation!$D$4*9/5)+32))+(((Cooling_Load_Calculation!U$25*9/5)+32)-85)</f>
        <v>2.2000000000000028</v>
      </c>
      <c r="Y31" s="98">
        <f>(Y9+$J20)*$D$2+(78-((Cooling_Load_Calculation!$D$4*9/5)+32))+(((Cooling_Load_Calculation!V$25*9/5)+32)-85)</f>
        <v>1.4000000000000057</v>
      </c>
      <c r="Z31" s="99">
        <f>(Z9+$J20)*$D$2+(78-((Cooling_Load_Calculation!$D$4*9/5)+32))+(((Cooling_Load_Calculation!W$25*9/5)+32)-85)</f>
        <v>2.4000000000000057</v>
      </c>
      <c r="AE31" s="122"/>
      <c r="AF31" s="220" t="s">
        <v>204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2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182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181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183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187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184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185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186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20" t="s">
        <v>205</v>
      </c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2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182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181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183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187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184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185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186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20" t="s">
        <v>206</v>
      </c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  <c r="AU49" s="221"/>
      <c r="AV49" s="222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182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181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183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187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184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185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186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20" t="s">
        <v>207</v>
      </c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2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182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181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183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187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184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185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186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20" t="s">
        <v>208</v>
      </c>
      <c r="AG67" s="221"/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  <c r="AU67" s="221"/>
      <c r="AV67" s="222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182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181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183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187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184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185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186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4" t="s">
        <v>193</v>
      </c>
      <c r="F1" s="91" t="s">
        <v>194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7" t="s">
        <v>195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6"/>
      <c r="F2" s="111"/>
      <c r="G2" s="112">
        <v>3</v>
      </c>
      <c r="H2" s="112">
        <v>1</v>
      </c>
      <c r="I2" s="112">
        <v>1</v>
      </c>
      <c r="J2" s="112">
        <v>3</v>
      </c>
      <c r="K2" s="112">
        <v>7</v>
      </c>
      <c r="L2" s="112">
        <v>15</v>
      </c>
      <c r="M2" s="112">
        <v>23</v>
      </c>
      <c r="N2" s="112">
        <v>33</v>
      </c>
      <c r="O2" s="112">
        <v>43</v>
      </c>
      <c r="P2" s="112">
        <v>51</v>
      </c>
      <c r="Q2" s="112">
        <v>58</v>
      </c>
      <c r="R2" s="112">
        <v>62</v>
      </c>
      <c r="S2" s="112">
        <v>64</v>
      </c>
      <c r="T2" s="112">
        <v>62</v>
      </c>
      <c r="U2" s="112">
        <v>57</v>
      </c>
      <c r="V2" s="112">
        <v>50</v>
      </c>
      <c r="W2" s="113">
        <v>42</v>
      </c>
      <c r="Z2" s="219"/>
      <c r="AB2" s="97" t="s">
        <v>196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179</v>
      </c>
      <c r="B3" s="106">
        <v>12</v>
      </c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4" t="s">
        <v>197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6"/>
      <c r="F5" s="111" t="s">
        <v>196</v>
      </c>
      <c r="G5" s="112">
        <f>_xlfn.IFS($B$3=1,$AC$2,$B$3=2,$AD$2,$B$3=3,$AE$2,$B$3=4,$AF$2,$B$3=5,$AG$2,$B$3=6,$AH$2,$B$3=7,$AI$2,$B$3=8,$AJ$2,$B$3=9,$AK$2,$B$3=10,$AL$2,$B$3=11,$AM$2,$B$3=12,$AN$2)</f>
        <v>-5</v>
      </c>
      <c r="H5" s="112">
        <f t="shared" ref="H5:W5" si="0">_xlfn.IFS($B$3=1,$AC$2,$B$3=2,$AD$2,$B$3=3,$AE$2,$B$3=4,$AF$2,$B$3=5,$AG$2,$B$3=6,$AH$2,$B$3=7,$AI$2,$B$3=8,$AJ$2,$B$3=9,$AK$2,$B$3=10,$AL$2,$B$3=11,$AM$2,$B$3=12,$AN$2)</f>
        <v>-5</v>
      </c>
      <c r="I5" s="112">
        <f t="shared" si="0"/>
        <v>-5</v>
      </c>
      <c r="J5" s="112">
        <f t="shared" si="0"/>
        <v>-5</v>
      </c>
      <c r="K5" s="112">
        <f t="shared" si="0"/>
        <v>-5</v>
      </c>
      <c r="L5" s="112">
        <f t="shared" si="0"/>
        <v>-5</v>
      </c>
      <c r="M5" s="112">
        <f t="shared" si="0"/>
        <v>-5</v>
      </c>
      <c r="N5" s="112">
        <f t="shared" si="0"/>
        <v>-5</v>
      </c>
      <c r="O5" s="112">
        <f t="shared" si="0"/>
        <v>-5</v>
      </c>
      <c r="P5" s="112">
        <f t="shared" si="0"/>
        <v>-5</v>
      </c>
      <c r="Q5" s="112">
        <f t="shared" si="0"/>
        <v>-5</v>
      </c>
      <c r="R5" s="112">
        <f t="shared" si="0"/>
        <v>-5</v>
      </c>
      <c r="S5" s="112">
        <f t="shared" si="0"/>
        <v>-5</v>
      </c>
      <c r="T5" s="112">
        <f t="shared" si="0"/>
        <v>-5</v>
      </c>
      <c r="U5" s="112">
        <f t="shared" si="0"/>
        <v>-5</v>
      </c>
      <c r="V5" s="112">
        <f t="shared" si="0"/>
        <v>-5</v>
      </c>
      <c r="W5" s="113">
        <f t="shared" si="0"/>
        <v>-5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4" t="s">
        <v>198</v>
      </c>
      <c r="F7" s="91" t="s">
        <v>194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6"/>
      <c r="F8" s="111">
        <f>F2</f>
        <v>0</v>
      </c>
      <c r="G8" s="112">
        <f>(G2+G5)*$B$2+(78-((Cooling_Load_Calculation!$D$4*9/5)+32))+(((Cooling_Load_Calculation!G25*9/5)+32)-85)</f>
        <v>-12.599999999999994</v>
      </c>
      <c r="H8" s="112">
        <f>(H2+H5)*$B$2+(78-((Cooling_Load_Calculation!$D$4*9/5)+32))+(((Cooling_Load_Calculation!H25*9/5)+32)-85)</f>
        <v>-14.599999999999994</v>
      </c>
      <c r="I8" s="112">
        <f>(I2+I5)*$B$2+(78-((Cooling_Load_Calculation!$D$4*9/5)+32))+(((Cooling_Load_Calculation!I25*9/5)+32)-85)</f>
        <v>-14.599999999999994</v>
      </c>
      <c r="J8" s="112">
        <f>(J2+J5)*$B$2+(78-((Cooling_Load_Calculation!$D$4*9/5)+32))+(((Cooling_Load_Calculation!J25*9/5)+32)-85)</f>
        <v>-10.799999999999997</v>
      </c>
      <c r="K8" s="112">
        <f>(K2+K5)*$B$2+(78-((Cooling_Load_Calculation!$D$4*9/5)+32))+(((Cooling_Load_Calculation!K25*9/5)+32)-85)</f>
        <v>-6.7999999999999972</v>
      </c>
      <c r="L8" s="112">
        <f>(L2+L5)*$B$2+(78-((Cooling_Load_Calculation!$D$4*9/5)+32))+(((Cooling_Load_Calculation!L25*9/5)+32)-85)</f>
        <v>1.2000000000000028</v>
      </c>
      <c r="M8" s="112">
        <f>(M2+M5)*$B$2+(78-((Cooling_Load_Calculation!$D$4*9/5)+32))+(((Cooling_Load_Calculation!M25*9/5)+32)-85)</f>
        <v>9.2000000000000028</v>
      </c>
      <c r="N8" s="112">
        <f>(N2+N5)*$B$2+(78-((Cooling_Load_Calculation!$D$4*9/5)+32))+(((Cooling_Load_Calculation!N25*9/5)+32)-85)</f>
        <v>19.200000000000003</v>
      </c>
      <c r="O8" s="112">
        <f>(O2+O5)*$B$2+(78-((Cooling_Load_Calculation!$D$4*9/5)+32))+(((Cooling_Load_Calculation!O25*9/5)+32)-85)</f>
        <v>29.200000000000003</v>
      </c>
      <c r="P8" s="112">
        <f>(P2+P5)*$B$2+(78-((Cooling_Load_Calculation!$D$4*9/5)+32))+(((Cooling_Load_Calculation!P25*9/5)+32)-85)</f>
        <v>39</v>
      </c>
      <c r="Q8" s="112">
        <f>(Q2+Q5)*$B$2+(78-((Cooling_Load_Calculation!$D$4*9/5)+32))+(((Cooling_Load_Calculation!Q25*9/5)+32)-85)</f>
        <v>46</v>
      </c>
      <c r="R8" s="112">
        <f>(R2+R5)*$B$2+(78-((Cooling_Load_Calculation!$D$4*9/5)+32))+(((Cooling_Load_Calculation!R25*9/5)+32)-85)</f>
        <v>50</v>
      </c>
      <c r="S8" s="112">
        <f>(S2+S5)*$B$2+(78-((Cooling_Load_Calculation!$D$4*9/5)+32))+(((Cooling_Load_Calculation!S25*9/5)+32)-85)</f>
        <v>50.2</v>
      </c>
      <c r="T8" s="112">
        <f>(T2+T5)*$B$2+(78-((Cooling_Load_Calculation!$D$4*9/5)+32))+(((Cooling_Load_Calculation!T25*9/5)+32)-85)</f>
        <v>48.2</v>
      </c>
      <c r="U8" s="112">
        <f>(U2+U5)*$B$2+(78-((Cooling_Load_Calculation!$D$4*9/5)+32))+(((Cooling_Load_Calculation!U25*9/5)+32)-85)</f>
        <v>43.2</v>
      </c>
      <c r="V8" s="112">
        <f>(V2+V5)*$B$2+(78-((Cooling_Load_Calculation!$D$4*9/5)+32))+(((Cooling_Load_Calculation!V25*9/5)+32)-85)</f>
        <v>34.400000000000006</v>
      </c>
      <c r="W8" s="113">
        <f>(W2+W5)*$B$2+(78-((Cooling_Load_Calculation!$D$4*9/5)+32))+(((Cooling_Load_Calculation!W25*9/5)+32)-85)</f>
        <v>26.400000000000006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47" t="s">
        <v>247</v>
      </c>
      <c r="B1" s="248"/>
      <c r="C1" s="248"/>
      <c r="D1" s="248"/>
      <c r="E1" s="249"/>
      <c r="F1" s="140"/>
      <c r="G1" s="250" t="s">
        <v>232</v>
      </c>
      <c r="H1" s="250" t="s">
        <v>233</v>
      </c>
      <c r="I1" s="250" t="s">
        <v>234</v>
      </c>
      <c r="J1" s="250" t="s">
        <v>235</v>
      </c>
      <c r="K1" s="250" t="s">
        <v>236</v>
      </c>
      <c r="L1" s="250" t="s">
        <v>237</v>
      </c>
      <c r="N1" s="255" t="s">
        <v>238</v>
      </c>
      <c r="O1" s="242" t="s">
        <v>239</v>
      </c>
      <c r="P1" s="244" t="s">
        <v>242</v>
      </c>
    </row>
    <row r="2" spans="1:16" x14ac:dyDescent="0.3">
      <c r="A2" s="141" t="s">
        <v>238</v>
      </c>
      <c r="B2" s="142" t="s">
        <v>239</v>
      </c>
      <c r="C2" s="144" t="s">
        <v>244</v>
      </c>
      <c r="D2" s="144" t="s">
        <v>245</v>
      </c>
      <c r="E2" s="144" t="s">
        <v>246</v>
      </c>
      <c r="F2" s="139"/>
      <c r="G2" s="243"/>
      <c r="H2" s="243"/>
      <c r="I2" s="243"/>
      <c r="J2" s="243"/>
      <c r="K2" s="243"/>
      <c r="L2" s="243"/>
      <c r="N2" s="256"/>
      <c r="O2" s="243"/>
      <c r="P2" s="245"/>
    </row>
    <row r="3" spans="1:16" x14ac:dyDescent="0.3">
      <c r="A3" s="143">
        <v>1</v>
      </c>
      <c r="B3" s="144" t="s">
        <v>244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244</v>
      </c>
      <c r="P3" s="159">
        <f>ROUND(H3,4)</f>
        <v>0.18840000000000001</v>
      </c>
    </row>
    <row r="4" spans="1:16" x14ac:dyDescent="0.3">
      <c r="A4" s="143">
        <v>2</v>
      </c>
      <c r="B4" s="144" t="s">
        <v>245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245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246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246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46" t="s">
        <v>243</v>
      </c>
      <c r="O6" s="231"/>
      <c r="P6" s="160">
        <f>ROUND(SUM(P3:P5),3)</f>
        <v>1</v>
      </c>
    </row>
    <row r="7" spans="1:16" x14ac:dyDescent="0.3">
      <c r="A7" s="251" t="s">
        <v>237</v>
      </c>
      <c r="B7" s="252"/>
      <c r="C7" s="253" t="str">
        <f>L4</f>
        <v>Acceptable</v>
      </c>
      <c r="D7" s="254"/>
      <c r="E7" s="252"/>
      <c r="G7" s="154" t="s">
        <v>240</v>
      </c>
      <c r="H7" s="155" t="s">
        <v>240</v>
      </c>
      <c r="I7" s="156"/>
      <c r="J7" s="157" t="s">
        <v>241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47" t="s">
        <v>248</v>
      </c>
      <c r="B11" s="248"/>
      <c r="C11" s="248"/>
      <c r="D11" s="248"/>
      <c r="E11" s="249"/>
      <c r="F11" s="140"/>
      <c r="G11" s="250" t="s">
        <v>232</v>
      </c>
      <c r="H11" s="250" t="s">
        <v>233</v>
      </c>
      <c r="I11" s="250" t="s">
        <v>234</v>
      </c>
      <c r="J11" s="250" t="s">
        <v>235</v>
      </c>
      <c r="K11" s="250" t="s">
        <v>236</v>
      </c>
      <c r="L11" s="250" t="s">
        <v>237</v>
      </c>
      <c r="N11" s="255" t="s">
        <v>238</v>
      </c>
      <c r="O11" s="242" t="s">
        <v>239</v>
      </c>
      <c r="P11" s="244" t="s">
        <v>242</v>
      </c>
    </row>
    <row r="12" spans="1:16" x14ac:dyDescent="0.3">
      <c r="A12" s="141" t="s">
        <v>238</v>
      </c>
      <c r="B12" s="142" t="s">
        <v>239</v>
      </c>
      <c r="C12" s="144" t="s">
        <v>244</v>
      </c>
      <c r="D12" s="144" t="s">
        <v>245</v>
      </c>
      <c r="E12" s="144" t="s">
        <v>246</v>
      </c>
      <c r="F12" s="139"/>
      <c r="G12" s="243"/>
      <c r="H12" s="243"/>
      <c r="I12" s="243"/>
      <c r="J12" s="243"/>
      <c r="K12" s="243"/>
      <c r="L12" s="243"/>
      <c r="N12" s="256"/>
      <c r="O12" s="243"/>
      <c r="P12" s="245"/>
    </row>
    <row r="13" spans="1:16" x14ac:dyDescent="0.3">
      <c r="A13" s="143">
        <v>1</v>
      </c>
      <c r="B13" s="144" t="s">
        <v>244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244</v>
      </c>
      <c r="P13" s="159">
        <f>ROUND(H13,4)</f>
        <v>0.53959999999999997</v>
      </c>
    </row>
    <row r="14" spans="1:16" x14ac:dyDescent="0.3">
      <c r="A14" s="143">
        <v>2</v>
      </c>
      <c r="B14" s="144" t="s">
        <v>245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245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246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246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46" t="s">
        <v>243</v>
      </c>
      <c r="O16" s="231"/>
      <c r="P16" s="160">
        <f>ROUND(SUM(P13:P15),3)</f>
        <v>1</v>
      </c>
    </row>
    <row r="17" spans="1:17" x14ac:dyDescent="0.3">
      <c r="A17" s="251" t="s">
        <v>237</v>
      </c>
      <c r="B17" s="252"/>
      <c r="C17" s="253" t="str">
        <f>L14</f>
        <v>Acceptable</v>
      </c>
      <c r="D17" s="254"/>
      <c r="E17" s="252"/>
      <c r="G17" s="154" t="s">
        <v>240</v>
      </c>
      <c r="H17" s="155" t="s">
        <v>240</v>
      </c>
      <c r="I17" s="156"/>
      <c r="J17" s="157" t="s">
        <v>241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39" t="s">
        <v>253</v>
      </c>
      <c r="B21" s="240"/>
      <c r="C21" s="240"/>
      <c r="D21" s="240"/>
      <c r="E21" s="240"/>
      <c r="F21" s="241"/>
      <c r="G21" s="162"/>
      <c r="H21" s="232" t="s">
        <v>232</v>
      </c>
      <c r="I21" s="232" t="s">
        <v>233</v>
      </c>
      <c r="J21" s="232" t="s">
        <v>234</v>
      </c>
      <c r="K21" s="232" t="s">
        <v>235</v>
      </c>
      <c r="L21" s="232" t="s">
        <v>236</v>
      </c>
      <c r="M21" s="232" t="s">
        <v>237</v>
      </c>
      <c r="O21" s="237" t="s">
        <v>238</v>
      </c>
      <c r="P21" s="226" t="s">
        <v>239</v>
      </c>
      <c r="Q21" s="228" t="s">
        <v>242</v>
      </c>
    </row>
    <row r="22" spans="1:17" x14ac:dyDescent="0.3">
      <c r="A22" s="163" t="s">
        <v>238</v>
      </c>
      <c r="B22" s="164" t="s">
        <v>239</v>
      </c>
      <c r="C22" s="167" t="s">
        <v>249</v>
      </c>
      <c r="D22" s="167" t="s">
        <v>250</v>
      </c>
      <c r="E22" s="167" t="s">
        <v>251</v>
      </c>
      <c r="F22" s="167" t="s">
        <v>252</v>
      </c>
      <c r="G22" s="165"/>
      <c r="H22" s="227"/>
      <c r="I22" s="227"/>
      <c r="J22" s="227"/>
      <c r="K22" s="227"/>
      <c r="L22" s="227"/>
      <c r="M22" s="227"/>
      <c r="O22" s="238"/>
      <c r="P22" s="227"/>
      <c r="Q22" s="229"/>
    </row>
    <row r="23" spans="1:17" x14ac:dyDescent="0.3">
      <c r="A23" s="166">
        <v>1</v>
      </c>
      <c r="B23" s="167" t="s">
        <v>249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249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250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250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251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251</v>
      </c>
      <c r="Q25" s="182">
        <f t="shared" si="12"/>
        <v>6.13E-2</v>
      </c>
    </row>
    <row r="26" spans="1:17" x14ac:dyDescent="0.3">
      <c r="A26" s="166">
        <v>4</v>
      </c>
      <c r="B26" s="167" t="s">
        <v>252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252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30" t="s">
        <v>243</v>
      </c>
      <c r="P27" s="231"/>
      <c r="Q27" s="183">
        <f>ROUND(SUM(Q23:Q26),3)</f>
        <v>1</v>
      </c>
    </row>
    <row r="28" spans="1:17" x14ac:dyDescent="0.3">
      <c r="A28" s="233" t="s">
        <v>237</v>
      </c>
      <c r="B28" s="234"/>
      <c r="C28" s="235" t="str">
        <f>M24</f>
        <v>Acceptable</v>
      </c>
      <c r="D28" s="236"/>
      <c r="E28" s="236"/>
      <c r="F28" s="234"/>
      <c r="H28" s="177" t="s">
        <v>240</v>
      </c>
      <c r="I28" s="178" t="s">
        <v>240</v>
      </c>
      <c r="J28" s="179"/>
      <c r="K28" s="180" t="s">
        <v>241</v>
      </c>
    </row>
  </sheetData>
  <mergeCells count="39"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  <mergeCell ref="A7:B7"/>
    <mergeCell ref="C7:E7"/>
    <mergeCell ref="L11:L12"/>
    <mergeCell ref="N1:N2"/>
    <mergeCell ref="N11:N1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28:B28"/>
    <mergeCell ref="C28:F28"/>
    <mergeCell ref="O21:O22"/>
    <mergeCell ref="A21:F21"/>
    <mergeCell ref="H21:H22"/>
    <mergeCell ref="I21:I22"/>
    <mergeCell ref="J21:J22"/>
    <mergeCell ref="K21:K22"/>
    <mergeCell ref="P21:P22"/>
    <mergeCell ref="Q21:Q22"/>
    <mergeCell ref="O27:P27"/>
    <mergeCell ref="L21:L22"/>
    <mergeCell ref="M21:M2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7" t="s">
        <v>254</v>
      </c>
      <c r="B1" s="258"/>
      <c r="C1" s="258"/>
      <c r="D1" s="259"/>
    </row>
    <row r="2" spans="1:4" x14ac:dyDescent="0.3">
      <c r="A2" s="28" t="s">
        <v>263</v>
      </c>
      <c r="B2" s="184" t="s">
        <v>249</v>
      </c>
      <c r="C2" s="184" t="s">
        <v>255</v>
      </c>
      <c r="D2" s="29" t="s">
        <v>256</v>
      </c>
    </row>
    <row r="3" spans="1:4" x14ac:dyDescent="0.3">
      <c r="A3" s="24" t="s">
        <v>257</v>
      </c>
      <c r="B3" s="56">
        <f>SUMSQ(Combination_Results_Table[Total Energy(MJ)])</f>
        <v>4.5526614594669887E+19</v>
      </c>
      <c r="C3" s="56">
        <f>SUMSQ(Combination_Results_Table[Total Cost(LKR Million)])</f>
        <v>3501868323.6064935</v>
      </c>
      <c r="D3" s="25">
        <f>SUMSQ(Combination_Results_Table[Total Carbon (Metric T)])</f>
        <v>314620380564.52527</v>
      </c>
    </row>
    <row r="4" spans="1:4" x14ac:dyDescent="0.3">
      <c r="A4" s="24" t="s">
        <v>258</v>
      </c>
      <c r="B4" s="56">
        <f>B3^0.5</f>
        <v>6747341298.2203503</v>
      </c>
      <c r="C4" s="56">
        <f t="shared" ref="C4:D4" si="0">C3^0.5</f>
        <v>59176.585940779769</v>
      </c>
      <c r="D4" s="25">
        <f t="shared" si="0"/>
        <v>560910.31418982241</v>
      </c>
    </row>
    <row r="5" spans="1:4" x14ac:dyDescent="0.3">
      <c r="A5" s="24" t="s">
        <v>259</v>
      </c>
      <c r="B5" s="56">
        <f>MIN(Pro_Economic_Table[Weighted Energy])</f>
        <v>7.0261982102588346E-3</v>
      </c>
      <c r="C5" s="56">
        <f>MIN(Pro_Economic_Table[Weighted Cost])</f>
        <v>2.7183080849348066E-2</v>
      </c>
      <c r="D5" s="25">
        <f>MIN(Pro_Economic_Table[Weighted Co2])</f>
        <v>3.0172895563818545E-3</v>
      </c>
    </row>
    <row r="6" spans="1:4" ht="15" thickBot="1" x14ac:dyDescent="0.35">
      <c r="A6" s="130" t="s">
        <v>260</v>
      </c>
      <c r="B6" s="131">
        <f>MAX(Pro_Economic_Table[Weighted Energy])</f>
        <v>9.1007373627237792E-3</v>
      </c>
      <c r="C6" s="131">
        <f>MAX(Pro_Economic_Table[Weighted Cost])</f>
        <v>3.5386198904292496E-2</v>
      </c>
      <c r="D6" s="81">
        <f>MAX(Pro_Economic_Table[Weighted Co2])</f>
        <v>3.907804388427645E-3</v>
      </c>
    </row>
    <row r="8" spans="1:4" ht="15" thickBot="1" x14ac:dyDescent="0.35"/>
    <row r="9" spans="1:4" x14ac:dyDescent="0.3">
      <c r="A9" s="257" t="s">
        <v>261</v>
      </c>
      <c r="B9" s="258"/>
      <c r="C9" s="258"/>
      <c r="D9" s="259"/>
    </row>
    <row r="10" spans="1:4" x14ac:dyDescent="0.3">
      <c r="A10" s="28" t="s">
        <v>263</v>
      </c>
      <c r="B10" s="184" t="s">
        <v>249</v>
      </c>
      <c r="C10" s="184" t="s">
        <v>255</v>
      </c>
      <c r="D10" s="29" t="s">
        <v>256</v>
      </c>
    </row>
    <row r="11" spans="1:4" x14ac:dyDescent="0.3">
      <c r="A11" s="24" t="s">
        <v>257</v>
      </c>
      <c r="B11" s="56">
        <f>B3</f>
        <v>4.5526614594669887E+19</v>
      </c>
      <c r="C11" s="56">
        <f t="shared" ref="C11:D11" si="1">C3</f>
        <v>3501868323.6064935</v>
      </c>
      <c r="D11" s="25">
        <f t="shared" si="1"/>
        <v>314620380564.52527</v>
      </c>
    </row>
    <row r="12" spans="1:4" x14ac:dyDescent="0.3">
      <c r="A12" s="24" t="s">
        <v>258</v>
      </c>
      <c r="B12" s="56">
        <f>B11^0.5</f>
        <v>6747341298.2203503</v>
      </c>
      <c r="C12" s="56">
        <f t="shared" ref="C12" si="2">C11^0.5</f>
        <v>59176.585940779769</v>
      </c>
      <c r="D12" s="25">
        <f t="shared" ref="D12" si="3">D11^0.5</f>
        <v>560910.31418982241</v>
      </c>
    </row>
    <row r="13" spans="1:4" x14ac:dyDescent="0.3">
      <c r="A13" s="24" t="s">
        <v>259</v>
      </c>
      <c r="B13" s="56">
        <f>MIN(Sustainable_Friendly_Table[Weighted Energy])</f>
        <v>2.0123867060805024E-2</v>
      </c>
      <c r="C13" s="56">
        <f>MIN(Sustainable_Friendly_Table[Weighted Cost])</f>
        <v>6.0787127559647925E-3</v>
      </c>
      <c r="D13" s="25">
        <f>MIN(Sustainable_Friendly_Table[Weighted Co2])</f>
        <v>1.1077070435666388E-2</v>
      </c>
    </row>
    <row r="14" spans="1:4" ht="15" thickBot="1" x14ac:dyDescent="0.35">
      <c r="A14" s="130" t="s">
        <v>260</v>
      </c>
      <c r="B14" s="131">
        <f>MAX(Sustainable_Friendly_Table[Weighted Energy])</f>
        <v>2.6065593847801223E-2</v>
      </c>
      <c r="C14" s="131">
        <f>MAX(Sustainable_Friendly_Table[Weighted Cost])</f>
        <v>7.9131037374591401E-3</v>
      </c>
      <c r="D14" s="81">
        <f>MAX(Sustainable_Friendly_Table[Weighted Co2])</f>
        <v>1.4346327606464905E-2</v>
      </c>
    </row>
    <row r="16" spans="1:4" ht="15" thickBot="1" x14ac:dyDescent="0.35"/>
    <row r="17" spans="1:5" x14ac:dyDescent="0.3">
      <c r="A17" s="257" t="s">
        <v>262</v>
      </c>
      <c r="B17" s="258"/>
      <c r="C17" s="258"/>
      <c r="D17" s="258"/>
      <c r="E17" s="259"/>
    </row>
    <row r="18" spans="1:5" x14ac:dyDescent="0.3">
      <c r="A18" s="28" t="s">
        <v>263</v>
      </c>
      <c r="B18" s="184" t="s">
        <v>249</v>
      </c>
      <c r="C18" s="184" t="s">
        <v>250</v>
      </c>
      <c r="D18" s="184" t="s">
        <v>251</v>
      </c>
      <c r="E18" s="77" t="s">
        <v>264</v>
      </c>
    </row>
    <row r="19" spans="1:5" x14ac:dyDescent="0.3">
      <c r="A19" s="24" t="s">
        <v>257</v>
      </c>
      <c r="B19" s="56">
        <f>B3</f>
        <v>4.5526614594669887E+19</v>
      </c>
      <c r="C19" s="56">
        <f>SUMSQ(Combination_Results_Table[Capital Cost (LKR)])</f>
        <v>1.9549901779199816E+16</v>
      </c>
      <c r="D19" s="56">
        <f>SUMSQ(Combination_Results_Table[System Cost (LKR)])</f>
        <v>7.9599266158117601E+18</v>
      </c>
      <c r="E19" s="25">
        <f>SUMSQ(Combination_Results_Table[Embodied Carbon (Metric T)])</f>
        <v>377503.94868658402</v>
      </c>
    </row>
    <row r="20" spans="1:5" x14ac:dyDescent="0.3">
      <c r="A20" s="24" t="s">
        <v>258</v>
      </c>
      <c r="B20" s="56">
        <f>B19^0.5</f>
        <v>6747341298.2203503</v>
      </c>
      <c r="C20" s="56">
        <f t="shared" ref="C20" si="4">C19^0.5</f>
        <v>139820963.30379009</v>
      </c>
      <c r="D20" s="56">
        <f t="shared" ref="D20" si="5">D19^0.5</f>
        <v>2821334190.7352557</v>
      </c>
      <c r="E20" s="25">
        <f>E19^0.5</f>
        <v>614.4134997593917</v>
      </c>
    </row>
    <row r="21" spans="1:5" x14ac:dyDescent="0.3">
      <c r="A21" s="24" t="s">
        <v>259</v>
      </c>
      <c r="B21" s="56">
        <f>MIN(Net_Zero_Table[Weighted Total Energy])</f>
        <v>2.1149453317610326E-2</v>
      </c>
      <c r="C21" s="56">
        <f>MIN(Net_Zero_Table[Weighted Capital Cost])</f>
        <v>3.9540839468598741E-3</v>
      </c>
      <c r="D21" s="56">
        <f>MIN(Net_Zero_Table[Weighted System Cost])</f>
        <v>2.1464843193289996E-3</v>
      </c>
      <c r="E21" s="25">
        <f>MIN(Net_Zero_Table[Weighted Embodied Co2])</f>
        <v>9.225327789057677E-3</v>
      </c>
    </row>
    <row r="22" spans="1:5" ht="15" thickBot="1" x14ac:dyDescent="0.35">
      <c r="A22" s="130" t="s">
        <v>260</v>
      </c>
      <c r="B22" s="131">
        <f>MAX(Net_Zero_Table[Weighted Total Energy])</f>
        <v>2.7393992348198806E-2</v>
      </c>
      <c r="C22" s="131">
        <f>MAX(Net_Zero_Table[Weighted Capital Cost])</f>
        <v>5.3515776138606886E-3</v>
      </c>
      <c r="D22" s="131">
        <f>MAX(Net_Zero_Table[Weighted System Cost])</f>
        <v>3.1352507012630038E-3</v>
      </c>
      <c r="E22" s="81">
        <f>MAX(Net_Zero_Table[Weighted Embodied Co2])</f>
        <v>1.3114541558246956E-2</v>
      </c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60" t="s">
        <v>265</v>
      </c>
      <c r="B3" s="261"/>
      <c r="C3" s="261"/>
      <c r="D3" s="261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219</v>
      </c>
      <c r="F4" s="2" t="s">
        <v>220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 t="s">
        <v>139</v>
      </c>
      <c r="B5" s="2">
        <f>VLOOKUP($A$5,Wall_Alternatives[],B1,FALSE)</f>
        <v>0.05</v>
      </c>
      <c r="C5" s="2" t="str">
        <f>VLOOKUP($A$5,Wall_Alternatives[],C1,FALSE)</f>
        <v>A</v>
      </c>
      <c r="D5" s="2">
        <f>VLOOKUP($A$5,Wall_Alternatives[],D1,FALSE)</f>
        <v>0.1</v>
      </c>
      <c r="E5" s="2">
        <f>VLOOKUP($A$5,Wall_Alternatives[],E1,FALSE)</f>
        <v>5</v>
      </c>
      <c r="F5" s="2">
        <f>VLOOKUP($A$5,Wall_Alternatives[],F1,FALSE)</f>
        <v>0.4</v>
      </c>
      <c r="G5" s="2">
        <f>VLOOKUP($A$5,Wall_Alternatives[],G1,FALSE)</f>
        <v>100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147</v>
      </c>
      <c r="B6" s="2" t="s">
        <v>148</v>
      </c>
      <c r="C6" s="2" t="s">
        <v>211</v>
      </c>
      <c r="D6" s="2" t="s">
        <v>219</v>
      </c>
      <c r="E6" s="2" t="s">
        <v>220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 t="s">
        <v>149</v>
      </c>
      <c r="B7" s="2">
        <f>VLOOKUP($A$7,Window_Alternatives[],B1,FALSE)</f>
        <v>0.7</v>
      </c>
      <c r="C7" s="2">
        <f>VLOOKUP($A$7,Window_Alternatives[],C1,FALSE)</f>
        <v>0.2</v>
      </c>
      <c r="D7" s="2">
        <f>VLOOKUP($A$7,Window_Alternatives[],D1,FALSE)</f>
        <v>4.5</v>
      </c>
      <c r="E7" s="2">
        <f>VLOOKUP($A$7,Window_Alternatives[],E1,FALSE)</f>
        <v>4</v>
      </c>
      <c r="F7" s="2">
        <f>VLOOKUP($A$7,Window_Alternatives[],F1,FALSE)</f>
        <v>1000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152</v>
      </c>
      <c r="B8" s="2" t="s">
        <v>211</v>
      </c>
      <c r="C8" s="2" t="s">
        <v>219</v>
      </c>
      <c r="D8" s="2" t="s">
        <v>220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 t="s">
        <v>154</v>
      </c>
      <c r="B9" s="2">
        <f>VLOOKUP($A$9,Door_Alternatives[],B1,FALSE)</f>
        <v>0.1</v>
      </c>
      <c r="C9" s="2">
        <f>VLOOKUP($A$9,Door_Alternatives[],C1,FALSE)</f>
        <v>2</v>
      </c>
      <c r="D9" s="2">
        <f>VLOOKUP($A$9,Door_Alternatives[],D1,FALSE)</f>
        <v>1.5</v>
      </c>
      <c r="E9" s="2">
        <f>VLOOKUP($A$9,Door_Alternatives[],E1,FALSE)</f>
        <v>250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153</v>
      </c>
      <c r="B10" s="2" t="s">
        <v>211</v>
      </c>
      <c r="C10" s="2" t="s">
        <v>219</v>
      </c>
      <c r="D10" s="2" t="s">
        <v>220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 t="s">
        <v>156</v>
      </c>
      <c r="B11" s="2">
        <f>VLOOKUP($A$11,Floor_Alternatives[],B1,FALSE)</f>
        <v>0.1</v>
      </c>
      <c r="C11" s="2">
        <f>VLOOKUP($A$11,Floor_Alternatives[],C1,FALSE)</f>
        <v>2</v>
      </c>
      <c r="D11" s="2">
        <f>VLOOKUP($A$11,Floor_Alternatives[],D1,FALSE)</f>
        <v>1.4</v>
      </c>
      <c r="E11" s="2">
        <f>VLOOKUP($A$11,Floor_Alternatives[],E1,FALSE)</f>
        <v>350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158</v>
      </c>
      <c r="B12" s="2" t="s">
        <v>137</v>
      </c>
      <c r="C12" s="2" t="s">
        <v>219</v>
      </c>
      <c r="D12" s="2" t="s">
        <v>220</v>
      </c>
      <c r="E12" s="2" t="s">
        <v>138</v>
      </c>
      <c r="F12" s="2" t="s">
        <v>162</v>
      </c>
      <c r="G12" s="2" t="s">
        <v>163</v>
      </c>
      <c r="H12" s="2" t="s">
        <v>164</v>
      </c>
      <c r="I12" s="2" t="s">
        <v>165</v>
      </c>
      <c r="J12" s="2" t="s">
        <v>166</v>
      </c>
      <c r="K12" s="2" t="s">
        <v>167</v>
      </c>
      <c r="L12" s="2" t="s">
        <v>168</v>
      </c>
      <c r="M12" s="2" t="s">
        <v>169</v>
      </c>
      <c r="N12" s="2" t="s">
        <v>170</v>
      </c>
      <c r="O12" s="2" t="s">
        <v>171</v>
      </c>
      <c r="P12" s="2" t="s">
        <v>172</v>
      </c>
      <c r="Q12" s="2" t="s">
        <v>173</v>
      </c>
      <c r="R12" s="2" t="s">
        <v>174</v>
      </c>
      <c r="S12" s="2" t="s">
        <v>175</v>
      </c>
      <c r="T12" s="2" t="s">
        <v>176</v>
      </c>
      <c r="U12" s="2" t="s">
        <v>177</v>
      </c>
      <c r="V12" s="3" t="s">
        <v>178</v>
      </c>
    </row>
    <row r="13" spans="1:22" x14ac:dyDescent="0.3">
      <c r="A13" s="190" t="s">
        <v>161</v>
      </c>
      <c r="B13" s="2">
        <f>VLOOKUP($A$13,Roof_Alternatives[],B1,FALSE)</f>
        <v>0.158</v>
      </c>
      <c r="C13" s="2">
        <f>VLOOKUP($A$13,Roof_Alternatives[],C1,FALSE)</f>
        <v>4.2</v>
      </c>
      <c r="D13" s="2">
        <f>VLOOKUP($A$13,Roof_Alternatives[],D1,FALSE)</f>
        <v>1.3</v>
      </c>
      <c r="E13" s="2">
        <f>VLOOKUP($A$13,Roof_Alternatives[],E1,FALSE)</f>
        <v>130</v>
      </c>
      <c r="F13" s="2">
        <f>VLOOKUP($A$13,Roof_Alternatives[],F1,FALSE)</f>
        <v>3</v>
      </c>
      <c r="G13" s="2">
        <f>VLOOKUP($A$13,Roof_Alternatives[],G1,FALSE)</f>
        <v>1</v>
      </c>
      <c r="H13" s="2">
        <f>VLOOKUP($A$13,Roof_Alternatives[],H1,FALSE)</f>
        <v>1</v>
      </c>
      <c r="I13" s="2">
        <f>VLOOKUP($A$13,Roof_Alternatives[],I1,FALSE)</f>
        <v>3</v>
      </c>
      <c r="J13" s="2">
        <f>VLOOKUP($A$13,Roof_Alternatives[],J1,FALSE)</f>
        <v>7</v>
      </c>
      <c r="K13" s="2">
        <f>VLOOKUP($A$13,Roof_Alternatives[],K1,FALSE)</f>
        <v>15</v>
      </c>
      <c r="L13" s="2">
        <f>VLOOKUP($A$13,Roof_Alternatives[],L1,FALSE)</f>
        <v>23</v>
      </c>
      <c r="M13" s="2">
        <f>VLOOKUP($A$13,Roof_Alternatives[],M1,FALSE)</f>
        <v>33</v>
      </c>
      <c r="N13" s="2">
        <f>VLOOKUP($A$13,Roof_Alternatives[],N1,FALSE)</f>
        <v>43</v>
      </c>
      <c r="O13" s="2">
        <f>VLOOKUP($A$13,Roof_Alternatives[],O1,FALSE)</f>
        <v>51</v>
      </c>
      <c r="P13" s="2">
        <f>VLOOKUP($A$13,Roof_Alternatives[],P1,FALSE)</f>
        <v>58</v>
      </c>
      <c r="Q13" s="2">
        <f>VLOOKUP($A$13,Roof_Alternatives[],Q1,FALSE)</f>
        <v>62</v>
      </c>
      <c r="R13" s="2">
        <f>VLOOKUP($A$13,Roof_Alternatives[],R1,FALSE)</f>
        <v>64</v>
      </c>
      <c r="S13" s="2">
        <f>VLOOKUP($A$13,Roof_Alternatives[],S1,FALSE)</f>
        <v>62</v>
      </c>
      <c r="T13" s="2">
        <f>VLOOKUP($A$13,Roof_Alternatives[],T1,FALSE)</f>
        <v>57</v>
      </c>
      <c r="U13" s="2">
        <f>VLOOKUP($A$13,Roof_Alternatives[],U1,FALSE)</f>
        <v>50</v>
      </c>
      <c r="V13" s="2">
        <f>VLOOKUP($A$13,Roof_Alternatives[],V1,FALSE)</f>
        <v>42</v>
      </c>
    </row>
    <row r="14" spans="1:22" x14ac:dyDescent="0.3">
      <c r="A14" s="188" t="s">
        <v>221</v>
      </c>
      <c r="B14" s="2" t="s">
        <v>222</v>
      </c>
      <c r="C14" s="2" t="s">
        <v>223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 t="s">
        <v>225</v>
      </c>
      <c r="B15" s="186">
        <f>VLOOKUP($A$15,System_Alternatives[],B1,FALSE)</f>
        <v>7.0339999999999998</v>
      </c>
      <c r="C15" s="192">
        <f>VLOOKUP($A$15,System_Alternatives[],C1,FALSE)</f>
        <v>372800</v>
      </c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60" t="s">
        <v>266</v>
      </c>
      <c r="B18" s="261"/>
      <c r="C18" s="261"/>
      <c r="D18" s="261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219</v>
      </c>
      <c r="F19" s="2" t="s">
        <v>220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 t="s">
        <v>139</v>
      </c>
      <c r="B20" s="2">
        <f>VLOOKUP($A$20,Wall_Alternatives[],B1,FALSE)</f>
        <v>0.05</v>
      </c>
      <c r="C20" s="2" t="str">
        <f>VLOOKUP($A$20,Wall_Alternatives[],C1,FALSE)</f>
        <v>A</v>
      </c>
      <c r="D20" s="2">
        <f>VLOOKUP($A$20,Wall_Alternatives[],D1,FALSE)</f>
        <v>0.1</v>
      </c>
      <c r="E20" s="2">
        <f>VLOOKUP($A$20,Wall_Alternatives[],E1,FALSE)</f>
        <v>5</v>
      </c>
      <c r="F20" s="2">
        <f>VLOOKUP($A$20,Wall_Alternatives[],F1,FALSE)</f>
        <v>0.4</v>
      </c>
      <c r="G20" s="2">
        <f>VLOOKUP($A$20,Wall_Alternatives[],G1,FALSE)</f>
        <v>100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147</v>
      </c>
      <c r="B21" s="2" t="s">
        <v>148</v>
      </c>
      <c r="C21" s="2" t="s">
        <v>211</v>
      </c>
      <c r="D21" s="2" t="s">
        <v>219</v>
      </c>
      <c r="E21" s="2" t="s">
        <v>220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 t="s">
        <v>149</v>
      </c>
      <c r="B22" s="2">
        <f>VLOOKUP($A$22,Window_Alternatives[],B1,FALSE)</f>
        <v>0.7</v>
      </c>
      <c r="C22" s="2">
        <f>VLOOKUP($A$22,Window_Alternatives[],C1,FALSE)</f>
        <v>0.2</v>
      </c>
      <c r="D22" s="2">
        <f>VLOOKUP($A$22,Window_Alternatives[],D1,FALSE)</f>
        <v>4.5</v>
      </c>
      <c r="E22" s="2">
        <f>VLOOKUP($A$22,Window_Alternatives[],E1,FALSE)</f>
        <v>4</v>
      </c>
      <c r="F22" s="2">
        <f>VLOOKUP($A$22,Window_Alternatives[],F1,FALSE)</f>
        <v>1000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152</v>
      </c>
      <c r="B23" s="2" t="s">
        <v>211</v>
      </c>
      <c r="C23" s="2" t="s">
        <v>219</v>
      </c>
      <c r="D23" s="2" t="s">
        <v>220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 t="s">
        <v>154</v>
      </c>
      <c r="B24" s="2">
        <f>VLOOKUP($A$24,Door_Alternatives[],B1,FALSE)</f>
        <v>0.1</v>
      </c>
      <c r="C24" s="2">
        <f>VLOOKUP($A$24,Door_Alternatives[],C1,FALSE)</f>
        <v>2</v>
      </c>
      <c r="D24" s="2">
        <f>VLOOKUP($A$24,Door_Alternatives[],D1,FALSE)</f>
        <v>1.5</v>
      </c>
      <c r="E24" s="2">
        <f>VLOOKUP($A$24,Door_Alternatives[],E1,FALSE)</f>
        <v>250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153</v>
      </c>
      <c r="B25" s="2" t="s">
        <v>211</v>
      </c>
      <c r="C25" s="2" t="s">
        <v>219</v>
      </c>
      <c r="D25" s="2" t="s">
        <v>220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 t="s">
        <v>156</v>
      </c>
      <c r="B26" s="2">
        <f>VLOOKUP($A$26,Floor_Alternatives[],B1,FALSE)</f>
        <v>0.1</v>
      </c>
      <c r="C26" s="2">
        <f>VLOOKUP($A$26,Floor_Alternatives[],C1,FALSE)</f>
        <v>2</v>
      </c>
      <c r="D26" s="2">
        <f>VLOOKUP($A$26,Floor_Alternatives[],D1,FALSE)</f>
        <v>1.4</v>
      </c>
      <c r="E26" s="2">
        <f>VLOOKUP($A$26,Floor_Alternatives[],E1,FALSE)</f>
        <v>350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158</v>
      </c>
      <c r="B27" s="2" t="s">
        <v>137</v>
      </c>
      <c r="C27" s="2" t="s">
        <v>219</v>
      </c>
      <c r="D27" s="2" t="s">
        <v>220</v>
      </c>
      <c r="E27" s="2" t="s">
        <v>138</v>
      </c>
      <c r="F27" s="2" t="s">
        <v>162</v>
      </c>
      <c r="G27" s="2" t="s">
        <v>163</v>
      </c>
      <c r="H27" s="2" t="s">
        <v>164</v>
      </c>
      <c r="I27" s="2" t="s">
        <v>165</v>
      </c>
      <c r="J27" s="2" t="s">
        <v>166</v>
      </c>
      <c r="K27" s="2" t="s">
        <v>167</v>
      </c>
      <c r="L27" s="2" t="s">
        <v>168</v>
      </c>
      <c r="M27" s="2" t="s">
        <v>169</v>
      </c>
      <c r="N27" s="2" t="s">
        <v>170</v>
      </c>
      <c r="O27" s="2" t="s">
        <v>171</v>
      </c>
      <c r="P27" s="2" t="s">
        <v>172</v>
      </c>
      <c r="Q27" s="2" t="s">
        <v>173</v>
      </c>
      <c r="R27" s="2" t="s">
        <v>174</v>
      </c>
      <c r="S27" s="2" t="s">
        <v>175</v>
      </c>
      <c r="T27" s="2" t="s">
        <v>176</v>
      </c>
      <c r="U27" s="2" t="s">
        <v>177</v>
      </c>
      <c r="V27" s="3" t="s">
        <v>178</v>
      </c>
    </row>
    <row r="28" spans="1:22" x14ac:dyDescent="0.3">
      <c r="A28" s="190" t="s">
        <v>161</v>
      </c>
      <c r="B28" s="2">
        <f>VLOOKUP($A$28,Roof_Alternatives[],B1,FALSE)</f>
        <v>0.158</v>
      </c>
      <c r="C28" s="2">
        <f>VLOOKUP($A$28,Roof_Alternatives[],C1,FALSE)</f>
        <v>4.2</v>
      </c>
      <c r="D28" s="2">
        <f>VLOOKUP($A$28,Roof_Alternatives[],D1,FALSE)</f>
        <v>1.3</v>
      </c>
      <c r="E28" s="2">
        <f>VLOOKUP($A$28,Roof_Alternatives[],E1,FALSE)</f>
        <v>130</v>
      </c>
      <c r="F28" s="2">
        <f>VLOOKUP($A$28,Roof_Alternatives[],F1,FALSE)</f>
        <v>3</v>
      </c>
      <c r="G28" s="2">
        <f>VLOOKUP($A$28,Roof_Alternatives[],G1,FALSE)</f>
        <v>1</v>
      </c>
      <c r="H28" s="2">
        <f>VLOOKUP($A$28,Roof_Alternatives[],H1,FALSE)</f>
        <v>1</v>
      </c>
      <c r="I28" s="2">
        <f>VLOOKUP($A$28,Roof_Alternatives[],I1,FALSE)</f>
        <v>3</v>
      </c>
      <c r="J28" s="2">
        <f>VLOOKUP($A$28,Roof_Alternatives[],J1,FALSE)</f>
        <v>7</v>
      </c>
      <c r="K28" s="2">
        <f>VLOOKUP($A$28,Roof_Alternatives[],K1,FALSE)</f>
        <v>15</v>
      </c>
      <c r="L28" s="2">
        <f>VLOOKUP($A$28,Roof_Alternatives[],L1,FALSE)</f>
        <v>23</v>
      </c>
      <c r="M28" s="2">
        <f>VLOOKUP($A$28,Roof_Alternatives[],M1,FALSE)</f>
        <v>33</v>
      </c>
      <c r="N28" s="2">
        <f>VLOOKUP($A$28,Roof_Alternatives[],N1,FALSE)</f>
        <v>43</v>
      </c>
      <c r="O28" s="2">
        <f>VLOOKUP($A$28,Roof_Alternatives[],O1,FALSE)</f>
        <v>51</v>
      </c>
      <c r="P28" s="2">
        <f>VLOOKUP($A$28,Roof_Alternatives[],P1,FALSE)</f>
        <v>58</v>
      </c>
      <c r="Q28" s="2">
        <f>VLOOKUP($A$28,Roof_Alternatives[],Q1,FALSE)</f>
        <v>62</v>
      </c>
      <c r="R28" s="2">
        <f>VLOOKUP($A$28,Roof_Alternatives[],R1,FALSE)</f>
        <v>64</v>
      </c>
      <c r="S28" s="2">
        <f>VLOOKUP($A$28,Roof_Alternatives[],S1,FALSE)</f>
        <v>62</v>
      </c>
      <c r="T28" s="2">
        <f>VLOOKUP($A$28,Roof_Alternatives[],T1,FALSE)</f>
        <v>57</v>
      </c>
      <c r="U28" s="2">
        <f>VLOOKUP($A$28,Roof_Alternatives[],U1,FALSE)</f>
        <v>50</v>
      </c>
      <c r="V28" s="2">
        <f>VLOOKUP($A$28,Roof_Alternatives[],V1,FALSE)</f>
        <v>42</v>
      </c>
    </row>
    <row r="29" spans="1:22" x14ac:dyDescent="0.3">
      <c r="A29" s="188" t="s">
        <v>221</v>
      </c>
      <c r="B29" s="2" t="s">
        <v>222</v>
      </c>
      <c r="C29" s="2" t="s">
        <v>223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 t="s">
        <v>225</v>
      </c>
      <c r="B30" s="186">
        <f>VLOOKUP($A$30,System_Alternatives[],B1,FALSE)</f>
        <v>7.0339999999999998</v>
      </c>
      <c r="C30" s="192">
        <f>VLOOKUP($A$30,System_Alternatives[],C1,FALSE)</f>
        <v>372800</v>
      </c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60" t="s">
        <v>267</v>
      </c>
      <c r="B33" s="261"/>
      <c r="C33" s="261"/>
      <c r="D33" s="261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219</v>
      </c>
      <c r="F34" s="2" t="s">
        <v>220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 t="s">
        <v>139</v>
      </c>
      <c r="B35" s="2">
        <f>VLOOKUP($A$35,Wall_Alternatives[],B1,FALSE)</f>
        <v>0.05</v>
      </c>
      <c r="C35" s="2" t="str">
        <f>VLOOKUP($A$35,Wall_Alternatives[],C1,FALSE)</f>
        <v>A</v>
      </c>
      <c r="D35" s="2">
        <f>VLOOKUP($A$35,Wall_Alternatives[],D1,FALSE)</f>
        <v>0.1</v>
      </c>
      <c r="E35" s="2">
        <f>VLOOKUP($A$35,Wall_Alternatives[],E1,FALSE)</f>
        <v>5</v>
      </c>
      <c r="F35" s="2">
        <f>VLOOKUP($A$35,Wall_Alternatives[],F1,FALSE)</f>
        <v>0.4</v>
      </c>
      <c r="G35" s="2">
        <f>VLOOKUP($A$35,Wall_Alternatives[],G1,FALSE)</f>
        <v>100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147</v>
      </c>
      <c r="B36" s="2" t="s">
        <v>148</v>
      </c>
      <c r="C36" s="2" t="s">
        <v>211</v>
      </c>
      <c r="D36" s="2" t="s">
        <v>219</v>
      </c>
      <c r="E36" s="2" t="s">
        <v>220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 t="s">
        <v>151</v>
      </c>
      <c r="B37" s="2">
        <f>VLOOKUP($A$37,Window_Alternatives[],B1,FALSE)</f>
        <v>0.8</v>
      </c>
      <c r="C37" s="2">
        <f>VLOOKUP($A$37,Window_Alternatives[],C1,FALSE)</f>
        <v>0.6</v>
      </c>
      <c r="D37" s="2">
        <f>VLOOKUP($A$37,Window_Alternatives[],D1,FALSE)</f>
        <v>3</v>
      </c>
      <c r="E37" s="2">
        <f>VLOOKUP($A$37,Window_Alternatives[],E1,FALSE)</f>
        <v>2</v>
      </c>
      <c r="F37" s="2">
        <f>VLOOKUP($A$37,Window_Alternatives[],F1,FALSE)</f>
        <v>600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152</v>
      </c>
      <c r="B38" s="2" t="s">
        <v>211</v>
      </c>
      <c r="C38" s="2" t="s">
        <v>219</v>
      </c>
      <c r="D38" s="2" t="s">
        <v>220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 t="s">
        <v>155</v>
      </c>
      <c r="B39" s="2">
        <f>VLOOKUP($A$39,Door_Alternatives[],B1,FALSE)</f>
        <v>0.15</v>
      </c>
      <c r="C39" s="2">
        <f>VLOOKUP($A$39,Door_Alternatives[],C1,FALSE)</f>
        <v>1</v>
      </c>
      <c r="D39" s="2">
        <f>VLOOKUP($A$39,Door_Alternatives[],D1,FALSE)</f>
        <v>0.75</v>
      </c>
      <c r="E39" s="2">
        <f>VLOOKUP($A$39,Door_Alternatives[],E1,FALSE)</f>
        <v>200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153</v>
      </c>
      <c r="B40" s="2" t="s">
        <v>211</v>
      </c>
      <c r="C40" s="2" t="s">
        <v>219</v>
      </c>
      <c r="D40" s="2" t="s">
        <v>220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 t="s">
        <v>156</v>
      </c>
      <c r="B41" s="2">
        <f>VLOOKUP($A$41,Floor_Alternatives[],B1,FALSE)</f>
        <v>0.1</v>
      </c>
      <c r="C41" s="2">
        <f>VLOOKUP($A$41,Floor_Alternatives[],C1,FALSE)</f>
        <v>2</v>
      </c>
      <c r="D41" s="2">
        <f>VLOOKUP($A$41,Floor_Alternatives[],D1,FALSE)</f>
        <v>1.4</v>
      </c>
      <c r="E41" s="2">
        <f>VLOOKUP($A$41,Floor_Alternatives[],E1,FALSE)</f>
        <v>350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158</v>
      </c>
      <c r="B42" s="2" t="s">
        <v>137</v>
      </c>
      <c r="C42" s="2" t="s">
        <v>219</v>
      </c>
      <c r="D42" s="2" t="s">
        <v>220</v>
      </c>
      <c r="E42" s="2" t="s">
        <v>138</v>
      </c>
      <c r="F42" s="2" t="s">
        <v>162</v>
      </c>
      <c r="G42" s="2" t="s">
        <v>163</v>
      </c>
      <c r="H42" s="2" t="s">
        <v>164</v>
      </c>
      <c r="I42" s="2" t="s">
        <v>165</v>
      </c>
      <c r="J42" s="2" t="s">
        <v>166</v>
      </c>
      <c r="K42" s="2" t="s">
        <v>167</v>
      </c>
      <c r="L42" s="2" t="s">
        <v>168</v>
      </c>
      <c r="M42" s="2" t="s">
        <v>169</v>
      </c>
      <c r="N42" s="2" t="s">
        <v>170</v>
      </c>
      <c r="O42" s="2" t="s">
        <v>171</v>
      </c>
      <c r="P42" s="2" t="s">
        <v>172</v>
      </c>
      <c r="Q42" s="2" t="s">
        <v>173</v>
      </c>
      <c r="R42" s="2" t="s">
        <v>174</v>
      </c>
      <c r="S42" s="2" t="s">
        <v>175</v>
      </c>
      <c r="T42" s="2" t="s">
        <v>176</v>
      </c>
      <c r="U42" s="2" t="s">
        <v>177</v>
      </c>
      <c r="V42" s="3" t="s">
        <v>178</v>
      </c>
    </row>
    <row r="43" spans="1:22" x14ac:dyDescent="0.3">
      <c r="A43" s="190" t="s">
        <v>161</v>
      </c>
      <c r="B43" s="2">
        <f>VLOOKUP($A$43,Roof_Alternatives[],B1,FALSE)</f>
        <v>0.158</v>
      </c>
      <c r="C43" s="2">
        <f>VLOOKUP($A$43,Roof_Alternatives[],C1,FALSE)</f>
        <v>4.2</v>
      </c>
      <c r="D43" s="2">
        <f>VLOOKUP($A$43,Roof_Alternatives[],D1,FALSE)</f>
        <v>1.3</v>
      </c>
      <c r="E43" s="2">
        <f>VLOOKUP($A$43,Roof_Alternatives[],E1,FALSE)</f>
        <v>130</v>
      </c>
      <c r="F43" s="2">
        <f>VLOOKUP($A$43,Roof_Alternatives[],F1,FALSE)</f>
        <v>3</v>
      </c>
      <c r="G43" s="2">
        <f>VLOOKUP($A$43,Roof_Alternatives[],G1,FALSE)</f>
        <v>1</v>
      </c>
      <c r="H43" s="2">
        <f>VLOOKUP($A$43,Roof_Alternatives[],H1,FALSE)</f>
        <v>1</v>
      </c>
      <c r="I43" s="2">
        <f>VLOOKUP($A$43,Roof_Alternatives[],I1,FALSE)</f>
        <v>3</v>
      </c>
      <c r="J43" s="2">
        <f>VLOOKUP($A$43,Roof_Alternatives[],J1,FALSE)</f>
        <v>7</v>
      </c>
      <c r="K43" s="2">
        <f>VLOOKUP($A$43,Roof_Alternatives[],K1,FALSE)</f>
        <v>15</v>
      </c>
      <c r="L43" s="2">
        <f>VLOOKUP($A$43,Roof_Alternatives[],L1,FALSE)</f>
        <v>23</v>
      </c>
      <c r="M43" s="2">
        <f>VLOOKUP($A$43,Roof_Alternatives[],M1,FALSE)</f>
        <v>33</v>
      </c>
      <c r="N43" s="2">
        <f>VLOOKUP($A$43,Roof_Alternatives[],N1,FALSE)</f>
        <v>43</v>
      </c>
      <c r="O43" s="2">
        <f>VLOOKUP($A$43,Roof_Alternatives[],O1,FALSE)</f>
        <v>51</v>
      </c>
      <c r="P43" s="2">
        <f>VLOOKUP($A$43,Roof_Alternatives[],P1,FALSE)</f>
        <v>58</v>
      </c>
      <c r="Q43" s="2">
        <f>VLOOKUP($A$43,Roof_Alternatives[],Q1,FALSE)</f>
        <v>62</v>
      </c>
      <c r="R43" s="2">
        <f>VLOOKUP($A$43,Roof_Alternatives[],R1,FALSE)</f>
        <v>64</v>
      </c>
      <c r="S43" s="2">
        <f>VLOOKUP($A$43,Roof_Alternatives[],S1,FALSE)</f>
        <v>62</v>
      </c>
      <c r="T43" s="2">
        <f>VLOOKUP($A$43,Roof_Alternatives[],T1,FALSE)</f>
        <v>57</v>
      </c>
      <c r="U43" s="2">
        <f>VLOOKUP($A$43,Roof_Alternatives[],U1,FALSE)</f>
        <v>50</v>
      </c>
      <c r="V43" s="2">
        <f>VLOOKUP($A$43,Roof_Alternatives[],V1,FALSE)</f>
        <v>42</v>
      </c>
    </row>
    <row r="44" spans="1:22" x14ac:dyDescent="0.3">
      <c r="A44" s="188" t="s">
        <v>221</v>
      </c>
      <c r="B44" s="2" t="s">
        <v>222</v>
      </c>
      <c r="C44" s="2" t="s">
        <v>223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 t="s">
        <v>225</v>
      </c>
      <c r="B45" s="186">
        <f>VLOOKUP($A$45,System_Alternatives[],B1,FALSE)</f>
        <v>7.0339999999999998</v>
      </c>
      <c r="C45" s="192">
        <f>VLOOKUP($A$45,System_Alternatives[],C1,FALSE)</f>
        <v>372800</v>
      </c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BE18-471C-4C06-95DB-EB76F30F3AED}">
  <sheetPr codeName="Sheet19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319</v>
      </c>
      <c r="L1" t="s">
        <v>336</v>
      </c>
      <c r="M1" t="s">
        <v>337</v>
      </c>
      <c r="N1" t="s">
        <v>338</v>
      </c>
    </row>
    <row r="2" spans="1:14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161</v>
      </c>
      <c r="G2" t="s">
        <v>225</v>
      </c>
      <c r="H2">
        <v>371.18042895832355</v>
      </c>
      <c r="I2">
        <v>53</v>
      </c>
      <c r="J2">
        <v>1397594.6454303404</v>
      </c>
      <c r="K2">
        <v>98792000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149</v>
      </c>
      <c r="D3" t="s">
        <v>154</v>
      </c>
      <c r="E3" t="s">
        <v>156</v>
      </c>
      <c r="F3" t="s">
        <v>161</v>
      </c>
      <c r="G3" t="s">
        <v>225</v>
      </c>
      <c r="H3">
        <v>371.18042895832355</v>
      </c>
      <c r="I3">
        <v>53</v>
      </c>
      <c r="J3">
        <v>1397594.6454303404</v>
      </c>
      <c r="K3">
        <v>98792000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161</v>
      </c>
      <c r="G4" t="s">
        <v>225</v>
      </c>
      <c r="H4">
        <v>371.18042895832355</v>
      </c>
      <c r="I4">
        <v>53</v>
      </c>
      <c r="J4">
        <v>1397594.6454303404</v>
      </c>
      <c r="K4">
        <v>98792000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149</v>
      </c>
      <c r="D5" t="s">
        <v>154</v>
      </c>
      <c r="E5" t="s">
        <v>156</v>
      </c>
      <c r="F5" t="s">
        <v>161</v>
      </c>
      <c r="G5" t="s">
        <v>225</v>
      </c>
      <c r="H5">
        <v>371.18042895832355</v>
      </c>
      <c r="I5">
        <v>53</v>
      </c>
      <c r="J5">
        <v>1397594.6454303404</v>
      </c>
      <c r="K5">
        <v>98792000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149</v>
      </c>
      <c r="D6" t="s">
        <v>154</v>
      </c>
      <c r="E6" t="s">
        <v>156</v>
      </c>
      <c r="F6" t="s">
        <v>161</v>
      </c>
      <c r="G6" t="s">
        <v>225</v>
      </c>
      <c r="H6">
        <v>371.18042895832355</v>
      </c>
      <c r="I6">
        <v>53</v>
      </c>
      <c r="J6">
        <v>1397594.6454303404</v>
      </c>
      <c r="K6">
        <v>98792000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149</v>
      </c>
      <c r="D7" t="s">
        <v>154</v>
      </c>
      <c r="E7" t="s">
        <v>156</v>
      </c>
      <c r="F7" t="s">
        <v>161</v>
      </c>
      <c r="G7" t="s">
        <v>225</v>
      </c>
      <c r="H7">
        <v>371.18042895832355</v>
      </c>
      <c r="I7">
        <v>53</v>
      </c>
      <c r="J7">
        <v>1397594.6454303404</v>
      </c>
      <c r="K7">
        <v>98792000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149</v>
      </c>
      <c r="D8" t="s">
        <v>154</v>
      </c>
      <c r="E8" t="s">
        <v>156</v>
      </c>
      <c r="F8" t="s">
        <v>161</v>
      </c>
      <c r="G8" t="s">
        <v>225</v>
      </c>
      <c r="H8">
        <v>371.18042895832355</v>
      </c>
      <c r="I8">
        <v>53</v>
      </c>
      <c r="J8">
        <v>1397594.6454303404</v>
      </c>
      <c r="K8">
        <v>98792000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149</v>
      </c>
      <c r="D9" t="s">
        <v>154</v>
      </c>
      <c r="E9" t="s">
        <v>156</v>
      </c>
      <c r="F9" t="s">
        <v>161</v>
      </c>
      <c r="G9" t="s">
        <v>225</v>
      </c>
      <c r="H9">
        <v>371.18042895832355</v>
      </c>
      <c r="I9">
        <v>53</v>
      </c>
      <c r="J9">
        <v>1397594.6454303404</v>
      </c>
      <c r="K9">
        <v>98792000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149</v>
      </c>
      <c r="D10" t="s">
        <v>154</v>
      </c>
      <c r="E10" t="s">
        <v>156</v>
      </c>
      <c r="F10" t="s">
        <v>161</v>
      </c>
      <c r="G10" t="s">
        <v>225</v>
      </c>
      <c r="H10">
        <v>371.18042895832355</v>
      </c>
      <c r="I10">
        <v>53</v>
      </c>
      <c r="J10">
        <v>1397594.6454303404</v>
      </c>
      <c r="K10">
        <v>98792000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149</v>
      </c>
      <c r="D11" t="s">
        <v>154</v>
      </c>
      <c r="E11" t="s">
        <v>156</v>
      </c>
      <c r="F11" t="s">
        <v>161</v>
      </c>
      <c r="G11" t="s">
        <v>225</v>
      </c>
      <c r="H11">
        <v>371.18042895832355</v>
      </c>
      <c r="I11">
        <v>53</v>
      </c>
      <c r="J11">
        <v>1397594.6454303404</v>
      </c>
      <c r="K11">
        <v>98792000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149</v>
      </c>
      <c r="D12" t="s">
        <v>154</v>
      </c>
      <c r="E12" t="s">
        <v>156</v>
      </c>
      <c r="F12" t="s">
        <v>161</v>
      </c>
      <c r="G12" t="s">
        <v>225</v>
      </c>
      <c r="H12">
        <v>371.18042895832355</v>
      </c>
      <c r="I12">
        <v>53</v>
      </c>
      <c r="J12">
        <v>1397594.6454303404</v>
      </c>
      <c r="K12">
        <v>98792000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149</v>
      </c>
      <c r="D13" t="s">
        <v>154</v>
      </c>
      <c r="E13" t="s">
        <v>156</v>
      </c>
      <c r="F13" t="s">
        <v>161</v>
      </c>
      <c r="G13" t="s">
        <v>225</v>
      </c>
      <c r="H13">
        <v>371.18042895832355</v>
      </c>
      <c r="I13">
        <v>53</v>
      </c>
      <c r="J13">
        <v>1397594.6454303404</v>
      </c>
      <c r="K13">
        <v>98792000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149</v>
      </c>
      <c r="D14" t="s">
        <v>154</v>
      </c>
      <c r="E14" t="s">
        <v>156</v>
      </c>
      <c r="F14" t="s">
        <v>161</v>
      </c>
      <c r="G14" t="s">
        <v>225</v>
      </c>
      <c r="H14">
        <v>371.18042895832355</v>
      </c>
      <c r="I14">
        <v>53</v>
      </c>
      <c r="J14">
        <v>1397594.6454303404</v>
      </c>
      <c r="K14">
        <v>98792000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149</v>
      </c>
      <c r="D15" t="s">
        <v>154</v>
      </c>
      <c r="E15" t="s">
        <v>156</v>
      </c>
      <c r="F15" t="s">
        <v>161</v>
      </c>
      <c r="G15" t="s">
        <v>225</v>
      </c>
      <c r="H15">
        <v>371.18042895832355</v>
      </c>
      <c r="I15">
        <v>53</v>
      </c>
      <c r="J15">
        <v>1397594.6454303404</v>
      </c>
      <c r="K15">
        <v>98792000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149</v>
      </c>
      <c r="D16" t="s">
        <v>154</v>
      </c>
      <c r="E16" t="s">
        <v>156</v>
      </c>
      <c r="F16" t="s">
        <v>161</v>
      </c>
      <c r="G16" t="s">
        <v>225</v>
      </c>
      <c r="H16">
        <v>371.18042895832355</v>
      </c>
      <c r="I16">
        <v>53</v>
      </c>
      <c r="J16">
        <v>1397594.6454303404</v>
      </c>
      <c r="K16">
        <v>98792000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149</v>
      </c>
      <c r="D17" t="s">
        <v>154</v>
      </c>
      <c r="E17" t="s">
        <v>156</v>
      </c>
      <c r="F17" t="s">
        <v>161</v>
      </c>
      <c r="G17" t="s">
        <v>225</v>
      </c>
      <c r="H17">
        <v>371.18042895832355</v>
      </c>
      <c r="I17">
        <v>53</v>
      </c>
      <c r="J17">
        <v>1397594.6454303404</v>
      </c>
      <c r="K17">
        <v>98792000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149</v>
      </c>
      <c r="D18" t="s">
        <v>154</v>
      </c>
      <c r="E18" t="s">
        <v>156</v>
      </c>
      <c r="F18" t="s">
        <v>161</v>
      </c>
      <c r="G18" t="s">
        <v>225</v>
      </c>
      <c r="H18">
        <v>371.18042895832355</v>
      </c>
      <c r="I18">
        <v>53</v>
      </c>
      <c r="J18">
        <v>1397594.6454303404</v>
      </c>
      <c r="K18">
        <v>98792000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149</v>
      </c>
      <c r="D19" t="s">
        <v>154</v>
      </c>
      <c r="E19" t="s">
        <v>156</v>
      </c>
      <c r="F19" t="s">
        <v>161</v>
      </c>
      <c r="G19" t="s">
        <v>225</v>
      </c>
      <c r="H19">
        <v>371.18042895832355</v>
      </c>
      <c r="I19">
        <v>53</v>
      </c>
      <c r="J19">
        <v>1397594.6454303404</v>
      </c>
      <c r="K19">
        <v>98792000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149</v>
      </c>
      <c r="D20" t="s">
        <v>154</v>
      </c>
      <c r="E20" t="s">
        <v>156</v>
      </c>
      <c r="F20" t="s">
        <v>161</v>
      </c>
      <c r="G20" t="s">
        <v>225</v>
      </c>
      <c r="H20">
        <v>371.18042895832355</v>
      </c>
      <c r="I20">
        <v>53</v>
      </c>
      <c r="J20">
        <v>1397594.6454303404</v>
      </c>
      <c r="K20">
        <v>98792000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149</v>
      </c>
      <c r="D21" t="s">
        <v>154</v>
      </c>
      <c r="E21" t="s">
        <v>156</v>
      </c>
      <c r="F21" t="s">
        <v>161</v>
      </c>
      <c r="G21" t="s">
        <v>225</v>
      </c>
      <c r="H21">
        <v>371.18042895832355</v>
      </c>
      <c r="I21">
        <v>53</v>
      </c>
      <c r="J21">
        <v>1397594.6454303404</v>
      </c>
      <c r="K21">
        <v>98792000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149</v>
      </c>
      <c r="D22" t="s">
        <v>154</v>
      </c>
      <c r="E22" t="s">
        <v>156</v>
      </c>
      <c r="F22" t="s">
        <v>161</v>
      </c>
      <c r="G22" t="s">
        <v>225</v>
      </c>
      <c r="H22">
        <v>371.18042895832355</v>
      </c>
      <c r="I22">
        <v>53</v>
      </c>
      <c r="J22">
        <v>1397594.6454303404</v>
      </c>
      <c r="K22">
        <v>98792000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149</v>
      </c>
      <c r="D23" t="s">
        <v>154</v>
      </c>
      <c r="E23" t="s">
        <v>156</v>
      </c>
      <c r="F23" t="s">
        <v>161</v>
      </c>
      <c r="G23" t="s">
        <v>225</v>
      </c>
      <c r="H23">
        <v>371.18042895832355</v>
      </c>
      <c r="I23">
        <v>53</v>
      </c>
      <c r="J23">
        <v>1397594.6454303404</v>
      </c>
      <c r="K23">
        <v>98792000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149</v>
      </c>
      <c r="D24" t="s">
        <v>154</v>
      </c>
      <c r="E24" t="s">
        <v>156</v>
      </c>
      <c r="F24" t="s">
        <v>161</v>
      </c>
      <c r="G24" t="s">
        <v>225</v>
      </c>
      <c r="H24">
        <v>371.18042895832355</v>
      </c>
      <c r="I24">
        <v>53</v>
      </c>
      <c r="J24">
        <v>1397594.6454303404</v>
      </c>
      <c r="K24">
        <v>98792000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149</v>
      </c>
      <c r="D25" t="s">
        <v>154</v>
      </c>
      <c r="E25" t="s">
        <v>156</v>
      </c>
      <c r="F25" t="s">
        <v>161</v>
      </c>
      <c r="G25" t="s">
        <v>225</v>
      </c>
      <c r="H25">
        <v>382.83463294488968</v>
      </c>
      <c r="I25">
        <v>55</v>
      </c>
      <c r="J25">
        <v>1559631.1245138615</v>
      </c>
      <c r="K25">
        <v>102520000</v>
      </c>
      <c r="L25">
        <v>23</v>
      </c>
      <c r="M25">
        <v>-11.593953913126763</v>
      </c>
      <c r="N25">
        <v>-3.7735849056603774</v>
      </c>
    </row>
    <row r="26" spans="1:14" x14ac:dyDescent="0.3">
      <c r="A26">
        <v>25</v>
      </c>
      <c r="B26" t="s">
        <v>139</v>
      </c>
      <c r="C26" t="s">
        <v>149</v>
      </c>
      <c r="D26" t="s">
        <v>154</v>
      </c>
      <c r="E26" t="s">
        <v>156</v>
      </c>
      <c r="F26" t="s">
        <v>161</v>
      </c>
      <c r="G26" t="s">
        <v>225</v>
      </c>
      <c r="H26">
        <v>382.83463294488968</v>
      </c>
      <c r="I26">
        <v>55</v>
      </c>
      <c r="J26">
        <v>1559631.1245138615</v>
      </c>
      <c r="K26">
        <v>102520000</v>
      </c>
      <c r="L26">
        <v>24</v>
      </c>
      <c r="M26">
        <v>-11.593953913126763</v>
      </c>
      <c r="N26">
        <v>-3.7735849056603774</v>
      </c>
    </row>
    <row r="27" spans="1:14" x14ac:dyDescent="0.3">
      <c r="A27">
        <v>26</v>
      </c>
      <c r="B27" t="s">
        <v>139</v>
      </c>
      <c r="C27" t="s">
        <v>149</v>
      </c>
      <c r="D27" t="s">
        <v>154</v>
      </c>
      <c r="E27" t="s">
        <v>156</v>
      </c>
      <c r="F27" t="s">
        <v>161</v>
      </c>
      <c r="G27" t="s">
        <v>225</v>
      </c>
      <c r="H27">
        <v>382.83463294488968</v>
      </c>
      <c r="I27">
        <v>55</v>
      </c>
      <c r="J27">
        <v>1559631.1245138615</v>
      </c>
      <c r="K27">
        <v>102520000</v>
      </c>
      <c r="L27">
        <v>25</v>
      </c>
      <c r="M27">
        <v>-11.593953913126763</v>
      </c>
      <c r="N27">
        <v>-3.7735849056603774</v>
      </c>
    </row>
    <row r="28" spans="1:14" x14ac:dyDescent="0.3">
      <c r="A28">
        <v>27</v>
      </c>
      <c r="B28" t="s">
        <v>139</v>
      </c>
      <c r="C28" t="s">
        <v>149</v>
      </c>
      <c r="D28" t="s">
        <v>154</v>
      </c>
      <c r="E28" t="s">
        <v>156</v>
      </c>
      <c r="F28" t="s">
        <v>161</v>
      </c>
      <c r="G28" t="s">
        <v>225</v>
      </c>
      <c r="H28">
        <v>382.83463294488968</v>
      </c>
      <c r="I28">
        <v>55</v>
      </c>
      <c r="J28">
        <v>1559631.1245138615</v>
      </c>
      <c r="K28">
        <v>102520000</v>
      </c>
      <c r="L28">
        <v>26</v>
      </c>
      <c r="M28">
        <v>-11.593953913126763</v>
      </c>
      <c r="N28">
        <v>-3.7735849056603774</v>
      </c>
    </row>
    <row r="29" spans="1:14" x14ac:dyDescent="0.3">
      <c r="A29">
        <v>28</v>
      </c>
      <c r="B29" t="s">
        <v>139</v>
      </c>
      <c r="C29" t="s">
        <v>149</v>
      </c>
      <c r="D29" t="s">
        <v>154</v>
      </c>
      <c r="E29" t="s">
        <v>156</v>
      </c>
      <c r="F29" t="s">
        <v>161</v>
      </c>
      <c r="G29" t="s">
        <v>225</v>
      </c>
      <c r="H29">
        <v>382.83463294488968</v>
      </c>
      <c r="I29">
        <v>55</v>
      </c>
      <c r="J29">
        <v>1559631.1245138615</v>
      </c>
      <c r="K29">
        <v>102520000</v>
      </c>
      <c r="L29">
        <v>27</v>
      </c>
      <c r="M29">
        <v>-11.593953913126763</v>
      </c>
      <c r="N29">
        <v>-3.7735849056603774</v>
      </c>
    </row>
    <row r="30" spans="1:14" x14ac:dyDescent="0.3">
      <c r="A30">
        <v>29</v>
      </c>
      <c r="B30" t="s">
        <v>139</v>
      </c>
      <c r="C30" t="s">
        <v>149</v>
      </c>
      <c r="D30" t="s">
        <v>154</v>
      </c>
      <c r="E30" t="s">
        <v>156</v>
      </c>
      <c r="F30" t="s">
        <v>161</v>
      </c>
      <c r="G30" t="s">
        <v>225</v>
      </c>
      <c r="H30">
        <v>382.83463294488968</v>
      </c>
      <c r="I30">
        <v>55</v>
      </c>
      <c r="J30">
        <v>1559631.1245138615</v>
      </c>
      <c r="K30">
        <v>102520000</v>
      </c>
      <c r="L30">
        <v>28</v>
      </c>
      <c r="M30">
        <v>-11.593953913126763</v>
      </c>
      <c r="N30">
        <v>-3.7735849056603774</v>
      </c>
    </row>
    <row r="31" spans="1:14" x14ac:dyDescent="0.3">
      <c r="A31">
        <v>30</v>
      </c>
      <c r="B31" t="s">
        <v>139</v>
      </c>
      <c r="C31" t="s">
        <v>149</v>
      </c>
      <c r="D31" t="s">
        <v>154</v>
      </c>
      <c r="E31" t="s">
        <v>156</v>
      </c>
      <c r="F31" t="s">
        <v>161</v>
      </c>
      <c r="G31" t="s">
        <v>225</v>
      </c>
      <c r="H31">
        <v>382.83463294488968</v>
      </c>
      <c r="I31">
        <v>55</v>
      </c>
      <c r="J31">
        <v>1559631.1245138615</v>
      </c>
      <c r="K31">
        <v>102520000</v>
      </c>
      <c r="L31">
        <v>29</v>
      </c>
      <c r="M31">
        <v>-11.593953913126763</v>
      </c>
      <c r="N31">
        <v>-3.7735849056603774</v>
      </c>
    </row>
    <row r="32" spans="1:14" x14ac:dyDescent="0.3">
      <c r="A32">
        <v>31</v>
      </c>
      <c r="B32" t="s">
        <v>139</v>
      </c>
      <c r="C32" t="s">
        <v>149</v>
      </c>
      <c r="D32" t="s">
        <v>154</v>
      </c>
      <c r="E32" t="s">
        <v>156</v>
      </c>
      <c r="F32" t="s">
        <v>161</v>
      </c>
      <c r="G32" t="s">
        <v>225</v>
      </c>
      <c r="H32">
        <v>382.83463294488968</v>
      </c>
      <c r="I32">
        <v>55</v>
      </c>
      <c r="J32">
        <v>1559631.1245138615</v>
      </c>
      <c r="K32">
        <v>102520000</v>
      </c>
      <c r="L32">
        <v>30</v>
      </c>
      <c r="M32">
        <v>-11.593953913126763</v>
      </c>
      <c r="N32">
        <v>-3.7735849056603774</v>
      </c>
    </row>
    <row r="33" spans="1:14" x14ac:dyDescent="0.3">
      <c r="A33">
        <v>32</v>
      </c>
      <c r="B33" t="s">
        <v>139</v>
      </c>
      <c r="C33" t="s">
        <v>149</v>
      </c>
      <c r="D33" t="s">
        <v>154</v>
      </c>
      <c r="E33" t="s">
        <v>156</v>
      </c>
      <c r="F33" t="s">
        <v>161</v>
      </c>
      <c r="G33" t="s">
        <v>225</v>
      </c>
      <c r="H33">
        <v>382.83463294488968</v>
      </c>
      <c r="I33">
        <v>55</v>
      </c>
      <c r="J33">
        <v>1559631.1245138615</v>
      </c>
      <c r="K33">
        <v>102520000</v>
      </c>
      <c r="L33">
        <v>31</v>
      </c>
      <c r="M33">
        <v>-11.593953913126763</v>
      </c>
      <c r="N33">
        <v>-3.7735849056603774</v>
      </c>
    </row>
    <row r="34" spans="1:14" x14ac:dyDescent="0.3">
      <c r="A34">
        <v>33</v>
      </c>
      <c r="B34" t="s">
        <v>139</v>
      </c>
      <c r="C34" t="s">
        <v>149</v>
      </c>
      <c r="D34" t="s">
        <v>154</v>
      </c>
      <c r="E34" t="s">
        <v>156</v>
      </c>
      <c r="F34" t="s">
        <v>161</v>
      </c>
      <c r="G34" t="s">
        <v>225</v>
      </c>
      <c r="H34">
        <v>382.83463294488968</v>
      </c>
      <c r="I34">
        <v>55</v>
      </c>
      <c r="J34">
        <v>1559631.1245138615</v>
      </c>
      <c r="K34">
        <v>102520000</v>
      </c>
      <c r="L34">
        <v>32</v>
      </c>
      <c r="M34">
        <v>-11.593953913126763</v>
      </c>
      <c r="N34">
        <v>-3.7735849056603774</v>
      </c>
    </row>
    <row r="35" spans="1:14" x14ac:dyDescent="0.3">
      <c r="A35">
        <v>34</v>
      </c>
      <c r="B35" t="s">
        <v>139</v>
      </c>
      <c r="C35" t="s">
        <v>149</v>
      </c>
      <c r="D35" t="s">
        <v>154</v>
      </c>
      <c r="E35" t="s">
        <v>156</v>
      </c>
      <c r="F35" t="s">
        <v>161</v>
      </c>
      <c r="G35" t="s">
        <v>225</v>
      </c>
      <c r="H35">
        <v>382.83463294488968</v>
      </c>
      <c r="I35">
        <v>55</v>
      </c>
      <c r="J35">
        <v>1559631.1245138615</v>
      </c>
      <c r="K35">
        <v>102520000</v>
      </c>
      <c r="L35">
        <v>33</v>
      </c>
      <c r="M35">
        <v>-11.593953913126763</v>
      </c>
      <c r="N35">
        <v>-3.7735849056603774</v>
      </c>
    </row>
    <row r="36" spans="1:14" x14ac:dyDescent="0.3">
      <c r="A36">
        <v>35</v>
      </c>
      <c r="B36" t="s">
        <v>139</v>
      </c>
      <c r="C36" t="s">
        <v>149</v>
      </c>
      <c r="D36" t="s">
        <v>154</v>
      </c>
      <c r="E36" t="s">
        <v>156</v>
      </c>
      <c r="F36" t="s">
        <v>161</v>
      </c>
      <c r="G36" t="s">
        <v>225</v>
      </c>
      <c r="H36">
        <v>382.83463294488968</v>
      </c>
      <c r="I36">
        <v>55</v>
      </c>
      <c r="J36">
        <v>1559631.1245138615</v>
      </c>
      <c r="K36">
        <v>102520000</v>
      </c>
      <c r="L36">
        <v>34</v>
      </c>
      <c r="M36">
        <v>-11.593953913126763</v>
      </c>
      <c r="N36">
        <v>-3.7735849056603774</v>
      </c>
    </row>
    <row r="37" spans="1:14" x14ac:dyDescent="0.3">
      <c r="A37">
        <v>36</v>
      </c>
      <c r="B37" t="s">
        <v>139</v>
      </c>
      <c r="C37" t="s">
        <v>149</v>
      </c>
      <c r="D37" t="s">
        <v>154</v>
      </c>
      <c r="E37" t="s">
        <v>156</v>
      </c>
      <c r="F37" t="s">
        <v>161</v>
      </c>
      <c r="G37" t="s">
        <v>225</v>
      </c>
      <c r="H37">
        <v>382.83463294488968</v>
      </c>
      <c r="I37">
        <v>55</v>
      </c>
      <c r="J37">
        <v>1559631.1245138615</v>
      </c>
      <c r="K37">
        <v>102520000</v>
      </c>
      <c r="L37">
        <v>35</v>
      </c>
      <c r="M37">
        <v>-11.593953913126763</v>
      </c>
      <c r="N37">
        <v>-3.7735849056603774</v>
      </c>
    </row>
    <row r="38" spans="1:14" x14ac:dyDescent="0.3">
      <c r="A38">
        <v>37</v>
      </c>
      <c r="B38" t="s">
        <v>139</v>
      </c>
      <c r="C38" t="s">
        <v>149</v>
      </c>
      <c r="D38" t="s">
        <v>154</v>
      </c>
      <c r="E38" t="s">
        <v>156</v>
      </c>
      <c r="F38" t="s">
        <v>161</v>
      </c>
      <c r="G38" t="s">
        <v>225</v>
      </c>
      <c r="H38">
        <v>382.83463294488968</v>
      </c>
      <c r="I38">
        <v>55</v>
      </c>
      <c r="J38">
        <v>1559631.1245138615</v>
      </c>
      <c r="K38">
        <v>102520000</v>
      </c>
      <c r="L38">
        <v>36</v>
      </c>
      <c r="M38">
        <v>-11.593953913126763</v>
      </c>
      <c r="N38">
        <v>-3.7735849056603774</v>
      </c>
    </row>
    <row r="39" spans="1:14" x14ac:dyDescent="0.3">
      <c r="A39">
        <v>38</v>
      </c>
      <c r="B39" t="s">
        <v>139</v>
      </c>
      <c r="C39" t="s">
        <v>149</v>
      </c>
      <c r="D39" t="s">
        <v>154</v>
      </c>
      <c r="E39" t="s">
        <v>156</v>
      </c>
      <c r="F39" t="s">
        <v>161</v>
      </c>
      <c r="G39" t="s">
        <v>225</v>
      </c>
      <c r="H39">
        <v>382.83463294488968</v>
      </c>
      <c r="I39">
        <v>55</v>
      </c>
      <c r="J39">
        <v>1559631.1245138615</v>
      </c>
      <c r="K39">
        <v>102520000</v>
      </c>
      <c r="L39">
        <v>37</v>
      </c>
      <c r="M39">
        <v>-11.593953913126763</v>
      </c>
      <c r="N39">
        <v>-3.7735849056603774</v>
      </c>
    </row>
    <row r="40" spans="1:14" x14ac:dyDescent="0.3">
      <c r="A40">
        <v>39</v>
      </c>
      <c r="B40" t="s">
        <v>139</v>
      </c>
      <c r="C40" t="s">
        <v>149</v>
      </c>
      <c r="D40" t="s">
        <v>154</v>
      </c>
      <c r="E40" t="s">
        <v>156</v>
      </c>
      <c r="F40" t="s">
        <v>161</v>
      </c>
      <c r="G40" t="s">
        <v>225</v>
      </c>
      <c r="H40">
        <v>382.83463294488968</v>
      </c>
      <c r="I40">
        <v>55</v>
      </c>
      <c r="J40">
        <v>1559631.1245138615</v>
      </c>
      <c r="K40">
        <v>102520000</v>
      </c>
      <c r="L40">
        <v>38</v>
      </c>
      <c r="M40">
        <v>-11.593953913126763</v>
      </c>
      <c r="N40">
        <v>-3.7735849056603774</v>
      </c>
    </row>
    <row r="41" spans="1:14" x14ac:dyDescent="0.3">
      <c r="A41">
        <v>40</v>
      </c>
      <c r="B41" t="s">
        <v>139</v>
      </c>
      <c r="C41" t="s">
        <v>149</v>
      </c>
      <c r="D41" t="s">
        <v>154</v>
      </c>
      <c r="E41" t="s">
        <v>156</v>
      </c>
      <c r="F41" t="s">
        <v>161</v>
      </c>
      <c r="G41" t="s">
        <v>225</v>
      </c>
      <c r="H41">
        <v>382.83463294488968</v>
      </c>
      <c r="I41">
        <v>55</v>
      </c>
      <c r="J41">
        <v>1559631.1245138615</v>
      </c>
      <c r="K41">
        <v>102520000</v>
      </c>
      <c r="L41">
        <v>39</v>
      </c>
      <c r="M41">
        <v>-11.593953913126763</v>
      </c>
      <c r="N41">
        <v>-3.7735849056603774</v>
      </c>
    </row>
    <row r="42" spans="1:14" x14ac:dyDescent="0.3">
      <c r="A42">
        <v>41</v>
      </c>
      <c r="B42" t="s">
        <v>139</v>
      </c>
      <c r="C42" t="s">
        <v>149</v>
      </c>
      <c r="D42" t="s">
        <v>154</v>
      </c>
      <c r="E42" t="s">
        <v>156</v>
      </c>
      <c r="F42" t="s">
        <v>161</v>
      </c>
      <c r="G42" t="s">
        <v>225</v>
      </c>
      <c r="H42">
        <v>382.83463294488968</v>
      </c>
      <c r="I42">
        <v>55</v>
      </c>
      <c r="J42">
        <v>1559631.1245138615</v>
      </c>
      <c r="K42">
        <v>102520000</v>
      </c>
      <c r="L42">
        <v>40</v>
      </c>
      <c r="M42">
        <v>-11.593953913126763</v>
      </c>
      <c r="N42">
        <v>-3.7735849056603774</v>
      </c>
    </row>
    <row r="43" spans="1:14" x14ac:dyDescent="0.3">
      <c r="A43">
        <v>42</v>
      </c>
      <c r="B43" t="s">
        <v>139</v>
      </c>
      <c r="C43" t="s">
        <v>149</v>
      </c>
      <c r="D43" t="s">
        <v>154</v>
      </c>
      <c r="E43" t="s">
        <v>156</v>
      </c>
      <c r="F43" t="s">
        <v>161</v>
      </c>
      <c r="G43" t="s">
        <v>225</v>
      </c>
      <c r="H43">
        <v>382.83463294488968</v>
      </c>
      <c r="I43">
        <v>55</v>
      </c>
      <c r="J43">
        <v>1559631.1245138615</v>
      </c>
      <c r="K43">
        <v>102520000</v>
      </c>
      <c r="L43">
        <v>41</v>
      </c>
      <c r="M43">
        <v>-11.593953913126763</v>
      </c>
      <c r="N43">
        <v>-3.7735849056603774</v>
      </c>
    </row>
    <row r="44" spans="1:14" x14ac:dyDescent="0.3">
      <c r="A44">
        <v>43</v>
      </c>
      <c r="B44" t="s">
        <v>139</v>
      </c>
      <c r="C44" t="s">
        <v>149</v>
      </c>
      <c r="D44" t="s">
        <v>154</v>
      </c>
      <c r="E44" t="s">
        <v>156</v>
      </c>
      <c r="F44" t="s">
        <v>161</v>
      </c>
      <c r="G44" t="s">
        <v>225</v>
      </c>
      <c r="H44">
        <v>382.83463294488968</v>
      </c>
      <c r="I44">
        <v>55</v>
      </c>
      <c r="J44">
        <v>1559631.1245138615</v>
      </c>
      <c r="K44">
        <v>102520000</v>
      </c>
      <c r="L44">
        <v>42</v>
      </c>
      <c r="M44">
        <v>-11.593953913126763</v>
      </c>
      <c r="N44">
        <v>-3.7735849056603774</v>
      </c>
    </row>
    <row r="45" spans="1:14" x14ac:dyDescent="0.3">
      <c r="A45">
        <v>44</v>
      </c>
      <c r="B45" t="s">
        <v>139</v>
      </c>
      <c r="C45" t="s">
        <v>149</v>
      </c>
      <c r="D45" t="s">
        <v>154</v>
      </c>
      <c r="E45" t="s">
        <v>156</v>
      </c>
      <c r="F45" t="s">
        <v>161</v>
      </c>
      <c r="G45" t="s">
        <v>225</v>
      </c>
      <c r="H45">
        <v>382.83463294488968</v>
      </c>
      <c r="I45">
        <v>55</v>
      </c>
      <c r="J45">
        <v>1559631.1245138615</v>
      </c>
      <c r="K45">
        <v>102520000</v>
      </c>
      <c r="L45">
        <v>43</v>
      </c>
      <c r="M45">
        <v>-11.593953913126763</v>
      </c>
      <c r="N45">
        <v>-3.7735849056603774</v>
      </c>
    </row>
    <row r="46" spans="1:14" x14ac:dyDescent="0.3">
      <c r="A46">
        <v>45</v>
      </c>
      <c r="B46" t="s">
        <v>139</v>
      </c>
      <c r="C46" t="s">
        <v>149</v>
      </c>
      <c r="D46" t="s">
        <v>154</v>
      </c>
      <c r="E46" t="s">
        <v>156</v>
      </c>
      <c r="F46" t="s">
        <v>161</v>
      </c>
      <c r="G46" t="s">
        <v>225</v>
      </c>
      <c r="H46">
        <v>382.83463294488968</v>
      </c>
      <c r="I46">
        <v>55</v>
      </c>
      <c r="J46">
        <v>1559631.1245138615</v>
      </c>
      <c r="K46">
        <v>102520000</v>
      </c>
      <c r="L46">
        <v>44</v>
      </c>
      <c r="M46">
        <v>-11.593953913126763</v>
      </c>
      <c r="N46">
        <v>-3.7735849056603774</v>
      </c>
    </row>
    <row r="47" spans="1:14" x14ac:dyDescent="0.3">
      <c r="A47">
        <v>46</v>
      </c>
      <c r="B47" t="s">
        <v>139</v>
      </c>
      <c r="C47" t="s">
        <v>149</v>
      </c>
      <c r="D47" t="s">
        <v>154</v>
      </c>
      <c r="E47" t="s">
        <v>156</v>
      </c>
      <c r="F47" t="s">
        <v>161</v>
      </c>
      <c r="G47" t="s">
        <v>225</v>
      </c>
      <c r="H47">
        <v>382.83463294488968</v>
      </c>
      <c r="I47">
        <v>55</v>
      </c>
      <c r="J47">
        <v>1559631.1245138615</v>
      </c>
      <c r="K47">
        <v>102520000</v>
      </c>
      <c r="L47">
        <v>45</v>
      </c>
      <c r="M47">
        <v>-11.593953913126763</v>
      </c>
      <c r="N47">
        <v>-3.7735849056603774</v>
      </c>
    </row>
    <row r="48" spans="1:14" x14ac:dyDescent="0.3">
      <c r="A48">
        <v>47</v>
      </c>
      <c r="B48" t="s">
        <v>139</v>
      </c>
      <c r="C48" t="s">
        <v>149</v>
      </c>
      <c r="D48" t="s">
        <v>154</v>
      </c>
      <c r="E48" t="s">
        <v>156</v>
      </c>
      <c r="F48" t="s">
        <v>161</v>
      </c>
      <c r="G48" t="s">
        <v>225</v>
      </c>
      <c r="H48">
        <v>382.83463294488968</v>
      </c>
      <c r="I48">
        <v>55</v>
      </c>
      <c r="J48">
        <v>1559631.1245138615</v>
      </c>
      <c r="K48">
        <v>102520000</v>
      </c>
      <c r="L48">
        <v>46</v>
      </c>
      <c r="M48">
        <v>-11.593953913126763</v>
      </c>
      <c r="N48">
        <v>-3.7735849056603774</v>
      </c>
    </row>
    <row r="49" spans="1:14" x14ac:dyDescent="0.3">
      <c r="A49">
        <v>48</v>
      </c>
      <c r="B49" t="s">
        <v>139</v>
      </c>
      <c r="C49" t="s">
        <v>149</v>
      </c>
      <c r="D49" t="s">
        <v>154</v>
      </c>
      <c r="E49" t="s">
        <v>156</v>
      </c>
      <c r="F49" t="s">
        <v>161</v>
      </c>
      <c r="G49" t="s">
        <v>225</v>
      </c>
      <c r="H49">
        <v>382.83463294488968</v>
      </c>
      <c r="I49">
        <v>55</v>
      </c>
      <c r="J49">
        <v>1559631.1245138615</v>
      </c>
      <c r="K49">
        <v>102520000</v>
      </c>
      <c r="L49">
        <v>47</v>
      </c>
      <c r="M49">
        <v>-11.593953913126763</v>
      </c>
      <c r="N49">
        <v>-3.7735849056603774</v>
      </c>
    </row>
    <row r="50" spans="1:14" x14ac:dyDescent="0.3">
      <c r="A50">
        <v>49</v>
      </c>
      <c r="B50" t="s">
        <v>139</v>
      </c>
      <c r="C50" t="s">
        <v>149</v>
      </c>
      <c r="D50" t="s">
        <v>154</v>
      </c>
      <c r="E50" t="s">
        <v>156</v>
      </c>
      <c r="F50" t="s">
        <v>161</v>
      </c>
      <c r="G50" t="s">
        <v>225</v>
      </c>
      <c r="H50">
        <v>382.83463294488968</v>
      </c>
      <c r="I50">
        <v>55</v>
      </c>
      <c r="J50">
        <v>1559631.1245138615</v>
      </c>
      <c r="K50">
        <v>102520000</v>
      </c>
      <c r="L50">
        <v>48</v>
      </c>
      <c r="M50">
        <v>-11.593953913126763</v>
      </c>
      <c r="N50">
        <v>-3.7735849056603774</v>
      </c>
    </row>
    <row r="51" spans="1:14" x14ac:dyDescent="0.3">
      <c r="A51">
        <v>50</v>
      </c>
      <c r="B51" t="s">
        <v>139</v>
      </c>
      <c r="C51" t="s">
        <v>149</v>
      </c>
      <c r="D51" t="s">
        <v>154</v>
      </c>
      <c r="E51" t="s">
        <v>156</v>
      </c>
      <c r="F51" t="s">
        <v>161</v>
      </c>
      <c r="G51" t="s">
        <v>225</v>
      </c>
      <c r="H51">
        <v>382.83463294488968</v>
      </c>
      <c r="I51">
        <v>55</v>
      </c>
      <c r="J51">
        <v>1559631.1245138615</v>
      </c>
      <c r="K51">
        <v>102520000</v>
      </c>
      <c r="L51">
        <v>49</v>
      </c>
      <c r="M51">
        <v>-11.593953913126763</v>
      </c>
      <c r="N51">
        <v>-3.7735849056603774</v>
      </c>
    </row>
    <row r="52" spans="1:14" x14ac:dyDescent="0.3">
      <c r="A52">
        <v>51</v>
      </c>
      <c r="B52" t="s">
        <v>139</v>
      </c>
      <c r="C52" t="s">
        <v>149</v>
      </c>
      <c r="D52" t="s">
        <v>154</v>
      </c>
      <c r="E52" t="s">
        <v>156</v>
      </c>
      <c r="F52" t="s">
        <v>161</v>
      </c>
      <c r="G52" t="s">
        <v>225</v>
      </c>
      <c r="H52">
        <v>382.83463294488968</v>
      </c>
      <c r="I52">
        <v>55</v>
      </c>
      <c r="J52">
        <v>1559631.1245138615</v>
      </c>
      <c r="K52">
        <v>102520000</v>
      </c>
      <c r="L52">
        <v>50</v>
      </c>
      <c r="M52">
        <v>-11.593953913126763</v>
      </c>
      <c r="N52">
        <v>-3.7735849056603774</v>
      </c>
    </row>
    <row r="53" spans="1:14" x14ac:dyDescent="0.3">
      <c r="A53">
        <v>52</v>
      </c>
      <c r="B53" t="s">
        <v>139</v>
      </c>
      <c r="C53" t="s">
        <v>149</v>
      </c>
      <c r="D53" t="s">
        <v>154</v>
      </c>
      <c r="E53" t="s">
        <v>156</v>
      </c>
      <c r="F53" t="s">
        <v>161</v>
      </c>
      <c r="G53" t="s">
        <v>225</v>
      </c>
      <c r="H53">
        <v>382.83463294488968</v>
      </c>
      <c r="I53">
        <v>55</v>
      </c>
      <c r="J53">
        <v>1559631.1245138615</v>
      </c>
      <c r="K53">
        <v>102520000</v>
      </c>
      <c r="L53">
        <v>51</v>
      </c>
      <c r="M53">
        <v>-11.593953913126763</v>
      </c>
      <c r="N53">
        <v>-3.7735849056603774</v>
      </c>
    </row>
    <row r="54" spans="1:14" x14ac:dyDescent="0.3">
      <c r="A54">
        <v>53</v>
      </c>
      <c r="B54" t="s">
        <v>139</v>
      </c>
      <c r="C54" t="s">
        <v>149</v>
      </c>
      <c r="D54" t="s">
        <v>154</v>
      </c>
      <c r="E54" t="s">
        <v>156</v>
      </c>
      <c r="F54" t="s">
        <v>161</v>
      </c>
      <c r="G54" t="s">
        <v>225</v>
      </c>
      <c r="H54">
        <v>382.83463294488968</v>
      </c>
      <c r="I54">
        <v>55</v>
      </c>
      <c r="J54">
        <v>1559631.1245138615</v>
      </c>
      <c r="K54">
        <v>102520000</v>
      </c>
      <c r="L54">
        <v>52</v>
      </c>
      <c r="M54">
        <v>-11.593953913126763</v>
      </c>
      <c r="N54">
        <v>-3.7735849056603774</v>
      </c>
    </row>
    <row r="55" spans="1:14" x14ac:dyDescent="0.3">
      <c r="A55">
        <v>54</v>
      </c>
      <c r="B55" t="s">
        <v>139</v>
      </c>
      <c r="C55" t="s">
        <v>149</v>
      </c>
      <c r="D55" t="s">
        <v>154</v>
      </c>
      <c r="E55" t="s">
        <v>156</v>
      </c>
      <c r="F55" t="s">
        <v>161</v>
      </c>
      <c r="G55" t="s">
        <v>225</v>
      </c>
      <c r="H55">
        <v>382.83463294488968</v>
      </c>
      <c r="I55">
        <v>55</v>
      </c>
      <c r="J55">
        <v>1559631.1245138615</v>
      </c>
      <c r="K55">
        <v>102520000</v>
      </c>
      <c r="L55">
        <v>53</v>
      </c>
      <c r="M55">
        <v>-11.593953913126763</v>
      </c>
      <c r="N55">
        <v>-3.7735849056603774</v>
      </c>
    </row>
    <row r="56" spans="1:14" x14ac:dyDescent="0.3">
      <c r="A56">
        <v>55</v>
      </c>
      <c r="B56" t="s">
        <v>139</v>
      </c>
      <c r="C56" t="s">
        <v>149</v>
      </c>
      <c r="D56" t="s">
        <v>154</v>
      </c>
      <c r="E56" t="s">
        <v>156</v>
      </c>
      <c r="F56" t="s">
        <v>161</v>
      </c>
      <c r="G56" t="s">
        <v>225</v>
      </c>
      <c r="H56">
        <v>382.83463294488968</v>
      </c>
      <c r="I56">
        <v>55</v>
      </c>
      <c r="J56">
        <v>1559631.1245138615</v>
      </c>
      <c r="K56">
        <v>102520000</v>
      </c>
      <c r="L56">
        <v>54</v>
      </c>
      <c r="M56">
        <v>-11.593953913126763</v>
      </c>
      <c r="N56">
        <v>-3.7735849056603774</v>
      </c>
    </row>
    <row r="57" spans="1:14" x14ac:dyDescent="0.3">
      <c r="A57">
        <v>56</v>
      </c>
      <c r="B57" t="s">
        <v>139</v>
      </c>
      <c r="C57" t="s">
        <v>149</v>
      </c>
      <c r="D57" t="s">
        <v>154</v>
      </c>
      <c r="E57" t="s">
        <v>156</v>
      </c>
      <c r="F57" t="s">
        <v>161</v>
      </c>
      <c r="G57" t="s">
        <v>225</v>
      </c>
      <c r="H57">
        <v>382.83463294488968</v>
      </c>
      <c r="I57">
        <v>55</v>
      </c>
      <c r="J57">
        <v>1559631.1245138615</v>
      </c>
      <c r="K57">
        <v>102520000</v>
      </c>
      <c r="L57">
        <v>55</v>
      </c>
      <c r="M57">
        <v>-11.593953913126763</v>
      </c>
      <c r="N57">
        <v>-3.7735849056603774</v>
      </c>
    </row>
    <row r="58" spans="1:14" x14ac:dyDescent="0.3">
      <c r="A58">
        <v>57</v>
      </c>
      <c r="B58" t="s">
        <v>139</v>
      </c>
      <c r="C58" t="s">
        <v>149</v>
      </c>
      <c r="D58" t="s">
        <v>154</v>
      </c>
      <c r="E58" t="s">
        <v>156</v>
      </c>
      <c r="F58" t="s">
        <v>161</v>
      </c>
      <c r="G58" t="s">
        <v>225</v>
      </c>
      <c r="H58">
        <v>382.83463294488968</v>
      </c>
      <c r="I58">
        <v>55</v>
      </c>
      <c r="J58">
        <v>1559631.1245138615</v>
      </c>
      <c r="K58">
        <v>102520000</v>
      </c>
      <c r="L58">
        <v>56</v>
      </c>
      <c r="M58">
        <v>-11.593953913126763</v>
      </c>
      <c r="N58">
        <v>-3.7735849056603774</v>
      </c>
    </row>
    <row r="59" spans="1:14" x14ac:dyDescent="0.3">
      <c r="A59">
        <v>58</v>
      </c>
      <c r="B59" t="s">
        <v>139</v>
      </c>
      <c r="C59" t="s">
        <v>149</v>
      </c>
      <c r="D59" t="s">
        <v>154</v>
      </c>
      <c r="E59" t="s">
        <v>156</v>
      </c>
      <c r="F59" t="s">
        <v>161</v>
      </c>
      <c r="G59" t="s">
        <v>225</v>
      </c>
      <c r="H59">
        <v>382.83463294488968</v>
      </c>
      <c r="I59">
        <v>55</v>
      </c>
      <c r="J59">
        <v>1559631.1245138615</v>
      </c>
      <c r="K59">
        <v>102520000</v>
      </c>
      <c r="L59">
        <v>57</v>
      </c>
      <c r="M59">
        <v>-11.593953913126763</v>
      </c>
      <c r="N59">
        <v>-3.7735849056603774</v>
      </c>
    </row>
    <row r="60" spans="1:14" x14ac:dyDescent="0.3">
      <c r="A60">
        <v>59</v>
      </c>
      <c r="B60" t="s">
        <v>139</v>
      </c>
      <c r="C60" t="s">
        <v>149</v>
      </c>
      <c r="D60" t="s">
        <v>154</v>
      </c>
      <c r="E60" t="s">
        <v>156</v>
      </c>
      <c r="F60" t="s">
        <v>161</v>
      </c>
      <c r="G60" t="s">
        <v>225</v>
      </c>
      <c r="H60">
        <v>382.83463294488968</v>
      </c>
      <c r="I60">
        <v>55</v>
      </c>
      <c r="J60">
        <v>1559631.1245138615</v>
      </c>
      <c r="K60">
        <v>102520000</v>
      </c>
      <c r="L60">
        <v>58</v>
      </c>
      <c r="M60">
        <v>-11.593953913126763</v>
      </c>
      <c r="N60">
        <v>-3.7735849056603774</v>
      </c>
    </row>
    <row r="61" spans="1:14" x14ac:dyDescent="0.3">
      <c r="A61">
        <v>60</v>
      </c>
      <c r="B61" t="s">
        <v>139</v>
      </c>
      <c r="C61" t="s">
        <v>149</v>
      </c>
      <c r="D61" t="s">
        <v>154</v>
      </c>
      <c r="E61" t="s">
        <v>156</v>
      </c>
      <c r="F61" t="s">
        <v>161</v>
      </c>
      <c r="G61" t="s">
        <v>225</v>
      </c>
      <c r="H61">
        <v>382.83463294488968</v>
      </c>
      <c r="I61">
        <v>55</v>
      </c>
      <c r="J61">
        <v>1559631.1245138615</v>
      </c>
      <c r="K61">
        <v>102520000</v>
      </c>
      <c r="L61">
        <v>59</v>
      </c>
      <c r="M61">
        <v>-11.593953913126763</v>
      </c>
      <c r="N61">
        <v>-3.7735849056603774</v>
      </c>
    </row>
    <row r="62" spans="1:14" x14ac:dyDescent="0.3">
      <c r="A62">
        <v>61</v>
      </c>
      <c r="B62" t="s">
        <v>139</v>
      </c>
      <c r="C62" t="s">
        <v>149</v>
      </c>
      <c r="D62" t="s">
        <v>154</v>
      </c>
      <c r="E62" t="s">
        <v>156</v>
      </c>
      <c r="F62" t="s">
        <v>161</v>
      </c>
      <c r="G62" t="s">
        <v>225</v>
      </c>
      <c r="H62">
        <v>382.83463294488968</v>
      </c>
      <c r="I62">
        <v>55</v>
      </c>
      <c r="J62">
        <v>1559631.1245138615</v>
      </c>
      <c r="K62">
        <v>102520000</v>
      </c>
      <c r="L62">
        <v>60</v>
      </c>
      <c r="M62">
        <v>-11.593953913126763</v>
      </c>
      <c r="N62">
        <v>-3.7735849056603774</v>
      </c>
    </row>
    <row r="63" spans="1:14" x14ac:dyDescent="0.3">
      <c r="A63">
        <v>62</v>
      </c>
      <c r="B63" t="s">
        <v>139</v>
      </c>
      <c r="C63" t="s">
        <v>149</v>
      </c>
      <c r="D63" t="s">
        <v>154</v>
      </c>
      <c r="E63" t="s">
        <v>156</v>
      </c>
      <c r="F63" t="s">
        <v>161</v>
      </c>
      <c r="G63" t="s">
        <v>225</v>
      </c>
      <c r="H63">
        <v>382.83463294488968</v>
      </c>
      <c r="I63">
        <v>55</v>
      </c>
      <c r="J63">
        <v>1559631.1245138615</v>
      </c>
      <c r="K63">
        <v>102520000</v>
      </c>
      <c r="L63">
        <v>61</v>
      </c>
      <c r="M63">
        <v>-11.593953913126763</v>
      </c>
      <c r="N63">
        <v>-3.7735849056603774</v>
      </c>
    </row>
    <row r="64" spans="1:14" x14ac:dyDescent="0.3">
      <c r="A64">
        <v>63</v>
      </c>
      <c r="B64" t="s">
        <v>139</v>
      </c>
      <c r="C64" t="s">
        <v>149</v>
      </c>
      <c r="D64" t="s">
        <v>154</v>
      </c>
      <c r="E64" t="s">
        <v>156</v>
      </c>
      <c r="F64" t="s">
        <v>161</v>
      </c>
      <c r="G64" t="s">
        <v>225</v>
      </c>
      <c r="H64">
        <v>382.83463294488968</v>
      </c>
      <c r="I64">
        <v>55</v>
      </c>
      <c r="J64">
        <v>1559631.1245138615</v>
      </c>
      <c r="K64">
        <v>102520000</v>
      </c>
      <c r="L64">
        <v>62</v>
      </c>
      <c r="M64">
        <v>-11.593953913126763</v>
      </c>
      <c r="N64">
        <v>-3.7735849056603774</v>
      </c>
    </row>
    <row r="65" spans="1:14" x14ac:dyDescent="0.3">
      <c r="A65">
        <v>64</v>
      </c>
      <c r="B65" t="s">
        <v>139</v>
      </c>
      <c r="C65" t="s">
        <v>149</v>
      </c>
      <c r="D65" t="s">
        <v>154</v>
      </c>
      <c r="E65" t="s">
        <v>156</v>
      </c>
      <c r="F65" t="s">
        <v>161</v>
      </c>
      <c r="G65" t="s">
        <v>225</v>
      </c>
      <c r="H65">
        <v>382.83463294488968</v>
      </c>
      <c r="I65">
        <v>55</v>
      </c>
      <c r="J65">
        <v>1559631.1245138615</v>
      </c>
      <c r="K65">
        <v>102520000</v>
      </c>
      <c r="L65">
        <v>63</v>
      </c>
      <c r="M65">
        <v>-11.593953913126763</v>
      </c>
      <c r="N65">
        <v>-3.7735849056603774</v>
      </c>
    </row>
    <row r="66" spans="1:14" x14ac:dyDescent="0.3">
      <c r="A66">
        <v>65</v>
      </c>
      <c r="B66" t="s">
        <v>139</v>
      </c>
      <c r="C66" t="s">
        <v>149</v>
      </c>
      <c r="D66" t="s">
        <v>154</v>
      </c>
      <c r="E66" t="s">
        <v>156</v>
      </c>
      <c r="F66" t="s">
        <v>161</v>
      </c>
      <c r="G66" t="s">
        <v>225</v>
      </c>
      <c r="H66">
        <v>382.83463294488968</v>
      </c>
      <c r="I66">
        <v>55</v>
      </c>
      <c r="J66">
        <v>1559631.1245138615</v>
      </c>
      <c r="K66">
        <v>102520000</v>
      </c>
      <c r="L66">
        <v>64</v>
      </c>
      <c r="M66">
        <v>-11.593953913126763</v>
      </c>
      <c r="N66">
        <v>-3.7735849056603774</v>
      </c>
    </row>
    <row r="67" spans="1:14" x14ac:dyDescent="0.3">
      <c r="A67">
        <v>66</v>
      </c>
      <c r="B67" t="s">
        <v>139</v>
      </c>
      <c r="C67" t="s">
        <v>149</v>
      </c>
      <c r="D67" t="s">
        <v>154</v>
      </c>
      <c r="E67" t="s">
        <v>156</v>
      </c>
      <c r="F67" t="s">
        <v>161</v>
      </c>
      <c r="G67" t="s">
        <v>225</v>
      </c>
      <c r="H67">
        <v>382.83463294488968</v>
      </c>
      <c r="I67">
        <v>55</v>
      </c>
      <c r="J67">
        <v>1559631.1245138615</v>
      </c>
      <c r="K67">
        <v>102520000</v>
      </c>
      <c r="L67">
        <v>65</v>
      </c>
      <c r="M67">
        <v>-11.593953913126763</v>
      </c>
      <c r="N67">
        <v>-3.7735849056603774</v>
      </c>
    </row>
    <row r="68" spans="1:14" x14ac:dyDescent="0.3">
      <c r="A68">
        <v>67</v>
      </c>
      <c r="B68" t="s">
        <v>139</v>
      </c>
      <c r="C68" t="s">
        <v>149</v>
      </c>
      <c r="D68" t="s">
        <v>154</v>
      </c>
      <c r="E68" t="s">
        <v>156</v>
      </c>
      <c r="F68" t="s">
        <v>161</v>
      </c>
      <c r="G68" t="s">
        <v>225</v>
      </c>
      <c r="H68">
        <v>382.83463294488968</v>
      </c>
      <c r="I68">
        <v>55</v>
      </c>
      <c r="J68">
        <v>1559631.1245138615</v>
      </c>
      <c r="K68">
        <v>102520000</v>
      </c>
      <c r="L68">
        <v>66</v>
      </c>
      <c r="M68">
        <v>-11.593953913126763</v>
      </c>
      <c r="N68">
        <v>-3.7735849056603774</v>
      </c>
    </row>
    <row r="69" spans="1:14" x14ac:dyDescent="0.3">
      <c r="A69">
        <v>68</v>
      </c>
      <c r="B69" t="s">
        <v>139</v>
      </c>
      <c r="C69" t="s">
        <v>149</v>
      </c>
      <c r="D69" t="s">
        <v>154</v>
      </c>
      <c r="E69" t="s">
        <v>156</v>
      </c>
      <c r="F69" t="s">
        <v>161</v>
      </c>
      <c r="G69" t="s">
        <v>225</v>
      </c>
      <c r="H69">
        <v>382.83463294488968</v>
      </c>
      <c r="I69">
        <v>55</v>
      </c>
      <c r="J69">
        <v>1559631.1245138615</v>
      </c>
      <c r="K69">
        <v>102520000</v>
      </c>
      <c r="L69">
        <v>67</v>
      </c>
      <c r="M69">
        <v>-11.593953913126763</v>
      </c>
      <c r="N69">
        <v>-3.7735849056603774</v>
      </c>
    </row>
    <row r="70" spans="1:14" x14ac:dyDescent="0.3">
      <c r="A70">
        <v>69</v>
      </c>
      <c r="B70" t="s">
        <v>139</v>
      </c>
      <c r="C70" t="s">
        <v>149</v>
      </c>
      <c r="D70" t="s">
        <v>154</v>
      </c>
      <c r="E70" t="s">
        <v>156</v>
      </c>
      <c r="F70" t="s">
        <v>161</v>
      </c>
      <c r="G70" t="s">
        <v>225</v>
      </c>
      <c r="H70">
        <v>391.24939653430357</v>
      </c>
      <c r="I70">
        <v>56</v>
      </c>
      <c r="J70">
        <v>1682544.2119383053</v>
      </c>
      <c r="K70">
        <v>104384000</v>
      </c>
      <c r="L70">
        <v>68</v>
      </c>
      <c r="M70">
        <v>-20.388570279633878</v>
      </c>
      <c r="N70">
        <v>-5.6603773584905657</v>
      </c>
    </row>
    <row r="71" spans="1:14" x14ac:dyDescent="0.3">
      <c r="A71">
        <v>70</v>
      </c>
      <c r="B71" t="s">
        <v>139</v>
      </c>
      <c r="C71" t="s">
        <v>149</v>
      </c>
      <c r="D71" t="s">
        <v>154</v>
      </c>
      <c r="E71" t="s">
        <v>156</v>
      </c>
      <c r="F71" t="s">
        <v>161</v>
      </c>
      <c r="G71" t="s">
        <v>225</v>
      </c>
      <c r="H71">
        <v>391.24939653430357</v>
      </c>
      <c r="I71">
        <v>56</v>
      </c>
      <c r="J71">
        <v>1682544.2119383053</v>
      </c>
      <c r="K71">
        <v>104384000</v>
      </c>
      <c r="L71">
        <v>69</v>
      </c>
      <c r="M71">
        <v>-20.388570279633878</v>
      </c>
      <c r="N71">
        <v>-5.6603773584905657</v>
      </c>
    </row>
    <row r="72" spans="1:14" x14ac:dyDescent="0.3">
      <c r="A72">
        <v>71</v>
      </c>
      <c r="B72" t="s">
        <v>139</v>
      </c>
      <c r="C72" t="s">
        <v>149</v>
      </c>
      <c r="D72" t="s">
        <v>154</v>
      </c>
      <c r="E72" t="s">
        <v>156</v>
      </c>
      <c r="F72" t="s">
        <v>161</v>
      </c>
      <c r="G72" t="s">
        <v>225</v>
      </c>
      <c r="H72">
        <v>391.24939653430357</v>
      </c>
      <c r="I72">
        <v>56</v>
      </c>
      <c r="J72">
        <v>1682544.2119383053</v>
      </c>
      <c r="K72">
        <v>104384000</v>
      </c>
      <c r="L72">
        <v>70</v>
      </c>
      <c r="M72">
        <v>-20.388570279633878</v>
      </c>
      <c r="N72">
        <v>-5.6603773584905657</v>
      </c>
    </row>
    <row r="73" spans="1:14" x14ac:dyDescent="0.3">
      <c r="A73">
        <v>72</v>
      </c>
      <c r="B73" t="s">
        <v>139</v>
      </c>
      <c r="C73" t="s">
        <v>149</v>
      </c>
      <c r="D73" t="s">
        <v>154</v>
      </c>
      <c r="E73" t="s">
        <v>156</v>
      </c>
      <c r="F73" t="s">
        <v>161</v>
      </c>
      <c r="G73" t="s">
        <v>225</v>
      </c>
      <c r="H73">
        <v>391.24939653430357</v>
      </c>
      <c r="I73">
        <v>56</v>
      </c>
      <c r="J73">
        <v>1682544.2119383053</v>
      </c>
      <c r="K73">
        <v>104384000</v>
      </c>
      <c r="L73">
        <v>71</v>
      </c>
      <c r="M73">
        <v>-20.388570279633878</v>
      </c>
      <c r="N73">
        <v>-5.6603773584905657</v>
      </c>
    </row>
    <row r="74" spans="1:14" x14ac:dyDescent="0.3">
      <c r="A74">
        <v>73</v>
      </c>
      <c r="B74" t="s">
        <v>139</v>
      </c>
      <c r="C74" t="s">
        <v>149</v>
      </c>
      <c r="D74" t="s">
        <v>154</v>
      </c>
      <c r="E74" t="s">
        <v>156</v>
      </c>
      <c r="F74" t="s">
        <v>161</v>
      </c>
      <c r="G74" t="s">
        <v>225</v>
      </c>
      <c r="H74">
        <v>391.24939653430357</v>
      </c>
      <c r="I74">
        <v>56</v>
      </c>
      <c r="J74">
        <v>1682544.2119383053</v>
      </c>
      <c r="K74">
        <v>104384000</v>
      </c>
      <c r="L74">
        <v>72</v>
      </c>
      <c r="M74">
        <v>-20.388570279633878</v>
      </c>
      <c r="N74">
        <v>-5.6603773584905657</v>
      </c>
    </row>
    <row r="75" spans="1:14" x14ac:dyDescent="0.3">
      <c r="A75">
        <v>74</v>
      </c>
      <c r="B75" t="s">
        <v>139</v>
      </c>
      <c r="C75" t="s">
        <v>149</v>
      </c>
      <c r="D75" t="s">
        <v>154</v>
      </c>
      <c r="E75" t="s">
        <v>156</v>
      </c>
      <c r="F75" t="s">
        <v>161</v>
      </c>
      <c r="G75" t="s">
        <v>225</v>
      </c>
      <c r="H75">
        <v>391.24939653430357</v>
      </c>
      <c r="I75">
        <v>56</v>
      </c>
      <c r="J75">
        <v>1682544.2119383053</v>
      </c>
      <c r="K75">
        <v>104384000</v>
      </c>
      <c r="L75">
        <v>73</v>
      </c>
      <c r="M75">
        <v>-20.388570279633878</v>
      </c>
      <c r="N75">
        <v>-5.6603773584905657</v>
      </c>
    </row>
    <row r="76" spans="1:14" x14ac:dyDescent="0.3">
      <c r="A76">
        <v>75</v>
      </c>
      <c r="B76" t="s">
        <v>139</v>
      </c>
      <c r="C76" t="s">
        <v>149</v>
      </c>
      <c r="D76" t="s">
        <v>154</v>
      </c>
      <c r="E76" t="s">
        <v>156</v>
      </c>
      <c r="F76" t="s">
        <v>161</v>
      </c>
      <c r="G76" t="s">
        <v>225</v>
      </c>
      <c r="H76">
        <v>391.24939653430357</v>
      </c>
      <c r="I76">
        <v>56</v>
      </c>
      <c r="J76">
        <v>1682544.2119383053</v>
      </c>
      <c r="K76">
        <v>104384000</v>
      </c>
      <c r="L76">
        <v>74</v>
      </c>
      <c r="M76">
        <v>-20.388570279633878</v>
      </c>
      <c r="N76">
        <v>-5.6603773584905657</v>
      </c>
    </row>
    <row r="77" spans="1:14" x14ac:dyDescent="0.3">
      <c r="A77">
        <v>76</v>
      </c>
      <c r="B77" t="s">
        <v>139</v>
      </c>
      <c r="C77" t="s">
        <v>149</v>
      </c>
      <c r="D77" t="s">
        <v>154</v>
      </c>
      <c r="E77" t="s">
        <v>156</v>
      </c>
      <c r="F77" t="s">
        <v>161</v>
      </c>
      <c r="G77" t="s">
        <v>225</v>
      </c>
      <c r="H77">
        <v>391.24939653430357</v>
      </c>
      <c r="I77">
        <v>56</v>
      </c>
      <c r="J77">
        <v>1682544.2119383053</v>
      </c>
      <c r="K77">
        <v>104384000</v>
      </c>
      <c r="L77">
        <v>75</v>
      </c>
      <c r="M77">
        <v>-20.388570279633878</v>
      </c>
      <c r="N77">
        <v>-5.6603773584905657</v>
      </c>
    </row>
    <row r="78" spans="1:14" x14ac:dyDescent="0.3">
      <c r="A78">
        <v>77</v>
      </c>
      <c r="B78" t="s">
        <v>139</v>
      </c>
      <c r="C78" t="s">
        <v>149</v>
      </c>
      <c r="D78" t="s">
        <v>154</v>
      </c>
      <c r="E78" t="s">
        <v>156</v>
      </c>
      <c r="F78" t="s">
        <v>161</v>
      </c>
      <c r="G78" t="s">
        <v>225</v>
      </c>
      <c r="H78">
        <v>391.24939653430357</v>
      </c>
      <c r="I78">
        <v>56</v>
      </c>
      <c r="J78">
        <v>1682544.2119383053</v>
      </c>
      <c r="K78">
        <v>104384000</v>
      </c>
      <c r="L78">
        <v>76</v>
      </c>
      <c r="M78">
        <v>-20.388570279633878</v>
      </c>
      <c r="N78">
        <v>-5.6603773584905657</v>
      </c>
    </row>
    <row r="79" spans="1:14" x14ac:dyDescent="0.3">
      <c r="A79">
        <v>78</v>
      </c>
      <c r="B79" t="s">
        <v>139</v>
      </c>
      <c r="C79" t="s">
        <v>149</v>
      </c>
      <c r="D79" t="s">
        <v>154</v>
      </c>
      <c r="E79" t="s">
        <v>156</v>
      </c>
      <c r="F79" t="s">
        <v>161</v>
      </c>
      <c r="G79" t="s">
        <v>225</v>
      </c>
      <c r="H79">
        <v>391.24939653430357</v>
      </c>
      <c r="I79">
        <v>56</v>
      </c>
      <c r="J79">
        <v>1682544.2119383053</v>
      </c>
      <c r="K79">
        <v>104384000</v>
      </c>
      <c r="L79">
        <v>77</v>
      </c>
      <c r="M79">
        <v>-20.388570279633878</v>
      </c>
      <c r="N79">
        <v>-5.6603773584905657</v>
      </c>
    </row>
    <row r="80" spans="1:14" x14ac:dyDescent="0.3">
      <c r="A80">
        <v>79</v>
      </c>
      <c r="B80" t="s">
        <v>139</v>
      </c>
      <c r="C80" t="s">
        <v>149</v>
      </c>
      <c r="D80" t="s">
        <v>154</v>
      </c>
      <c r="E80" t="s">
        <v>156</v>
      </c>
      <c r="F80" t="s">
        <v>161</v>
      </c>
      <c r="G80" t="s">
        <v>225</v>
      </c>
      <c r="H80">
        <v>391.24939653430357</v>
      </c>
      <c r="I80">
        <v>56</v>
      </c>
      <c r="J80">
        <v>1682544.2119383053</v>
      </c>
      <c r="K80">
        <v>104384000</v>
      </c>
      <c r="L80">
        <v>78</v>
      </c>
      <c r="M80">
        <v>-20.388570279633878</v>
      </c>
      <c r="N80">
        <v>-5.6603773584905657</v>
      </c>
    </row>
    <row r="81" spans="1:14" x14ac:dyDescent="0.3">
      <c r="A81">
        <v>80</v>
      </c>
      <c r="B81" t="s">
        <v>139</v>
      </c>
      <c r="C81" t="s">
        <v>149</v>
      </c>
      <c r="D81" t="s">
        <v>154</v>
      </c>
      <c r="E81" t="s">
        <v>156</v>
      </c>
      <c r="F81" t="s">
        <v>161</v>
      </c>
      <c r="G81" t="s">
        <v>225</v>
      </c>
      <c r="H81">
        <v>391.24939653430357</v>
      </c>
      <c r="I81">
        <v>56</v>
      </c>
      <c r="J81">
        <v>1682544.2119383053</v>
      </c>
      <c r="K81">
        <v>104384000</v>
      </c>
      <c r="L81">
        <v>79</v>
      </c>
      <c r="M81">
        <v>-20.388570279633878</v>
      </c>
      <c r="N81">
        <v>-5.6603773584905657</v>
      </c>
    </row>
    <row r="82" spans="1:14" x14ac:dyDescent="0.3">
      <c r="A82">
        <v>81</v>
      </c>
      <c r="B82" t="s">
        <v>139</v>
      </c>
      <c r="C82" t="s">
        <v>149</v>
      </c>
      <c r="D82" t="s">
        <v>154</v>
      </c>
      <c r="E82" t="s">
        <v>156</v>
      </c>
      <c r="F82" t="s">
        <v>161</v>
      </c>
      <c r="G82" t="s">
        <v>225</v>
      </c>
      <c r="H82">
        <v>391.24939653430357</v>
      </c>
      <c r="I82">
        <v>56</v>
      </c>
      <c r="J82">
        <v>1682544.2119383053</v>
      </c>
      <c r="K82">
        <v>104384000</v>
      </c>
      <c r="L82">
        <v>80</v>
      </c>
      <c r="M82">
        <v>-20.388570279633878</v>
      </c>
      <c r="N82">
        <v>-5.6603773584905657</v>
      </c>
    </row>
    <row r="83" spans="1:14" x14ac:dyDescent="0.3">
      <c r="A83">
        <v>82</v>
      </c>
      <c r="B83" t="s">
        <v>139</v>
      </c>
      <c r="C83" t="s">
        <v>149</v>
      </c>
      <c r="D83" t="s">
        <v>154</v>
      </c>
      <c r="E83" t="s">
        <v>156</v>
      </c>
      <c r="F83" t="s">
        <v>161</v>
      </c>
      <c r="G83" t="s">
        <v>225</v>
      </c>
      <c r="H83">
        <v>391.24939653430357</v>
      </c>
      <c r="I83">
        <v>56</v>
      </c>
      <c r="J83">
        <v>1682544.2119383053</v>
      </c>
      <c r="K83">
        <v>104384000</v>
      </c>
      <c r="L83">
        <v>81</v>
      </c>
      <c r="M83">
        <v>-20.388570279633878</v>
      </c>
      <c r="N83">
        <v>-5.6603773584905657</v>
      </c>
    </row>
    <row r="84" spans="1:14" x14ac:dyDescent="0.3">
      <c r="A84">
        <v>83</v>
      </c>
      <c r="B84" t="s">
        <v>139</v>
      </c>
      <c r="C84" t="s">
        <v>149</v>
      </c>
      <c r="D84" t="s">
        <v>154</v>
      </c>
      <c r="E84" t="s">
        <v>156</v>
      </c>
      <c r="F84" t="s">
        <v>161</v>
      </c>
      <c r="G84" t="s">
        <v>225</v>
      </c>
      <c r="H84">
        <v>391.24939653430357</v>
      </c>
      <c r="I84">
        <v>56</v>
      </c>
      <c r="J84">
        <v>1682544.2119383053</v>
      </c>
      <c r="K84">
        <v>104384000</v>
      </c>
      <c r="L84">
        <v>82</v>
      </c>
      <c r="M84">
        <v>-20.388570279633878</v>
      </c>
      <c r="N84">
        <v>-5.6603773584905657</v>
      </c>
    </row>
    <row r="85" spans="1:14" x14ac:dyDescent="0.3">
      <c r="A85">
        <v>84</v>
      </c>
      <c r="B85" t="s">
        <v>139</v>
      </c>
      <c r="C85" t="s">
        <v>149</v>
      </c>
      <c r="D85" t="s">
        <v>154</v>
      </c>
      <c r="E85" t="s">
        <v>156</v>
      </c>
      <c r="F85" t="s">
        <v>161</v>
      </c>
      <c r="G85" t="s">
        <v>225</v>
      </c>
      <c r="H85">
        <v>391.24939653430357</v>
      </c>
      <c r="I85">
        <v>56</v>
      </c>
      <c r="J85">
        <v>1682544.2119383053</v>
      </c>
      <c r="K85">
        <v>104384000</v>
      </c>
      <c r="L85">
        <v>83</v>
      </c>
      <c r="M85">
        <v>-20.388570279633878</v>
      </c>
      <c r="N85">
        <v>-5.6603773584905657</v>
      </c>
    </row>
    <row r="86" spans="1:14" x14ac:dyDescent="0.3">
      <c r="A86">
        <v>85</v>
      </c>
      <c r="B86" t="s">
        <v>139</v>
      </c>
      <c r="C86" t="s">
        <v>149</v>
      </c>
      <c r="D86" t="s">
        <v>154</v>
      </c>
      <c r="E86" t="s">
        <v>156</v>
      </c>
      <c r="F86" t="s">
        <v>161</v>
      </c>
      <c r="G86" t="s">
        <v>225</v>
      </c>
      <c r="H86">
        <v>391.24939653430357</v>
      </c>
      <c r="I86">
        <v>56</v>
      </c>
      <c r="J86">
        <v>1682544.2119383053</v>
      </c>
      <c r="K86">
        <v>104384000</v>
      </c>
      <c r="L86">
        <v>84</v>
      </c>
      <c r="M86">
        <v>-20.388570279633878</v>
      </c>
      <c r="N86">
        <v>-5.6603773584905657</v>
      </c>
    </row>
    <row r="87" spans="1:14" x14ac:dyDescent="0.3">
      <c r="A87">
        <v>86</v>
      </c>
      <c r="B87" t="s">
        <v>139</v>
      </c>
      <c r="C87" t="s">
        <v>149</v>
      </c>
      <c r="D87" t="s">
        <v>154</v>
      </c>
      <c r="E87" t="s">
        <v>156</v>
      </c>
      <c r="F87" t="s">
        <v>161</v>
      </c>
      <c r="G87" t="s">
        <v>225</v>
      </c>
      <c r="H87">
        <v>391.24939653430357</v>
      </c>
      <c r="I87">
        <v>56</v>
      </c>
      <c r="J87">
        <v>1682544.2119383053</v>
      </c>
      <c r="K87">
        <v>104384000</v>
      </c>
      <c r="L87">
        <v>85</v>
      </c>
      <c r="M87">
        <v>-20.388570279633878</v>
      </c>
      <c r="N87">
        <v>-5.6603773584905657</v>
      </c>
    </row>
    <row r="88" spans="1:14" x14ac:dyDescent="0.3">
      <c r="A88">
        <v>87</v>
      </c>
      <c r="B88" t="s">
        <v>139</v>
      </c>
      <c r="C88" t="s">
        <v>149</v>
      </c>
      <c r="D88" t="s">
        <v>154</v>
      </c>
      <c r="E88" t="s">
        <v>156</v>
      </c>
      <c r="F88" t="s">
        <v>161</v>
      </c>
      <c r="G88" t="s">
        <v>225</v>
      </c>
      <c r="H88">
        <v>391.24939653430357</v>
      </c>
      <c r="I88">
        <v>56</v>
      </c>
      <c r="J88">
        <v>1682544.2119383053</v>
      </c>
      <c r="K88">
        <v>104384000</v>
      </c>
      <c r="L88">
        <v>86</v>
      </c>
      <c r="M88">
        <v>-20.388570279633878</v>
      </c>
      <c r="N88">
        <v>-5.6603773584905657</v>
      </c>
    </row>
    <row r="89" spans="1:14" x14ac:dyDescent="0.3">
      <c r="A89">
        <v>88</v>
      </c>
      <c r="B89" t="s">
        <v>139</v>
      </c>
      <c r="C89" t="s">
        <v>149</v>
      </c>
      <c r="D89" t="s">
        <v>154</v>
      </c>
      <c r="E89" t="s">
        <v>156</v>
      </c>
      <c r="F89" t="s">
        <v>161</v>
      </c>
      <c r="G89" t="s">
        <v>225</v>
      </c>
      <c r="H89">
        <v>391.24939653430357</v>
      </c>
      <c r="I89">
        <v>56</v>
      </c>
      <c r="J89">
        <v>1682544.2119383053</v>
      </c>
      <c r="K89">
        <v>104384000</v>
      </c>
      <c r="L89">
        <v>87</v>
      </c>
      <c r="M89">
        <v>-20.388570279633878</v>
      </c>
      <c r="N89">
        <v>-5.6603773584905657</v>
      </c>
    </row>
    <row r="90" spans="1:14" x14ac:dyDescent="0.3">
      <c r="A90">
        <v>89</v>
      </c>
      <c r="B90" t="s">
        <v>139</v>
      </c>
      <c r="C90" t="s">
        <v>149</v>
      </c>
      <c r="D90" t="s">
        <v>154</v>
      </c>
      <c r="E90" t="s">
        <v>156</v>
      </c>
      <c r="F90" t="s">
        <v>161</v>
      </c>
      <c r="G90" t="s">
        <v>225</v>
      </c>
      <c r="H90">
        <v>391.24939653430357</v>
      </c>
      <c r="I90">
        <v>56</v>
      </c>
      <c r="J90">
        <v>1682544.2119383053</v>
      </c>
      <c r="K90">
        <v>104384000</v>
      </c>
      <c r="L90">
        <v>88</v>
      </c>
      <c r="M90">
        <v>-20.388570279633878</v>
      </c>
      <c r="N90">
        <v>-5.6603773584905657</v>
      </c>
    </row>
    <row r="91" spans="1:14" x14ac:dyDescent="0.3">
      <c r="A91">
        <v>90</v>
      </c>
      <c r="B91" t="s">
        <v>139</v>
      </c>
      <c r="C91" t="s">
        <v>149</v>
      </c>
      <c r="D91" t="s">
        <v>154</v>
      </c>
      <c r="E91" t="s">
        <v>156</v>
      </c>
      <c r="F91" t="s">
        <v>161</v>
      </c>
      <c r="G91" t="s">
        <v>225</v>
      </c>
      <c r="H91">
        <v>391.24939653430357</v>
      </c>
      <c r="I91">
        <v>56</v>
      </c>
      <c r="J91">
        <v>1682544.2119383053</v>
      </c>
      <c r="K91">
        <v>104384000</v>
      </c>
      <c r="L91">
        <v>89</v>
      </c>
      <c r="M91">
        <v>-20.388570279633878</v>
      </c>
      <c r="N91">
        <v>-5.6603773584905657</v>
      </c>
    </row>
    <row r="92" spans="1:14" x14ac:dyDescent="0.3">
      <c r="A92">
        <v>91</v>
      </c>
      <c r="B92" t="s">
        <v>139</v>
      </c>
      <c r="C92" t="s">
        <v>149</v>
      </c>
      <c r="D92" t="s">
        <v>154</v>
      </c>
      <c r="E92" t="s">
        <v>156</v>
      </c>
      <c r="F92" t="s">
        <v>161</v>
      </c>
      <c r="G92" t="s">
        <v>225</v>
      </c>
      <c r="H92">
        <v>391.24939653430357</v>
      </c>
      <c r="I92">
        <v>56</v>
      </c>
      <c r="J92">
        <v>1682544.2119383053</v>
      </c>
      <c r="K92">
        <v>104384000</v>
      </c>
      <c r="L92">
        <v>90</v>
      </c>
      <c r="M92">
        <v>-20.388570279633878</v>
      </c>
      <c r="N92">
        <v>-5.6603773584905657</v>
      </c>
    </row>
    <row r="93" spans="1:14" x14ac:dyDescent="0.3">
      <c r="A93">
        <v>92</v>
      </c>
      <c r="B93" t="s">
        <v>139</v>
      </c>
      <c r="C93" t="s">
        <v>149</v>
      </c>
      <c r="D93" t="s">
        <v>154</v>
      </c>
      <c r="E93" t="s">
        <v>156</v>
      </c>
      <c r="F93" t="s">
        <v>161</v>
      </c>
      <c r="G93" t="s">
        <v>225</v>
      </c>
      <c r="H93">
        <v>391.24939653430357</v>
      </c>
      <c r="I93">
        <v>56</v>
      </c>
      <c r="J93">
        <v>1682544.2119383053</v>
      </c>
      <c r="K93">
        <v>104384000</v>
      </c>
      <c r="L93">
        <v>91</v>
      </c>
      <c r="M93">
        <v>-20.388570279633878</v>
      </c>
      <c r="N93">
        <v>-5.6603773584905657</v>
      </c>
    </row>
    <row r="94" spans="1:14" x14ac:dyDescent="0.3">
      <c r="A94">
        <v>93</v>
      </c>
      <c r="B94" t="s">
        <v>139</v>
      </c>
      <c r="C94" t="s">
        <v>149</v>
      </c>
      <c r="D94" t="s">
        <v>154</v>
      </c>
      <c r="E94" t="s">
        <v>156</v>
      </c>
      <c r="F94" t="s">
        <v>161</v>
      </c>
      <c r="G94" t="s">
        <v>225</v>
      </c>
      <c r="H94">
        <v>391.24939653430357</v>
      </c>
      <c r="I94">
        <v>56</v>
      </c>
      <c r="J94">
        <v>1682544.2119383053</v>
      </c>
      <c r="K94">
        <v>104384000</v>
      </c>
      <c r="L94">
        <v>92</v>
      </c>
      <c r="M94">
        <v>-20.388570279633878</v>
      </c>
      <c r="N94">
        <v>-5.6603773584905657</v>
      </c>
    </row>
    <row r="95" spans="1:14" x14ac:dyDescent="0.3">
      <c r="A95">
        <v>94</v>
      </c>
      <c r="B95" t="s">
        <v>139</v>
      </c>
      <c r="C95" t="s">
        <v>149</v>
      </c>
      <c r="D95" t="s">
        <v>154</v>
      </c>
      <c r="E95" t="s">
        <v>156</v>
      </c>
      <c r="F95" t="s">
        <v>161</v>
      </c>
      <c r="G95" t="s">
        <v>225</v>
      </c>
      <c r="H95">
        <v>391.24939653430357</v>
      </c>
      <c r="I95">
        <v>56</v>
      </c>
      <c r="J95">
        <v>1682544.2119383053</v>
      </c>
      <c r="K95">
        <v>104384000</v>
      </c>
      <c r="L95">
        <v>93</v>
      </c>
      <c r="M95">
        <v>-20.388570279633878</v>
      </c>
      <c r="N95">
        <v>-5.6603773584905657</v>
      </c>
    </row>
    <row r="96" spans="1:14" x14ac:dyDescent="0.3">
      <c r="A96">
        <v>95</v>
      </c>
      <c r="B96" t="s">
        <v>139</v>
      </c>
      <c r="C96" t="s">
        <v>149</v>
      </c>
      <c r="D96" t="s">
        <v>154</v>
      </c>
      <c r="E96" t="s">
        <v>156</v>
      </c>
      <c r="F96" t="s">
        <v>161</v>
      </c>
      <c r="G96" t="s">
        <v>225</v>
      </c>
      <c r="H96">
        <v>391.24939653430357</v>
      </c>
      <c r="I96">
        <v>56</v>
      </c>
      <c r="J96">
        <v>1682544.2119383053</v>
      </c>
      <c r="K96">
        <v>104384000</v>
      </c>
      <c r="L96">
        <v>94</v>
      </c>
      <c r="M96">
        <v>-20.388570279633878</v>
      </c>
      <c r="N96">
        <v>-5.6603773584905657</v>
      </c>
    </row>
    <row r="97" spans="1:14" x14ac:dyDescent="0.3">
      <c r="A97">
        <v>96</v>
      </c>
      <c r="B97" t="s">
        <v>139</v>
      </c>
      <c r="C97" t="s">
        <v>149</v>
      </c>
      <c r="D97" t="s">
        <v>154</v>
      </c>
      <c r="E97" t="s">
        <v>156</v>
      </c>
      <c r="F97" t="s">
        <v>161</v>
      </c>
      <c r="G97" t="s">
        <v>225</v>
      </c>
      <c r="H97">
        <v>391.24939653430357</v>
      </c>
      <c r="I97">
        <v>56</v>
      </c>
      <c r="J97">
        <v>1682544.2119383053</v>
      </c>
      <c r="K97">
        <v>104384000</v>
      </c>
      <c r="L97">
        <v>95</v>
      </c>
      <c r="M97">
        <v>-20.388570279633878</v>
      </c>
      <c r="N97">
        <v>-5.6603773584905657</v>
      </c>
    </row>
    <row r="98" spans="1:14" x14ac:dyDescent="0.3">
      <c r="A98">
        <v>97</v>
      </c>
      <c r="B98" t="s">
        <v>139</v>
      </c>
      <c r="C98" t="s">
        <v>149</v>
      </c>
      <c r="D98" t="s">
        <v>154</v>
      </c>
      <c r="E98" t="s">
        <v>156</v>
      </c>
      <c r="F98" t="s">
        <v>161</v>
      </c>
      <c r="G98" t="s">
        <v>225</v>
      </c>
      <c r="H98">
        <v>391.24939653430357</v>
      </c>
      <c r="I98">
        <v>56</v>
      </c>
      <c r="J98">
        <v>1682544.2119383053</v>
      </c>
      <c r="K98">
        <v>104384000</v>
      </c>
      <c r="L98">
        <v>96</v>
      </c>
      <c r="M98">
        <v>-20.388570279633878</v>
      </c>
      <c r="N98">
        <v>-5.6603773584905657</v>
      </c>
    </row>
    <row r="99" spans="1:14" x14ac:dyDescent="0.3">
      <c r="A99">
        <v>98</v>
      </c>
      <c r="B99" t="s">
        <v>139</v>
      </c>
      <c r="C99" t="s">
        <v>149</v>
      </c>
      <c r="D99" t="s">
        <v>154</v>
      </c>
      <c r="E99" t="s">
        <v>156</v>
      </c>
      <c r="F99" t="s">
        <v>161</v>
      </c>
      <c r="G99" t="s">
        <v>225</v>
      </c>
      <c r="H99">
        <v>391.24939653430357</v>
      </c>
      <c r="I99">
        <v>56</v>
      </c>
      <c r="J99">
        <v>1682544.2119383053</v>
      </c>
      <c r="K99">
        <v>104384000</v>
      </c>
      <c r="L99">
        <v>97</v>
      </c>
      <c r="M99">
        <v>-20.388570279633878</v>
      </c>
      <c r="N99">
        <v>-5.6603773584905657</v>
      </c>
    </row>
    <row r="100" spans="1:14" x14ac:dyDescent="0.3">
      <c r="A100">
        <v>99</v>
      </c>
      <c r="B100" t="s">
        <v>139</v>
      </c>
      <c r="C100" t="s">
        <v>149</v>
      </c>
      <c r="D100" t="s">
        <v>154</v>
      </c>
      <c r="E100" t="s">
        <v>156</v>
      </c>
      <c r="F100" t="s">
        <v>161</v>
      </c>
      <c r="G100" t="s">
        <v>225</v>
      </c>
      <c r="H100">
        <v>391.24939653430357</v>
      </c>
      <c r="I100">
        <v>56</v>
      </c>
      <c r="J100">
        <v>1682544.2119383053</v>
      </c>
      <c r="K100">
        <v>104384000</v>
      </c>
      <c r="L100">
        <v>98</v>
      </c>
      <c r="M100">
        <v>-20.388570279633878</v>
      </c>
      <c r="N100">
        <v>-5.6603773584905657</v>
      </c>
    </row>
    <row r="101" spans="1:14" x14ac:dyDescent="0.3">
      <c r="A101">
        <v>100</v>
      </c>
      <c r="B101" t="s">
        <v>139</v>
      </c>
      <c r="C101" t="s">
        <v>149</v>
      </c>
      <c r="D101" t="s">
        <v>154</v>
      </c>
      <c r="E101" t="s">
        <v>156</v>
      </c>
      <c r="F101" t="s">
        <v>161</v>
      </c>
      <c r="G101" t="s">
        <v>225</v>
      </c>
      <c r="H101">
        <v>391.24939653430357</v>
      </c>
      <c r="I101">
        <v>56</v>
      </c>
      <c r="J101">
        <v>1682544.2119383053</v>
      </c>
      <c r="K101">
        <v>104384000</v>
      </c>
      <c r="L101">
        <v>99</v>
      </c>
      <c r="M101">
        <v>-20.388570279633878</v>
      </c>
      <c r="N101">
        <v>-5.6603773584905657</v>
      </c>
    </row>
    <row r="102" spans="1:14" x14ac:dyDescent="0.3">
      <c r="A102">
        <v>101</v>
      </c>
      <c r="B102" t="s">
        <v>139</v>
      </c>
      <c r="C102" t="s">
        <v>149</v>
      </c>
      <c r="D102" t="s">
        <v>154</v>
      </c>
      <c r="E102" t="s">
        <v>156</v>
      </c>
      <c r="F102" t="s">
        <v>161</v>
      </c>
      <c r="G102" t="s">
        <v>225</v>
      </c>
      <c r="H102">
        <v>391.24939653430357</v>
      </c>
      <c r="I102">
        <v>56</v>
      </c>
      <c r="J102">
        <v>1682544.2119383053</v>
      </c>
      <c r="K102">
        <v>104384000</v>
      </c>
      <c r="L102">
        <v>100</v>
      </c>
      <c r="M102">
        <v>-20.388570279633878</v>
      </c>
      <c r="N102">
        <v>-5.6603773584905657</v>
      </c>
    </row>
    <row r="103" spans="1:14" x14ac:dyDescent="0.3">
      <c r="A103">
        <v>102</v>
      </c>
      <c r="B103" t="s">
        <v>139</v>
      </c>
      <c r="C103" t="s">
        <v>149</v>
      </c>
      <c r="D103" t="s">
        <v>154</v>
      </c>
      <c r="E103" t="s">
        <v>156</v>
      </c>
      <c r="F103" t="s">
        <v>161</v>
      </c>
      <c r="G103" t="s">
        <v>225</v>
      </c>
      <c r="H103">
        <v>391.24939653430357</v>
      </c>
      <c r="I103">
        <v>56</v>
      </c>
      <c r="J103">
        <v>1682544.2119383053</v>
      </c>
      <c r="K103">
        <v>104384000</v>
      </c>
      <c r="L103">
        <v>101</v>
      </c>
      <c r="M103">
        <v>-20.388570279633878</v>
      </c>
      <c r="N103">
        <v>-5.6603773584905657</v>
      </c>
    </row>
    <row r="104" spans="1:14" x14ac:dyDescent="0.3">
      <c r="A104">
        <v>103</v>
      </c>
      <c r="B104" t="s">
        <v>139</v>
      </c>
      <c r="C104" t="s">
        <v>149</v>
      </c>
      <c r="D104" t="s">
        <v>154</v>
      </c>
      <c r="E104" t="s">
        <v>156</v>
      </c>
      <c r="F104" t="s">
        <v>161</v>
      </c>
      <c r="G104" t="s">
        <v>225</v>
      </c>
      <c r="H104">
        <v>391.24939653430357</v>
      </c>
      <c r="I104">
        <v>56</v>
      </c>
      <c r="J104">
        <v>1682544.2119383053</v>
      </c>
      <c r="K104">
        <v>104384000</v>
      </c>
      <c r="L104">
        <v>102</v>
      </c>
      <c r="M104">
        <v>-20.388570279633878</v>
      </c>
      <c r="N104">
        <v>-5.6603773584905657</v>
      </c>
    </row>
    <row r="105" spans="1:14" x14ac:dyDescent="0.3">
      <c r="A105">
        <v>104</v>
      </c>
      <c r="B105" t="s">
        <v>139</v>
      </c>
      <c r="C105" t="s">
        <v>149</v>
      </c>
      <c r="D105" t="s">
        <v>154</v>
      </c>
      <c r="E105" t="s">
        <v>156</v>
      </c>
      <c r="F105" t="s">
        <v>161</v>
      </c>
      <c r="G105" t="s">
        <v>225</v>
      </c>
      <c r="H105">
        <v>391.24939653430357</v>
      </c>
      <c r="I105">
        <v>56</v>
      </c>
      <c r="J105">
        <v>1682544.2119383053</v>
      </c>
      <c r="K105">
        <v>104384000</v>
      </c>
      <c r="L105">
        <v>103</v>
      </c>
      <c r="M105">
        <v>-20.388570279633878</v>
      </c>
      <c r="N105">
        <v>-5.6603773584905657</v>
      </c>
    </row>
    <row r="106" spans="1:14" x14ac:dyDescent="0.3">
      <c r="A106">
        <v>105</v>
      </c>
      <c r="B106" t="s">
        <v>139</v>
      </c>
      <c r="C106" t="s">
        <v>149</v>
      </c>
      <c r="D106" t="s">
        <v>154</v>
      </c>
      <c r="E106" t="s">
        <v>156</v>
      </c>
      <c r="F106" t="s">
        <v>161</v>
      </c>
      <c r="G106" t="s">
        <v>225</v>
      </c>
      <c r="H106">
        <v>391.24939653430357</v>
      </c>
      <c r="I106">
        <v>56</v>
      </c>
      <c r="J106">
        <v>1682544.2119383053</v>
      </c>
      <c r="K106">
        <v>104384000</v>
      </c>
      <c r="L106">
        <v>104</v>
      </c>
      <c r="M106">
        <v>-20.388570279633878</v>
      </c>
      <c r="N106">
        <v>-5.6603773584905657</v>
      </c>
    </row>
    <row r="107" spans="1:14" x14ac:dyDescent="0.3">
      <c r="A107">
        <v>106</v>
      </c>
      <c r="B107" t="s">
        <v>139</v>
      </c>
      <c r="C107" t="s">
        <v>149</v>
      </c>
      <c r="D107" t="s">
        <v>154</v>
      </c>
      <c r="E107" t="s">
        <v>156</v>
      </c>
      <c r="F107" t="s">
        <v>161</v>
      </c>
      <c r="G107" t="s">
        <v>225</v>
      </c>
      <c r="H107">
        <v>391.24939653430357</v>
      </c>
      <c r="I107">
        <v>56</v>
      </c>
      <c r="J107">
        <v>1682544.2119383053</v>
      </c>
      <c r="K107">
        <v>104384000</v>
      </c>
      <c r="L107">
        <v>105</v>
      </c>
      <c r="M107">
        <v>-20.388570279633878</v>
      </c>
      <c r="N107">
        <v>-5.6603773584905657</v>
      </c>
    </row>
    <row r="108" spans="1:14" x14ac:dyDescent="0.3">
      <c r="A108">
        <v>107</v>
      </c>
      <c r="B108" t="s">
        <v>139</v>
      </c>
      <c r="C108" t="s">
        <v>149</v>
      </c>
      <c r="D108" t="s">
        <v>154</v>
      </c>
      <c r="E108" t="s">
        <v>156</v>
      </c>
      <c r="F108" t="s">
        <v>161</v>
      </c>
      <c r="G108" t="s">
        <v>225</v>
      </c>
      <c r="H108">
        <v>391.24939653430357</v>
      </c>
      <c r="I108">
        <v>56</v>
      </c>
      <c r="J108">
        <v>1682544.2119383053</v>
      </c>
      <c r="K108">
        <v>104384000</v>
      </c>
      <c r="L108">
        <v>106</v>
      </c>
      <c r="M108">
        <v>-20.388570279633878</v>
      </c>
      <c r="N108">
        <v>-5.6603773584905657</v>
      </c>
    </row>
    <row r="109" spans="1:14" x14ac:dyDescent="0.3">
      <c r="A109">
        <v>108</v>
      </c>
      <c r="B109" t="s">
        <v>139</v>
      </c>
      <c r="C109" t="s">
        <v>149</v>
      </c>
      <c r="D109" t="s">
        <v>154</v>
      </c>
      <c r="E109" t="s">
        <v>156</v>
      </c>
      <c r="F109" t="s">
        <v>161</v>
      </c>
      <c r="G109" t="s">
        <v>225</v>
      </c>
      <c r="H109">
        <v>391.24939653430357</v>
      </c>
      <c r="I109">
        <v>56</v>
      </c>
      <c r="J109">
        <v>1682544.2119383053</v>
      </c>
      <c r="K109">
        <v>104384000</v>
      </c>
      <c r="L109">
        <v>107</v>
      </c>
      <c r="M109">
        <v>-20.388570279633878</v>
      </c>
      <c r="N109">
        <v>-5.6603773584905657</v>
      </c>
    </row>
    <row r="110" spans="1:14" x14ac:dyDescent="0.3">
      <c r="A110">
        <v>109</v>
      </c>
      <c r="B110" t="s">
        <v>139</v>
      </c>
      <c r="C110" t="s">
        <v>149</v>
      </c>
      <c r="D110" t="s">
        <v>154</v>
      </c>
      <c r="E110" t="s">
        <v>156</v>
      </c>
      <c r="F110" t="s">
        <v>161</v>
      </c>
      <c r="G110" t="s">
        <v>225</v>
      </c>
      <c r="H110">
        <v>391.24939653430357</v>
      </c>
      <c r="I110">
        <v>56</v>
      </c>
      <c r="J110">
        <v>1682544.2119383053</v>
      </c>
      <c r="K110">
        <v>104384000</v>
      </c>
      <c r="L110">
        <v>108</v>
      </c>
      <c r="M110">
        <v>-20.388570279633878</v>
      </c>
      <c r="N110">
        <v>-5.6603773584905657</v>
      </c>
    </row>
    <row r="111" spans="1:14" x14ac:dyDescent="0.3">
      <c r="A111">
        <v>110</v>
      </c>
      <c r="B111" t="s">
        <v>139</v>
      </c>
      <c r="C111" t="s">
        <v>149</v>
      </c>
      <c r="D111" t="s">
        <v>154</v>
      </c>
      <c r="E111" t="s">
        <v>156</v>
      </c>
      <c r="F111" t="s">
        <v>161</v>
      </c>
      <c r="G111" t="s">
        <v>225</v>
      </c>
      <c r="H111">
        <v>391.24939653430357</v>
      </c>
      <c r="I111">
        <v>56</v>
      </c>
      <c r="J111">
        <v>1682544.2119383053</v>
      </c>
      <c r="K111">
        <v>104384000</v>
      </c>
      <c r="L111">
        <v>109</v>
      </c>
      <c r="M111">
        <v>-20.388570279633878</v>
      </c>
      <c r="N111">
        <v>-5.6603773584905657</v>
      </c>
    </row>
    <row r="112" spans="1:14" x14ac:dyDescent="0.3">
      <c r="A112">
        <v>111</v>
      </c>
      <c r="B112" t="s">
        <v>139</v>
      </c>
      <c r="C112" t="s">
        <v>149</v>
      </c>
      <c r="D112" t="s">
        <v>154</v>
      </c>
      <c r="E112" t="s">
        <v>156</v>
      </c>
      <c r="F112" t="s">
        <v>161</v>
      </c>
      <c r="G112" t="s">
        <v>225</v>
      </c>
      <c r="H112">
        <v>391.24939653430357</v>
      </c>
      <c r="I112">
        <v>56</v>
      </c>
      <c r="J112">
        <v>1682544.2119383053</v>
      </c>
      <c r="K112">
        <v>104384000</v>
      </c>
      <c r="L112">
        <v>110</v>
      </c>
      <c r="M112">
        <v>-20.388570279633878</v>
      </c>
      <c r="N112">
        <v>-5.6603773584905657</v>
      </c>
    </row>
    <row r="113" spans="1:14" x14ac:dyDescent="0.3">
      <c r="A113">
        <v>112</v>
      </c>
      <c r="B113" t="s">
        <v>139</v>
      </c>
      <c r="C113" t="s">
        <v>149</v>
      </c>
      <c r="D113" t="s">
        <v>154</v>
      </c>
      <c r="E113" t="s">
        <v>156</v>
      </c>
      <c r="F113" t="s">
        <v>161</v>
      </c>
      <c r="G113" t="s">
        <v>225</v>
      </c>
      <c r="H113">
        <v>391.24939653430357</v>
      </c>
      <c r="I113">
        <v>56</v>
      </c>
      <c r="J113">
        <v>1682544.2119383053</v>
      </c>
      <c r="K113">
        <v>104384000</v>
      </c>
      <c r="L113">
        <v>111</v>
      </c>
      <c r="M113">
        <v>-20.388570279633878</v>
      </c>
      <c r="N113">
        <v>-5.6603773584905657</v>
      </c>
    </row>
    <row r="114" spans="1:14" x14ac:dyDescent="0.3">
      <c r="A114">
        <v>113</v>
      </c>
      <c r="B114" t="s">
        <v>139</v>
      </c>
      <c r="C114" t="s">
        <v>149</v>
      </c>
      <c r="D114" t="s">
        <v>154</v>
      </c>
      <c r="E114" t="s">
        <v>156</v>
      </c>
      <c r="F114" t="s">
        <v>161</v>
      </c>
      <c r="G114" t="s">
        <v>225</v>
      </c>
      <c r="H114">
        <v>391.24939653430357</v>
      </c>
      <c r="I114">
        <v>56</v>
      </c>
      <c r="J114">
        <v>1682544.2119383053</v>
      </c>
      <c r="K114">
        <v>104384000</v>
      </c>
      <c r="L114">
        <v>112</v>
      </c>
      <c r="M114">
        <v>-20.388570279633878</v>
      </c>
      <c r="N114">
        <v>-5.6603773584905657</v>
      </c>
    </row>
    <row r="115" spans="1:14" x14ac:dyDescent="0.3">
      <c r="A115">
        <v>114</v>
      </c>
      <c r="B115" t="s">
        <v>139</v>
      </c>
      <c r="C115" t="s">
        <v>149</v>
      </c>
      <c r="D115" t="s">
        <v>154</v>
      </c>
      <c r="E115" t="s">
        <v>156</v>
      </c>
      <c r="F115" t="s">
        <v>161</v>
      </c>
      <c r="G115" t="s">
        <v>225</v>
      </c>
      <c r="H115">
        <v>373.88438303556904</v>
      </c>
      <c r="I115">
        <v>54</v>
      </c>
      <c r="J115">
        <v>1563270.7042951351</v>
      </c>
      <c r="K115">
        <v>100656000</v>
      </c>
      <c r="L115">
        <v>113</v>
      </c>
      <c r="M115">
        <v>-11.85437132336612</v>
      </c>
      <c r="N115">
        <v>-1.8867924528301887</v>
      </c>
    </row>
    <row r="116" spans="1:14" x14ac:dyDescent="0.3">
      <c r="A116">
        <v>115</v>
      </c>
      <c r="B116" t="s">
        <v>139</v>
      </c>
      <c r="C116" t="s">
        <v>149</v>
      </c>
      <c r="D116" t="s">
        <v>154</v>
      </c>
      <c r="E116" t="s">
        <v>156</v>
      </c>
      <c r="F116" t="s">
        <v>161</v>
      </c>
      <c r="G116" t="s">
        <v>225</v>
      </c>
      <c r="H116">
        <v>373.88438303556904</v>
      </c>
      <c r="I116">
        <v>54</v>
      </c>
      <c r="J116">
        <v>1563270.7042951351</v>
      </c>
      <c r="K116">
        <v>100656000</v>
      </c>
      <c r="L116">
        <v>114</v>
      </c>
      <c r="M116">
        <v>-11.85437132336612</v>
      </c>
      <c r="N116">
        <v>-1.8867924528301887</v>
      </c>
    </row>
    <row r="117" spans="1:14" x14ac:dyDescent="0.3">
      <c r="A117">
        <v>116</v>
      </c>
      <c r="B117" t="s">
        <v>139</v>
      </c>
      <c r="C117" t="s">
        <v>149</v>
      </c>
      <c r="D117" t="s">
        <v>154</v>
      </c>
      <c r="E117" t="s">
        <v>156</v>
      </c>
      <c r="F117" t="s">
        <v>161</v>
      </c>
      <c r="G117" t="s">
        <v>225</v>
      </c>
      <c r="H117">
        <v>373.88438303556904</v>
      </c>
      <c r="I117">
        <v>54</v>
      </c>
      <c r="J117">
        <v>1563270.7042951351</v>
      </c>
      <c r="K117">
        <v>100656000</v>
      </c>
      <c r="L117">
        <v>115</v>
      </c>
      <c r="M117">
        <v>-11.85437132336612</v>
      </c>
      <c r="N117">
        <v>-1.8867924528301887</v>
      </c>
    </row>
    <row r="118" spans="1:14" x14ac:dyDescent="0.3">
      <c r="A118">
        <v>117</v>
      </c>
      <c r="B118" t="s">
        <v>139</v>
      </c>
      <c r="C118" t="s">
        <v>149</v>
      </c>
      <c r="D118" t="s">
        <v>154</v>
      </c>
      <c r="E118" t="s">
        <v>156</v>
      </c>
      <c r="F118" t="s">
        <v>161</v>
      </c>
      <c r="G118" t="s">
        <v>225</v>
      </c>
      <c r="H118">
        <v>373.88438303556904</v>
      </c>
      <c r="I118">
        <v>54</v>
      </c>
      <c r="J118">
        <v>1563270.7042951351</v>
      </c>
      <c r="K118">
        <v>100656000</v>
      </c>
      <c r="L118">
        <v>116</v>
      </c>
      <c r="M118">
        <v>-11.85437132336612</v>
      </c>
      <c r="N118">
        <v>-1.8867924528301887</v>
      </c>
    </row>
    <row r="119" spans="1:14" x14ac:dyDescent="0.3">
      <c r="A119">
        <v>118</v>
      </c>
      <c r="B119" t="s">
        <v>139</v>
      </c>
      <c r="C119" t="s">
        <v>149</v>
      </c>
      <c r="D119" t="s">
        <v>154</v>
      </c>
      <c r="E119" t="s">
        <v>156</v>
      </c>
      <c r="F119" t="s">
        <v>161</v>
      </c>
      <c r="G119" t="s">
        <v>225</v>
      </c>
      <c r="H119">
        <v>373.88438303556904</v>
      </c>
      <c r="I119">
        <v>54</v>
      </c>
      <c r="J119">
        <v>1563270.7042951351</v>
      </c>
      <c r="K119">
        <v>100656000</v>
      </c>
      <c r="L119">
        <v>117</v>
      </c>
      <c r="M119">
        <v>-11.85437132336612</v>
      </c>
      <c r="N119">
        <v>-1.8867924528301887</v>
      </c>
    </row>
    <row r="120" spans="1:14" x14ac:dyDescent="0.3">
      <c r="A120">
        <v>119</v>
      </c>
      <c r="B120" t="s">
        <v>139</v>
      </c>
      <c r="C120" t="s">
        <v>149</v>
      </c>
      <c r="D120" t="s">
        <v>154</v>
      </c>
      <c r="E120" t="s">
        <v>156</v>
      </c>
      <c r="F120" t="s">
        <v>161</v>
      </c>
      <c r="G120" t="s">
        <v>225</v>
      </c>
      <c r="H120">
        <v>373.88438303556904</v>
      </c>
      <c r="I120">
        <v>54</v>
      </c>
      <c r="J120">
        <v>1563270.7042951351</v>
      </c>
      <c r="K120">
        <v>100656000</v>
      </c>
      <c r="L120">
        <v>118</v>
      </c>
      <c r="M120">
        <v>-11.85437132336612</v>
      </c>
      <c r="N120">
        <v>-1.8867924528301887</v>
      </c>
    </row>
    <row r="121" spans="1:14" x14ac:dyDescent="0.3">
      <c r="A121">
        <v>120</v>
      </c>
      <c r="B121" t="s">
        <v>139</v>
      </c>
      <c r="C121" t="s">
        <v>149</v>
      </c>
      <c r="D121" t="s">
        <v>154</v>
      </c>
      <c r="E121" t="s">
        <v>156</v>
      </c>
      <c r="F121" t="s">
        <v>161</v>
      </c>
      <c r="G121" t="s">
        <v>225</v>
      </c>
      <c r="H121">
        <v>373.88438303556904</v>
      </c>
      <c r="I121">
        <v>54</v>
      </c>
      <c r="J121">
        <v>1563270.7042951351</v>
      </c>
      <c r="K121">
        <v>100656000</v>
      </c>
      <c r="L121">
        <v>119</v>
      </c>
      <c r="M121">
        <v>-11.85437132336612</v>
      </c>
      <c r="N121">
        <v>-1.8867924528301887</v>
      </c>
    </row>
    <row r="122" spans="1:14" x14ac:dyDescent="0.3">
      <c r="A122">
        <v>121</v>
      </c>
      <c r="B122" t="s">
        <v>139</v>
      </c>
      <c r="C122" t="s">
        <v>149</v>
      </c>
      <c r="D122" t="s">
        <v>154</v>
      </c>
      <c r="E122" t="s">
        <v>156</v>
      </c>
      <c r="F122" t="s">
        <v>161</v>
      </c>
      <c r="G122" t="s">
        <v>225</v>
      </c>
      <c r="H122">
        <v>373.88438303556904</v>
      </c>
      <c r="I122">
        <v>54</v>
      </c>
      <c r="J122">
        <v>1563270.7042951351</v>
      </c>
      <c r="K122">
        <v>100656000</v>
      </c>
      <c r="L122">
        <v>120</v>
      </c>
      <c r="M122">
        <v>-11.85437132336612</v>
      </c>
      <c r="N122">
        <v>-1.8867924528301887</v>
      </c>
    </row>
    <row r="123" spans="1:14" x14ac:dyDescent="0.3">
      <c r="A123">
        <v>122</v>
      </c>
      <c r="B123" t="s">
        <v>139</v>
      </c>
      <c r="C123" t="s">
        <v>149</v>
      </c>
      <c r="D123" t="s">
        <v>154</v>
      </c>
      <c r="E123" t="s">
        <v>156</v>
      </c>
      <c r="F123" t="s">
        <v>161</v>
      </c>
      <c r="G123" t="s">
        <v>225</v>
      </c>
      <c r="H123">
        <v>373.88438303556904</v>
      </c>
      <c r="I123">
        <v>54</v>
      </c>
      <c r="J123">
        <v>1563270.7042951351</v>
      </c>
      <c r="K123">
        <v>100656000</v>
      </c>
      <c r="L123">
        <v>121</v>
      </c>
      <c r="M123">
        <v>-11.85437132336612</v>
      </c>
      <c r="N123">
        <v>-1.8867924528301887</v>
      </c>
    </row>
    <row r="124" spans="1:14" x14ac:dyDescent="0.3">
      <c r="A124">
        <v>123</v>
      </c>
      <c r="B124" t="s">
        <v>139</v>
      </c>
      <c r="C124" t="s">
        <v>149</v>
      </c>
      <c r="D124" t="s">
        <v>154</v>
      </c>
      <c r="E124" t="s">
        <v>156</v>
      </c>
      <c r="F124" t="s">
        <v>161</v>
      </c>
      <c r="G124" t="s">
        <v>225</v>
      </c>
      <c r="H124">
        <v>373.88438303556904</v>
      </c>
      <c r="I124">
        <v>54</v>
      </c>
      <c r="J124">
        <v>1563270.7042951351</v>
      </c>
      <c r="K124">
        <v>100656000</v>
      </c>
      <c r="L124">
        <v>122</v>
      </c>
      <c r="M124">
        <v>-11.85437132336612</v>
      </c>
      <c r="N124">
        <v>-1.8867924528301887</v>
      </c>
    </row>
    <row r="125" spans="1:14" x14ac:dyDescent="0.3">
      <c r="A125">
        <v>124</v>
      </c>
      <c r="B125" t="s">
        <v>139</v>
      </c>
      <c r="C125" t="s">
        <v>149</v>
      </c>
      <c r="D125" t="s">
        <v>154</v>
      </c>
      <c r="E125" t="s">
        <v>156</v>
      </c>
      <c r="F125" t="s">
        <v>161</v>
      </c>
      <c r="G125" t="s">
        <v>225</v>
      </c>
      <c r="H125">
        <v>373.88438303556904</v>
      </c>
      <c r="I125">
        <v>54</v>
      </c>
      <c r="J125">
        <v>1563270.7042951351</v>
      </c>
      <c r="K125">
        <v>100656000</v>
      </c>
      <c r="L125">
        <v>123</v>
      </c>
      <c r="M125">
        <v>-11.85437132336612</v>
      </c>
      <c r="N125">
        <v>-1.8867924528301887</v>
      </c>
    </row>
    <row r="126" spans="1:14" x14ac:dyDescent="0.3">
      <c r="A126">
        <v>125</v>
      </c>
      <c r="B126" t="s">
        <v>139</v>
      </c>
      <c r="C126" t="s">
        <v>149</v>
      </c>
      <c r="D126" t="s">
        <v>154</v>
      </c>
      <c r="E126" t="s">
        <v>156</v>
      </c>
      <c r="F126" t="s">
        <v>161</v>
      </c>
      <c r="G126" t="s">
        <v>225</v>
      </c>
      <c r="H126">
        <v>373.88438303556904</v>
      </c>
      <c r="I126">
        <v>54</v>
      </c>
      <c r="J126">
        <v>1563270.7042951351</v>
      </c>
      <c r="K126">
        <v>100656000</v>
      </c>
      <c r="L126">
        <v>124</v>
      </c>
      <c r="M126">
        <v>-11.85437132336612</v>
      </c>
      <c r="N126">
        <v>-1.8867924528301887</v>
      </c>
    </row>
    <row r="127" spans="1:14" x14ac:dyDescent="0.3">
      <c r="A127">
        <v>126</v>
      </c>
      <c r="B127" t="s">
        <v>139</v>
      </c>
      <c r="C127" t="s">
        <v>149</v>
      </c>
      <c r="D127" t="s">
        <v>154</v>
      </c>
      <c r="E127" t="s">
        <v>156</v>
      </c>
      <c r="F127" t="s">
        <v>161</v>
      </c>
      <c r="G127" t="s">
        <v>225</v>
      </c>
      <c r="H127">
        <v>373.88438303556904</v>
      </c>
      <c r="I127">
        <v>54</v>
      </c>
      <c r="J127">
        <v>1563270.7042951351</v>
      </c>
      <c r="K127">
        <v>100656000</v>
      </c>
      <c r="L127">
        <v>125</v>
      </c>
      <c r="M127">
        <v>-11.85437132336612</v>
      </c>
      <c r="N127">
        <v>-1.8867924528301887</v>
      </c>
    </row>
    <row r="128" spans="1:14" x14ac:dyDescent="0.3">
      <c r="A128">
        <v>127</v>
      </c>
      <c r="B128" t="s">
        <v>139</v>
      </c>
      <c r="C128" t="s">
        <v>149</v>
      </c>
      <c r="D128" t="s">
        <v>154</v>
      </c>
      <c r="E128" t="s">
        <v>156</v>
      </c>
      <c r="F128" t="s">
        <v>161</v>
      </c>
      <c r="G128" t="s">
        <v>225</v>
      </c>
      <c r="H128">
        <v>373.88438303556904</v>
      </c>
      <c r="I128">
        <v>54</v>
      </c>
      <c r="J128">
        <v>1563270.7042951351</v>
      </c>
      <c r="K128">
        <v>100656000</v>
      </c>
      <c r="L128">
        <v>126</v>
      </c>
      <c r="M128">
        <v>-11.85437132336612</v>
      </c>
      <c r="N128">
        <v>-1.8867924528301887</v>
      </c>
    </row>
    <row r="129" spans="1:14" x14ac:dyDescent="0.3">
      <c r="A129">
        <v>128</v>
      </c>
      <c r="B129" t="s">
        <v>139</v>
      </c>
      <c r="C129" t="s">
        <v>149</v>
      </c>
      <c r="D129" t="s">
        <v>154</v>
      </c>
      <c r="E129" t="s">
        <v>156</v>
      </c>
      <c r="F129" t="s">
        <v>161</v>
      </c>
      <c r="G129" t="s">
        <v>225</v>
      </c>
      <c r="H129">
        <v>373.88438303556904</v>
      </c>
      <c r="I129">
        <v>54</v>
      </c>
      <c r="J129">
        <v>1563270.7042951351</v>
      </c>
      <c r="K129">
        <v>100656000</v>
      </c>
      <c r="L129">
        <v>127</v>
      </c>
      <c r="M129">
        <v>-11.85437132336612</v>
      </c>
      <c r="N129">
        <v>-1.8867924528301887</v>
      </c>
    </row>
    <row r="130" spans="1:14" x14ac:dyDescent="0.3">
      <c r="A130">
        <v>129</v>
      </c>
      <c r="B130" t="s">
        <v>139</v>
      </c>
      <c r="C130" t="s">
        <v>149</v>
      </c>
      <c r="D130" t="s">
        <v>154</v>
      </c>
      <c r="E130" t="s">
        <v>156</v>
      </c>
      <c r="F130" t="s">
        <v>161</v>
      </c>
      <c r="G130" t="s">
        <v>225</v>
      </c>
      <c r="H130">
        <v>373.88438303556904</v>
      </c>
      <c r="I130">
        <v>54</v>
      </c>
      <c r="J130">
        <v>1563270.7042951351</v>
      </c>
      <c r="K130">
        <v>100656000</v>
      </c>
      <c r="L130">
        <v>128</v>
      </c>
      <c r="M130">
        <v>-11.85437132336612</v>
      </c>
      <c r="N130">
        <v>-1.8867924528301887</v>
      </c>
    </row>
    <row r="131" spans="1:14" x14ac:dyDescent="0.3">
      <c r="A131">
        <v>130</v>
      </c>
      <c r="B131" t="s">
        <v>139</v>
      </c>
      <c r="C131" t="s">
        <v>149</v>
      </c>
      <c r="D131" t="s">
        <v>154</v>
      </c>
      <c r="E131" t="s">
        <v>156</v>
      </c>
      <c r="F131" t="s">
        <v>161</v>
      </c>
      <c r="G131" t="s">
        <v>225</v>
      </c>
      <c r="H131">
        <v>373.88438303556904</v>
      </c>
      <c r="I131">
        <v>54</v>
      </c>
      <c r="J131">
        <v>1563270.7042951351</v>
      </c>
      <c r="K131">
        <v>100656000</v>
      </c>
      <c r="L131">
        <v>129</v>
      </c>
      <c r="M131">
        <v>-11.85437132336612</v>
      </c>
      <c r="N131">
        <v>-1.8867924528301887</v>
      </c>
    </row>
    <row r="132" spans="1:14" x14ac:dyDescent="0.3">
      <c r="A132">
        <v>131</v>
      </c>
      <c r="B132" t="s">
        <v>139</v>
      </c>
      <c r="C132" t="s">
        <v>149</v>
      </c>
      <c r="D132" t="s">
        <v>154</v>
      </c>
      <c r="E132" t="s">
        <v>156</v>
      </c>
      <c r="F132" t="s">
        <v>161</v>
      </c>
      <c r="G132" t="s">
        <v>225</v>
      </c>
      <c r="H132">
        <v>373.88438303556904</v>
      </c>
      <c r="I132">
        <v>54</v>
      </c>
      <c r="J132">
        <v>1563270.7042951351</v>
      </c>
      <c r="K132">
        <v>100656000</v>
      </c>
      <c r="L132">
        <v>130</v>
      </c>
      <c r="M132">
        <v>-11.85437132336612</v>
      </c>
      <c r="N132">
        <v>-1.8867924528301887</v>
      </c>
    </row>
    <row r="133" spans="1:14" x14ac:dyDescent="0.3">
      <c r="A133">
        <v>132</v>
      </c>
      <c r="B133" t="s">
        <v>139</v>
      </c>
      <c r="C133" t="s">
        <v>149</v>
      </c>
      <c r="D133" t="s">
        <v>154</v>
      </c>
      <c r="E133" t="s">
        <v>156</v>
      </c>
      <c r="F133" t="s">
        <v>161</v>
      </c>
      <c r="G133" t="s">
        <v>225</v>
      </c>
      <c r="H133">
        <v>373.88438303556904</v>
      </c>
      <c r="I133">
        <v>54</v>
      </c>
      <c r="J133">
        <v>1563270.7042951351</v>
      </c>
      <c r="K133">
        <v>100656000</v>
      </c>
      <c r="L133">
        <v>131</v>
      </c>
      <c r="M133">
        <v>-11.85437132336612</v>
      </c>
      <c r="N133">
        <v>-1.8867924528301887</v>
      </c>
    </row>
    <row r="134" spans="1:14" x14ac:dyDescent="0.3">
      <c r="A134">
        <v>133</v>
      </c>
      <c r="B134" t="s">
        <v>139</v>
      </c>
      <c r="C134" t="s">
        <v>149</v>
      </c>
      <c r="D134" t="s">
        <v>154</v>
      </c>
      <c r="E134" t="s">
        <v>156</v>
      </c>
      <c r="F134" t="s">
        <v>161</v>
      </c>
      <c r="G134" t="s">
        <v>225</v>
      </c>
      <c r="H134">
        <v>373.88438303556904</v>
      </c>
      <c r="I134">
        <v>54</v>
      </c>
      <c r="J134">
        <v>1563270.7042951351</v>
      </c>
      <c r="K134">
        <v>100656000</v>
      </c>
      <c r="L134">
        <v>132</v>
      </c>
      <c r="M134">
        <v>-11.85437132336612</v>
      </c>
      <c r="N134">
        <v>-1.8867924528301887</v>
      </c>
    </row>
    <row r="135" spans="1:14" x14ac:dyDescent="0.3">
      <c r="A135">
        <v>134</v>
      </c>
      <c r="B135" t="s">
        <v>139</v>
      </c>
      <c r="C135" t="s">
        <v>149</v>
      </c>
      <c r="D135" t="s">
        <v>154</v>
      </c>
      <c r="E135" t="s">
        <v>156</v>
      </c>
      <c r="F135" t="s">
        <v>161</v>
      </c>
      <c r="G135" t="s">
        <v>225</v>
      </c>
      <c r="H135">
        <v>373.88438303556904</v>
      </c>
      <c r="I135">
        <v>54</v>
      </c>
      <c r="J135">
        <v>1563270.7042951351</v>
      </c>
      <c r="K135">
        <v>100656000</v>
      </c>
      <c r="L135">
        <v>133</v>
      </c>
      <c r="M135">
        <v>-11.85437132336612</v>
      </c>
      <c r="N135">
        <v>-1.8867924528301887</v>
      </c>
    </row>
    <row r="136" spans="1:14" x14ac:dyDescent="0.3">
      <c r="A136">
        <v>135</v>
      </c>
      <c r="B136" t="s">
        <v>139</v>
      </c>
      <c r="C136" t="s">
        <v>149</v>
      </c>
      <c r="D136" t="s">
        <v>154</v>
      </c>
      <c r="E136" t="s">
        <v>156</v>
      </c>
      <c r="F136" t="s">
        <v>161</v>
      </c>
      <c r="G136" t="s">
        <v>225</v>
      </c>
      <c r="H136">
        <v>373.88438303556904</v>
      </c>
      <c r="I136">
        <v>54</v>
      </c>
      <c r="J136">
        <v>1563270.7042951351</v>
      </c>
      <c r="K136">
        <v>100656000</v>
      </c>
      <c r="L136">
        <v>134</v>
      </c>
      <c r="M136">
        <v>-11.85437132336612</v>
      </c>
      <c r="N136">
        <v>-1.8867924528301887</v>
      </c>
    </row>
    <row r="137" spans="1:14" x14ac:dyDescent="0.3">
      <c r="A137">
        <v>136</v>
      </c>
      <c r="B137" t="s">
        <v>139</v>
      </c>
      <c r="C137" t="s">
        <v>149</v>
      </c>
      <c r="D137" t="s">
        <v>154</v>
      </c>
      <c r="E137" t="s">
        <v>156</v>
      </c>
      <c r="F137" t="s">
        <v>161</v>
      </c>
      <c r="G137" t="s">
        <v>225</v>
      </c>
      <c r="H137">
        <v>373.88438303556904</v>
      </c>
      <c r="I137">
        <v>54</v>
      </c>
      <c r="J137">
        <v>1563270.7042951351</v>
      </c>
      <c r="K137">
        <v>100656000</v>
      </c>
      <c r="L137">
        <v>135</v>
      </c>
      <c r="M137">
        <v>-11.85437132336612</v>
      </c>
      <c r="N137">
        <v>-1.8867924528301887</v>
      </c>
    </row>
    <row r="138" spans="1:14" x14ac:dyDescent="0.3">
      <c r="A138">
        <v>137</v>
      </c>
      <c r="B138" t="s">
        <v>139</v>
      </c>
      <c r="C138" t="s">
        <v>149</v>
      </c>
      <c r="D138" t="s">
        <v>154</v>
      </c>
      <c r="E138" t="s">
        <v>156</v>
      </c>
      <c r="F138" t="s">
        <v>161</v>
      </c>
      <c r="G138" t="s">
        <v>225</v>
      </c>
      <c r="H138">
        <v>373.88438303556904</v>
      </c>
      <c r="I138">
        <v>54</v>
      </c>
      <c r="J138">
        <v>1563270.7042951351</v>
      </c>
      <c r="K138">
        <v>100656000</v>
      </c>
      <c r="L138">
        <v>136</v>
      </c>
      <c r="M138">
        <v>-11.85437132336612</v>
      </c>
      <c r="N138">
        <v>-1.8867924528301887</v>
      </c>
    </row>
    <row r="139" spans="1:14" x14ac:dyDescent="0.3">
      <c r="A139">
        <v>138</v>
      </c>
      <c r="B139" t="s">
        <v>139</v>
      </c>
      <c r="C139" t="s">
        <v>149</v>
      </c>
      <c r="D139" t="s">
        <v>154</v>
      </c>
      <c r="E139" t="s">
        <v>156</v>
      </c>
      <c r="F139" t="s">
        <v>161</v>
      </c>
      <c r="G139" t="s">
        <v>225</v>
      </c>
      <c r="H139">
        <v>373.88438303556904</v>
      </c>
      <c r="I139">
        <v>54</v>
      </c>
      <c r="J139">
        <v>1563270.7042951351</v>
      </c>
      <c r="K139">
        <v>100656000</v>
      </c>
      <c r="L139">
        <v>137</v>
      </c>
      <c r="M139">
        <v>-11.85437132336612</v>
      </c>
      <c r="N139">
        <v>-1.8867924528301887</v>
      </c>
    </row>
    <row r="140" spans="1:14" x14ac:dyDescent="0.3">
      <c r="A140">
        <v>139</v>
      </c>
      <c r="B140" t="s">
        <v>139</v>
      </c>
      <c r="C140" t="s">
        <v>149</v>
      </c>
      <c r="D140" t="s">
        <v>154</v>
      </c>
      <c r="E140" t="s">
        <v>156</v>
      </c>
      <c r="F140" t="s">
        <v>161</v>
      </c>
      <c r="G140" t="s">
        <v>225</v>
      </c>
      <c r="H140">
        <v>373.88438303556904</v>
      </c>
      <c r="I140">
        <v>54</v>
      </c>
      <c r="J140">
        <v>1563270.7042951351</v>
      </c>
      <c r="K140">
        <v>100656000</v>
      </c>
      <c r="L140">
        <v>138</v>
      </c>
      <c r="M140">
        <v>-11.85437132336612</v>
      </c>
      <c r="N140">
        <v>-1.8867924528301887</v>
      </c>
    </row>
    <row r="141" spans="1:14" x14ac:dyDescent="0.3">
      <c r="A141">
        <v>140</v>
      </c>
      <c r="B141" t="s">
        <v>139</v>
      </c>
      <c r="C141" t="s">
        <v>149</v>
      </c>
      <c r="D141" t="s">
        <v>154</v>
      </c>
      <c r="E141" t="s">
        <v>156</v>
      </c>
      <c r="F141" t="s">
        <v>161</v>
      </c>
      <c r="G141" t="s">
        <v>225</v>
      </c>
      <c r="H141">
        <v>373.88438303556904</v>
      </c>
      <c r="I141">
        <v>54</v>
      </c>
      <c r="J141">
        <v>1563270.7042951351</v>
      </c>
      <c r="K141">
        <v>100656000</v>
      </c>
      <c r="L141">
        <v>139</v>
      </c>
      <c r="M141">
        <v>-11.85437132336612</v>
      </c>
      <c r="N141">
        <v>-1.8867924528301887</v>
      </c>
    </row>
    <row r="142" spans="1:14" x14ac:dyDescent="0.3">
      <c r="A142">
        <v>141</v>
      </c>
      <c r="B142" t="s">
        <v>139</v>
      </c>
      <c r="C142" t="s">
        <v>149</v>
      </c>
      <c r="D142" t="s">
        <v>154</v>
      </c>
      <c r="E142" t="s">
        <v>156</v>
      </c>
      <c r="F142" t="s">
        <v>161</v>
      </c>
      <c r="G142" t="s">
        <v>225</v>
      </c>
      <c r="H142">
        <v>373.88438303556904</v>
      </c>
      <c r="I142">
        <v>54</v>
      </c>
      <c r="J142">
        <v>1563270.7042951351</v>
      </c>
      <c r="K142">
        <v>100656000</v>
      </c>
      <c r="L142">
        <v>140</v>
      </c>
      <c r="M142">
        <v>-11.85437132336612</v>
      </c>
      <c r="N142">
        <v>-1.8867924528301887</v>
      </c>
    </row>
    <row r="143" spans="1:14" x14ac:dyDescent="0.3">
      <c r="A143">
        <v>142</v>
      </c>
      <c r="B143" t="s">
        <v>139</v>
      </c>
      <c r="C143" t="s">
        <v>149</v>
      </c>
      <c r="D143" t="s">
        <v>154</v>
      </c>
      <c r="E143" t="s">
        <v>156</v>
      </c>
      <c r="F143" t="s">
        <v>161</v>
      </c>
      <c r="G143" t="s">
        <v>225</v>
      </c>
      <c r="H143">
        <v>373.88438303556904</v>
      </c>
      <c r="I143">
        <v>54</v>
      </c>
      <c r="J143">
        <v>1563270.7042951351</v>
      </c>
      <c r="K143">
        <v>100656000</v>
      </c>
      <c r="L143">
        <v>141</v>
      </c>
      <c r="M143">
        <v>-11.85437132336612</v>
      </c>
      <c r="N143">
        <v>-1.8867924528301887</v>
      </c>
    </row>
    <row r="144" spans="1:14" x14ac:dyDescent="0.3">
      <c r="A144">
        <v>143</v>
      </c>
      <c r="B144" t="s">
        <v>139</v>
      </c>
      <c r="C144" t="s">
        <v>149</v>
      </c>
      <c r="D144" t="s">
        <v>154</v>
      </c>
      <c r="E144" t="s">
        <v>156</v>
      </c>
      <c r="F144" t="s">
        <v>161</v>
      </c>
      <c r="G144" t="s">
        <v>225</v>
      </c>
      <c r="H144">
        <v>373.88438303556904</v>
      </c>
      <c r="I144">
        <v>54</v>
      </c>
      <c r="J144">
        <v>1563270.7042951351</v>
      </c>
      <c r="K144">
        <v>100656000</v>
      </c>
      <c r="L144">
        <v>142</v>
      </c>
      <c r="M144">
        <v>-11.85437132336612</v>
      </c>
      <c r="N144">
        <v>-1.8867924528301887</v>
      </c>
    </row>
    <row r="145" spans="1:14" x14ac:dyDescent="0.3">
      <c r="A145">
        <v>144</v>
      </c>
      <c r="B145" t="s">
        <v>139</v>
      </c>
      <c r="C145" t="s">
        <v>149</v>
      </c>
      <c r="D145" t="s">
        <v>154</v>
      </c>
      <c r="E145" t="s">
        <v>156</v>
      </c>
      <c r="F145" t="s">
        <v>161</v>
      </c>
      <c r="G145" t="s">
        <v>225</v>
      </c>
      <c r="H145">
        <v>373.88438303556904</v>
      </c>
      <c r="I145">
        <v>54</v>
      </c>
      <c r="J145">
        <v>1563270.7042951351</v>
      </c>
      <c r="K145">
        <v>100656000</v>
      </c>
      <c r="L145">
        <v>143</v>
      </c>
      <c r="M145">
        <v>-11.85437132336612</v>
      </c>
      <c r="N145">
        <v>-1.8867924528301887</v>
      </c>
    </row>
    <row r="146" spans="1:14" x14ac:dyDescent="0.3">
      <c r="A146">
        <v>145</v>
      </c>
      <c r="B146" t="s">
        <v>139</v>
      </c>
      <c r="C146" t="s">
        <v>149</v>
      </c>
      <c r="D146" t="s">
        <v>154</v>
      </c>
      <c r="E146" t="s">
        <v>156</v>
      </c>
      <c r="F146" t="s">
        <v>161</v>
      </c>
      <c r="G146" t="s">
        <v>225</v>
      </c>
      <c r="H146">
        <v>373.88438303556904</v>
      </c>
      <c r="I146">
        <v>54</v>
      </c>
      <c r="J146">
        <v>1563270.7042951351</v>
      </c>
      <c r="K146">
        <v>100656000</v>
      </c>
      <c r="L146">
        <v>144</v>
      </c>
      <c r="M146">
        <v>-11.85437132336612</v>
      </c>
      <c r="N146">
        <v>-1.8867924528301887</v>
      </c>
    </row>
    <row r="147" spans="1:14" x14ac:dyDescent="0.3">
      <c r="A147">
        <v>146</v>
      </c>
      <c r="B147" t="s">
        <v>139</v>
      </c>
      <c r="C147" t="s">
        <v>149</v>
      </c>
      <c r="D147" t="s">
        <v>154</v>
      </c>
      <c r="E147" t="s">
        <v>156</v>
      </c>
      <c r="F147" t="s">
        <v>161</v>
      </c>
      <c r="G147" t="s">
        <v>225</v>
      </c>
      <c r="H147">
        <v>373.88438303556904</v>
      </c>
      <c r="I147">
        <v>54</v>
      </c>
      <c r="J147">
        <v>1563270.7042951351</v>
      </c>
      <c r="K147">
        <v>100656000</v>
      </c>
      <c r="L147">
        <v>145</v>
      </c>
      <c r="M147">
        <v>-11.85437132336612</v>
      </c>
      <c r="N147">
        <v>-1.8867924528301887</v>
      </c>
    </row>
    <row r="148" spans="1:14" x14ac:dyDescent="0.3">
      <c r="A148">
        <v>147</v>
      </c>
      <c r="B148" t="s">
        <v>139</v>
      </c>
      <c r="C148" t="s">
        <v>149</v>
      </c>
      <c r="D148" t="s">
        <v>154</v>
      </c>
      <c r="E148" t="s">
        <v>156</v>
      </c>
      <c r="F148" t="s">
        <v>161</v>
      </c>
      <c r="G148" t="s">
        <v>225</v>
      </c>
      <c r="H148">
        <v>373.88438303556904</v>
      </c>
      <c r="I148">
        <v>54</v>
      </c>
      <c r="J148">
        <v>1563270.7042951351</v>
      </c>
      <c r="K148">
        <v>100656000</v>
      </c>
      <c r="L148">
        <v>146</v>
      </c>
      <c r="M148">
        <v>-11.85437132336612</v>
      </c>
      <c r="N148">
        <v>-1.8867924528301887</v>
      </c>
    </row>
    <row r="149" spans="1:14" x14ac:dyDescent="0.3">
      <c r="A149">
        <v>148</v>
      </c>
      <c r="B149" t="s">
        <v>139</v>
      </c>
      <c r="C149" t="s">
        <v>149</v>
      </c>
      <c r="D149" t="s">
        <v>154</v>
      </c>
      <c r="E149" t="s">
        <v>156</v>
      </c>
      <c r="F149" t="s">
        <v>161</v>
      </c>
      <c r="G149" t="s">
        <v>225</v>
      </c>
      <c r="H149">
        <v>373.88438303556904</v>
      </c>
      <c r="I149">
        <v>54</v>
      </c>
      <c r="J149">
        <v>1563270.7042951351</v>
      </c>
      <c r="K149">
        <v>100656000</v>
      </c>
      <c r="L149">
        <v>147</v>
      </c>
      <c r="M149">
        <v>-11.85437132336612</v>
      </c>
      <c r="N149">
        <v>-1.8867924528301887</v>
      </c>
    </row>
    <row r="150" spans="1:14" x14ac:dyDescent="0.3">
      <c r="A150">
        <v>149</v>
      </c>
      <c r="B150" t="s">
        <v>139</v>
      </c>
      <c r="C150" t="s">
        <v>149</v>
      </c>
      <c r="D150" t="s">
        <v>154</v>
      </c>
      <c r="E150" t="s">
        <v>156</v>
      </c>
      <c r="F150" t="s">
        <v>161</v>
      </c>
      <c r="G150" t="s">
        <v>225</v>
      </c>
      <c r="H150">
        <v>373.88438303556904</v>
      </c>
      <c r="I150">
        <v>54</v>
      </c>
      <c r="J150">
        <v>1563270.7042951351</v>
      </c>
      <c r="K150">
        <v>100656000</v>
      </c>
      <c r="L150">
        <v>148</v>
      </c>
      <c r="M150">
        <v>-11.85437132336612</v>
      </c>
      <c r="N150">
        <v>-1.8867924528301887</v>
      </c>
    </row>
    <row r="151" spans="1:14" x14ac:dyDescent="0.3">
      <c r="A151">
        <v>150</v>
      </c>
      <c r="B151" t="s">
        <v>139</v>
      </c>
      <c r="C151" t="s">
        <v>149</v>
      </c>
      <c r="D151" t="s">
        <v>154</v>
      </c>
      <c r="E151" t="s">
        <v>156</v>
      </c>
      <c r="F151" t="s">
        <v>161</v>
      </c>
      <c r="G151" t="s">
        <v>225</v>
      </c>
      <c r="H151">
        <v>373.88438303556904</v>
      </c>
      <c r="I151">
        <v>54</v>
      </c>
      <c r="J151">
        <v>1563270.7042951351</v>
      </c>
      <c r="K151">
        <v>100656000</v>
      </c>
      <c r="L151">
        <v>149</v>
      </c>
      <c r="M151">
        <v>-11.85437132336612</v>
      </c>
      <c r="N151">
        <v>-1.8867924528301887</v>
      </c>
    </row>
    <row r="152" spans="1:14" x14ac:dyDescent="0.3">
      <c r="A152">
        <v>151</v>
      </c>
      <c r="B152" t="s">
        <v>139</v>
      </c>
      <c r="C152" t="s">
        <v>149</v>
      </c>
      <c r="D152" t="s">
        <v>154</v>
      </c>
      <c r="E152" t="s">
        <v>156</v>
      </c>
      <c r="F152" t="s">
        <v>161</v>
      </c>
      <c r="G152" t="s">
        <v>225</v>
      </c>
      <c r="H152">
        <v>373.88438303556904</v>
      </c>
      <c r="I152">
        <v>54</v>
      </c>
      <c r="J152">
        <v>1563270.7042951351</v>
      </c>
      <c r="K152">
        <v>100656000</v>
      </c>
      <c r="L152">
        <v>150</v>
      </c>
      <c r="M152">
        <v>-11.85437132336612</v>
      </c>
      <c r="N152">
        <v>-1.8867924528301887</v>
      </c>
    </row>
    <row r="153" spans="1:14" x14ac:dyDescent="0.3">
      <c r="A153">
        <v>152</v>
      </c>
      <c r="B153" t="s">
        <v>139</v>
      </c>
      <c r="C153" t="s">
        <v>149</v>
      </c>
      <c r="D153" t="s">
        <v>154</v>
      </c>
      <c r="E153" t="s">
        <v>156</v>
      </c>
      <c r="F153" t="s">
        <v>161</v>
      </c>
      <c r="G153" t="s">
        <v>225</v>
      </c>
      <c r="H153">
        <v>373.88438303556904</v>
      </c>
      <c r="I153">
        <v>54</v>
      </c>
      <c r="J153">
        <v>1563270.7042951351</v>
      </c>
      <c r="K153">
        <v>100656000</v>
      </c>
      <c r="L153">
        <v>151</v>
      </c>
      <c r="M153">
        <v>-11.85437132336612</v>
      </c>
      <c r="N153">
        <v>-1.8867924528301887</v>
      </c>
    </row>
    <row r="154" spans="1:14" x14ac:dyDescent="0.3">
      <c r="A154">
        <v>153</v>
      </c>
      <c r="B154" t="s">
        <v>139</v>
      </c>
      <c r="C154" t="s">
        <v>149</v>
      </c>
      <c r="D154" t="s">
        <v>154</v>
      </c>
      <c r="E154" t="s">
        <v>156</v>
      </c>
      <c r="F154" t="s">
        <v>161</v>
      </c>
      <c r="G154" t="s">
        <v>225</v>
      </c>
      <c r="H154">
        <v>373.88438303556904</v>
      </c>
      <c r="I154">
        <v>54</v>
      </c>
      <c r="J154">
        <v>1563270.7042951351</v>
      </c>
      <c r="K154">
        <v>100656000</v>
      </c>
      <c r="L154">
        <v>152</v>
      </c>
      <c r="M154">
        <v>-11.85437132336612</v>
      </c>
      <c r="N154">
        <v>-1.8867924528301887</v>
      </c>
    </row>
    <row r="155" spans="1:14" x14ac:dyDescent="0.3">
      <c r="A155">
        <v>154</v>
      </c>
      <c r="B155" t="s">
        <v>139</v>
      </c>
      <c r="C155" t="s">
        <v>149</v>
      </c>
      <c r="D155" t="s">
        <v>154</v>
      </c>
      <c r="E155" t="s">
        <v>156</v>
      </c>
      <c r="F155" t="s">
        <v>161</v>
      </c>
      <c r="G155" t="s">
        <v>225</v>
      </c>
      <c r="H155">
        <v>373.88438303556904</v>
      </c>
      <c r="I155">
        <v>54</v>
      </c>
      <c r="J155">
        <v>1563270.7042951351</v>
      </c>
      <c r="K155">
        <v>100656000</v>
      </c>
      <c r="L155">
        <v>153</v>
      </c>
      <c r="M155">
        <v>-11.85437132336612</v>
      </c>
      <c r="N155">
        <v>-1.8867924528301887</v>
      </c>
    </row>
    <row r="156" spans="1:14" x14ac:dyDescent="0.3">
      <c r="A156">
        <v>155</v>
      </c>
      <c r="B156" t="s">
        <v>139</v>
      </c>
      <c r="C156" t="s">
        <v>149</v>
      </c>
      <c r="D156" t="s">
        <v>154</v>
      </c>
      <c r="E156" t="s">
        <v>156</v>
      </c>
      <c r="F156" t="s">
        <v>161</v>
      </c>
      <c r="G156" t="s">
        <v>225</v>
      </c>
      <c r="H156">
        <v>373.88438303556904</v>
      </c>
      <c r="I156">
        <v>54</v>
      </c>
      <c r="J156">
        <v>1563270.7042951351</v>
      </c>
      <c r="K156">
        <v>100656000</v>
      </c>
      <c r="L156">
        <v>154</v>
      </c>
      <c r="M156">
        <v>-11.85437132336612</v>
      </c>
      <c r="N156">
        <v>-1.8867924528301887</v>
      </c>
    </row>
    <row r="157" spans="1:14" x14ac:dyDescent="0.3">
      <c r="A157">
        <v>156</v>
      </c>
      <c r="B157" t="s">
        <v>139</v>
      </c>
      <c r="C157" t="s">
        <v>149</v>
      </c>
      <c r="D157" t="s">
        <v>154</v>
      </c>
      <c r="E157" t="s">
        <v>156</v>
      </c>
      <c r="F157" t="s">
        <v>161</v>
      </c>
      <c r="G157" t="s">
        <v>225</v>
      </c>
      <c r="H157">
        <v>373.88438303556904</v>
      </c>
      <c r="I157">
        <v>54</v>
      </c>
      <c r="J157">
        <v>1563270.7042951351</v>
      </c>
      <c r="K157">
        <v>100656000</v>
      </c>
      <c r="L157">
        <v>155</v>
      </c>
      <c r="M157">
        <v>-11.85437132336612</v>
      </c>
      <c r="N157">
        <v>-1.8867924528301887</v>
      </c>
    </row>
    <row r="158" spans="1:14" x14ac:dyDescent="0.3">
      <c r="A158">
        <v>157</v>
      </c>
      <c r="B158" t="s">
        <v>139</v>
      </c>
      <c r="C158" t="s">
        <v>149</v>
      </c>
      <c r="D158" t="s">
        <v>154</v>
      </c>
      <c r="E158" t="s">
        <v>156</v>
      </c>
      <c r="F158" t="s">
        <v>161</v>
      </c>
      <c r="G158" t="s">
        <v>225</v>
      </c>
      <c r="H158">
        <v>373.88438303556904</v>
      </c>
      <c r="I158">
        <v>54</v>
      </c>
      <c r="J158">
        <v>1563270.7042951351</v>
      </c>
      <c r="K158">
        <v>100656000</v>
      </c>
      <c r="L158">
        <v>156</v>
      </c>
      <c r="M158">
        <v>-11.85437132336612</v>
      </c>
      <c r="N158">
        <v>-1.8867924528301887</v>
      </c>
    </row>
    <row r="159" spans="1:14" x14ac:dyDescent="0.3">
      <c r="A159">
        <v>158</v>
      </c>
      <c r="B159" t="s">
        <v>139</v>
      </c>
      <c r="C159" t="s">
        <v>149</v>
      </c>
      <c r="D159" t="s">
        <v>154</v>
      </c>
      <c r="E159" t="s">
        <v>156</v>
      </c>
      <c r="F159" t="s">
        <v>161</v>
      </c>
      <c r="G159" t="s">
        <v>225</v>
      </c>
      <c r="H159">
        <v>373.88438303556904</v>
      </c>
      <c r="I159">
        <v>54</v>
      </c>
      <c r="J159">
        <v>1563270.7042951351</v>
      </c>
      <c r="K159">
        <v>100656000</v>
      </c>
      <c r="L159">
        <v>157</v>
      </c>
      <c r="M159">
        <v>-11.85437132336612</v>
      </c>
      <c r="N159">
        <v>-1.8867924528301887</v>
      </c>
    </row>
    <row r="160" spans="1:14" x14ac:dyDescent="0.3">
      <c r="A160">
        <v>159</v>
      </c>
      <c r="B160" t="s">
        <v>139</v>
      </c>
      <c r="C160" t="s">
        <v>149</v>
      </c>
      <c r="D160" t="s">
        <v>154</v>
      </c>
      <c r="E160" t="s">
        <v>156</v>
      </c>
      <c r="F160" t="s">
        <v>161</v>
      </c>
      <c r="G160" t="s">
        <v>225</v>
      </c>
      <c r="H160">
        <v>375.61824369347215</v>
      </c>
      <c r="I160">
        <v>54</v>
      </c>
      <c r="J160">
        <v>1392859.4543391138</v>
      </c>
      <c r="K160">
        <v>100656000</v>
      </c>
      <c r="L160">
        <v>158</v>
      </c>
      <c r="M160">
        <v>0.33881004815731891</v>
      </c>
      <c r="N160">
        <v>-1.8867924528301887</v>
      </c>
    </row>
    <row r="161" spans="1:14" x14ac:dyDescent="0.3">
      <c r="A161">
        <v>160</v>
      </c>
      <c r="B161" t="s">
        <v>139</v>
      </c>
      <c r="C161" t="s">
        <v>149</v>
      </c>
      <c r="D161" t="s">
        <v>154</v>
      </c>
      <c r="E161" t="s">
        <v>156</v>
      </c>
      <c r="F161" t="s">
        <v>161</v>
      </c>
      <c r="G161" t="s">
        <v>225</v>
      </c>
      <c r="H161">
        <v>375.61824369347215</v>
      </c>
      <c r="I161">
        <v>54</v>
      </c>
      <c r="J161">
        <v>1392859.4543391138</v>
      </c>
      <c r="K161">
        <v>100656000</v>
      </c>
      <c r="L161">
        <v>159</v>
      </c>
      <c r="M161">
        <v>0.33881004815731891</v>
      </c>
      <c r="N161">
        <v>-1.8867924528301887</v>
      </c>
    </row>
    <row r="162" spans="1:14" x14ac:dyDescent="0.3">
      <c r="A162">
        <v>161</v>
      </c>
      <c r="B162" t="s">
        <v>139</v>
      </c>
      <c r="C162" t="s">
        <v>149</v>
      </c>
      <c r="D162" t="s">
        <v>154</v>
      </c>
      <c r="E162" t="s">
        <v>156</v>
      </c>
      <c r="F162" t="s">
        <v>161</v>
      </c>
      <c r="G162" t="s">
        <v>225</v>
      </c>
      <c r="H162">
        <v>375.61824369347215</v>
      </c>
      <c r="I162">
        <v>54</v>
      </c>
      <c r="J162">
        <v>1392859.4543391138</v>
      </c>
      <c r="K162">
        <v>100656000</v>
      </c>
      <c r="L162">
        <v>160</v>
      </c>
      <c r="M162">
        <v>0.33881004815731891</v>
      </c>
      <c r="N162">
        <v>-1.8867924528301887</v>
      </c>
    </row>
    <row r="163" spans="1:14" x14ac:dyDescent="0.3">
      <c r="A163">
        <v>162</v>
      </c>
      <c r="B163" t="s">
        <v>139</v>
      </c>
      <c r="C163" t="s">
        <v>149</v>
      </c>
      <c r="D163" t="s">
        <v>154</v>
      </c>
      <c r="E163" t="s">
        <v>156</v>
      </c>
      <c r="F163" t="s">
        <v>161</v>
      </c>
      <c r="G163" t="s">
        <v>225</v>
      </c>
      <c r="H163">
        <v>375.61824369347215</v>
      </c>
      <c r="I163">
        <v>54</v>
      </c>
      <c r="J163">
        <v>1392859.4543391138</v>
      </c>
      <c r="K163">
        <v>100656000</v>
      </c>
      <c r="L163">
        <v>161</v>
      </c>
      <c r="M163">
        <v>0.33881004815731891</v>
      </c>
      <c r="N163">
        <v>-1.8867924528301887</v>
      </c>
    </row>
    <row r="164" spans="1:14" x14ac:dyDescent="0.3">
      <c r="A164">
        <v>163</v>
      </c>
      <c r="B164" t="s">
        <v>139</v>
      </c>
      <c r="C164" t="s">
        <v>149</v>
      </c>
      <c r="D164" t="s">
        <v>154</v>
      </c>
      <c r="E164" t="s">
        <v>156</v>
      </c>
      <c r="F164" t="s">
        <v>161</v>
      </c>
      <c r="G164" t="s">
        <v>225</v>
      </c>
      <c r="H164">
        <v>375.61824369347215</v>
      </c>
      <c r="I164">
        <v>54</v>
      </c>
      <c r="J164">
        <v>1392859.4543391138</v>
      </c>
      <c r="K164">
        <v>100656000</v>
      </c>
      <c r="L164">
        <v>162</v>
      </c>
      <c r="M164">
        <v>0.33881004815731891</v>
      </c>
      <c r="N164">
        <v>-1.8867924528301887</v>
      </c>
    </row>
    <row r="165" spans="1:14" x14ac:dyDescent="0.3">
      <c r="A165">
        <v>164</v>
      </c>
      <c r="B165" t="s">
        <v>139</v>
      </c>
      <c r="C165" t="s">
        <v>149</v>
      </c>
      <c r="D165" t="s">
        <v>154</v>
      </c>
      <c r="E165" t="s">
        <v>156</v>
      </c>
      <c r="F165" t="s">
        <v>161</v>
      </c>
      <c r="G165" t="s">
        <v>225</v>
      </c>
      <c r="H165">
        <v>375.61824369347215</v>
      </c>
      <c r="I165">
        <v>54</v>
      </c>
      <c r="J165">
        <v>1392859.4543391138</v>
      </c>
      <c r="K165">
        <v>100656000</v>
      </c>
      <c r="L165">
        <v>163</v>
      </c>
      <c r="M165">
        <v>0.33881004815731891</v>
      </c>
      <c r="N165">
        <v>-1.8867924528301887</v>
      </c>
    </row>
    <row r="166" spans="1:14" x14ac:dyDescent="0.3">
      <c r="A166">
        <v>165</v>
      </c>
      <c r="B166" t="s">
        <v>139</v>
      </c>
      <c r="C166" t="s">
        <v>149</v>
      </c>
      <c r="D166" t="s">
        <v>154</v>
      </c>
      <c r="E166" t="s">
        <v>156</v>
      </c>
      <c r="F166" t="s">
        <v>161</v>
      </c>
      <c r="G166" t="s">
        <v>225</v>
      </c>
      <c r="H166">
        <v>375.61824369347215</v>
      </c>
      <c r="I166">
        <v>54</v>
      </c>
      <c r="J166">
        <v>1392859.4543391138</v>
      </c>
      <c r="K166">
        <v>100656000</v>
      </c>
      <c r="L166">
        <v>164</v>
      </c>
      <c r="M166">
        <v>0.33881004815731891</v>
      </c>
      <c r="N166">
        <v>-1.8867924528301887</v>
      </c>
    </row>
    <row r="167" spans="1:14" x14ac:dyDescent="0.3">
      <c r="A167">
        <v>166</v>
      </c>
      <c r="B167" t="s">
        <v>139</v>
      </c>
      <c r="C167" t="s">
        <v>149</v>
      </c>
      <c r="D167" t="s">
        <v>154</v>
      </c>
      <c r="E167" t="s">
        <v>156</v>
      </c>
      <c r="F167" t="s">
        <v>161</v>
      </c>
      <c r="G167" t="s">
        <v>225</v>
      </c>
      <c r="H167">
        <v>375.61824369347215</v>
      </c>
      <c r="I167">
        <v>54</v>
      </c>
      <c r="J167">
        <v>1392859.4543391138</v>
      </c>
      <c r="K167">
        <v>100656000</v>
      </c>
      <c r="L167">
        <v>165</v>
      </c>
      <c r="M167">
        <v>0.33881004815731891</v>
      </c>
      <c r="N167">
        <v>-1.8867924528301887</v>
      </c>
    </row>
    <row r="168" spans="1:14" x14ac:dyDescent="0.3">
      <c r="A168">
        <v>167</v>
      </c>
      <c r="B168" t="s">
        <v>139</v>
      </c>
      <c r="C168" t="s">
        <v>149</v>
      </c>
      <c r="D168" t="s">
        <v>154</v>
      </c>
      <c r="E168" t="s">
        <v>156</v>
      </c>
      <c r="F168" t="s">
        <v>161</v>
      </c>
      <c r="G168" t="s">
        <v>225</v>
      </c>
      <c r="H168">
        <v>375.61824369347215</v>
      </c>
      <c r="I168">
        <v>54</v>
      </c>
      <c r="J168">
        <v>1392859.4543391138</v>
      </c>
      <c r="K168">
        <v>100656000</v>
      </c>
      <c r="L168">
        <v>166</v>
      </c>
      <c r="M168">
        <v>0.33881004815731891</v>
      </c>
      <c r="N168">
        <v>-1.8867924528301887</v>
      </c>
    </row>
    <row r="169" spans="1:14" x14ac:dyDescent="0.3">
      <c r="A169">
        <v>168</v>
      </c>
      <c r="B169" t="s">
        <v>139</v>
      </c>
      <c r="C169" t="s">
        <v>149</v>
      </c>
      <c r="D169" t="s">
        <v>154</v>
      </c>
      <c r="E169" t="s">
        <v>156</v>
      </c>
      <c r="F169" t="s">
        <v>161</v>
      </c>
      <c r="G169" t="s">
        <v>225</v>
      </c>
      <c r="H169">
        <v>375.61824369347215</v>
      </c>
      <c r="I169">
        <v>54</v>
      </c>
      <c r="J169">
        <v>1392859.4543391138</v>
      </c>
      <c r="K169">
        <v>100656000</v>
      </c>
      <c r="L169">
        <v>167</v>
      </c>
      <c r="M169">
        <v>0.33881004815731891</v>
      </c>
      <c r="N169">
        <v>-1.8867924528301887</v>
      </c>
    </row>
    <row r="170" spans="1:14" x14ac:dyDescent="0.3">
      <c r="A170">
        <v>169</v>
      </c>
      <c r="B170" t="s">
        <v>139</v>
      </c>
      <c r="C170" t="s">
        <v>149</v>
      </c>
      <c r="D170" t="s">
        <v>154</v>
      </c>
      <c r="E170" t="s">
        <v>156</v>
      </c>
      <c r="F170" t="s">
        <v>161</v>
      </c>
      <c r="G170" t="s">
        <v>225</v>
      </c>
      <c r="H170">
        <v>375.61824369347215</v>
      </c>
      <c r="I170">
        <v>54</v>
      </c>
      <c r="J170">
        <v>1392859.4543391138</v>
      </c>
      <c r="K170">
        <v>100656000</v>
      </c>
      <c r="L170">
        <v>168</v>
      </c>
      <c r="M170">
        <v>0.33881004815731891</v>
      </c>
      <c r="N170">
        <v>-1.8867924528301887</v>
      </c>
    </row>
    <row r="171" spans="1:14" x14ac:dyDescent="0.3">
      <c r="A171">
        <v>170</v>
      </c>
      <c r="B171" t="s">
        <v>139</v>
      </c>
      <c r="C171" t="s">
        <v>149</v>
      </c>
      <c r="D171" t="s">
        <v>154</v>
      </c>
      <c r="E171" t="s">
        <v>156</v>
      </c>
      <c r="F171" t="s">
        <v>161</v>
      </c>
      <c r="G171" t="s">
        <v>225</v>
      </c>
      <c r="H171">
        <v>375.61824369347215</v>
      </c>
      <c r="I171">
        <v>54</v>
      </c>
      <c r="J171">
        <v>1392859.4543391138</v>
      </c>
      <c r="K171">
        <v>100656000</v>
      </c>
      <c r="L171">
        <v>169</v>
      </c>
      <c r="M171">
        <v>0.33881004815731891</v>
      </c>
      <c r="N171">
        <v>-1.8867924528301887</v>
      </c>
    </row>
    <row r="172" spans="1:14" x14ac:dyDescent="0.3">
      <c r="A172">
        <v>171</v>
      </c>
      <c r="B172" t="s">
        <v>139</v>
      </c>
      <c r="C172" t="s">
        <v>149</v>
      </c>
      <c r="D172" t="s">
        <v>154</v>
      </c>
      <c r="E172" t="s">
        <v>156</v>
      </c>
      <c r="F172" t="s">
        <v>161</v>
      </c>
      <c r="G172" t="s">
        <v>225</v>
      </c>
      <c r="H172">
        <v>375.61824369347215</v>
      </c>
      <c r="I172">
        <v>54</v>
      </c>
      <c r="J172">
        <v>1392859.4543391138</v>
      </c>
      <c r="K172">
        <v>100656000</v>
      </c>
      <c r="L172">
        <v>170</v>
      </c>
      <c r="M172">
        <v>0.33881004815731891</v>
      </c>
      <c r="N172">
        <v>-1.8867924528301887</v>
      </c>
    </row>
    <row r="173" spans="1:14" x14ac:dyDescent="0.3">
      <c r="A173">
        <v>172</v>
      </c>
      <c r="B173" t="s">
        <v>139</v>
      </c>
      <c r="C173" t="s">
        <v>149</v>
      </c>
      <c r="D173" t="s">
        <v>154</v>
      </c>
      <c r="E173" t="s">
        <v>156</v>
      </c>
      <c r="F173" t="s">
        <v>161</v>
      </c>
      <c r="G173" t="s">
        <v>225</v>
      </c>
      <c r="H173">
        <v>375.61824369347215</v>
      </c>
      <c r="I173">
        <v>54</v>
      </c>
      <c r="J173">
        <v>1392859.4543391138</v>
      </c>
      <c r="K173">
        <v>100656000</v>
      </c>
      <c r="L173">
        <v>171</v>
      </c>
      <c r="M173">
        <v>0.33881004815731891</v>
      </c>
      <c r="N173">
        <v>-1.8867924528301887</v>
      </c>
    </row>
    <row r="174" spans="1:14" x14ac:dyDescent="0.3">
      <c r="A174">
        <v>173</v>
      </c>
      <c r="B174" t="s">
        <v>139</v>
      </c>
      <c r="C174" t="s">
        <v>149</v>
      </c>
      <c r="D174" t="s">
        <v>154</v>
      </c>
      <c r="E174" t="s">
        <v>156</v>
      </c>
      <c r="F174" t="s">
        <v>161</v>
      </c>
      <c r="G174" t="s">
        <v>225</v>
      </c>
      <c r="H174">
        <v>375.61824369347215</v>
      </c>
      <c r="I174">
        <v>54</v>
      </c>
      <c r="J174">
        <v>1392859.4543391138</v>
      </c>
      <c r="K174">
        <v>100656000</v>
      </c>
      <c r="L174">
        <v>172</v>
      </c>
      <c r="M174">
        <v>0.33881004815731891</v>
      </c>
      <c r="N174">
        <v>-1.8867924528301887</v>
      </c>
    </row>
    <row r="175" spans="1:14" x14ac:dyDescent="0.3">
      <c r="A175">
        <v>174</v>
      </c>
      <c r="B175" t="s">
        <v>139</v>
      </c>
      <c r="C175" t="s">
        <v>149</v>
      </c>
      <c r="D175" t="s">
        <v>154</v>
      </c>
      <c r="E175" t="s">
        <v>156</v>
      </c>
      <c r="F175" t="s">
        <v>161</v>
      </c>
      <c r="G175" t="s">
        <v>225</v>
      </c>
      <c r="H175">
        <v>375.61824369347215</v>
      </c>
      <c r="I175">
        <v>54</v>
      </c>
      <c r="J175">
        <v>1392859.4543391138</v>
      </c>
      <c r="K175">
        <v>100656000</v>
      </c>
      <c r="L175">
        <v>173</v>
      </c>
      <c r="M175">
        <v>0.33881004815731891</v>
      </c>
      <c r="N175">
        <v>-1.8867924528301887</v>
      </c>
    </row>
    <row r="176" spans="1:14" x14ac:dyDescent="0.3">
      <c r="A176">
        <v>175</v>
      </c>
      <c r="B176" t="s">
        <v>139</v>
      </c>
      <c r="C176" t="s">
        <v>149</v>
      </c>
      <c r="D176" t="s">
        <v>154</v>
      </c>
      <c r="E176" t="s">
        <v>156</v>
      </c>
      <c r="F176" t="s">
        <v>161</v>
      </c>
      <c r="G176" t="s">
        <v>225</v>
      </c>
      <c r="H176">
        <v>375.61824369347215</v>
      </c>
      <c r="I176">
        <v>54</v>
      </c>
      <c r="J176">
        <v>1392859.4543391138</v>
      </c>
      <c r="K176">
        <v>100656000</v>
      </c>
      <c r="L176">
        <v>174</v>
      </c>
      <c r="M176">
        <v>0.33881004815731891</v>
      </c>
      <c r="N176">
        <v>-1.8867924528301887</v>
      </c>
    </row>
    <row r="177" spans="1:14" x14ac:dyDescent="0.3">
      <c r="A177">
        <v>176</v>
      </c>
      <c r="B177" t="s">
        <v>139</v>
      </c>
      <c r="C177" t="s">
        <v>149</v>
      </c>
      <c r="D177" t="s">
        <v>154</v>
      </c>
      <c r="E177" t="s">
        <v>156</v>
      </c>
      <c r="F177" t="s">
        <v>161</v>
      </c>
      <c r="G177" t="s">
        <v>225</v>
      </c>
      <c r="H177">
        <v>375.61824369347215</v>
      </c>
      <c r="I177">
        <v>54</v>
      </c>
      <c r="J177">
        <v>1392859.4543391138</v>
      </c>
      <c r="K177">
        <v>100656000</v>
      </c>
      <c r="L177">
        <v>175</v>
      </c>
      <c r="M177">
        <v>0.33881004815731891</v>
      </c>
      <c r="N177">
        <v>-1.8867924528301887</v>
      </c>
    </row>
    <row r="178" spans="1:14" x14ac:dyDescent="0.3">
      <c r="A178">
        <v>177</v>
      </c>
      <c r="B178" t="s">
        <v>139</v>
      </c>
      <c r="C178" t="s">
        <v>149</v>
      </c>
      <c r="D178" t="s">
        <v>154</v>
      </c>
      <c r="E178" t="s">
        <v>156</v>
      </c>
      <c r="F178" t="s">
        <v>161</v>
      </c>
      <c r="G178" t="s">
        <v>225</v>
      </c>
      <c r="H178">
        <v>375.61824369347215</v>
      </c>
      <c r="I178">
        <v>54</v>
      </c>
      <c r="J178">
        <v>1392859.4543391138</v>
      </c>
      <c r="K178">
        <v>100656000</v>
      </c>
      <c r="L178">
        <v>176</v>
      </c>
      <c r="M178">
        <v>0.33881004815731891</v>
      </c>
      <c r="N178">
        <v>-1.8867924528301887</v>
      </c>
    </row>
    <row r="179" spans="1:14" x14ac:dyDescent="0.3">
      <c r="A179">
        <v>178</v>
      </c>
      <c r="B179" t="s">
        <v>139</v>
      </c>
      <c r="C179" t="s">
        <v>149</v>
      </c>
      <c r="D179" t="s">
        <v>154</v>
      </c>
      <c r="E179" t="s">
        <v>156</v>
      </c>
      <c r="F179" t="s">
        <v>161</v>
      </c>
      <c r="G179" t="s">
        <v>225</v>
      </c>
      <c r="H179">
        <v>375.61824369347215</v>
      </c>
      <c r="I179">
        <v>54</v>
      </c>
      <c r="J179">
        <v>1392859.4543391138</v>
      </c>
      <c r="K179">
        <v>100656000</v>
      </c>
      <c r="L179">
        <v>177</v>
      </c>
      <c r="M179">
        <v>0.33881004815731891</v>
      </c>
      <c r="N179">
        <v>-1.8867924528301887</v>
      </c>
    </row>
    <row r="180" spans="1:14" x14ac:dyDescent="0.3">
      <c r="A180">
        <v>179</v>
      </c>
      <c r="B180" t="s">
        <v>139</v>
      </c>
      <c r="C180" t="s">
        <v>149</v>
      </c>
      <c r="D180" t="s">
        <v>154</v>
      </c>
      <c r="E180" t="s">
        <v>156</v>
      </c>
      <c r="F180" t="s">
        <v>161</v>
      </c>
      <c r="G180" t="s">
        <v>225</v>
      </c>
      <c r="H180">
        <v>375.61824369347215</v>
      </c>
      <c r="I180">
        <v>54</v>
      </c>
      <c r="J180">
        <v>1392859.4543391138</v>
      </c>
      <c r="K180">
        <v>100656000</v>
      </c>
      <c r="L180">
        <v>178</v>
      </c>
      <c r="M180">
        <v>0.33881004815731891</v>
      </c>
      <c r="N180">
        <v>-1.8867924528301887</v>
      </c>
    </row>
    <row r="181" spans="1:14" x14ac:dyDescent="0.3">
      <c r="A181">
        <v>180</v>
      </c>
      <c r="B181" t="s">
        <v>139</v>
      </c>
      <c r="C181" t="s">
        <v>149</v>
      </c>
      <c r="D181" t="s">
        <v>154</v>
      </c>
      <c r="E181" t="s">
        <v>156</v>
      </c>
      <c r="F181" t="s">
        <v>161</v>
      </c>
      <c r="G181" t="s">
        <v>225</v>
      </c>
      <c r="H181">
        <v>375.61824369347215</v>
      </c>
      <c r="I181">
        <v>54</v>
      </c>
      <c r="J181">
        <v>1392859.4543391138</v>
      </c>
      <c r="K181">
        <v>100656000</v>
      </c>
      <c r="L181">
        <v>179</v>
      </c>
      <c r="M181">
        <v>0.33881004815731891</v>
      </c>
      <c r="N181">
        <v>-1.8867924528301887</v>
      </c>
    </row>
    <row r="182" spans="1:14" x14ac:dyDescent="0.3">
      <c r="A182">
        <v>181</v>
      </c>
      <c r="B182" t="s">
        <v>139</v>
      </c>
      <c r="C182" t="s">
        <v>149</v>
      </c>
      <c r="D182" t="s">
        <v>154</v>
      </c>
      <c r="E182" t="s">
        <v>156</v>
      </c>
      <c r="F182" t="s">
        <v>161</v>
      </c>
      <c r="G182" t="s">
        <v>225</v>
      </c>
      <c r="H182">
        <v>375.61824369347215</v>
      </c>
      <c r="I182">
        <v>54</v>
      </c>
      <c r="J182">
        <v>1392859.4543391138</v>
      </c>
      <c r="K182">
        <v>100656000</v>
      </c>
      <c r="L182">
        <v>180</v>
      </c>
      <c r="M182">
        <v>0.33881004815731891</v>
      </c>
      <c r="N182">
        <v>-1.8867924528301887</v>
      </c>
    </row>
    <row r="183" spans="1:14" x14ac:dyDescent="0.3">
      <c r="A183">
        <v>182</v>
      </c>
      <c r="B183" t="s">
        <v>139</v>
      </c>
      <c r="C183" t="s">
        <v>149</v>
      </c>
      <c r="D183" t="s">
        <v>154</v>
      </c>
      <c r="E183" t="s">
        <v>156</v>
      </c>
      <c r="F183" t="s">
        <v>161</v>
      </c>
      <c r="G183" t="s">
        <v>225</v>
      </c>
      <c r="H183">
        <v>375.61824369347215</v>
      </c>
      <c r="I183">
        <v>54</v>
      </c>
      <c r="J183">
        <v>1392859.4543391138</v>
      </c>
      <c r="K183">
        <v>100656000</v>
      </c>
      <c r="L183">
        <v>181</v>
      </c>
      <c r="M183">
        <v>0.33881004815731891</v>
      </c>
      <c r="N183">
        <v>-1.8867924528301887</v>
      </c>
    </row>
    <row r="184" spans="1:14" x14ac:dyDescent="0.3">
      <c r="A184">
        <v>183</v>
      </c>
      <c r="B184" t="s">
        <v>139</v>
      </c>
      <c r="C184" t="s">
        <v>149</v>
      </c>
      <c r="D184" t="s">
        <v>154</v>
      </c>
      <c r="E184" t="s">
        <v>156</v>
      </c>
      <c r="F184" t="s">
        <v>161</v>
      </c>
      <c r="G184" t="s">
        <v>225</v>
      </c>
      <c r="H184">
        <v>375.61824369347215</v>
      </c>
      <c r="I184">
        <v>54</v>
      </c>
      <c r="J184">
        <v>1392859.4543391138</v>
      </c>
      <c r="K184">
        <v>100656000</v>
      </c>
      <c r="L184">
        <v>182</v>
      </c>
      <c r="M184">
        <v>0.33881004815731891</v>
      </c>
      <c r="N184">
        <v>-1.8867924528301887</v>
      </c>
    </row>
    <row r="185" spans="1:14" x14ac:dyDescent="0.3">
      <c r="A185">
        <v>184</v>
      </c>
      <c r="B185" t="s">
        <v>139</v>
      </c>
      <c r="C185" t="s">
        <v>149</v>
      </c>
      <c r="D185" t="s">
        <v>154</v>
      </c>
      <c r="E185" t="s">
        <v>156</v>
      </c>
      <c r="F185" t="s">
        <v>161</v>
      </c>
      <c r="G185" t="s">
        <v>225</v>
      </c>
      <c r="H185">
        <v>375.61824369347215</v>
      </c>
      <c r="I185">
        <v>54</v>
      </c>
      <c r="J185">
        <v>1392859.4543391138</v>
      </c>
      <c r="K185">
        <v>100656000</v>
      </c>
      <c r="L185">
        <v>183</v>
      </c>
      <c r="M185">
        <v>0.33881004815731891</v>
      </c>
      <c r="N185">
        <v>-1.8867924528301887</v>
      </c>
    </row>
    <row r="186" spans="1:14" x14ac:dyDescent="0.3">
      <c r="A186">
        <v>185</v>
      </c>
      <c r="B186" t="s">
        <v>139</v>
      </c>
      <c r="C186" t="s">
        <v>149</v>
      </c>
      <c r="D186" t="s">
        <v>154</v>
      </c>
      <c r="E186" t="s">
        <v>156</v>
      </c>
      <c r="F186" t="s">
        <v>161</v>
      </c>
      <c r="G186" t="s">
        <v>225</v>
      </c>
      <c r="H186">
        <v>375.61824369347215</v>
      </c>
      <c r="I186">
        <v>54</v>
      </c>
      <c r="J186">
        <v>1392859.4543391138</v>
      </c>
      <c r="K186">
        <v>100656000</v>
      </c>
      <c r="L186">
        <v>184</v>
      </c>
      <c r="M186">
        <v>0.33881004815731891</v>
      </c>
      <c r="N186">
        <v>-1.8867924528301887</v>
      </c>
    </row>
    <row r="187" spans="1:14" x14ac:dyDescent="0.3">
      <c r="A187">
        <v>186</v>
      </c>
      <c r="B187" t="s">
        <v>139</v>
      </c>
      <c r="C187" t="s">
        <v>149</v>
      </c>
      <c r="D187" t="s">
        <v>154</v>
      </c>
      <c r="E187" t="s">
        <v>156</v>
      </c>
      <c r="F187" t="s">
        <v>161</v>
      </c>
      <c r="G187" t="s">
        <v>225</v>
      </c>
      <c r="H187">
        <v>375.61824369347215</v>
      </c>
      <c r="I187">
        <v>54</v>
      </c>
      <c r="J187">
        <v>1392859.4543391138</v>
      </c>
      <c r="K187">
        <v>100656000</v>
      </c>
      <c r="L187">
        <v>185</v>
      </c>
      <c r="M187">
        <v>0.33881004815731891</v>
      </c>
      <c r="N187">
        <v>-1.8867924528301887</v>
      </c>
    </row>
    <row r="188" spans="1:14" x14ac:dyDescent="0.3">
      <c r="A188">
        <v>187</v>
      </c>
      <c r="B188" t="s">
        <v>139</v>
      </c>
      <c r="C188" t="s">
        <v>149</v>
      </c>
      <c r="D188" t="s">
        <v>154</v>
      </c>
      <c r="E188" t="s">
        <v>156</v>
      </c>
      <c r="F188" t="s">
        <v>161</v>
      </c>
      <c r="G188" t="s">
        <v>225</v>
      </c>
      <c r="H188">
        <v>375.61824369347215</v>
      </c>
      <c r="I188">
        <v>54</v>
      </c>
      <c r="J188">
        <v>1392859.4543391138</v>
      </c>
      <c r="K188">
        <v>100656000</v>
      </c>
      <c r="L188">
        <v>186</v>
      </c>
      <c r="M188">
        <v>0.33881004815731891</v>
      </c>
      <c r="N188">
        <v>-1.8867924528301887</v>
      </c>
    </row>
    <row r="189" spans="1:14" x14ac:dyDescent="0.3">
      <c r="A189">
        <v>188</v>
      </c>
      <c r="B189" t="s">
        <v>139</v>
      </c>
      <c r="C189" t="s">
        <v>149</v>
      </c>
      <c r="D189" t="s">
        <v>154</v>
      </c>
      <c r="E189" t="s">
        <v>156</v>
      </c>
      <c r="F189" t="s">
        <v>161</v>
      </c>
      <c r="G189" t="s">
        <v>225</v>
      </c>
      <c r="H189">
        <v>375.61824369347215</v>
      </c>
      <c r="I189">
        <v>54</v>
      </c>
      <c r="J189">
        <v>1392859.4543391138</v>
      </c>
      <c r="K189">
        <v>100656000</v>
      </c>
      <c r="L189">
        <v>187</v>
      </c>
      <c r="M189">
        <v>0.33881004815731891</v>
      </c>
      <c r="N189">
        <v>-1.8867924528301887</v>
      </c>
    </row>
    <row r="190" spans="1:14" x14ac:dyDescent="0.3">
      <c r="A190">
        <v>189</v>
      </c>
      <c r="B190" t="s">
        <v>139</v>
      </c>
      <c r="C190" t="s">
        <v>149</v>
      </c>
      <c r="D190" t="s">
        <v>154</v>
      </c>
      <c r="E190" t="s">
        <v>156</v>
      </c>
      <c r="F190" t="s">
        <v>161</v>
      </c>
      <c r="G190" t="s">
        <v>225</v>
      </c>
      <c r="H190">
        <v>375.61824369347215</v>
      </c>
      <c r="I190">
        <v>54</v>
      </c>
      <c r="J190">
        <v>1392859.4543391138</v>
      </c>
      <c r="K190">
        <v>100656000</v>
      </c>
      <c r="L190">
        <v>188</v>
      </c>
      <c r="M190">
        <v>0.33881004815731891</v>
      </c>
      <c r="N190">
        <v>-1.8867924528301887</v>
      </c>
    </row>
    <row r="191" spans="1:14" x14ac:dyDescent="0.3">
      <c r="A191">
        <v>190</v>
      </c>
      <c r="B191" t="s">
        <v>139</v>
      </c>
      <c r="C191" t="s">
        <v>149</v>
      </c>
      <c r="D191" t="s">
        <v>154</v>
      </c>
      <c r="E191" t="s">
        <v>156</v>
      </c>
      <c r="F191" t="s">
        <v>161</v>
      </c>
      <c r="G191" t="s">
        <v>225</v>
      </c>
      <c r="H191">
        <v>375.61824369347215</v>
      </c>
      <c r="I191">
        <v>54</v>
      </c>
      <c r="J191">
        <v>1392859.4543391138</v>
      </c>
      <c r="K191">
        <v>100656000</v>
      </c>
      <c r="L191">
        <v>189</v>
      </c>
      <c r="M191">
        <v>0.33881004815731891</v>
      </c>
      <c r="N191">
        <v>-1.8867924528301887</v>
      </c>
    </row>
    <row r="192" spans="1:14" x14ac:dyDescent="0.3">
      <c r="A192">
        <v>191</v>
      </c>
      <c r="B192" t="s">
        <v>139</v>
      </c>
      <c r="C192" t="s">
        <v>149</v>
      </c>
      <c r="D192" t="s">
        <v>154</v>
      </c>
      <c r="E192" t="s">
        <v>156</v>
      </c>
      <c r="F192" t="s">
        <v>161</v>
      </c>
      <c r="G192" t="s">
        <v>225</v>
      </c>
      <c r="H192">
        <v>375.61824369347215</v>
      </c>
      <c r="I192">
        <v>54</v>
      </c>
      <c r="J192">
        <v>1392859.4543391138</v>
      </c>
      <c r="K192">
        <v>100656000</v>
      </c>
      <c r="L192">
        <v>190</v>
      </c>
      <c r="M192">
        <v>0.33881004815731891</v>
      </c>
      <c r="N192">
        <v>-1.8867924528301887</v>
      </c>
    </row>
    <row r="193" spans="1:14" x14ac:dyDescent="0.3">
      <c r="A193">
        <v>192</v>
      </c>
      <c r="B193" t="s">
        <v>139</v>
      </c>
      <c r="C193" t="s">
        <v>149</v>
      </c>
      <c r="D193" t="s">
        <v>154</v>
      </c>
      <c r="E193" t="s">
        <v>156</v>
      </c>
      <c r="F193" t="s">
        <v>161</v>
      </c>
      <c r="G193" t="s">
        <v>225</v>
      </c>
      <c r="H193">
        <v>375.61824369347215</v>
      </c>
      <c r="I193">
        <v>54</v>
      </c>
      <c r="J193">
        <v>1392859.4543391138</v>
      </c>
      <c r="K193">
        <v>100656000</v>
      </c>
      <c r="L193">
        <v>191</v>
      </c>
      <c r="M193">
        <v>0.33881004815731891</v>
      </c>
      <c r="N193">
        <v>-1.8867924528301887</v>
      </c>
    </row>
    <row r="194" spans="1:14" x14ac:dyDescent="0.3">
      <c r="A194">
        <v>193</v>
      </c>
      <c r="B194" t="s">
        <v>139</v>
      </c>
      <c r="C194" t="s">
        <v>149</v>
      </c>
      <c r="D194" t="s">
        <v>154</v>
      </c>
      <c r="E194" t="s">
        <v>156</v>
      </c>
      <c r="F194" t="s">
        <v>161</v>
      </c>
      <c r="G194" t="s">
        <v>225</v>
      </c>
      <c r="H194">
        <v>375.61824369347215</v>
      </c>
      <c r="I194">
        <v>54</v>
      </c>
      <c r="J194">
        <v>1392859.4543391138</v>
      </c>
      <c r="K194">
        <v>100656000</v>
      </c>
      <c r="L194">
        <v>192</v>
      </c>
      <c r="M194">
        <v>0.33881004815731891</v>
      </c>
      <c r="N194">
        <v>-1.8867924528301887</v>
      </c>
    </row>
    <row r="195" spans="1:14" x14ac:dyDescent="0.3">
      <c r="A195">
        <v>194</v>
      </c>
      <c r="B195" t="s">
        <v>139</v>
      </c>
      <c r="C195" t="s">
        <v>149</v>
      </c>
      <c r="D195" t="s">
        <v>154</v>
      </c>
      <c r="E195" t="s">
        <v>156</v>
      </c>
      <c r="F195" t="s">
        <v>161</v>
      </c>
      <c r="G195" t="s">
        <v>225</v>
      </c>
      <c r="H195">
        <v>375.61824369347215</v>
      </c>
      <c r="I195">
        <v>54</v>
      </c>
      <c r="J195">
        <v>1392859.4543391138</v>
      </c>
      <c r="K195">
        <v>100656000</v>
      </c>
      <c r="L195">
        <v>193</v>
      </c>
      <c r="M195">
        <v>0.33881004815731891</v>
      </c>
      <c r="N195">
        <v>-1.8867924528301887</v>
      </c>
    </row>
    <row r="196" spans="1:14" x14ac:dyDescent="0.3">
      <c r="A196">
        <v>195</v>
      </c>
      <c r="B196" t="s">
        <v>139</v>
      </c>
      <c r="C196" t="s">
        <v>149</v>
      </c>
      <c r="D196" t="s">
        <v>154</v>
      </c>
      <c r="E196" t="s">
        <v>156</v>
      </c>
      <c r="F196" t="s">
        <v>161</v>
      </c>
      <c r="G196" t="s">
        <v>225</v>
      </c>
      <c r="H196">
        <v>375.61824369347215</v>
      </c>
      <c r="I196">
        <v>54</v>
      </c>
      <c r="J196">
        <v>1392859.4543391138</v>
      </c>
      <c r="K196">
        <v>100656000</v>
      </c>
      <c r="L196">
        <v>194</v>
      </c>
      <c r="M196">
        <v>0.33881004815731891</v>
      </c>
      <c r="N196">
        <v>-1.8867924528301887</v>
      </c>
    </row>
    <row r="197" spans="1:14" x14ac:dyDescent="0.3">
      <c r="A197">
        <v>196</v>
      </c>
      <c r="B197" t="s">
        <v>139</v>
      </c>
      <c r="C197" t="s">
        <v>149</v>
      </c>
      <c r="D197" t="s">
        <v>154</v>
      </c>
      <c r="E197" t="s">
        <v>156</v>
      </c>
      <c r="F197" t="s">
        <v>161</v>
      </c>
      <c r="G197" t="s">
        <v>225</v>
      </c>
      <c r="H197">
        <v>375.61824369347215</v>
      </c>
      <c r="I197">
        <v>54</v>
      </c>
      <c r="J197">
        <v>1392859.4543391138</v>
      </c>
      <c r="K197">
        <v>100656000</v>
      </c>
      <c r="L197">
        <v>195</v>
      </c>
      <c r="M197">
        <v>0.33881004815731891</v>
      </c>
      <c r="N197">
        <v>-1.8867924528301887</v>
      </c>
    </row>
    <row r="198" spans="1:14" x14ac:dyDescent="0.3">
      <c r="A198">
        <v>197</v>
      </c>
      <c r="B198" t="s">
        <v>139</v>
      </c>
      <c r="C198" t="s">
        <v>149</v>
      </c>
      <c r="D198" t="s">
        <v>154</v>
      </c>
      <c r="E198" t="s">
        <v>156</v>
      </c>
      <c r="F198" t="s">
        <v>161</v>
      </c>
      <c r="G198" t="s">
        <v>225</v>
      </c>
      <c r="H198">
        <v>375.61824369347215</v>
      </c>
      <c r="I198">
        <v>54</v>
      </c>
      <c r="J198">
        <v>1392859.4543391138</v>
      </c>
      <c r="K198">
        <v>100656000</v>
      </c>
      <c r="L198">
        <v>196</v>
      </c>
      <c r="M198">
        <v>0.33881004815731891</v>
      </c>
      <c r="N198">
        <v>-1.8867924528301887</v>
      </c>
    </row>
    <row r="199" spans="1:14" x14ac:dyDescent="0.3">
      <c r="A199">
        <v>198</v>
      </c>
      <c r="B199" t="s">
        <v>139</v>
      </c>
      <c r="C199" t="s">
        <v>149</v>
      </c>
      <c r="D199" t="s">
        <v>154</v>
      </c>
      <c r="E199" t="s">
        <v>156</v>
      </c>
      <c r="F199" t="s">
        <v>161</v>
      </c>
      <c r="G199" t="s">
        <v>225</v>
      </c>
      <c r="H199">
        <v>375.61824369347215</v>
      </c>
      <c r="I199">
        <v>54</v>
      </c>
      <c r="J199">
        <v>1392859.4543391138</v>
      </c>
      <c r="K199">
        <v>100656000</v>
      </c>
      <c r="L199">
        <v>197</v>
      </c>
      <c r="M199">
        <v>0.33881004815731891</v>
      </c>
      <c r="N199">
        <v>-1.8867924528301887</v>
      </c>
    </row>
    <row r="200" spans="1:14" x14ac:dyDescent="0.3">
      <c r="A200">
        <v>199</v>
      </c>
      <c r="B200" t="s">
        <v>139</v>
      </c>
      <c r="C200" t="s">
        <v>149</v>
      </c>
      <c r="D200" t="s">
        <v>154</v>
      </c>
      <c r="E200" t="s">
        <v>156</v>
      </c>
      <c r="F200" t="s">
        <v>161</v>
      </c>
      <c r="G200" t="s">
        <v>225</v>
      </c>
      <c r="H200">
        <v>375.61824369347215</v>
      </c>
      <c r="I200">
        <v>54</v>
      </c>
      <c r="J200">
        <v>1392859.4543391138</v>
      </c>
      <c r="K200">
        <v>100656000</v>
      </c>
      <c r="L200">
        <v>198</v>
      </c>
      <c r="M200">
        <v>0.33881004815731891</v>
      </c>
      <c r="N200">
        <v>-1.8867924528301887</v>
      </c>
    </row>
    <row r="201" spans="1:14" x14ac:dyDescent="0.3">
      <c r="A201">
        <v>200</v>
      </c>
      <c r="B201" t="s">
        <v>139</v>
      </c>
      <c r="C201" t="s">
        <v>149</v>
      </c>
      <c r="D201" t="s">
        <v>154</v>
      </c>
      <c r="E201" t="s">
        <v>156</v>
      </c>
      <c r="F201" t="s">
        <v>161</v>
      </c>
      <c r="G201" t="s">
        <v>225</v>
      </c>
      <c r="H201">
        <v>375.61824369347215</v>
      </c>
      <c r="I201">
        <v>54</v>
      </c>
      <c r="J201">
        <v>1392859.4543391138</v>
      </c>
      <c r="K201">
        <v>100656000</v>
      </c>
      <c r="L201">
        <v>199</v>
      </c>
      <c r="M201">
        <v>0.33881004815731891</v>
      </c>
      <c r="N201">
        <v>-1.8867924528301887</v>
      </c>
    </row>
    <row r="202" spans="1:14" x14ac:dyDescent="0.3">
      <c r="A202">
        <v>201</v>
      </c>
      <c r="B202" t="s">
        <v>139</v>
      </c>
      <c r="C202" t="s">
        <v>149</v>
      </c>
      <c r="D202" t="s">
        <v>154</v>
      </c>
      <c r="E202" t="s">
        <v>156</v>
      </c>
      <c r="F202" t="s">
        <v>161</v>
      </c>
      <c r="G202" t="s">
        <v>225</v>
      </c>
      <c r="H202">
        <v>375.61824369347215</v>
      </c>
      <c r="I202">
        <v>54</v>
      </c>
      <c r="J202">
        <v>1392859.4543391138</v>
      </c>
      <c r="K202">
        <v>100656000</v>
      </c>
      <c r="L202">
        <v>200</v>
      </c>
      <c r="M202">
        <v>0.33881004815731891</v>
      </c>
      <c r="N202">
        <v>-1.8867924528301887</v>
      </c>
    </row>
    <row r="203" spans="1:14" x14ac:dyDescent="0.3">
      <c r="A203">
        <v>202</v>
      </c>
      <c r="B203" t="s">
        <v>139</v>
      </c>
      <c r="C203" t="s">
        <v>149</v>
      </c>
      <c r="D203" t="s">
        <v>154</v>
      </c>
      <c r="E203" t="s">
        <v>156</v>
      </c>
      <c r="F203" t="s">
        <v>161</v>
      </c>
      <c r="G203" t="s">
        <v>225</v>
      </c>
      <c r="H203">
        <v>375.61824369347215</v>
      </c>
      <c r="I203">
        <v>54</v>
      </c>
      <c r="J203">
        <v>1392859.4543391138</v>
      </c>
      <c r="K203">
        <v>100656000</v>
      </c>
      <c r="L203">
        <v>201</v>
      </c>
      <c r="M203">
        <v>0.33881004815731891</v>
      </c>
      <c r="N203">
        <v>-1.8867924528301887</v>
      </c>
    </row>
    <row r="204" spans="1:14" x14ac:dyDescent="0.3">
      <c r="A204">
        <v>203</v>
      </c>
      <c r="B204" t="s">
        <v>139</v>
      </c>
      <c r="C204" t="s">
        <v>149</v>
      </c>
      <c r="D204" t="s">
        <v>154</v>
      </c>
      <c r="E204" t="s">
        <v>156</v>
      </c>
      <c r="F204" t="s">
        <v>161</v>
      </c>
      <c r="G204" t="s">
        <v>225</v>
      </c>
      <c r="H204">
        <v>375.61824369347215</v>
      </c>
      <c r="I204">
        <v>54</v>
      </c>
      <c r="J204">
        <v>1392859.4543391138</v>
      </c>
      <c r="K204">
        <v>100656000</v>
      </c>
      <c r="L204">
        <v>202</v>
      </c>
      <c r="M204">
        <v>0.33881004815731891</v>
      </c>
      <c r="N204">
        <v>-1.8867924528301887</v>
      </c>
    </row>
    <row r="205" spans="1:14" x14ac:dyDescent="0.3">
      <c r="A205">
        <v>204</v>
      </c>
      <c r="B205" t="s">
        <v>139</v>
      </c>
      <c r="C205" t="s">
        <v>149</v>
      </c>
      <c r="D205" t="s">
        <v>154</v>
      </c>
      <c r="E205" t="s">
        <v>156</v>
      </c>
      <c r="F205" t="s">
        <v>161</v>
      </c>
      <c r="G205" t="s">
        <v>225</v>
      </c>
      <c r="H205">
        <v>375.44088784936639</v>
      </c>
      <c r="I205">
        <v>54</v>
      </c>
      <c r="J205">
        <v>1541680.7297669984</v>
      </c>
      <c r="K205">
        <v>100656000</v>
      </c>
      <c r="L205">
        <v>203</v>
      </c>
      <c r="M205">
        <v>-10.309576156990193</v>
      </c>
      <c r="N205">
        <v>-1.8867924528301887</v>
      </c>
    </row>
    <row r="206" spans="1:14" x14ac:dyDescent="0.3">
      <c r="A206">
        <v>205</v>
      </c>
      <c r="B206" t="s">
        <v>139</v>
      </c>
      <c r="C206" t="s">
        <v>149</v>
      </c>
      <c r="D206" t="s">
        <v>154</v>
      </c>
      <c r="E206" t="s">
        <v>156</v>
      </c>
      <c r="F206" t="s">
        <v>161</v>
      </c>
      <c r="G206" t="s">
        <v>225</v>
      </c>
      <c r="H206">
        <v>375.44088784936639</v>
      </c>
      <c r="I206">
        <v>54</v>
      </c>
      <c r="J206">
        <v>1541680.7297669984</v>
      </c>
      <c r="K206">
        <v>100656000</v>
      </c>
      <c r="L206">
        <v>204</v>
      </c>
      <c r="M206">
        <v>-10.309576156990193</v>
      </c>
      <c r="N206">
        <v>-1.8867924528301887</v>
      </c>
    </row>
    <row r="207" spans="1:14" x14ac:dyDescent="0.3">
      <c r="A207">
        <v>206</v>
      </c>
      <c r="B207" t="s">
        <v>139</v>
      </c>
      <c r="C207" t="s">
        <v>149</v>
      </c>
      <c r="D207" t="s">
        <v>154</v>
      </c>
      <c r="E207" t="s">
        <v>156</v>
      </c>
      <c r="F207" t="s">
        <v>161</v>
      </c>
      <c r="G207" t="s">
        <v>225</v>
      </c>
      <c r="H207">
        <v>375.44088784936639</v>
      </c>
      <c r="I207">
        <v>54</v>
      </c>
      <c r="J207">
        <v>1541680.7297669984</v>
      </c>
      <c r="K207">
        <v>100656000</v>
      </c>
      <c r="L207">
        <v>205</v>
      </c>
      <c r="M207">
        <v>-10.309576156990193</v>
      </c>
      <c r="N207">
        <v>-1.8867924528301887</v>
      </c>
    </row>
    <row r="208" spans="1:14" x14ac:dyDescent="0.3">
      <c r="A208">
        <v>207</v>
      </c>
      <c r="B208" t="s">
        <v>139</v>
      </c>
      <c r="C208" t="s">
        <v>149</v>
      </c>
      <c r="D208" t="s">
        <v>154</v>
      </c>
      <c r="E208" t="s">
        <v>156</v>
      </c>
      <c r="F208" t="s">
        <v>161</v>
      </c>
      <c r="G208" t="s">
        <v>225</v>
      </c>
      <c r="H208">
        <v>375.44088784936639</v>
      </c>
      <c r="I208">
        <v>54</v>
      </c>
      <c r="J208">
        <v>1541680.7297669984</v>
      </c>
      <c r="K208">
        <v>100656000</v>
      </c>
      <c r="L208">
        <v>206</v>
      </c>
      <c r="M208">
        <v>-10.309576156990193</v>
      </c>
      <c r="N208">
        <v>-1.8867924528301887</v>
      </c>
    </row>
    <row r="209" spans="1:14" x14ac:dyDescent="0.3">
      <c r="A209">
        <v>208</v>
      </c>
      <c r="B209" t="s">
        <v>139</v>
      </c>
      <c r="C209" t="s">
        <v>149</v>
      </c>
      <c r="D209" t="s">
        <v>154</v>
      </c>
      <c r="E209" t="s">
        <v>156</v>
      </c>
      <c r="F209" t="s">
        <v>161</v>
      </c>
      <c r="G209" t="s">
        <v>225</v>
      </c>
      <c r="H209">
        <v>375.44088784936639</v>
      </c>
      <c r="I209">
        <v>54</v>
      </c>
      <c r="J209">
        <v>1541680.7297669984</v>
      </c>
      <c r="K209">
        <v>100656000</v>
      </c>
      <c r="L209">
        <v>207</v>
      </c>
      <c r="M209">
        <v>-10.309576156990193</v>
      </c>
      <c r="N209">
        <v>-1.8867924528301887</v>
      </c>
    </row>
    <row r="210" spans="1:14" x14ac:dyDescent="0.3">
      <c r="A210">
        <v>209</v>
      </c>
      <c r="B210" t="s">
        <v>139</v>
      </c>
      <c r="C210" t="s">
        <v>149</v>
      </c>
      <c r="D210" t="s">
        <v>154</v>
      </c>
      <c r="E210" t="s">
        <v>156</v>
      </c>
      <c r="F210" t="s">
        <v>161</v>
      </c>
      <c r="G210" t="s">
        <v>225</v>
      </c>
      <c r="H210">
        <v>375.44088784936639</v>
      </c>
      <c r="I210">
        <v>54</v>
      </c>
      <c r="J210">
        <v>1541680.7297669984</v>
      </c>
      <c r="K210">
        <v>100656000</v>
      </c>
      <c r="L210">
        <v>208</v>
      </c>
      <c r="M210">
        <v>-10.309576156990193</v>
      </c>
      <c r="N210">
        <v>-1.8867924528301887</v>
      </c>
    </row>
    <row r="211" spans="1:14" x14ac:dyDescent="0.3">
      <c r="A211">
        <v>210</v>
      </c>
      <c r="B211" t="s">
        <v>139</v>
      </c>
      <c r="C211" t="s">
        <v>149</v>
      </c>
      <c r="D211" t="s">
        <v>154</v>
      </c>
      <c r="E211" t="s">
        <v>156</v>
      </c>
      <c r="F211" t="s">
        <v>161</v>
      </c>
      <c r="G211" t="s">
        <v>225</v>
      </c>
      <c r="H211">
        <v>375.44088784936639</v>
      </c>
      <c r="I211">
        <v>54</v>
      </c>
      <c r="J211">
        <v>1541680.7297669984</v>
      </c>
      <c r="K211">
        <v>100656000</v>
      </c>
      <c r="L211">
        <v>209</v>
      </c>
      <c r="M211">
        <v>-10.309576156990193</v>
      </c>
      <c r="N211">
        <v>-1.8867924528301887</v>
      </c>
    </row>
    <row r="212" spans="1:14" x14ac:dyDescent="0.3">
      <c r="A212">
        <v>211</v>
      </c>
      <c r="B212" t="s">
        <v>139</v>
      </c>
      <c r="C212" t="s">
        <v>149</v>
      </c>
      <c r="D212" t="s">
        <v>154</v>
      </c>
      <c r="E212" t="s">
        <v>156</v>
      </c>
      <c r="F212" t="s">
        <v>161</v>
      </c>
      <c r="G212" t="s">
        <v>225</v>
      </c>
      <c r="H212">
        <v>375.44088784936639</v>
      </c>
      <c r="I212">
        <v>54</v>
      </c>
      <c r="J212">
        <v>1541680.7297669984</v>
      </c>
      <c r="K212">
        <v>100656000</v>
      </c>
      <c r="L212">
        <v>210</v>
      </c>
      <c r="M212">
        <v>-10.309576156990193</v>
      </c>
      <c r="N212">
        <v>-1.8867924528301887</v>
      </c>
    </row>
    <row r="213" spans="1:14" x14ac:dyDescent="0.3">
      <c r="A213">
        <v>212</v>
      </c>
      <c r="B213" t="s">
        <v>139</v>
      </c>
      <c r="C213" t="s">
        <v>149</v>
      </c>
      <c r="D213" t="s">
        <v>154</v>
      </c>
      <c r="E213" t="s">
        <v>156</v>
      </c>
      <c r="F213" t="s">
        <v>161</v>
      </c>
      <c r="G213" t="s">
        <v>225</v>
      </c>
      <c r="H213">
        <v>375.44088784936639</v>
      </c>
      <c r="I213">
        <v>54</v>
      </c>
      <c r="J213">
        <v>1541680.7297669984</v>
      </c>
      <c r="K213">
        <v>100656000</v>
      </c>
      <c r="L213">
        <v>211</v>
      </c>
      <c r="M213">
        <v>-10.309576156990193</v>
      </c>
      <c r="N213">
        <v>-1.8867924528301887</v>
      </c>
    </row>
    <row r="214" spans="1:14" x14ac:dyDescent="0.3">
      <c r="A214">
        <v>213</v>
      </c>
      <c r="B214" t="s">
        <v>139</v>
      </c>
      <c r="C214" t="s">
        <v>149</v>
      </c>
      <c r="D214" t="s">
        <v>154</v>
      </c>
      <c r="E214" t="s">
        <v>156</v>
      </c>
      <c r="F214" t="s">
        <v>161</v>
      </c>
      <c r="G214" t="s">
        <v>225</v>
      </c>
      <c r="H214">
        <v>375.44088784936639</v>
      </c>
      <c r="I214">
        <v>54</v>
      </c>
      <c r="J214">
        <v>1541680.7297669984</v>
      </c>
      <c r="K214">
        <v>100656000</v>
      </c>
      <c r="L214">
        <v>212</v>
      </c>
      <c r="M214">
        <v>-10.309576156990193</v>
      </c>
      <c r="N214">
        <v>-1.8867924528301887</v>
      </c>
    </row>
    <row r="215" spans="1:14" x14ac:dyDescent="0.3">
      <c r="A215">
        <v>214</v>
      </c>
      <c r="B215" t="s">
        <v>139</v>
      </c>
      <c r="C215" t="s">
        <v>149</v>
      </c>
      <c r="D215" t="s">
        <v>154</v>
      </c>
      <c r="E215" t="s">
        <v>156</v>
      </c>
      <c r="F215" t="s">
        <v>161</v>
      </c>
      <c r="G215" t="s">
        <v>225</v>
      </c>
      <c r="H215">
        <v>375.44088784936639</v>
      </c>
      <c r="I215">
        <v>54</v>
      </c>
      <c r="J215">
        <v>1541680.7297669984</v>
      </c>
      <c r="K215">
        <v>100656000</v>
      </c>
      <c r="L215">
        <v>213</v>
      </c>
      <c r="M215">
        <v>-10.309576156990193</v>
      </c>
      <c r="N215">
        <v>-1.8867924528301887</v>
      </c>
    </row>
    <row r="216" spans="1:14" x14ac:dyDescent="0.3">
      <c r="A216">
        <v>215</v>
      </c>
      <c r="B216" t="s">
        <v>139</v>
      </c>
      <c r="C216" t="s">
        <v>149</v>
      </c>
      <c r="D216" t="s">
        <v>154</v>
      </c>
      <c r="E216" t="s">
        <v>156</v>
      </c>
      <c r="F216" t="s">
        <v>161</v>
      </c>
      <c r="G216" t="s">
        <v>225</v>
      </c>
      <c r="H216">
        <v>375.44088784936639</v>
      </c>
      <c r="I216">
        <v>54</v>
      </c>
      <c r="J216">
        <v>1541680.7297669984</v>
      </c>
      <c r="K216">
        <v>100656000</v>
      </c>
      <c r="L216">
        <v>214</v>
      </c>
      <c r="M216">
        <v>-10.309576156990193</v>
      </c>
      <c r="N216">
        <v>-1.8867924528301887</v>
      </c>
    </row>
    <row r="217" spans="1:14" x14ac:dyDescent="0.3">
      <c r="A217">
        <v>216</v>
      </c>
      <c r="B217" t="s">
        <v>139</v>
      </c>
      <c r="C217" t="s">
        <v>149</v>
      </c>
      <c r="D217" t="s">
        <v>154</v>
      </c>
      <c r="E217" t="s">
        <v>156</v>
      </c>
      <c r="F217" t="s">
        <v>161</v>
      </c>
      <c r="G217" t="s">
        <v>225</v>
      </c>
      <c r="H217">
        <v>375.44088784936639</v>
      </c>
      <c r="I217">
        <v>54</v>
      </c>
      <c r="J217">
        <v>1541680.7297669984</v>
      </c>
      <c r="K217">
        <v>100656000</v>
      </c>
      <c r="L217">
        <v>215</v>
      </c>
      <c r="M217">
        <v>-10.309576156990193</v>
      </c>
      <c r="N217">
        <v>-1.8867924528301887</v>
      </c>
    </row>
    <row r="218" spans="1:14" x14ac:dyDescent="0.3">
      <c r="A218">
        <v>217</v>
      </c>
      <c r="B218" t="s">
        <v>139</v>
      </c>
      <c r="C218" t="s">
        <v>149</v>
      </c>
      <c r="D218" t="s">
        <v>154</v>
      </c>
      <c r="E218" t="s">
        <v>156</v>
      </c>
      <c r="F218" t="s">
        <v>161</v>
      </c>
      <c r="G218" t="s">
        <v>225</v>
      </c>
      <c r="H218">
        <v>375.44088784936639</v>
      </c>
      <c r="I218">
        <v>54</v>
      </c>
      <c r="J218">
        <v>1541680.7297669984</v>
      </c>
      <c r="K218">
        <v>100656000</v>
      </c>
      <c r="L218">
        <v>216</v>
      </c>
      <c r="M218">
        <v>-10.309576156990193</v>
      </c>
      <c r="N218">
        <v>-1.8867924528301887</v>
      </c>
    </row>
    <row r="219" spans="1:14" x14ac:dyDescent="0.3">
      <c r="A219">
        <v>218</v>
      </c>
      <c r="B219" t="s">
        <v>139</v>
      </c>
      <c r="C219" t="s">
        <v>149</v>
      </c>
      <c r="D219" t="s">
        <v>154</v>
      </c>
      <c r="E219" t="s">
        <v>156</v>
      </c>
      <c r="F219" t="s">
        <v>161</v>
      </c>
      <c r="G219" t="s">
        <v>225</v>
      </c>
      <c r="H219">
        <v>375.44088784936639</v>
      </c>
      <c r="I219">
        <v>54</v>
      </c>
      <c r="J219">
        <v>1541680.7297669984</v>
      </c>
      <c r="K219">
        <v>100656000</v>
      </c>
      <c r="L219">
        <v>217</v>
      </c>
      <c r="M219">
        <v>-10.309576156990193</v>
      </c>
      <c r="N219">
        <v>-1.8867924528301887</v>
      </c>
    </row>
    <row r="220" spans="1:14" x14ac:dyDescent="0.3">
      <c r="A220">
        <v>219</v>
      </c>
      <c r="B220" t="s">
        <v>139</v>
      </c>
      <c r="C220" t="s">
        <v>149</v>
      </c>
      <c r="D220" t="s">
        <v>154</v>
      </c>
      <c r="E220" t="s">
        <v>156</v>
      </c>
      <c r="F220" t="s">
        <v>161</v>
      </c>
      <c r="G220" t="s">
        <v>225</v>
      </c>
      <c r="H220">
        <v>375.44088784936639</v>
      </c>
      <c r="I220">
        <v>54</v>
      </c>
      <c r="J220">
        <v>1541680.7297669984</v>
      </c>
      <c r="K220">
        <v>100656000</v>
      </c>
      <c r="L220">
        <v>218</v>
      </c>
      <c r="M220">
        <v>-10.309576156990193</v>
      </c>
      <c r="N220">
        <v>-1.8867924528301887</v>
      </c>
    </row>
    <row r="221" spans="1:14" x14ac:dyDescent="0.3">
      <c r="A221">
        <v>220</v>
      </c>
      <c r="B221" t="s">
        <v>139</v>
      </c>
      <c r="C221" t="s">
        <v>149</v>
      </c>
      <c r="D221" t="s">
        <v>154</v>
      </c>
      <c r="E221" t="s">
        <v>156</v>
      </c>
      <c r="F221" t="s">
        <v>161</v>
      </c>
      <c r="G221" t="s">
        <v>225</v>
      </c>
      <c r="H221">
        <v>375.44088784936639</v>
      </c>
      <c r="I221">
        <v>54</v>
      </c>
      <c r="J221">
        <v>1541680.7297669984</v>
      </c>
      <c r="K221">
        <v>100656000</v>
      </c>
      <c r="L221">
        <v>219</v>
      </c>
      <c r="M221">
        <v>-10.309576156990193</v>
      </c>
      <c r="N221">
        <v>-1.8867924528301887</v>
      </c>
    </row>
    <row r="222" spans="1:14" x14ac:dyDescent="0.3">
      <c r="A222">
        <v>221</v>
      </c>
      <c r="B222" t="s">
        <v>139</v>
      </c>
      <c r="C222" t="s">
        <v>149</v>
      </c>
      <c r="D222" t="s">
        <v>154</v>
      </c>
      <c r="E222" t="s">
        <v>156</v>
      </c>
      <c r="F222" t="s">
        <v>161</v>
      </c>
      <c r="G222" t="s">
        <v>225</v>
      </c>
      <c r="H222">
        <v>375.44088784936639</v>
      </c>
      <c r="I222">
        <v>54</v>
      </c>
      <c r="J222">
        <v>1541680.7297669984</v>
      </c>
      <c r="K222">
        <v>100656000</v>
      </c>
      <c r="L222">
        <v>220</v>
      </c>
      <c r="M222">
        <v>-10.309576156990193</v>
      </c>
      <c r="N222">
        <v>-1.8867924528301887</v>
      </c>
    </row>
    <row r="223" spans="1:14" x14ac:dyDescent="0.3">
      <c r="A223">
        <v>222</v>
      </c>
      <c r="B223" t="s">
        <v>139</v>
      </c>
      <c r="C223" t="s">
        <v>149</v>
      </c>
      <c r="D223" t="s">
        <v>154</v>
      </c>
      <c r="E223" t="s">
        <v>156</v>
      </c>
      <c r="F223" t="s">
        <v>161</v>
      </c>
      <c r="G223" t="s">
        <v>225</v>
      </c>
      <c r="H223">
        <v>375.44088784936639</v>
      </c>
      <c r="I223">
        <v>54</v>
      </c>
      <c r="J223">
        <v>1541680.7297669984</v>
      </c>
      <c r="K223">
        <v>100656000</v>
      </c>
      <c r="L223">
        <v>221</v>
      </c>
      <c r="M223">
        <v>-10.309576156990193</v>
      </c>
      <c r="N223">
        <v>-1.8867924528301887</v>
      </c>
    </row>
    <row r="224" spans="1:14" x14ac:dyDescent="0.3">
      <c r="A224">
        <v>223</v>
      </c>
      <c r="B224" t="s">
        <v>139</v>
      </c>
      <c r="C224" t="s">
        <v>149</v>
      </c>
      <c r="D224" t="s">
        <v>154</v>
      </c>
      <c r="E224" t="s">
        <v>156</v>
      </c>
      <c r="F224" t="s">
        <v>161</v>
      </c>
      <c r="G224" t="s">
        <v>225</v>
      </c>
      <c r="H224">
        <v>375.44088784936639</v>
      </c>
      <c r="I224">
        <v>54</v>
      </c>
      <c r="J224">
        <v>1541680.7297669984</v>
      </c>
      <c r="K224">
        <v>100656000</v>
      </c>
      <c r="L224">
        <v>222</v>
      </c>
      <c r="M224">
        <v>-10.309576156990193</v>
      </c>
      <c r="N224">
        <v>-1.8867924528301887</v>
      </c>
    </row>
    <row r="225" spans="1:14" x14ac:dyDescent="0.3">
      <c r="A225">
        <v>224</v>
      </c>
      <c r="B225" t="s">
        <v>139</v>
      </c>
      <c r="C225" t="s">
        <v>149</v>
      </c>
      <c r="D225" t="s">
        <v>154</v>
      </c>
      <c r="E225" t="s">
        <v>156</v>
      </c>
      <c r="F225" t="s">
        <v>161</v>
      </c>
      <c r="G225" t="s">
        <v>225</v>
      </c>
      <c r="H225">
        <v>375.44088784936639</v>
      </c>
      <c r="I225">
        <v>54</v>
      </c>
      <c r="J225">
        <v>1541680.7297669984</v>
      </c>
      <c r="K225">
        <v>100656000</v>
      </c>
      <c r="L225">
        <v>223</v>
      </c>
      <c r="M225">
        <v>-10.309576156990193</v>
      </c>
      <c r="N225">
        <v>-1.8867924528301887</v>
      </c>
    </row>
    <row r="226" spans="1:14" x14ac:dyDescent="0.3">
      <c r="A226">
        <v>225</v>
      </c>
      <c r="B226" t="s">
        <v>139</v>
      </c>
      <c r="C226" t="s">
        <v>149</v>
      </c>
      <c r="D226" t="s">
        <v>154</v>
      </c>
      <c r="E226" t="s">
        <v>156</v>
      </c>
      <c r="F226" t="s">
        <v>161</v>
      </c>
      <c r="G226" t="s">
        <v>225</v>
      </c>
      <c r="H226">
        <v>375.44088784936639</v>
      </c>
      <c r="I226">
        <v>54</v>
      </c>
      <c r="J226">
        <v>1541680.7297669984</v>
      </c>
      <c r="K226">
        <v>100656000</v>
      </c>
      <c r="L226">
        <v>224</v>
      </c>
      <c r="M226">
        <v>-10.309576156990193</v>
      </c>
      <c r="N226">
        <v>-1.8867924528301887</v>
      </c>
    </row>
    <row r="227" spans="1:14" x14ac:dyDescent="0.3">
      <c r="A227">
        <v>226</v>
      </c>
      <c r="B227" t="s">
        <v>139</v>
      </c>
      <c r="C227" t="s">
        <v>149</v>
      </c>
      <c r="D227" t="s">
        <v>154</v>
      </c>
      <c r="E227" t="s">
        <v>156</v>
      </c>
      <c r="F227" t="s">
        <v>161</v>
      </c>
      <c r="G227" t="s">
        <v>225</v>
      </c>
      <c r="H227">
        <v>375.44088784936639</v>
      </c>
      <c r="I227">
        <v>54</v>
      </c>
      <c r="J227">
        <v>1541680.7297669984</v>
      </c>
      <c r="K227">
        <v>100656000</v>
      </c>
      <c r="L227">
        <v>225</v>
      </c>
      <c r="M227">
        <v>-10.309576156990193</v>
      </c>
      <c r="N227">
        <v>-1.8867924528301887</v>
      </c>
    </row>
    <row r="228" spans="1:14" x14ac:dyDescent="0.3">
      <c r="A228">
        <v>227</v>
      </c>
      <c r="B228" t="s">
        <v>139</v>
      </c>
      <c r="C228" t="s">
        <v>149</v>
      </c>
      <c r="D228" t="s">
        <v>154</v>
      </c>
      <c r="E228" t="s">
        <v>156</v>
      </c>
      <c r="F228" t="s">
        <v>161</v>
      </c>
      <c r="G228" t="s">
        <v>225</v>
      </c>
      <c r="H228">
        <v>375.44088784936639</v>
      </c>
      <c r="I228">
        <v>54</v>
      </c>
      <c r="J228">
        <v>1541680.7297669984</v>
      </c>
      <c r="K228">
        <v>100656000</v>
      </c>
      <c r="L228">
        <v>226</v>
      </c>
      <c r="M228">
        <v>-10.309576156990193</v>
      </c>
      <c r="N228">
        <v>-1.8867924528301887</v>
      </c>
    </row>
    <row r="229" spans="1:14" x14ac:dyDescent="0.3">
      <c r="A229">
        <v>228</v>
      </c>
      <c r="B229" t="s">
        <v>139</v>
      </c>
      <c r="C229" t="s">
        <v>149</v>
      </c>
      <c r="D229" t="s">
        <v>154</v>
      </c>
      <c r="E229" t="s">
        <v>156</v>
      </c>
      <c r="F229" t="s">
        <v>161</v>
      </c>
      <c r="G229" t="s">
        <v>225</v>
      </c>
      <c r="H229">
        <v>375.44088784936639</v>
      </c>
      <c r="I229">
        <v>54</v>
      </c>
      <c r="J229">
        <v>1541680.7297669984</v>
      </c>
      <c r="K229">
        <v>100656000</v>
      </c>
      <c r="L229">
        <v>227</v>
      </c>
      <c r="M229">
        <v>-10.309576156990193</v>
      </c>
      <c r="N229">
        <v>-1.8867924528301887</v>
      </c>
    </row>
    <row r="230" spans="1:14" x14ac:dyDescent="0.3">
      <c r="A230">
        <v>229</v>
      </c>
      <c r="B230" t="s">
        <v>139</v>
      </c>
      <c r="C230" t="s">
        <v>149</v>
      </c>
      <c r="D230" t="s">
        <v>154</v>
      </c>
      <c r="E230" t="s">
        <v>156</v>
      </c>
      <c r="F230" t="s">
        <v>161</v>
      </c>
      <c r="G230" t="s">
        <v>225</v>
      </c>
      <c r="H230">
        <v>375.44088784936639</v>
      </c>
      <c r="I230">
        <v>54</v>
      </c>
      <c r="J230">
        <v>1541680.7297669984</v>
      </c>
      <c r="K230">
        <v>100656000</v>
      </c>
      <c r="L230">
        <v>228</v>
      </c>
      <c r="M230">
        <v>-10.309576156990193</v>
      </c>
      <c r="N230">
        <v>-1.8867924528301887</v>
      </c>
    </row>
    <row r="231" spans="1:14" x14ac:dyDescent="0.3">
      <c r="A231">
        <v>230</v>
      </c>
      <c r="B231" t="s">
        <v>139</v>
      </c>
      <c r="C231" t="s">
        <v>149</v>
      </c>
      <c r="D231" t="s">
        <v>154</v>
      </c>
      <c r="E231" t="s">
        <v>156</v>
      </c>
      <c r="F231" t="s">
        <v>161</v>
      </c>
      <c r="G231" t="s">
        <v>225</v>
      </c>
      <c r="H231">
        <v>375.44088784936639</v>
      </c>
      <c r="I231">
        <v>54</v>
      </c>
      <c r="J231">
        <v>1541680.7297669984</v>
      </c>
      <c r="K231">
        <v>100656000</v>
      </c>
      <c r="L231">
        <v>229</v>
      </c>
      <c r="M231">
        <v>-10.309576156990193</v>
      </c>
      <c r="N231">
        <v>-1.8867924528301887</v>
      </c>
    </row>
    <row r="232" spans="1:14" x14ac:dyDescent="0.3">
      <c r="A232">
        <v>231</v>
      </c>
      <c r="B232" t="s">
        <v>139</v>
      </c>
      <c r="C232" t="s">
        <v>149</v>
      </c>
      <c r="D232" t="s">
        <v>154</v>
      </c>
      <c r="E232" t="s">
        <v>156</v>
      </c>
      <c r="F232" t="s">
        <v>161</v>
      </c>
      <c r="G232" t="s">
        <v>225</v>
      </c>
      <c r="H232">
        <v>375.44088784936639</v>
      </c>
      <c r="I232">
        <v>54</v>
      </c>
      <c r="J232">
        <v>1541680.7297669984</v>
      </c>
      <c r="K232">
        <v>100656000</v>
      </c>
      <c r="L232">
        <v>230</v>
      </c>
      <c r="M232">
        <v>-10.309576156990193</v>
      </c>
      <c r="N232">
        <v>-1.8867924528301887</v>
      </c>
    </row>
    <row r="233" spans="1:14" x14ac:dyDescent="0.3">
      <c r="A233">
        <v>232</v>
      </c>
      <c r="B233" t="s">
        <v>139</v>
      </c>
      <c r="C233" t="s">
        <v>149</v>
      </c>
      <c r="D233" t="s">
        <v>154</v>
      </c>
      <c r="E233" t="s">
        <v>156</v>
      </c>
      <c r="F233" t="s">
        <v>161</v>
      </c>
      <c r="G233" t="s">
        <v>225</v>
      </c>
      <c r="H233">
        <v>375.44088784936639</v>
      </c>
      <c r="I233">
        <v>54</v>
      </c>
      <c r="J233">
        <v>1541680.7297669984</v>
      </c>
      <c r="K233">
        <v>100656000</v>
      </c>
      <c r="L233">
        <v>231</v>
      </c>
      <c r="M233">
        <v>-10.309576156990193</v>
      </c>
      <c r="N233">
        <v>-1.8867924528301887</v>
      </c>
    </row>
    <row r="234" spans="1:14" x14ac:dyDescent="0.3">
      <c r="A234">
        <v>233</v>
      </c>
      <c r="B234" t="s">
        <v>139</v>
      </c>
      <c r="C234" t="s">
        <v>149</v>
      </c>
      <c r="D234" t="s">
        <v>154</v>
      </c>
      <c r="E234" t="s">
        <v>156</v>
      </c>
      <c r="F234" t="s">
        <v>161</v>
      </c>
      <c r="G234" t="s">
        <v>225</v>
      </c>
      <c r="H234">
        <v>375.44088784936639</v>
      </c>
      <c r="I234">
        <v>54</v>
      </c>
      <c r="J234">
        <v>1541680.7297669984</v>
      </c>
      <c r="K234">
        <v>100656000</v>
      </c>
      <c r="L234">
        <v>232</v>
      </c>
      <c r="M234">
        <v>-10.309576156990193</v>
      </c>
      <c r="N234">
        <v>-1.8867924528301887</v>
      </c>
    </row>
    <row r="235" spans="1:14" x14ac:dyDescent="0.3">
      <c r="A235">
        <v>234</v>
      </c>
      <c r="B235" t="s">
        <v>139</v>
      </c>
      <c r="C235" t="s">
        <v>149</v>
      </c>
      <c r="D235" t="s">
        <v>154</v>
      </c>
      <c r="E235" t="s">
        <v>156</v>
      </c>
      <c r="F235" t="s">
        <v>161</v>
      </c>
      <c r="G235" t="s">
        <v>225</v>
      </c>
      <c r="H235">
        <v>375.44088784936639</v>
      </c>
      <c r="I235">
        <v>54</v>
      </c>
      <c r="J235">
        <v>1541680.7297669984</v>
      </c>
      <c r="K235">
        <v>100656000</v>
      </c>
      <c r="L235">
        <v>233</v>
      </c>
      <c r="M235">
        <v>-10.309576156990193</v>
      </c>
      <c r="N235">
        <v>-1.8867924528301887</v>
      </c>
    </row>
    <row r="236" spans="1:14" x14ac:dyDescent="0.3">
      <c r="A236">
        <v>235</v>
      </c>
      <c r="B236" t="s">
        <v>139</v>
      </c>
      <c r="C236" t="s">
        <v>149</v>
      </c>
      <c r="D236" t="s">
        <v>154</v>
      </c>
      <c r="E236" t="s">
        <v>156</v>
      </c>
      <c r="F236" t="s">
        <v>161</v>
      </c>
      <c r="G236" t="s">
        <v>225</v>
      </c>
      <c r="H236">
        <v>375.44088784936639</v>
      </c>
      <c r="I236">
        <v>54</v>
      </c>
      <c r="J236">
        <v>1541680.7297669984</v>
      </c>
      <c r="K236">
        <v>100656000</v>
      </c>
      <c r="L236">
        <v>234</v>
      </c>
      <c r="M236">
        <v>-10.309576156990193</v>
      </c>
      <c r="N236">
        <v>-1.8867924528301887</v>
      </c>
    </row>
    <row r="237" spans="1:14" x14ac:dyDescent="0.3">
      <c r="A237">
        <v>236</v>
      </c>
      <c r="B237" t="s">
        <v>139</v>
      </c>
      <c r="C237" t="s">
        <v>149</v>
      </c>
      <c r="D237" t="s">
        <v>154</v>
      </c>
      <c r="E237" t="s">
        <v>156</v>
      </c>
      <c r="F237" t="s">
        <v>161</v>
      </c>
      <c r="G237" t="s">
        <v>225</v>
      </c>
      <c r="H237">
        <v>375.44088784936639</v>
      </c>
      <c r="I237">
        <v>54</v>
      </c>
      <c r="J237">
        <v>1541680.7297669984</v>
      </c>
      <c r="K237">
        <v>100656000</v>
      </c>
      <c r="L237">
        <v>235</v>
      </c>
      <c r="M237">
        <v>-10.309576156990193</v>
      </c>
      <c r="N237">
        <v>-1.8867924528301887</v>
      </c>
    </row>
    <row r="238" spans="1:14" x14ac:dyDescent="0.3">
      <c r="A238">
        <v>237</v>
      </c>
      <c r="B238" t="s">
        <v>139</v>
      </c>
      <c r="C238" t="s">
        <v>149</v>
      </c>
      <c r="D238" t="s">
        <v>154</v>
      </c>
      <c r="E238" t="s">
        <v>156</v>
      </c>
      <c r="F238" t="s">
        <v>161</v>
      </c>
      <c r="G238" t="s">
        <v>225</v>
      </c>
      <c r="H238">
        <v>375.44088784936639</v>
      </c>
      <c r="I238">
        <v>54</v>
      </c>
      <c r="J238">
        <v>1541680.7297669984</v>
      </c>
      <c r="K238">
        <v>100656000</v>
      </c>
      <c r="L238">
        <v>236</v>
      </c>
      <c r="M238">
        <v>-10.309576156990193</v>
      </c>
      <c r="N238">
        <v>-1.8867924528301887</v>
      </c>
    </row>
    <row r="239" spans="1:14" x14ac:dyDescent="0.3">
      <c r="A239">
        <v>238</v>
      </c>
      <c r="B239" t="s">
        <v>139</v>
      </c>
      <c r="C239" t="s">
        <v>149</v>
      </c>
      <c r="D239" t="s">
        <v>154</v>
      </c>
      <c r="E239" t="s">
        <v>156</v>
      </c>
      <c r="F239" t="s">
        <v>161</v>
      </c>
      <c r="G239" t="s">
        <v>225</v>
      </c>
      <c r="H239">
        <v>375.44088784936639</v>
      </c>
      <c r="I239">
        <v>54</v>
      </c>
      <c r="J239">
        <v>1541680.7297669984</v>
      </c>
      <c r="K239">
        <v>100656000</v>
      </c>
      <c r="L239">
        <v>237</v>
      </c>
      <c r="M239">
        <v>-10.309576156990193</v>
      </c>
      <c r="N239">
        <v>-1.8867924528301887</v>
      </c>
    </row>
    <row r="240" spans="1:14" x14ac:dyDescent="0.3">
      <c r="A240">
        <v>239</v>
      </c>
      <c r="B240" t="s">
        <v>139</v>
      </c>
      <c r="C240" t="s">
        <v>149</v>
      </c>
      <c r="D240" t="s">
        <v>154</v>
      </c>
      <c r="E240" t="s">
        <v>156</v>
      </c>
      <c r="F240" t="s">
        <v>161</v>
      </c>
      <c r="G240" t="s">
        <v>225</v>
      </c>
      <c r="H240">
        <v>375.44088784936639</v>
      </c>
      <c r="I240">
        <v>54</v>
      </c>
      <c r="J240">
        <v>1541680.7297669984</v>
      </c>
      <c r="K240">
        <v>100656000</v>
      </c>
      <c r="L240">
        <v>238</v>
      </c>
      <c r="M240">
        <v>-10.309576156990193</v>
      </c>
      <c r="N240">
        <v>-1.8867924528301887</v>
      </c>
    </row>
    <row r="241" spans="1:14" x14ac:dyDescent="0.3">
      <c r="A241">
        <v>240</v>
      </c>
      <c r="B241" t="s">
        <v>139</v>
      </c>
      <c r="C241" t="s">
        <v>149</v>
      </c>
      <c r="D241" t="s">
        <v>154</v>
      </c>
      <c r="E241" t="s">
        <v>156</v>
      </c>
      <c r="F241" t="s">
        <v>161</v>
      </c>
      <c r="G241" t="s">
        <v>225</v>
      </c>
      <c r="H241">
        <v>375.44088784936639</v>
      </c>
      <c r="I241">
        <v>54</v>
      </c>
      <c r="J241">
        <v>1541680.7297669984</v>
      </c>
      <c r="K241">
        <v>100656000</v>
      </c>
      <c r="L241">
        <v>239</v>
      </c>
      <c r="M241">
        <v>-10.309576156990193</v>
      </c>
      <c r="N241">
        <v>-1.8867924528301887</v>
      </c>
    </row>
    <row r="242" spans="1:14" x14ac:dyDescent="0.3">
      <c r="A242">
        <v>241</v>
      </c>
      <c r="B242" t="s">
        <v>139</v>
      </c>
      <c r="C242" t="s">
        <v>149</v>
      </c>
      <c r="D242" t="s">
        <v>154</v>
      </c>
      <c r="E242" t="s">
        <v>156</v>
      </c>
      <c r="F242" t="s">
        <v>161</v>
      </c>
      <c r="G242" t="s">
        <v>225</v>
      </c>
      <c r="H242">
        <v>375.44088784936639</v>
      </c>
      <c r="I242">
        <v>54</v>
      </c>
      <c r="J242">
        <v>1541680.7297669984</v>
      </c>
      <c r="K242">
        <v>100656000</v>
      </c>
      <c r="L242">
        <v>240</v>
      </c>
      <c r="M242">
        <v>-10.309576156990193</v>
      </c>
      <c r="N242">
        <v>-1.8867924528301887</v>
      </c>
    </row>
    <row r="243" spans="1:14" x14ac:dyDescent="0.3">
      <c r="A243">
        <v>242</v>
      </c>
      <c r="B243" t="s">
        <v>139</v>
      </c>
      <c r="C243" t="s">
        <v>149</v>
      </c>
      <c r="D243" t="s">
        <v>154</v>
      </c>
      <c r="E243" t="s">
        <v>156</v>
      </c>
      <c r="F243" t="s">
        <v>161</v>
      </c>
      <c r="G243" t="s">
        <v>225</v>
      </c>
      <c r="H243">
        <v>375.44088784936639</v>
      </c>
      <c r="I243">
        <v>54</v>
      </c>
      <c r="J243">
        <v>1541680.7297669984</v>
      </c>
      <c r="K243">
        <v>100656000</v>
      </c>
      <c r="L243">
        <v>241</v>
      </c>
      <c r="M243">
        <v>-10.309576156990193</v>
      </c>
      <c r="N243">
        <v>-1.8867924528301887</v>
      </c>
    </row>
    <row r="244" spans="1:14" x14ac:dyDescent="0.3">
      <c r="A244">
        <v>243</v>
      </c>
      <c r="B244" t="s">
        <v>139</v>
      </c>
      <c r="C244" t="s">
        <v>149</v>
      </c>
      <c r="D244" t="s">
        <v>154</v>
      </c>
      <c r="E244" t="s">
        <v>156</v>
      </c>
      <c r="F244" t="s">
        <v>161</v>
      </c>
      <c r="G244" t="s">
        <v>225</v>
      </c>
      <c r="H244">
        <v>375.44088784936639</v>
      </c>
      <c r="I244">
        <v>54</v>
      </c>
      <c r="J244">
        <v>1541680.7297669984</v>
      </c>
      <c r="K244">
        <v>100656000</v>
      </c>
      <c r="L244">
        <v>242</v>
      </c>
      <c r="M244">
        <v>-10.309576156990193</v>
      </c>
      <c r="N244">
        <v>-1.8867924528301887</v>
      </c>
    </row>
    <row r="245" spans="1:14" x14ac:dyDescent="0.3">
      <c r="A245">
        <v>244</v>
      </c>
      <c r="B245" t="s">
        <v>139</v>
      </c>
      <c r="C245" t="s">
        <v>149</v>
      </c>
      <c r="D245" t="s">
        <v>154</v>
      </c>
      <c r="E245" t="s">
        <v>156</v>
      </c>
      <c r="F245" t="s">
        <v>161</v>
      </c>
      <c r="G245" t="s">
        <v>225</v>
      </c>
      <c r="H245">
        <v>375.44088784936639</v>
      </c>
      <c r="I245">
        <v>54</v>
      </c>
      <c r="J245">
        <v>1541680.7297669984</v>
      </c>
      <c r="K245">
        <v>100656000</v>
      </c>
      <c r="L245">
        <v>243</v>
      </c>
      <c r="M245">
        <v>-10.309576156990193</v>
      </c>
      <c r="N245">
        <v>-1.8867924528301887</v>
      </c>
    </row>
    <row r="246" spans="1:14" x14ac:dyDescent="0.3">
      <c r="A246">
        <v>245</v>
      </c>
      <c r="B246" t="s">
        <v>139</v>
      </c>
      <c r="C246" t="s">
        <v>149</v>
      </c>
      <c r="D246" t="s">
        <v>154</v>
      </c>
      <c r="E246" t="s">
        <v>156</v>
      </c>
      <c r="F246" t="s">
        <v>161</v>
      </c>
      <c r="G246" t="s">
        <v>225</v>
      </c>
      <c r="H246">
        <v>375.44088784936639</v>
      </c>
      <c r="I246">
        <v>54</v>
      </c>
      <c r="J246">
        <v>1541680.7297669984</v>
      </c>
      <c r="K246">
        <v>100656000</v>
      </c>
      <c r="L246">
        <v>244</v>
      </c>
      <c r="M246">
        <v>-10.309576156990193</v>
      </c>
      <c r="N246">
        <v>-1.8867924528301887</v>
      </c>
    </row>
    <row r="247" spans="1:14" x14ac:dyDescent="0.3">
      <c r="A247">
        <v>246</v>
      </c>
      <c r="B247" t="s">
        <v>139</v>
      </c>
      <c r="C247" t="s">
        <v>149</v>
      </c>
      <c r="D247" t="s">
        <v>154</v>
      </c>
      <c r="E247" t="s">
        <v>156</v>
      </c>
      <c r="F247" t="s">
        <v>161</v>
      </c>
      <c r="G247" t="s">
        <v>225</v>
      </c>
      <c r="H247">
        <v>375.44088784936639</v>
      </c>
      <c r="I247">
        <v>54</v>
      </c>
      <c r="J247">
        <v>1541680.7297669984</v>
      </c>
      <c r="K247">
        <v>100656000</v>
      </c>
      <c r="L247">
        <v>245</v>
      </c>
      <c r="M247">
        <v>-10.309576156990193</v>
      </c>
      <c r="N247">
        <v>-1.8867924528301887</v>
      </c>
    </row>
    <row r="248" spans="1:14" x14ac:dyDescent="0.3">
      <c r="A248">
        <v>247</v>
      </c>
      <c r="B248" t="s">
        <v>139</v>
      </c>
      <c r="C248" t="s">
        <v>149</v>
      </c>
      <c r="D248" t="s">
        <v>154</v>
      </c>
      <c r="E248" t="s">
        <v>156</v>
      </c>
      <c r="F248" t="s">
        <v>161</v>
      </c>
      <c r="G248" t="s">
        <v>225</v>
      </c>
      <c r="H248">
        <v>375.44088784936639</v>
      </c>
      <c r="I248">
        <v>54</v>
      </c>
      <c r="J248">
        <v>1541680.7297669984</v>
      </c>
      <c r="K248">
        <v>100656000</v>
      </c>
      <c r="L248">
        <v>246</v>
      </c>
      <c r="M248">
        <v>-10.309576156990193</v>
      </c>
      <c r="N248">
        <v>-1.8867924528301887</v>
      </c>
    </row>
    <row r="249" spans="1:14" x14ac:dyDescent="0.3">
      <c r="A249">
        <v>248</v>
      </c>
      <c r="B249" t="s">
        <v>139</v>
      </c>
      <c r="C249" t="s">
        <v>149</v>
      </c>
      <c r="D249" t="s">
        <v>154</v>
      </c>
      <c r="E249" t="s">
        <v>156</v>
      </c>
      <c r="F249" t="s">
        <v>161</v>
      </c>
      <c r="G249" t="s">
        <v>225</v>
      </c>
      <c r="H249">
        <v>375.44088784936639</v>
      </c>
      <c r="I249">
        <v>54</v>
      </c>
      <c r="J249">
        <v>1541680.7297669984</v>
      </c>
      <c r="K249">
        <v>100656000</v>
      </c>
      <c r="L249">
        <v>247</v>
      </c>
      <c r="M249">
        <v>-10.309576156990193</v>
      </c>
      <c r="N249">
        <v>-1.8867924528301887</v>
      </c>
    </row>
    <row r="250" spans="1:14" x14ac:dyDescent="0.3">
      <c r="A250">
        <v>249</v>
      </c>
      <c r="B250" t="s">
        <v>139</v>
      </c>
      <c r="C250" t="s">
        <v>149</v>
      </c>
      <c r="D250" t="s">
        <v>154</v>
      </c>
      <c r="E250" t="s">
        <v>156</v>
      </c>
      <c r="F250" t="s">
        <v>161</v>
      </c>
      <c r="G250" t="s">
        <v>225</v>
      </c>
      <c r="H250">
        <v>386.09658319373739</v>
      </c>
      <c r="I250">
        <v>55</v>
      </c>
      <c r="J250">
        <v>1679617.4808691645</v>
      </c>
      <c r="K250">
        <v>102520000</v>
      </c>
      <c r="L250">
        <v>248</v>
      </c>
      <c r="M250">
        <v>-20.179158267452074</v>
      </c>
      <c r="N250">
        <v>-3.7735849056603774</v>
      </c>
    </row>
    <row r="251" spans="1:14" x14ac:dyDescent="0.3">
      <c r="A251">
        <v>250</v>
      </c>
      <c r="B251" t="s">
        <v>139</v>
      </c>
      <c r="C251" t="s">
        <v>149</v>
      </c>
      <c r="D251" t="s">
        <v>154</v>
      </c>
      <c r="E251" t="s">
        <v>156</v>
      </c>
      <c r="F251" t="s">
        <v>161</v>
      </c>
      <c r="G251" t="s">
        <v>225</v>
      </c>
      <c r="H251">
        <v>386.09658319373739</v>
      </c>
      <c r="I251">
        <v>55</v>
      </c>
      <c r="J251">
        <v>1679617.4808691645</v>
      </c>
      <c r="K251">
        <v>102520000</v>
      </c>
      <c r="L251">
        <v>249</v>
      </c>
      <c r="M251">
        <v>-20.179158267452074</v>
      </c>
      <c r="N251">
        <v>-3.7735849056603774</v>
      </c>
    </row>
    <row r="252" spans="1:14" x14ac:dyDescent="0.3">
      <c r="A252">
        <v>251</v>
      </c>
      <c r="B252" t="s">
        <v>139</v>
      </c>
      <c r="C252" t="s">
        <v>149</v>
      </c>
      <c r="D252" t="s">
        <v>154</v>
      </c>
      <c r="E252" t="s">
        <v>156</v>
      </c>
      <c r="F252" t="s">
        <v>161</v>
      </c>
      <c r="G252" t="s">
        <v>225</v>
      </c>
      <c r="H252">
        <v>386.09658319373739</v>
      </c>
      <c r="I252">
        <v>55</v>
      </c>
      <c r="J252">
        <v>1679617.4808691645</v>
      </c>
      <c r="K252">
        <v>102520000</v>
      </c>
      <c r="L252">
        <v>250</v>
      </c>
      <c r="M252">
        <v>-20.179158267452074</v>
      </c>
      <c r="N252">
        <v>-3.7735849056603774</v>
      </c>
    </row>
    <row r="253" spans="1:14" x14ac:dyDescent="0.3">
      <c r="A253">
        <v>252</v>
      </c>
      <c r="B253" t="s">
        <v>139</v>
      </c>
      <c r="C253" t="s">
        <v>149</v>
      </c>
      <c r="D253" t="s">
        <v>154</v>
      </c>
      <c r="E253" t="s">
        <v>156</v>
      </c>
      <c r="F253" t="s">
        <v>161</v>
      </c>
      <c r="G253" t="s">
        <v>225</v>
      </c>
      <c r="H253">
        <v>386.09658319373739</v>
      </c>
      <c r="I253">
        <v>55</v>
      </c>
      <c r="J253">
        <v>1679617.4808691645</v>
      </c>
      <c r="K253">
        <v>102520000</v>
      </c>
      <c r="L253">
        <v>251</v>
      </c>
      <c r="M253">
        <v>-20.179158267452074</v>
      </c>
      <c r="N253">
        <v>-3.7735849056603774</v>
      </c>
    </row>
    <row r="254" spans="1:14" x14ac:dyDescent="0.3">
      <c r="A254">
        <v>253</v>
      </c>
      <c r="B254" t="s">
        <v>139</v>
      </c>
      <c r="C254" t="s">
        <v>149</v>
      </c>
      <c r="D254" t="s">
        <v>154</v>
      </c>
      <c r="E254" t="s">
        <v>156</v>
      </c>
      <c r="F254" t="s">
        <v>161</v>
      </c>
      <c r="G254" t="s">
        <v>225</v>
      </c>
      <c r="H254">
        <v>386.09658319373739</v>
      </c>
      <c r="I254">
        <v>55</v>
      </c>
      <c r="J254">
        <v>1679617.4808691645</v>
      </c>
      <c r="K254">
        <v>102520000</v>
      </c>
      <c r="L254">
        <v>252</v>
      </c>
      <c r="M254">
        <v>-20.179158267452074</v>
      </c>
      <c r="N254">
        <v>-3.7735849056603774</v>
      </c>
    </row>
    <row r="255" spans="1:14" x14ac:dyDescent="0.3">
      <c r="A255">
        <v>254</v>
      </c>
      <c r="B255" t="s">
        <v>139</v>
      </c>
      <c r="C255" t="s">
        <v>149</v>
      </c>
      <c r="D255" t="s">
        <v>154</v>
      </c>
      <c r="E255" t="s">
        <v>156</v>
      </c>
      <c r="F255" t="s">
        <v>161</v>
      </c>
      <c r="G255" t="s">
        <v>225</v>
      </c>
      <c r="H255">
        <v>386.09658319373739</v>
      </c>
      <c r="I255">
        <v>55</v>
      </c>
      <c r="J255">
        <v>1679617.4808691645</v>
      </c>
      <c r="K255">
        <v>102520000</v>
      </c>
      <c r="L255">
        <v>253</v>
      </c>
      <c r="M255">
        <v>-20.179158267452074</v>
      </c>
      <c r="N255">
        <v>-3.7735849056603774</v>
      </c>
    </row>
    <row r="256" spans="1:14" x14ac:dyDescent="0.3">
      <c r="A256">
        <v>255</v>
      </c>
      <c r="B256" t="s">
        <v>139</v>
      </c>
      <c r="C256" t="s">
        <v>149</v>
      </c>
      <c r="D256" t="s">
        <v>154</v>
      </c>
      <c r="E256" t="s">
        <v>156</v>
      </c>
      <c r="F256" t="s">
        <v>161</v>
      </c>
      <c r="G256" t="s">
        <v>225</v>
      </c>
      <c r="H256">
        <v>386.09658319373739</v>
      </c>
      <c r="I256">
        <v>55</v>
      </c>
      <c r="J256">
        <v>1679617.4808691645</v>
      </c>
      <c r="K256">
        <v>102520000</v>
      </c>
      <c r="L256">
        <v>254</v>
      </c>
      <c r="M256">
        <v>-20.179158267452074</v>
      </c>
      <c r="N256">
        <v>-3.7735849056603774</v>
      </c>
    </row>
    <row r="257" spans="1:14" x14ac:dyDescent="0.3">
      <c r="A257">
        <v>256</v>
      </c>
      <c r="B257" t="s">
        <v>139</v>
      </c>
      <c r="C257" t="s">
        <v>149</v>
      </c>
      <c r="D257" t="s">
        <v>154</v>
      </c>
      <c r="E257" t="s">
        <v>156</v>
      </c>
      <c r="F257" t="s">
        <v>161</v>
      </c>
      <c r="G257" t="s">
        <v>225</v>
      </c>
      <c r="H257">
        <v>386.09658319373739</v>
      </c>
      <c r="I257">
        <v>55</v>
      </c>
      <c r="J257">
        <v>1679617.4808691645</v>
      </c>
      <c r="K257">
        <v>102520000</v>
      </c>
      <c r="L257">
        <v>255</v>
      </c>
      <c r="M257">
        <v>-20.179158267452074</v>
      </c>
      <c r="N257">
        <v>-3.7735849056603774</v>
      </c>
    </row>
    <row r="258" spans="1:14" x14ac:dyDescent="0.3">
      <c r="A258">
        <v>257</v>
      </c>
      <c r="B258" t="s">
        <v>139</v>
      </c>
      <c r="C258" t="s">
        <v>149</v>
      </c>
      <c r="D258" t="s">
        <v>154</v>
      </c>
      <c r="E258" t="s">
        <v>156</v>
      </c>
      <c r="F258" t="s">
        <v>161</v>
      </c>
      <c r="G258" t="s">
        <v>225</v>
      </c>
      <c r="H258">
        <v>386.09658319373739</v>
      </c>
      <c r="I258">
        <v>55</v>
      </c>
      <c r="J258">
        <v>1679617.4808691645</v>
      </c>
      <c r="K258">
        <v>102520000</v>
      </c>
      <c r="L258">
        <v>256</v>
      </c>
      <c r="M258">
        <v>-20.179158267452074</v>
      </c>
      <c r="N258">
        <v>-3.7735849056603774</v>
      </c>
    </row>
    <row r="259" spans="1:14" x14ac:dyDescent="0.3">
      <c r="A259">
        <v>258</v>
      </c>
      <c r="B259" t="s">
        <v>139</v>
      </c>
      <c r="C259" t="s">
        <v>149</v>
      </c>
      <c r="D259" t="s">
        <v>154</v>
      </c>
      <c r="E259" t="s">
        <v>156</v>
      </c>
      <c r="F259" t="s">
        <v>161</v>
      </c>
      <c r="G259" t="s">
        <v>225</v>
      </c>
      <c r="H259">
        <v>386.09658319373739</v>
      </c>
      <c r="I259">
        <v>55</v>
      </c>
      <c r="J259">
        <v>1679617.4808691645</v>
      </c>
      <c r="K259">
        <v>102520000</v>
      </c>
      <c r="L259">
        <v>257</v>
      </c>
      <c r="M259">
        <v>-20.179158267452074</v>
      </c>
      <c r="N259">
        <v>-3.7735849056603774</v>
      </c>
    </row>
    <row r="260" spans="1:14" x14ac:dyDescent="0.3">
      <c r="A260">
        <v>259</v>
      </c>
      <c r="B260" t="s">
        <v>139</v>
      </c>
      <c r="C260" t="s">
        <v>149</v>
      </c>
      <c r="D260" t="s">
        <v>154</v>
      </c>
      <c r="E260" t="s">
        <v>156</v>
      </c>
      <c r="F260" t="s">
        <v>161</v>
      </c>
      <c r="G260" t="s">
        <v>225</v>
      </c>
      <c r="H260">
        <v>386.09658319373739</v>
      </c>
      <c r="I260">
        <v>55</v>
      </c>
      <c r="J260">
        <v>1679617.4808691645</v>
      </c>
      <c r="K260">
        <v>102520000</v>
      </c>
      <c r="L260">
        <v>258</v>
      </c>
      <c r="M260">
        <v>-20.179158267452074</v>
      </c>
      <c r="N260">
        <v>-3.7735849056603774</v>
      </c>
    </row>
    <row r="261" spans="1:14" x14ac:dyDescent="0.3">
      <c r="A261">
        <v>260</v>
      </c>
      <c r="B261" t="s">
        <v>139</v>
      </c>
      <c r="C261" t="s">
        <v>149</v>
      </c>
      <c r="D261" t="s">
        <v>154</v>
      </c>
      <c r="E261" t="s">
        <v>156</v>
      </c>
      <c r="F261" t="s">
        <v>161</v>
      </c>
      <c r="G261" t="s">
        <v>225</v>
      </c>
      <c r="H261">
        <v>386.09658319373739</v>
      </c>
      <c r="I261">
        <v>55</v>
      </c>
      <c r="J261">
        <v>1679617.4808691645</v>
      </c>
      <c r="K261">
        <v>102520000</v>
      </c>
      <c r="L261">
        <v>259</v>
      </c>
      <c r="M261">
        <v>-20.179158267452074</v>
      </c>
      <c r="N261">
        <v>-3.7735849056603774</v>
      </c>
    </row>
    <row r="262" spans="1:14" x14ac:dyDescent="0.3">
      <c r="A262">
        <v>261</v>
      </c>
      <c r="B262" t="s">
        <v>139</v>
      </c>
      <c r="C262" t="s">
        <v>149</v>
      </c>
      <c r="D262" t="s">
        <v>154</v>
      </c>
      <c r="E262" t="s">
        <v>156</v>
      </c>
      <c r="F262" t="s">
        <v>161</v>
      </c>
      <c r="G262" t="s">
        <v>225</v>
      </c>
      <c r="H262">
        <v>386.09658319373739</v>
      </c>
      <c r="I262">
        <v>55</v>
      </c>
      <c r="J262">
        <v>1679617.4808691645</v>
      </c>
      <c r="K262">
        <v>102520000</v>
      </c>
      <c r="L262">
        <v>260</v>
      </c>
      <c r="M262">
        <v>-20.179158267452074</v>
      </c>
      <c r="N262">
        <v>-3.7735849056603774</v>
      </c>
    </row>
    <row r="263" spans="1:14" x14ac:dyDescent="0.3">
      <c r="A263">
        <v>262</v>
      </c>
      <c r="B263" t="s">
        <v>139</v>
      </c>
      <c r="C263" t="s">
        <v>149</v>
      </c>
      <c r="D263" t="s">
        <v>154</v>
      </c>
      <c r="E263" t="s">
        <v>156</v>
      </c>
      <c r="F263" t="s">
        <v>161</v>
      </c>
      <c r="G263" t="s">
        <v>225</v>
      </c>
      <c r="H263">
        <v>386.09658319373739</v>
      </c>
      <c r="I263">
        <v>55</v>
      </c>
      <c r="J263">
        <v>1679617.4808691645</v>
      </c>
      <c r="K263">
        <v>102520000</v>
      </c>
      <c r="L263">
        <v>261</v>
      </c>
      <c r="M263">
        <v>-20.179158267452074</v>
      </c>
      <c r="N263">
        <v>-3.7735849056603774</v>
      </c>
    </row>
    <row r="264" spans="1:14" x14ac:dyDescent="0.3">
      <c r="A264">
        <v>263</v>
      </c>
      <c r="B264" t="s">
        <v>139</v>
      </c>
      <c r="C264" t="s">
        <v>149</v>
      </c>
      <c r="D264" t="s">
        <v>154</v>
      </c>
      <c r="E264" t="s">
        <v>156</v>
      </c>
      <c r="F264" t="s">
        <v>161</v>
      </c>
      <c r="G264" t="s">
        <v>225</v>
      </c>
      <c r="H264">
        <v>386.09658319373739</v>
      </c>
      <c r="I264">
        <v>55</v>
      </c>
      <c r="J264">
        <v>1679617.4808691645</v>
      </c>
      <c r="K264">
        <v>102520000</v>
      </c>
      <c r="L264">
        <v>262</v>
      </c>
      <c r="M264">
        <v>-20.179158267452074</v>
      </c>
      <c r="N264">
        <v>-3.7735849056603774</v>
      </c>
    </row>
    <row r="265" spans="1:14" x14ac:dyDescent="0.3">
      <c r="A265">
        <v>264</v>
      </c>
      <c r="B265" t="s">
        <v>139</v>
      </c>
      <c r="C265" t="s">
        <v>149</v>
      </c>
      <c r="D265" t="s">
        <v>154</v>
      </c>
      <c r="E265" t="s">
        <v>156</v>
      </c>
      <c r="F265" t="s">
        <v>161</v>
      </c>
      <c r="G265" t="s">
        <v>225</v>
      </c>
      <c r="H265">
        <v>386.09658319373739</v>
      </c>
      <c r="I265">
        <v>55</v>
      </c>
      <c r="J265">
        <v>1679617.4808691645</v>
      </c>
      <c r="K265">
        <v>102520000</v>
      </c>
      <c r="L265">
        <v>263</v>
      </c>
      <c r="M265">
        <v>-20.179158267452074</v>
      </c>
      <c r="N265">
        <v>-3.7735849056603774</v>
      </c>
    </row>
    <row r="266" spans="1:14" x14ac:dyDescent="0.3">
      <c r="A266">
        <v>265</v>
      </c>
      <c r="B266" t="s">
        <v>139</v>
      </c>
      <c r="C266" t="s">
        <v>149</v>
      </c>
      <c r="D266" t="s">
        <v>154</v>
      </c>
      <c r="E266" t="s">
        <v>156</v>
      </c>
      <c r="F266" t="s">
        <v>161</v>
      </c>
      <c r="G266" t="s">
        <v>225</v>
      </c>
      <c r="H266">
        <v>386.09658319373739</v>
      </c>
      <c r="I266">
        <v>55</v>
      </c>
      <c r="J266">
        <v>1679617.4808691645</v>
      </c>
      <c r="K266">
        <v>102520000</v>
      </c>
      <c r="L266">
        <v>264</v>
      </c>
      <c r="M266">
        <v>-20.179158267452074</v>
      </c>
      <c r="N266">
        <v>-3.7735849056603774</v>
      </c>
    </row>
    <row r="267" spans="1:14" x14ac:dyDescent="0.3">
      <c r="A267">
        <v>266</v>
      </c>
      <c r="B267" t="s">
        <v>139</v>
      </c>
      <c r="C267" t="s">
        <v>149</v>
      </c>
      <c r="D267" t="s">
        <v>154</v>
      </c>
      <c r="E267" t="s">
        <v>156</v>
      </c>
      <c r="F267" t="s">
        <v>161</v>
      </c>
      <c r="G267" t="s">
        <v>225</v>
      </c>
      <c r="H267">
        <v>386.09658319373739</v>
      </c>
      <c r="I267">
        <v>55</v>
      </c>
      <c r="J267">
        <v>1679617.4808691645</v>
      </c>
      <c r="K267">
        <v>102520000</v>
      </c>
      <c r="L267">
        <v>265</v>
      </c>
      <c r="M267">
        <v>-20.179158267452074</v>
      </c>
      <c r="N267">
        <v>-3.7735849056603774</v>
      </c>
    </row>
    <row r="268" spans="1:14" x14ac:dyDescent="0.3">
      <c r="A268">
        <v>267</v>
      </c>
      <c r="B268" t="s">
        <v>139</v>
      </c>
      <c r="C268" t="s">
        <v>149</v>
      </c>
      <c r="D268" t="s">
        <v>154</v>
      </c>
      <c r="E268" t="s">
        <v>156</v>
      </c>
      <c r="F268" t="s">
        <v>161</v>
      </c>
      <c r="G268" t="s">
        <v>225</v>
      </c>
      <c r="H268">
        <v>386.09658319373739</v>
      </c>
      <c r="I268">
        <v>55</v>
      </c>
      <c r="J268">
        <v>1679617.4808691645</v>
      </c>
      <c r="K268">
        <v>102520000</v>
      </c>
      <c r="L268">
        <v>266</v>
      </c>
      <c r="M268">
        <v>-20.179158267452074</v>
      </c>
      <c r="N268">
        <v>-3.7735849056603774</v>
      </c>
    </row>
    <row r="269" spans="1:14" x14ac:dyDescent="0.3">
      <c r="A269">
        <v>268</v>
      </c>
      <c r="B269" t="s">
        <v>139</v>
      </c>
      <c r="C269" t="s">
        <v>149</v>
      </c>
      <c r="D269" t="s">
        <v>154</v>
      </c>
      <c r="E269" t="s">
        <v>156</v>
      </c>
      <c r="F269" t="s">
        <v>161</v>
      </c>
      <c r="G269" t="s">
        <v>225</v>
      </c>
      <c r="H269">
        <v>386.09658319373739</v>
      </c>
      <c r="I269">
        <v>55</v>
      </c>
      <c r="J269">
        <v>1679617.4808691645</v>
      </c>
      <c r="K269">
        <v>102520000</v>
      </c>
      <c r="L269">
        <v>267</v>
      </c>
      <c r="M269">
        <v>-20.179158267452074</v>
      </c>
      <c r="N269">
        <v>-3.7735849056603774</v>
      </c>
    </row>
    <row r="270" spans="1:14" x14ac:dyDescent="0.3">
      <c r="A270">
        <v>269</v>
      </c>
      <c r="B270" t="s">
        <v>139</v>
      </c>
      <c r="C270" t="s">
        <v>149</v>
      </c>
      <c r="D270" t="s">
        <v>154</v>
      </c>
      <c r="E270" t="s">
        <v>156</v>
      </c>
      <c r="F270" t="s">
        <v>161</v>
      </c>
      <c r="G270" t="s">
        <v>225</v>
      </c>
      <c r="H270">
        <v>386.09658319373739</v>
      </c>
      <c r="I270">
        <v>55</v>
      </c>
      <c r="J270">
        <v>1679617.4808691645</v>
      </c>
      <c r="K270">
        <v>102520000</v>
      </c>
      <c r="L270">
        <v>268</v>
      </c>
      <c r="M270">
        <v>-20.179158267452074</v>
      </c>
      <c r="N270">
        <v>-3.7735849056603774</v>
      </c>
    </row>
    <row r="271" spans="1:14" x14ac:dyDescent="0.3">
      <c r="A271">
        <v>270</v>
      </c>
      <c r="B271" t="s">
        <v>139</v>
      </c>
      <c r="C271" t="s">
        <v>149</v>
      </c>
      <c r="D271" t="s">
        <v>154</v>
      </c>
      <c r="E271" t="s">
        <v>156</v>
      </c>
      <c r="F271" t="s">
        <v>161</v>
      </c>
      <c r="G271" t="s">
        <v>225</v>
      </c>
      <c r="H271">
        <v>386.09658319373739</v>
      </c>
      <c r="I271">
        <v>55</v>
      </c>
      <c r="J271">
        <v>1679617.4808691645</v>
      </c>
      <c r="K271">
        <v>102520000</v>
      </c>
      <c r="L271">
        <v>269</v>
      </c>
      <c r="M271">
        <v>-20.179158267452074</v>
      </c>
      <c r="N271">
        <v>-3.7735849056603774</v>
      </c>
    </row>
    <row r="272" spans="1:14" x14ac:dyDescent="0.3">
      <c r="A272">
        <v>271</v>
      </c>
      <c r="B272" t="s">
        <v>139</v>
      </c>
      <c r="C272" t="s">
        <v>149</v>
      </c>
      <c r="D272" t="s">
        <v>154</v>
      </c>
      <c r="E272" t="s">
        <v>156</v>
      </c>
      <c r="F272" t="s">
        <v>161</v>
      </c>
      <c r="G272" t="s">
        <v>225</v>
      </c>
      <c r="H272">
        <v>386.09658319373739</v>
      </c>
      <c r="I272">
        <v>55</v>
      </c>
      <c r="J272">
        <v>1679617.4808691645</v>
      </c>
      <c r="K272">
        <v>102520000</v>
      </c>
      <c r="L272">
        <v>270</v>
      </c>
      <c r="M272">
        <v>-20.179158267452074</v>
      </c>
      <c r="N272">
        <v>-3.7735849056603774</v>
      </c>
    </row>
    <row r="273" spans="1:14" x14ac:dyDescent="0.3">
      <c r="A273">
        <v>272</v>
      </c>
      <c r="B273" t="s">
        <v>139</v>
      </c>
      <c r="C273" t="s">
        <v>149</v>
      </c>
      <c r="D273" t="s">
        <v>154</v>
      </c>
      <c r="E273" t="s">
        <v>156</v>
      </c>
      <c r="F273" t="s">
        <v>161</v>
      </c>
      <c r="G273" t="s">
        <v>225</v>
      </c>
      <c r="H273">
        <v>386.09658319373739</v>
      </c>
      <c r="I273">
        <v>55</v>
      </c>
      <c r="J273">
        <v>1679617.4808691645</v>
      </c>
      <c r="K273">
        <v>102520000</v>
      </c>
      <c r="L273">
        <v>271</v>
      </c>
      <c r="M273">
        <v>-20.179158267452074</v>
      </c>
      <c r="N273">
        <v>-3.7735849056603774</v>
      </c>
    </row>
    <row r="274" spans="1:14" x14ac:dyDescent="0.3">
      <c r="A274">
        <v>273</v>
      </c>
      <c r="B274" t="s">
        <v>139</v>
      </c>
      <c r="C274" t="s">
        <v>149</v>
      </c>
      <c r="D274" t="s">
        <v>154</v>
      </c>
      <c r="E274" t="s">
        <v>156</v>
      </c>
      <c r="F274" t="s">
        <v>161</v>
      </c>
      <c r="G274" t="s">
        <v>225</v>
      </c>
      <c r="H274">
        <v>386.09658319373739</v>
      </c>
      <c r="I274">
        <v>55</v>
      </c>
      <c r="J274">
        <v>1679617.4808691645</v>
      </c>
      <c r="K274">
        <v>102520000</v>
      </c>
      <c r="L274">
        <v>272</v>
      </c>
      <c r="M274">
        <v>-20.179158267452074</v>
      </c>
      <c r="N274">
        <v>-3.7735849056603774</v>
      </c>
    </row>
    <row r="275" spans="1:14" x14ac:dyDescent="0.3">
      <c r="A275">
        <v>274</v>
      </c>
      <c r="B275" t="s">
        <v>139</v>
      </c>
      <c r="C275" t="s">
        <v>149</v>
      </c>
      <c r="D275" t="s">
        <v>154</v>
      </c>
      <c r="E275" t="s">
        <v>156</v>
      </c>
      <c r="F275" t="s">
        <v>161</v>
      </c>
      <c r="G275" t="s">
        <v>225</v>
      </c>
      <c r="H275">
        <v>386.09658319373739</v>
      </c>
      <c r="I275">
        <v>55</v>
      </c>
      <c r="J275">
        <v>1679617.4808691645</v>
      </c>
      <c r="K275">
        <v>102520000</v>
      </c>
      <c r="L275">
        <v>273</v>
      </c>
      <c r="M275">
        <v>-20.179158267452074</v>
      </c>
      <c r="N275">
        <v>-3.7735849056603774</v>
      </c>
    </row>
    <row r="276" spans="1:14" x14ac:dyDescent="0.3">
      <c r="A276">
        <v>275</v>
      </c>
      <c r="B276" t="s">
        <v>139</v>
      </c>
      <c r="C276" t="s">
        <v>149</v>
      </c>
      <c r="D276" t="s">
        <v>154</v>
      </c>
      <c r="E276" t="s">
        <v>156</v>
      </c>
      <c r="F276" t="s">
        <v>161</v>
      </c>
      <c r="G276" t="s">
        <v>225</v>
      </c>
      <c r="H276">
        <v>386.09658319373739</v>
      </c>
      <c r="I276">
        <v>55</v>
      </c>
      <c r="J276">
        <v>1679617.4808691645</v>
      </c>
      <c r="K276">
        <v>102520000</v>
      </c>
      <c r="L276">
        <v>274</v>
      </c>
      <c r="M276">
        <v>-20.179158267452074</v>
      </c>
      <c r="N276">
        <v>-3.7735849056603774</v>
      </c>
    </row>
    <row r="277" spans="1:14" x14ac:dyDescent="0.3">
      <c r="A277">
        <v>276</v>
      </c>
      <c r="B277" t="s">
        <v>139</v>
      </c>
      <c r="C277" t="s">
        <v>149</v>
      </c>
      <c r="D277" t="s">
        <v>154</v>
      </c>
      <c r="E277" t="s">
        <v>156</v>
      </c>
      <c r="F277" t="s">
        <v>161</v>
      </c>
      <c r="G277" t="s">
        <v>225</v>
      </c>
      <c r="H277">
        <v>386.09658319373739</v>
      </c>
      <c r="I277">
        <v>55</v>
      </c>
      <c r="J277">
        <v>1679617.4808691645</v>
      </c>
      <c r="K277">
        <v>102520000</v>
      </c>
      <c r="L277">
        <v>275</v>
      </c>
      <c r="M277">
        <v>-20.179158267452074</v>
      </c>
      <c r="N277">
        <v>-3.7735849056603774</v>
      </c>
    </row>
    <row r="278" spans="1:14" x14ac:dyDescent="0.3">
      <c r="A278">
        <v>277</v>
      </c>
      <c r="B278" t="s">
        <v>139</v>
      </c>
      <c r="C278" t="s">
        <v>149</v>
      </c>
      <c r="D278" t="s">
        <v>154</v>
      </c>
      <c r="E278" t="s">
        <v>156</v>
      </c>
      <c r="F278" t="s">
        <v>161</v>
      </c>
      <c r="G278" t="s">
        <v>225</v>
      </c>
      <c r="H278">
        <v>386.09658319373739</v>
      </c>
      <c r="I278">
        <v>55</v>
      </c>
      <c r="J278">
        <v>1679617.4808691645</v>
      </c>
      <c r="K278">
        <v>102520000</v>
      </c>
      <c r="L278">
        <v>276</v>
      </c>
      <c r="M278">
        <v>-20.179158267452074</v>
      </c>
      <c r="N278">
        <v>-3.7735849056603774</v>
      </c>
    </row>
    <row r="279" spans="1:14" x14ac:dyDescent="0.3">
      <c r="A279">
        <v>278</v>
      </c>
      <c r="B279" t="s">
        <v>139</v>
      </c>
      <c r="C279" t="s">
        <v>149</v>
      </c>
      <c r="D279" t="s">
        <v>154</v>
      </c>
      <c r="E279" t="s">
        <v>156</v>
      </c>
      <c r="F279" t="s">
        <v>161</v>
      </c>
      <c r="G279" t="s">
        <v>225</v>
      </c>
      <c r="H279">
        <v>386.09658319373739</v>
      </c>
      <c r="I279">
        <v>55</v>
      </c>
      <c r="J279">
        <v>1679617.4808691645</v>
      </c>
      <c r="K279">
        <v>102520000</v>
      </c>
      <c r="L279">
        <v>277</v>
      </c>
      <c r="M279">
        <v>-20.179158267452074</v>
      </c>
      <c r="N279">
        <v>-3.7735849056603774</v>
      </c>
    </row>
    <row r="280" spans="1:14" x14ac:dyDescent="0.3">
      <c r="A280">
        <v>279</v>
      </c>
      <c r="B280" t="s">
        <v>139</v>
      </c>
      <c r="C280" t="s">
        <v>149</v>
      </c>
      <c r="D280" t="s">
        <v>154</v>
      </c>
      <c r="E280" t="s">
        <v>156</v>
      </c>
      <c r="F280" t="s">
        <v>161</v>
      </c>
      <c r="G280" t="s">
        <v>225</v>
      </c>
      <c r="H280">
        <v>386.09658319373739</v>
      </c>
      <c r="I280">
        <v>55</v>
      </c>
      <c r="J280">
        <v>1679617.4808691645</v>
      </c>
      <c r="K280">
        <v>102520000</v>
      </c>
      <c r="L280">
        <v>278</v>
      </c>
      <c r="M280">
        <v>-20.179158267452074</v>
      </c>
      <c r="N280">
        <v>-3.7735849056603774</v>
      </c>
    </row>
    <row r="281" spans="1:14" x14ac:dyDescent="0.3">
      <c r="A281">
        <v>280</v>
      </c>
      <c r="B281" t="s">
        <v>139</v>
      </c>
      <c r="C281" t="s">
        <v>149</v>
      </c>
      <c r="D281" t="s">
        <v>154</v>
      </c>
      <c r="E281" t="s">
        <v>156</v>
      </c>
      <c r="F281" t="s">
        <v>161</v>
      </c>
      <c r="G281" t="s">
        <v>225</v>
      </c>
      <c r="H281">
        <v>386.09658319373739</v>
      </c>
      <c r="I281">
        <v>55</v>
      </c>
      <c r="J281">
        <v>1679617.4808691645</v>
      </c>
      <c r="K281">
        <v>102520000</v>
      </c>
      <c r="L281">
        <v>279</v>
      </c>
      <c r="M281">
        <v>-20.179158267452074</v>
      </c>
      <c r="N281">
        <v>-3.7735849056603774</v>
      </c>
    </row>
    <row r="282" spans="1:14" x14ac:dyDescent="0.3">
      <c r="A282">
        <v>281</v>
      </c>
      <c r="B282" t="s">
        <v>139</v>
      </c>
      <c r="C282" t="s">
        <v>149</v>
      </c>
      <c r="D282" t="s">
        <v>154</v>
      </c>
      <c r="E282" t="s">
        <v>156</v>
      </c>
      <c r="F282" t="s">
        <v>161</v>
      </c>
      <c r="G282" t="s">
        <v>225</v>
      </c>
      <c r="H282">
        <v>386.09658319373739</v>
      </c>
      <c r="I282">
        <v>55</v>
      </c>
      <c r="J282">
        <v>1679617.4808691645</v>
      </c>
      <c r="K282">
        <v>102520000</v>
      </c>
      <c r="L282">
        <v>280</v>
      </c>
      <c r="M282">
        <v>-20.179158267452074</v>
      </c>
      <c r="N282">
        <v>-3.7735849056603774</v>
      </c>
    </row>
    <row r="283" spans="1:14" x14ac:dyDescent="0.3">
      <c r="A283">
        <v>282</v>
      </c>
      <c r="B283" t="s">
        <v>139</v>
      </c>
      <c r="C283" t="s">
        <v>149</v>
      </c>
      <c r="D283" t="s">
        <v>154</v>
      </c>
      <c r="E283" t="s">
        <v>156</v>
      </c>
      <c r="F283" t="s">
        <v>161</v>
      </c>
      <c r="G283" t="s">
        <v>225</v>
      </c>
      <c r="H283">
        <v>386.09658319373739</v>
      </c>
      <c r="I283">
        <v>55</v>
      </c>
      <c r="J283">
        <v>1679617.4808691645</v>
      </c>
      <c r="K283">
        <v>102520000</v>
      </c>
      <c r="L283">
        <v>281</v>
      </c>
      <c r="M283">
        <v>-20.179158267452074</v>
      </c>
      <c r="N283">
        <v>-3.7735849056603774</v>
      </c>
    </row>
    <row r="284" spans="1:14" x14ac:dyDescent="0.3">
      <c r="A284">
        <v>283</v>
      </c>
      <c r="B284" t="s">
        <v>139</v>
      </c>
      <c r="C284" t="s">
        <v>149</v>
      </c>
      <c r="D284" t="s">
        <v>154</v>
      </c>
      <c r="E284" t="s">
        <v>156</v>
      </c>
      <c r="F284" t="s">
        <v>161</v>
      </c>
      <c r="G284" t="s">
        <v>225</v>
      </c>
      <c r="H284">
        <v>386.09658319373739</v>
      </c>
      <c r="I284">
        <v>55</v>
      </c>
      <c r="J284">
        <v>1679617.4808691645</v>
      </c>
      <c r="K284">
        <v>102520000</v>
      </c>
      <c r="L284">
        <v>282</v>
      </c>
      <c r="M284">
        <v>-20.179158267452074</v>
      </c>
      <c r="N284">
        <v>-3.7735849056603774</v>
      </c>
    </row>
    <row r="285" spans="1:14" x14ac:dyDescent="0.3">
      <c r="A285">
        <v>284</v>
      </c>
      <c r="B285" t="s">
        <v>139</v>
      </c>
      <c r="C285" t="s">
        <v>149</v>
      </c>
      <c r="D285" t="s">
        <v>154</v>
      </c>
      <c r="E285" t="s">
        <v>156</v>
      </c>
      <c r="F285" t="s">
        <v>161</v>
      </c>
      <c r="G285" t="s">
        <v>225</v>
      </c>
      <c r="H285">
        <v>386.09658319373739</v>
      </c>
      <c r="I285">
        <v>55</v>
      </c>
      <c r="J285">
        <v>1679617.4808691645</v>
      </c>
      <c r="K285">
        <v>102520000</v>
      </c>
      <c r="L285">
        <v>283</v>
      </c>
      <c r="M285">
        <v>-20.179158267452074</v>
      </c>
      <c r="N285">
        <v>-3.7735849056603774</v>
      </c>
    </row>
    <row r="286" spans="1:14" x14ac:dyDescent="0.3">
      <c r="A286">
        <v>285</v>
      </c>
      <c r="B286" t="s">
        <v>139</v>
      </c>
      <c r="C286" t="s">
        <v>149</v>
      </c>
      <c r="D286" t="s">
        <v>154</v>
      </c>
      <c r="E286" t="s">
        <v>156</v>
      </c>
      <c r="F286" t="s">
        <v>161</v>
      </c>
      <c r="G286" t="s">
        <v>225</v>
      </c>
      <c r="H286">
        <v>386.09658319373739</v>
      </c>
      <c r="I286">
        <v>55</v>
      </c>
      <c r="J286">
        <v>1679617.4808691645</v>
      </c>
      <c r="K286">
        <v>102520000</v>
      </c>
      <c r="L286">
        <v>284</v>
      </c>
      <c r="M286">
        <v>-20.179158267452074</v>
      </c>
      <c r="N286">
        <v>-3.7735849056603774</v>
      </c>
    </row>
    <row r="287" spans="1:14" x14ac:dyDescent="0.3">
      <c r="A287">
        <v>286</v>
      </c>
      <c r="B287" t="s">
        <v>139</v>
      </c>
      <c r="C287" t="s">
        <v>149</v>
      </c>
      <c r="D287" t="s">
        <v>154</v>
      </c>
      <c r="E287" t="s">
        <v>156</v>
      </c>
      <c r="F287" t="s">
        <v>161</v>
      </c>
      <c r="G287" t="s">
        <v>225</v>
      </c>
      <c r="H287">
        <v>386.09658319373739</v>
      </c>
      <c r="I287">
        <v>55</v>
      </c>
      <c r="J287">
        <v>1679617.4808691645</v>
      </c>
      <c r="K287">
        <v>102520000</v>
      </c>
      <c r="L287">
        <v>285</v>
      </c>
      <c r="M287">
        <v>-20.179158267452074</v>
      </c>
      <c r="N287">
        <v>-3.7735849056603774</v>
      </c>
    </row>
    <row r="288" spans="1:14" x14ac:dyDescent="0.3">
      <c r="A288">
        <v>287</v>
      </c>
      <c r="B288" t="s">
        <v>139</v>
      </c>
      <c r="C288" t="s">
        <v>149</v>
      </c>
      <c r="D288" t="s">
        <v>154</v>
      </c>
      <c r="E288" t="s">
        <v>156</v>
      </c>
      <c r="F288" t="s">
        <v>161</v>
      </c>
      <c r="G288" t="s">
        <v>225</v>
      </c>
      <c r="H288">
        <v>386.09658319373739</v>
      </c>
      <c r="I288">
        <v>55</v>
      </c>
      <c r="J288">
        <v>1679617.4808691645</v>
      </c>
      <c r="K288">
        <v>102520000</v>
      </c>
      <c r="L288">
        <v>286</v>
      </c>
      <c r="M288">
        <v>-20.179158267452074</v>
      </c>
      <c r="N288">
        <v>-3.7735849056603774</v>
      </c>
    </row>
    <row r="289" spans="1:14" x14ac:dyDescent="0.3">
      <c r="A289">
        <v>288</v>
      </c>
      <c r="B289" t="s">
        <v>139</v>
      </c>
      <c r="C289" t="s">
        <v>149</v>
      </c>
      <c r="D289" t="s">
        <v>154</v>
      </c>
      <c r="E289" t="s">
        <v>156</v>
      </c>
      <c r="F289" t="s">
        <v>161</v>
      </c>
      <c r="G289" t="s">
        <v>225</v>
      </c>
      <c r="H289">
        <v>386.09658319373739</v>
      </c>
      <c r="I289">
        <v>55</v>
      </c>
      <c r="J289">
        <v>1679617.4808691645</v>
      </c>
      <c r="K289">
        <v>102520000</v>
      </c>
      <c r="L289">
        <v>287</v>
      </c>
      <c r="M289">
        <v>-20.179158267452074</v>
      </c>
      <c r="N289">
        <v>-3.7735849056603774</v>
      </c>
    </row>
    <row r="290" spans="1:14" x14ac:dyDescent="0.3">
      <c r="A290">
        <v>289</v>
      </c>
      <c r="B290" t="s">
        <v>139</v>
      </c>
      <c r="C290" t="s">
        <v>149</v>
      </c>
      <c r="D290" t="s">
        <v>154</v>
      </c>
      <c r="E290" t="s">
        <v>156</v>
      </c>
      <c r="F290" t="s">
        <v>161</v>
      </c>
      <c r="G290" t="s">
        <v>225</v>
      </c>
      <c r="H290">
        <v>386.09658319373739</v>
      </c>
      <c r="I290">
        <v>55</v>
      </c>
      <c r="J290">
        <v>1679617.4808691645</v>
      </c>
      <c r="K290">
        <v>102520000</v>
      </c>
      <c r="L290">
        <v>288</v>
      </c>
      <c r="M290">
        <v>-20.179158267452074</v>
      </c>
      <c r="N290">
        <v>-3.7735849056603774</v>
      </c>
    </row>
    <row r="291" spans="1:14" x14ac:dyDescent="0.3">
      <c r="A291">
        <v>290</v>
      </c>
      <c r="B291" t="s">
        <v>139</v>
      </c>
      <c r="C291" t="s">
        <v>149</v>
      </c>
      <c r="D291" t="s">
        <v>154</v>
      </c>
      <c r="E291" t="s">
        <v>156</v>
      </c>
      <c r="F291" t="s">
        <v>161</v>
      </c>
      <c r="G291" t="s">
        <v>225</v>
      </c>
      <c r="H291">
        <v>386.09658319373739</v>
      </c>
      <c r="I291">
        <v>55</v>
      </c>
      <c r="J291">
        <v>1679617.4808691645</v>
      </c>
      <c r="K291">
        <v>102520000</v>
      </c>
      <c r="L291">
        <v>289</v>
      </c>
      <c r="M291">
        <v>-20.179158267452074</v>
      </c>
      <c r="N291">
        <v>-3.7735849056603774</v>
      </c>
    </row>
    <row r="292" spans="1:14" x14ac:dyDescent="0.3">
      <c r="A292">
        <v>291</v>
      </c>
      <c r="B292" t="s">
        <v>139</v>
      </c>
      <c r="C292" t="s">
        <v>149</v>
      </c>
      <c r="D292" t="s">
        <v>154</v>
      </c>
      <c r="E292" t="s">
        <v>156</v>
      </c>
      <c r="F292" t="s">
        <v>161</v>
      </c>
      <c r="G292" t="s">
        <v>225</v>
      </c>
      <c r="H292">
        <v>386.09658319373739</v>
      </c>
      <c r="I292">
        <v>55</v>
      </c>
      <c r="J292">
        <v>1679617.4808691645</v>
      </c>
      <c r="K292">
        <v>102520000</v>
      </c>
      <c r="L292">
        <v>290</v>
      </c>
      <c r="M292">
        <v>-20.179158267452074</v>
      </c>
      <c r="N292">
        <v>-3.7735849056603774</v>
      </c>
    </row>
    <row r="293" spans="1:14" x14ac:dyDescent="0.3">
      <c r="A293">
        <v>292</v>
      </c>
      <c r="B293" t="s">
        <v>139</v>
      </c>
      <c r="C293" t="s">
        <v>149</v>
      </c>
      <c r="D293" t="s">
        <v>154</v>
      </c>
      <c r="E293" t="s">
        <v>156</v>
      </c>
      <c r="F293" t="s">
        <v>161</v>
      </c>
      <c r="G293" t="s">
        <v>225</v>
      </c>
      <c r="H293">
        <v>386.09658319373739</v>
      </c>
      <c r="I293">
        <v>55</v>
      </c>
      <c r="J293">
        <v>1679617.4808691645</v>
      </c>
      <c r="K293">
        <v>102520000</v>
      </c>
      <c r="L293">
        <v>291</v>
      </c>
      <c r="M293">
        <v>-20.179158267452074</v>
      </c>
      <c r="N293">
        <v>-3.7735849056603774</v>
      </c>
    </row>
    <row r="294" spans="1:14" x14ac:dyDescent="0.3">
      <c r="A294">
        <v>293</v>
      </c>
      <c r="B294" t="s">
        <v>139</v>
      </c>
      <c r="C294" t="s">
        <v>149</v>
      </c>
      <c r="D294" t="s">
        <v>154</v>
      </c>
      <c r="E294" t="s">
        <v>156</v>
      </c>
      <c r="F294" t="s">
        <v>161</v>
      </c>
      <c r="G294" t="s">
        <v>225</v>
      </c>
      <c r="H294">
        <v>386.09658319373739</v>
      </c>
      <c r="I294">
        <v>55</v>
      </c>
      <c r="J294">
        <v>1679617.4808691645</v>
      </c>
      <c r="K294">
        <v>102520000</v>
      </c>
      <c r="L294">
        <v>292</v>
      </c>
      <c r="M294">
        <v>-20.179158267452074</v>
      </c>
      <c r="N294">
        <v>-3.7735849056603774</v>
      </c>
    </row>
    <row r="295" spans="1:14" x14ac:dyDescent="0.3">
      <c r="A295">
        <v>294</v>
      </c>
      <c r="B295" t="s">
        <v>139</v>
      </c>
      <c r="C295" t="s">
        <v>149</v>
      </c>
      <c r="D295" t="s">
        <v>154</v>
      </c>
      <c r="E295" t="s">
        <v>156</v>
      </c>
      <c r="F295" t="s">
        <v>161</v>
      </c>
      <c r="G295" t="s">
        <v>225</v>
      </c>
      <c r="H295">
        <v>358.80567871205358</v>
      </c>
      <c r="I295">
        <v>52</v>
      </c>
      <c r="J295">
        <v>1539676.8356420586</v>
      </c>
      <c r="K295">
        <v>96928000</v>
      </c>
      <c r="L295">
        <v>293</v>
      </c>
      <c r="M295">
        <v>-10.166194516863575</v>
      </c>
      <c r="N295">
        <v>1.8867924528301887</v>
      </c>
    </row>
    <row r="296" spans="1:14" x14ac:dyDescent="0.3">
      <c r="A296">
        <v>295</v>
      </c>
      <c r="B296" t="s">
        <v>139</v>
      </c>
      <c r="C296" t="s">
        <v>149</v>
      </c>
      <c r="D296" t="s">
        <v>154</v>
      </c>
      <c r="E296" t="s">
        <v>156</v>
      </c>
      <c r="F296" t="s">
        <v>161</v>
      </c>
      <c r="G296" t="s">
        <v>225</v>
      </c>
      <c r="H296">
        <v>358.80567871205358</v>
      </c>
      <c r="I296">
        <v>52</v>
      </c>
      <c r="J296">
        <v>1539676.8356420586</v>
      </c>
      <c r="K296">
        <v>96928000</v>
      </c>
      <c r="L296">
        <v>294</v>
      </c>
      <c r="M296">
        <v>-10.166194516863575</v>
      </c>
      <c r="N296">
        <v>1.8867924528301887</v>
      </c>
    </row>
    <row r="297" spans="1:14" x14ac:dyDescent="0.3">
      <c r="A297">
        <v>296</v>
      </c>
      <c r="B297" t="s">
        <v>139</v>
      </c>
      <c r="C297" t="s">
        <v>149</v>
      </c>
      <c r="D297" t="s">
        <v>154</v>
      </c>
      <c r="E297" t="s">
        <v>156</v>
      </c>
      <c r="F297" t="s">
        <v>161</v>
      </c>
      <c r="G297" t="s">
        <v>225</v>
      </c>
      <c r="H297">
        <v>358.80567871205358</v>
      </c>
      <c r="I297">
        <v>52</v>
      </c>
      <c r="J297">
        <v>1539676.8356420586</v>
      </c>
      <c r="K297">
        <v>96928000</v>
      </c>
      <c r="L297">
        <v>295</v>
      </c>
      <c r="M297">
        <v>-10.166194516863575</v>
      </c>
      <c r="N297">
        <v>1.8867924528301887</v>
      </c>
    </row>
    <row r="298" spans="1:14" x14ac:dyDescent="0.3">
      <c r="A298">
        <v>297</v>
      </c>
      <c r="B298" t="s">
        <v>139</v>
      </c>
      <c r="C298" t="s">
        <v>149</v>
      </c>
      <c r="D298" t="s">
        <v>154</v>
      </c>
      <c r="E298" t="s">
        <v>156</v>
      </c>
      <c r="F298" t="s">
        <v>161</v>
      </c>
      <c r="G298" t="s">
        <v>225</v>
      </c>
      <c r="H298">
        <v>358.80567871205358</v>
      </c>
      <c r="I298">
        <v>52</v>
      </c>
      <c r="J298">
        <v>1539676.8356420586</v>
      </c>
      <c r="K298">
        <v>96928000</v>
      </c>
      <c r="L298">
        <v>296</v>
      </c>
      <c r="M298">
        <v>-10.166194516863575</v>
      </c>
      <c r="N298">
        <v>1.8867924528301887</v>
      </c>
    </row>
    <row r="299" spans="1:14" x14ac:dyDescent="0.3">
      <c r="A299">
        <v>298</v>
      </c>
      <c r="B299" t="s">
        <v>139</v>
      </c>
      <c r="C299" t="s">
        <v>149</v>
      </c>
      <c r="D299" t="s">
        <v>154</v>
      </c>
      <c r="E299" t="s">
        <v>156</v>
      </c>
      <c r="F299" t="s">
        <v>161</v>
      </c>
      <c r="G299" t="s">
        <v>225</v>
      </c>
      <c r="H299">
        <v>358.80567871205358</v>
      </c>
      <c r="I299">
        <v>52</v>
      </c>
      <c r="J299">
        <v>1539676.8356420586</v>
      </c>
      <c r="K299">
        <v>96928000</v>
      </c>
      <c r="L299">
        <v>297</v>
      </c>
      <c r="M299">
        <v>-10.166194516863575</v>
      </c>
      <c r="N299">
        <v>1.8867924528301887</v>
      </c>
    </row>
    <row r="300" spans="1:14" x14ac:dyDescent="0.3">
      <c r="A300">
        <v>299</v>
      </c>
      <c r="B300" t="s">
        <v>139</v>
      </c>
      <c r="C300" t="s">
        <v>149</v>
      </c>
      <c r="D300" t="s">
        <v>154</v>
      </c>
      <c r="E300" t="s">
        <v>156</v>
      </c>
      <c r="F300" t="s">
        <v>161</v>
      </c>
      <c r="G300" t="s">
        <v>225</v>
      </c>
      <c r="H300">
        <v>358.80567871205358</v>
      </c>
      <c r="I300">
        <v>52</v>
      </c>
      <c r="J300">
        <v>1539676.8356420586</v>
      </c>
      <c r="K300">
        <v>96928000</v>
      </c>
      <c r="L300">
        <v>298</v>
      </c>
      <c r="M300">
        <v>-10.166194516863575</v>
      </c>
      <c r="N300">
        <v>1.8867924528301887</v>
      </c>
    </row>
    <row r="301" spans="1:14" x14ac:dyDescent="0.3">
      <c r="A301">
        <v>300</v>
      </c>
      <c r="B301" t="s">
        <v>139</v>
      </c>
      <c r="C301" t="s">
        <v>149</v>
      </c>
      <c r="D301" t="s">
        <v>154</v>
      </c>
      <c r="E301" t="s">
        <v>156</v>
      </c>
      <c r="F301" t="s">
        <v>161</v>
      </c>
      <c r="G301" t="s">
        <v>225</v>
      </c>
      <c r="H301">
        <v>358.80567871205358</v>
      </c>
      <c r="I301">
        <v>52</v>
      </c>
      <c r="J301">
        <v>1539676.8356420586</v>
      </c>
      <c r="K301">
        <v>96928000</v>
      </c>
      <c r="L301">
        <v>299</v>
      </c>
      <c r="M301">
        <v>-10.166194516863575</v>
      </c>
      <c r="N301">
        <v>1.8867924528301887</v>
      </c>
    </row>
    <row r="302" spans="1:14" x14ac:dyDescent="0.3">
      <c r="A302">
        <v>301</v>
      </c>
      <c r="B302" t="s">
        <v>139</v>
      </c>
      <c r="C302" t="s">
        <v>149</v>
      </c>
      <c r="D302" t="s">
        <v>154</v>
      </c>
      <c r="E302" t="s">
        <v>156</v>
      </c>
      <c r="F302" t="s">
        <v>161</v>
      </c>
      <c r="G302" t="s">
        <v>225</v>
      </c>
      <c r="H302">
        <v>358.80567871205358</v>
      </c>
      <c r="I302">
        <v>52</v>
      </c>
      <c r="J302">
        <v>1539676.8356420586</v>
      </c>
      <c r="K302">
        <v>96928000</v>
      </c>
      <c r="L302">
        <v>300</v>
      </c>
      <c r="M302">
        <v>-10.166194516863575</v>
      </c>
      <c r="N302">
        <v>1.8867924528301887</v>
      </c>
    </row>
    <row r="303" spans="1:14" x14ac:dyDescent="0.3">
      <c r="A303">
        <v>302</v>
      </c>
      <c r="B303" t="s">
        <v>139</v>
      </c>
      <c r="C303" t="s">
        <v>149</v>
      </c>
      <c r="D303" t="s">
        <v>154</v>
      </c>
      <c r="E303" t="s">
        <v>156</v>
      </c>
      <c r="F303" t="s">
        <v>161</v>
      </c>
      <c r="G303" t="s">
        <v>225</v>
      </c>
      <c r="H303">
        <v>358.80567871205358</v>
      </c>
      <c r="I303">
        <v>52</v>
      </c>
      <c r="J303">
        <v>1539676.8356420586</v>
      </c>
      <c r="K303">
        <v>96928000</v>
      </c>
      <c r="L303">
        <v>301</v>
      </c>
      <c r="M303">
        <v>-10.166194516863575</v>
      </c>
      <c r="N303">
        <v>1.8867924528301887</v>
      </c>
    </row>
    <row r="304" spans="1:14" x14ac:dyDescent="0.3">
      <c r="A304">
        <v>303</v>
      </c>
      <c r="B304" t="s">
        <v>139</v>
      </c>
      <c r="C304" t="s">
        <v>149</v>
      </c>
      <c r="D304" t="s">
        <v>154</v>
      </c>
      <c r="E304" t="s">
        <v>156</v>
      </c>
      <c r="F304" t="s">
        <v>161</v>
      </c>
      <c r="G304" t="s">
        <v>225</v>
      </c>
      <c r="H304">
        <v>358.80567871205358</v>
      </c>
      <c r="I304">
        <v>52</v>
      </c>
      <c r="J304">
        <v>1539676.8356420586</v>
      </c>
      <c r="K304">
        <v>96928000</v>
      </c>
      <c r="L304">
        <v>302</v>
      </c>
      <c r="M304">
        <v>-10.166194516863575</v>
      </c>
      <c r="N304">
        <v>1.8867924528301887</v>
      </c>
    </row>
    <row r="305" spans="1:14" x14ac:dyDescent="0.3">
      <c r="A305">
        <v>304</v>
      </c>
      <c r="B305" t="s">
        <v>139</v>
      </c>
      <c r="C305" t="s">
        <v>149</v>
      </c>
      <c r="D305" t="s">
        <v>154</v>
      </c>
      <c r="E305" t="s">
        <v>156</v>
      </c>
      <c r="F305" t="s">
        <v>161</v>
      </c>
      <c r="G305" t="s">
        <v>225</v>
      </c>
      <c r="H305">
        <v>358.80567871205358</v>
      </c>
      <c r="I305">
        <v>52</v>
      </c>
      <c r="J305">
        <v>1539676.8356420586</v>
      </c>
      <c r="K305">
        <v>96928000</v>
      </c>
      <c r="L305">
        <v>303</v>
      </c>
      <c r="M305">
        <v>-10.166194516863575</v>
      </c>
      <c r="N305">
        <v>1.8867924528301887</v>
      </c>
    </row>
    <row r="306" spans="1:14" x14ac:dyDescent="0.3">
      <c r="A306">
        <v>305</v>
      </c>
      <c r="B306" t="s">
        <v>139</v>
      </c>
      <c r="C306" t="s">
        <v>149</v>
      </c>
      <c r="D306" t="s">
        <v>154</v>
      </c>
      <c r="E306" t="s">
        <v>156</v>
      </c>
      <c r="F306" t="s">
        <v>161</v>
      </c>
      <c r="G306" t="s">
        <v>225</v>
      </c>
      <c r="H306">
        <v>358.80567871205358</v>
      </c>
      <c r="I306">
        <v>52</v>
      </c>
      <c r="J306">
        <v>1539676.8356420586</v>
      </c>
      <c r="K306">
        <v>96928000</v>
      </c>
      <c r="L306">
        <v>304</v>
      </c>
      <c r="M306">
        <v>-10.166194516863575</v>
      </c>
      <c r="N306">
        <v>1.8867924528301887</v>
      </c>
    </row>
    <row r="307" spans="1:14" x14ac:dyDescent="0.3">
      <c r="A307">
        <v>306</v>
      </c>
      <c r="B307" t="s">
        <v>139</v>
      </c>
      <c r="C307" t="s">
        <v>149</v>
      </c>
      <c r="D307" t="s">
        <v>154</v>
      </c>
      <c r="E307" t="s">
        <v>156</v>
      </c>
      <c r="F307" t="s">
        <v>161</v>
      </c>
      <c r="G307" t="s">
        <v>225</v>
      </c>
      <c r="H307">
        <v>358.80567871205358</v>
      </c>
      <c r="I307">
        <v>52</v>
      </c>
      <c r="J307">
        <v>1539676.8356420586</v>
      </c>
      <c r="K307">
        <v>96928000</v>
      </c>
      <c r="L307">
        <v>305</v>
      </c>
      <c r="M307">
        <v>-10.166194516863575</v>
      </c>
      <c r="N307">
        <v>1.8867924528301887</v>
      </c>
    </row>
    <row r="308" spans="1:14" x14ac:dyDescent="0.3">
      <c r="A308">
        <v>307</v>
      </c>
      <c r="B308" t="s">
        <v>139</v>
      </c>
      <c r="C308" t="s">
        <v>149</v>
      </c>
      <c r="D308" t="s">
        <v>154</v>
      </c>
      <c r="E308" t="s">
        <v>156</v>
      </c>
      <c r="F308" t="s">
        <v>161</v>
      </c>
      <c r="G308" t="s">
        <v>225</v>
      </c>
      <c r="H308">
        <v>358.80567871205358</v>
      </c>
      <c r="I308">
        <v>52</v>
      </c>
      <c r="J308">
        <v>1539676.8356420586</v>
      </c>
      <c r="K308">
        <v>96928000</v>
      </c>
      <c r="L308">
        <v>306</v>
      </c>
      <c r="M308">
        <v>-10.166194516863575</v>
      </c>
      <c r="N308">
        <v>1.8867924528301887</v>
      </c>
    </row>
    <row r="309" spans="1:14" x14ac:dyDescent="0.3">
      <c r="A309">
        <v>308</v>
      </c>
      <c r="B309" t="s">
        <v>139</v>
      </c>
      <c r="C309" t="s">
        <v>149</v>
      </c>
      <c r="D309" t="s">
        <v>154</v>
      </c>
      <c r="E309" t="s">
        <v>156</v>
      </c>
      <c r="F309" t="s">
        <v>161</v>
      </c>
      <c r="G309" t="s">
        <v>225</v>
      </c>
      <c r="H309">
        <v>358.80567871205358</v>
      </c>
      <c r="I309">
        <v>52</v>
      </c>
      <c r="J309">
        <v>1539676.8356420586</v>
      </c>
      <c r="K309">
        <v>96928000</v>
      </c>
      <c r="L309">
        <v>307</v>
      </c>
      <c r="M309">
        <v>-10.166194516863575</v>
      </c>
      <c r="N309">
        <v>1.8867924528301887</v>
      </c>
    </row>
    <row r="310" spans="1:14" x14ac:dyDescent="0.3">
      <c r="A310">
        <v>309</v>
      </c>
      <c r="B310" t="s">
        <v>139</v>
      </c>
      <c r="C310" t="s">
        <v>149</v>
      </c>
      <c r="D310" t="s">
        <v>154</v>
      </c>
      <c r="E310" t="s">
        <v>156</v>
      </c>
      <c r="F310" t="s">
        <v>161</v>
      </c>
      <c r="G310" t="s">
        <v>225</v>
      </c>
      <c r="H310">
        <v>358.80567871205358</v>
      </c>
      <c r="I310">
        <v>52</v>
      </c>
      <c r="J310">
        <v>1539676.8356420586</v>
      </c>
      <c r="K310">
        <v>96928000</v>
      </c>
      <c r="L310">
        <v>308</v>
      </c>
      <c r="M310">
        <v>-10.166194516863575</v>
      </c>
      <c r="N310">
        <v>1.8867924528301887</v>
      </c>
    </row>
    <row r="311" spans="1:14" x14ac:dyDescent="0.3">
      <c r="A311">
        <v>310</v>
      </c>
      <c r="B311" t="s">
        <v>139</v>
      </c>
      <c r="C311" t="s">
        <v>149</v>
      </c>
      <c r="D311" t="s">
        <v>154</v>
      </c>
      <c r="E311" t="s">
        <v>156</v>
      </c>
      <c r="F311" t="s">
        <v>161</v>
      </c>
      <c r="G311" t="s">
        <v>225</v>
      </c>
      <c r="H311">
        <v>358.80567871205358</v>
      </c>
      <c r="I311">
        <v>52</v>
      </c>
      <c r="J311">
        <v>1539676.8356420586</v>
      </c>
      <c r="K311">
        <v>96928000</v>
      </c>
      <c r="L311">
        <v>309</v>
      </c>
      <c r="M311">
        <v>-10.166194516863575</v>
      </c>
      <c r="N311">
        <v>1.8867924528301887</v>
      </c>
    </row>
    <row r="312" spans="1:14" x14ac:dyDescent="0.3">
      <c r="A312">
        <v>311</v>
      </c>
      <c r="B312" t="s">
        <v>139</v>
      </c>
      <c r="C312" t="s">
        <v>149</v>
      </c>
      <c r="D312" t="s">
        <v>154</v>
      </c>
      <c r="E312" t="s">
        <v>156</v>
      </c>
      <c r="F312" t="s">
        <v>161</v>
      </c>
      <c r="G312" t="s">
        <v>225</v>
      </c>
      <c r="H312">
        <v>358.80567871205358</v>
      </c>
      <c r="I312">
        <v>52</v>
      </c>
      <c r="J312">
        <v>1539676.8356420586</v>
      </c>
      <c r="K312">
        <v>96928000</v>
      </c>
      <c r="L312">
        <v>310</v>
      </c>
      <c r="M312">
        <v>-10.166194516863575</v>
      </c>
      <c r="N312">
        <v>1.8867924528301887</v>
      </c>
    </row>
    <row r="313" spans="1:14" x14ac:dyDescent="0.3">
      <c r="A313">
        <v>312</v>
      </c>
      <c r="B313" t="s">
        <v>139</v>
      </c>
      <c r="C313" t="s">
        <v>149</v>
      </c>
      <c r="D313" t="s">
        <v>154</v>
      </c>
      <c r="E313" t="s">
        <v>156</v>
      </c>
      <c r="F313" t="s">
        <v>161</v>
      </c>
      <c r="G313" t="s">
        <v>225</v>
      </c>
      <c r="H313">
        <v>358.80567871205358</v>
      </c>
      <c r="I313">
        <v>52</v>
      </c>
      <c r="J313">
        <v>1539676.8356420586</v>
      </c>
      <c r="K313">
        <v>96928000</v>
      </c>
      <c r="L313">
        <v>311</v>
      </c>
      <c r="M313">
        <v>-10.166194516863575</v>
      </c>
      <c r="N313">
        <v>1.8867924528301887</v>
      </c>
    </row>
    <row r="314" spans="1:14" x14ac:dyDescent="0.3">
      <c r="A314">
        <v>313</v>
      </c>
      <c r="B314" t="s">
        <v>139</v>
      </c>
      <c r="C314" t="s">
        <v>149</v>
      </c>
      <c r="D314" t="s">
        <v>154</v>
      </c>
      <c r="E314" t="s">
        <v>156</v>
      </c>
      <c r="F314" t="s">
        <v>161</v>
      </c>
      <c r="G314" t="s">
        <v>225</v>
      </c>
      <c r="H314">
        <v>358.80567871205358</v>
      </c>
      <c r="I314">
        <v>52</v>
      </c>
      <c r="J314">
        <v>1539676.8356420586</v>
      </c>
      <c r="K314">
        <v>96928000</v>
      </c>
      <c r="L314">
        <v>312</v>
      </c>
      <c r="M314">
        <v>-10.166194516863575</v>
      </c>
      <c r="N314">
        <v>1.8867924528301887</v>
      </c>
    </row>
    <row r="315" spans="1:14" x14ac:dyDescent="0.3">
      <c r="A315">
        <v>314</v>
      </c>
      <c r="B315" t="s">
        <v>139</v>
      </c>
      <c r="C315" t="s">
        <v>149</v>
      </c>
      <c r="D315" t="s">
        <v>154</v>
      </c>
      <c r="E315" t="s">
        <v>156</v>
      </c>
      <c r="F315" t="s">
        <v>161</v>
      </c>
      <c r="G315" t="s">
        <v>225</v>
      </c>
      <c r="H315">
        <v>358.80567871205358</v>
      </c>
      <c r="I315">
        <v>52</v>
      </c>
      <c r="J315">
        <v>1539676.8356420586</v>
      </c>
      <c r="K315">
        <v>96928000</v>
      </c>
      <c r="L315">
        <v>313</v>
      </c>
      <c r="M315">
        <v>-10.166194516863575</v>
      </c>
      <c r="N315">
        <v>1.8867924528301887</v>
      </c>
    </row>
    <row r="316" spans="1:14" x14ac:dyDescent="0.3">
      <c r="A316">
        <v>315</v>
      </c>
      <c r="B316" t="s">
        <v>139</v>
      </c>
      <c r="C316" t="s">
        <v>149</v>
      </c>
      <c r="D316" t="s">
        <v>154</v>
      </c>
      <c r="E316" t="s">
        <v>156</v>
      </c>
      <c r="F316" t="s">
        <v>161</v>
      </c>
      <c r="G316" t="s">
        <v>225</v>
      </c>
      <c r="H316">
        <v>358.80567871205358</v>
      </c>
      <c r="I316">
        <v>52</v>
      </c>
      <c r="J316">
        <v>1539676.8356420586</v>
      </c>
      <c r="K316">
        <v>96928000</v>
      </c>
      <c r="L316">
        <v>314</v>
      </c>
      <c r="M316">
        <v>-10.166194516863575</v>
      </c>
      <c r="N316">
        <v>1.8867924528301887</v>
      </c>
    </row>
    <row r="317" spans="1:14" x14ac:dyDescent="0.3">
      <c r="A317">
        <v>316</v>
      </c>
      <c r="B317" t="s">
        <v>139</v>
      </c>
      <c r="C317" t="s">
        <v>149</v>
      </c>
      <c r="D317" t="s">
        <v>154</v>
      </c>
      <c r="E317" t="s">
        <v>156</v>
      </c>
      <c r="F317" t="s">
        <v>161</v>
      </c>
      <c r="G317" t="s">
        <v>225</v>
      </c>
      <c r="H317">
        <v>358.80567871205358</v>
      </c>
      <c r="I317">
        <v>52</v>
      </c>
      <c r="J317">
        <v>1539676.8356420586</v>
      </c>
      <c r="K317">
        <v>96928000</v>
      </c>
      <c r="L317">
        <v>315</v>
      </c>
      <c r="M317">
        <v>-10.166194516863575</v>
      </c>
      <c r="N317">
        <v>1.8867924528301887</v>
      </c>
    </row>
    <row r="318" spans="1:14" x14ac:dyDescent="0.3">
      <c r="A318">
        <v>317</v>
      </c>
      <c r="B318" t="s">
        <v>139</v>
      </c>
      <c r="C318" t="s">
        <v>149</v>
      </c>
      <c r="D318" t="s">
        <v>154</v>
      </c>
      <c r="E318" t="s">
        <v>156</v>
      </c>
      <c r="F318" t="s">
        <v>161</v>
      </c>
      <c r="G318" t="s">
        <v>225</v>
      </c>
      <c r="H318">
        <v>358.80567871205358</v>
      </c>
      <c r="I318">
        <v>52</v>
      </c>
      <c r="J318">
        <v>1539676.8356420586</v>
      </c>
      <c r="K318">
        <v>96928000</v>
      </c>
      <c r="L318">
        <v>316</v>
      </c>
      <c r="M318">
        <v>-10.166194516863575</v>
      </c>
      <c r="N318">
        <v>1.8867924528301887</v>
      </c>
    </row>
    <row r="319" spans="1:14" x14ac:dyDescent="0.3">
      <c r="A319">
        <v>318</v>
      </c>
      <c r="B319" t="s">
        <v>139</v>
      </c>
      <c r="C319" t="s">
        <v>149</v>
      </c>
      <c r="D319" t="s">
        <v>154</v>
      </c>
      <c r="E319" t="s">
        <v>156</v>
      </c>
      <c r="F319" t="s">
        <v>161</v>
      </c>
      <c r="G319" t="s">
        <v>225</v>
      </c>
      <c r="H319">
        <v>358.80567871205358</v>
      </c>
      <c r="I319">
        <v>52</v>
      </c>
      <c r="J319">
        <v>1539676.8356420586</v>
      </c>
      <c r="K319">
        <v>96928000</v>
      </c>
      <c r="L319">
        <v>317</v>
      </c>
      <c r="M319">
        <v>-10.166194516863575</v>
      </c>
      <c r="N319">
        <v>1.8867924528301887</v>
      </c>
    </row>
    <row r="320" spans="1:14" x14ac:dyDescent="0.3">
      <c r="A320">
        <v>319</v>
      </c>
      <c r="B320" t="s">
        <v>139</v>
      </c>
      <c r="C320" t="s">
        <v>149</v>
      </c>
      <c r="D320" t="s">
        <v>154</v>
      </c>
      <c r="E320" t="s">
        <v>156</v>
      </c>
      <c r="F320" t="s">
        <v>161</v>
      </c>
      <c r="G320" t="s">
        <v>225</v>
      </c>
      <c r="H320">
        <v>358.80567871205358</v>
      </c>
      <c r="I320">
        <v>52</v>
      </c>
      <c r="J320">
        <v>1539676.8356420586</v>
      </c>
      <c r="K320">
        <v>96928000</v>
      </c>
      <c r="L320">
        <v>318</v>
      </c>
      <c r="M320">
        <v>-10.166194516863575</v>
      </c>
      <c r="N320">
        <v>1.8867924528301887</v>
      </c>
    </row>
    <row r="321" spans="1:14" x14ac:dyDescent="0.3">
      <c r="A321">
        <v>320</v>
      </c>
      <c r="B321" t="s">
        <v>139</v>
      </c>
      <c r="C321" t="s">
        <v>149</v>
      </c>
      <c r="D321" t="s">
        <v>154</v>
      </c>
      <c r="E321" t="s">
        <v>156</v>
      </c>
      <c r="F321" t="s">
        <v>161</v>
      </c>
      <c r="G321" t="s">
        <v>225</v>
      </c>
      <c r="H321">
        <v>358.80567871205358</v>
      </c>
      <c r="I321">
        <v>52</v>
      </c>
      <c r="J321">
        <v>1539676.8356420586</v>
      </c>
      <c r="K321">
        <v>96928000</v>
      </c>
      <c r="L321">
        <v>319</v>
      </c>
      <c r="M321">
        <v>-10.166194516863575</v>
      </c>
      <c r="N321">
        <v>1.8867924528301887</v>
      </c>
    </row>
    <row r="322" spans="1:14" x14ac:dyDescent="0.3">
      <c r="A322">
        <v>321</v>
      </c>
      <c r="B322" t="s">
        <v>139</v>
      </c>
      <c r="C322" t="s">
        <v>149</v>
      </c>
      <c r="D322" t="s">
        <v>154</v>
      </c>
      <c r="E322" t="s">
        <v>156</v>
      </c>
      <c r="F322" t="s">
        <v>161</v>
      </c>
      <c r="G322" t="s">
        <v>225</v>
      </c>
      <c r="H322">
        <v>358.80567871205358</v>
      </c>
      <c r="I322">
        <v>52</v>
      </c>
      <c r="J322">
        <v>1539676.8356420586</v>
      </c>
      <c r="K322">
        <v>96928000</v>
      </c>
      <c r="L322">
        <v>320</v>
      </c>
      <c r="M322">
        <v>-10.166194516863575</v>
      </c>
      <c r="N322">
        <v>1.8867924528301887</v>
      </c>
    </row>
    <row r="323" spans="1:14" x14ac:dyDescent="0.3">
      <c r="A323">
        <v>322</v>
      </c>
      <c r="B323" t="s">
        <v>139</v>
      </c>
      <c r="C323" t="s">
        <v>149</v>
      </c>
      <c r="D323" t="s">
        <v>154</v>
      </c>
      <c r="E323" t="s">
        <v>156</v>
      </c>
      <c r="F323" t="s">
        <v>161</v>
      </c>
      <c r="G323" t="s">
        <v>225</v>
      </c>
      <c r="H323">
        <v>358.80567871205358</v>
      </c>
      <c r="I323">
        <v>52</v>
      </c>
      <c r="J323">
        <v>1539676.8356420586</v>
      </c>
      <c r="K323">
        <v>96928000</v>
      </c>
      <c r="L323">
        <v>321</v>
      </c>
      <c r="M323">
        <v>-10.166194516863575</v>
      </c>
      <c r="N323">
        <v>1.8867924528301887</v>
      </c>
    </row>
    <row r="324" spans="1:14" x14ac:dyDescent="0.3">
      <c r="A324">
        <v>323</v>
      </c>
      <c r="B324" t="s">
        <v>139</v>
      </c>
      <c r="C324" t="s">
        <v>149</v>
      </c>
      <c r="D324" t="s">
        <v>154</v>
      </c>
      <c r="E324" t="s">
        <v>156</v>
      </c>
      <c r="F324" t="s">
        <v>161</v>
      </c>
      <c r="G324" t="s">
        <v>225</v>
      </c>
      <c r="H324">
        <v>358.80567871205358</v>
      </c>
      <c r="I324">
        <v>52</v>
      </c>
      <c r="J324">
        <v>1539676.8356420586</v>
      </c>
      <c r="K324">
        <v>96928000</v>
      </c>
      <c r="L324">
        <v>322</v>
      </c>
      <c r="M324">
        <v>-10.166194516863575</v>
      </c>
      <c r="N324">
        <v>1.8867924528301887</v>
      </c>
    </row>
    <row r="325" spans="1:14" x14ac:dyDescent="0.3">
      <c r="A325">
        <v>324</v>
      </c>
      <c r="B325" t="s">
        <v>139</v>
      </c>
      <c r="C325" t="s">
        <v>149</v>
      </c>
      <c r="D325" t="s">
        <v>154</v>
      </c>
      <c r="E325" t="s">
        <v>156</v>
      </c>
      <c r="F325" t="s">
        <v>161</v>
      </c>
      <c r="G325" t="s">
        <v>225</v>
      </c>
      <c r="H325">
        <v>358.80567871205358</v>
      </c>
      <c r="I325">
        <v>52</v>
      </c>
      <c r="J325">
        <v>1539676.8356420586</v>
      </c>
      <c r="K325">
        <v>96928000</v>
      </c>
      <c r="L325">
        <v>323</v>
      </c>
      <c r="M325">
        <v>-10.166194516863575</v>
      </c>
      <c r="N325">
        <v>1.8867924528301887</v>
      </c>
    </row>
    <row r="326" spans="1:14" x14ac:dyDescent="0.3">
      <c r="A326">
        <v>325</v>
      </c>
      <c r="B326" t="s">
        <v>139</v>
      </c>
      <c r="C326" t="s">
        <v>149</v>
      </c>
      <c r="D326" t="s">
        <v>154</v>
      </c>
      <c r="E326" t="s">
        <v>156</v>
      </c>
      <c r="F326" t="s">
        <v>161</v>
      </c>
      <c r="G326" t="s">
        <v>225</v>
      </c>
      <c r="H326">
        <v>358.80567871205358</v>
      </c>
      <c r="I326">
        <v>52</v>
      </c>
      <c r="J326">
        <v>1539676.8356420586</v>
      </c>
      <c r="K326">
        <v>96928000</v>
      </c>
      <c r="L326">
        <v>324</v>
      </c>
      <c r="M326">
        <v>-10.166194516863575</v>
      </c>
      <c r="N326">
        <v>1.8867924528301887</v>
      </c>
    </row>
    <row r="327" spans="1:14" x14ac:dyDescent="0.3">
      <c r="A327">
        <v>326</v>
      </c>
      <c r="B327" t="s">
        <v>139</v>
      </c>
      <c r="C327" t="s">
        <v>149</v>
      </c>
      <c r="D327" t="s">
        <v>154</v>
      </c>
      <c r="E327" t="s">
        <v>156</v>
      </c>
      <c r="F327" t="s">
        <v>161</v>
      </c>
      <c r="G327" t="s">
        <v>225</v>
      </c>
      <c r="H327">
        <v>358.80567871205358</v>
      </c>
      <c r="I327">
        <v>52</v>
      </c>
      <c r="J327">
        <v>1539676.8356420586</v>
      </c>
      <c r="K327">
        <v>96928000</v>
      </c>
      <c r="L327">
        <v>325</v>
      </c>
      <c r="M327">
        <v>-10.166194516863575</v>
      </c>
      <c r="N327">
        <v>1.8867924528301887</v>
      </c>
    </row>
    <row r="328" spans="1:14" x14ac:dyDescent="0.3">
      <c r="A328">
        <v>327</v>
      </c>
      <c r="B328" t="s">
        <v>139</v>
      </c>
      <c r="C328" t="s">
        <v>149</v>
      </c>
      <c r="D328" t="s">
        <v>154</v>
      </c>
      <c r="E328" t="s">
        <v>156</v>
      </c>
      <c r="F328" t="s">
        <v>161</v>
      </c>
      <c r="G328" t="s">
        <v>225</v>
      </c>
      <c r="H328">
        <v>358.80567871205358</v>
      </c>
      <c r="I328">
        <v>52</v>
      </c>
      <c r="J328">
        <v>1539676.8356420586</v>
      </c>
      <c r="K328">
        <v>96928000</v>
      </c>
      <c r="L328">
        <v>326</v>
      </c>
      <c r="M328">
        <v>-10.166194516863575</v>
      </c>
      <c r="N328">
        <v>1.8867924528301887</v>
      </c>
    </row>
    <row r="329" spans="1:14" x14ac:dyDescent="0.3">
      <c r="A329">
        <v>328</v>
      </c>
      <c r="B329" t="s">
        <v>139</v>
      </c>
      <c r="C329" t="s">
        <v>149</v>
      </c>
      <c r="D329" t="s">
        <v>154</v>
      </c>
      <c r="E329" t="s">
        <v>156</v>
      </c>
      <c r="F329" t="s">
        <v>161</v>
      </c>
      <c r="G329" t="s">
        <v>225</v>
      </c>
      <c r="H329">
        <v>358.80567871205358</v>
      </c>
      <c r="I329">
        <v>52</v>
      </c>
      <c r="J329">
        <v>1539676.8356420586</v>
      </c>
      <c r="K329">
        <v>96928000</v>
      </c>
      <c r="L329">
        <v>327</v>
      </c>
      <c r="M329">
        <v>-10.166194516863575</v>
      </c>
      <c r="N329">
        <v>1.8867924528301887</v>
      </c>
    </row>
    <row r="330" spans="1:14" x14ac:dyDescent="0.3">
      <c r="A330">
        <v>329</v>
      </c>
      <c r="B330" t="s">
        <v>139</v>
      </c>
      <c r="C330" t="s">
        <v>149</v>
      </c>
      <c r="D330" t="s">
        <v>154</v>
      </c>
      <c r="E330" t="s">
        <v>156</v>
      </c>
      <c r="F330" t="s">
        <v>161</v>
      </c>
      <c r="G330" t="s">
        <v>225</v>
      </c>
      <c r="H330">
        <v>358.80567871205358</v>
      </c>
      <c r="I330">
        <v>52</v>
      </c>
      <c r="J330">
        <v>1539676.8356420586</v>
      </c>
      <c r="K330">
        <v>96928000</v>
      </c>
      <c r="L330">
        <v>328</v>
      </c>
      <c r="M330">
        <v>-10.166194516863575</v>
      </c>
      <c r="N330">
        <v>1.8867924528301887</v>
      </c>
    </row>
    <row r="331" spans="1:14" x14ac:dyDescent="0.3">
      <c r="A331">
        <v>330</v>
      </c>
      <c r="B331" t="s">
        <v>139</v>
      </c>
      <c r="C331" t="s">
        <v>149</v>
      </c>
      <c r="D331" t="s">
        <v>154</v>
      </c>
      <c r="E331" t="s">
        <v>156</v>
      </c>
      <c r="F331" t="s">
        <v>161</v>
      </c>
      <c r="G331" t="s">
        <v>225</v>
      </c>
      <c r="H331">
        <v>358.80567871205358</v>
      </c>
      <c r="I331">
        <v>52</v>
      </c>
      <c r="J331">
        <v>1539676.8356420586</v>
      </c>
      <c r="K331">
        <v>96928000</v>
      </c>
      <c r="L331">
        <v>329</v>
      </c>
      <c r="M331">
        <v>-10.166194516863575</v>
      </c>
      <c r="N331">
        <v>1.8867924528301887</v>
      </c>
    </row>
    <row r="332" spans="1:14" x14ac:dyDescent="0.3">
      <c r="A332">
        <v>331</v>
      </c>
      <c r="B332" t="s">
        <v>139</v>
      </c>
      <c r="C332" t="s">
        <v>149</v>
      </c>
      <c r="D332" t="s">
        <v>154</v>
      </c>
      <c r="E332" t="s">
        <v>156</v>
      </c>
      <c r="F332" t="s">
        <v>161</v>
      </c>
      <c r="G332" t="s">
        <v>225</v>
      </c>
      <c r="H332">
        <v>358.80567871205358</v>
      </c>
      <c r="I332">
        <v>52</v>
      </c>
      <c r="J332">
        <v>1539676.8356420586</v>
      </c>
      <c r="K332">
        <v>96928000</v>
      </c>
      <c r="L332">
        <v>330</v>
      </c>
      <c r="M332">
        <v>-10.166194516863575</v>
      </c>
      <c r="N332">
        <v>1.8867924528301887</v>
      </c>
    </row>
    <row r="333" spans="1:14" x14ac:dyDescent="0.3">
      <c r="A333">
        <v>332</v>
      </c>
      <c r="B333" t="s">
        <v>139</v>
      </c>
      <c r="C333" t="s">
        <v>149</v>
      </c>
      <c r="D333" t="s">
        <v>154</v>
      </c>
      <c r="E333" t="s">
        <v>156</v>
      </c>
      <c r="F333" t="s">
        <v>161</v>
      </c>
      <c r="G333" t="s">
        <v>225</v>
      </c>
      <c r="H333">
        <v>358.80567871205358</v>
      </c>
      <c r="I333">
        <v>52</v>
      </c>
      <c r="J333">
        <v>1539676.8356420586</v>
      </c>
      <c r="K333">
        <v>96928000</v>
      </c>
      <c r="L333">
        <v>331</v>
      </c>
      <c r="M333">
        <v>-10.166194516863575</v>
      </c>
      <c r="N333">
        <v>1.8867924528301887</v>
      </c>
    </row>
    <row r="334" spans="1:14" x14ac:dyDescent="0.3">
      <c r="A334">
        <v>333</v>
      </c>
      <c r="B334" t="s">
        <v>139</v>
      </c>
      <c r="C334" t="s">
        <v>149</v>
      </c>
      <c r="D334" t="s">
        <v>154</v>
      </c>
      <c r="E334" t="s">
        <v>156</v>
      </c>
      <c r="F334" t="s">
        <v>161</v>
      </c>
      <c r="G334" t="s">
        <v>225</v>
      </c>
      <c r="H334">
        <v>358.80567871205358</v>
      </c>
      <c r="I334">
        <v>52</v>
      </c>
      <c r="J334">
        <v>1539676.8356420586</v>
      </c>
      <c r="K334">
        <v>96928000</v>
      </c>
      <c r="L334">
        <v>332</v>
      </c>
      <c r="M334">
        <v>-10.166194516863575</v>
      </c>
      <c r="N334">
        <v>1.8867924528301887</v>
      </c>
    </row>
    <row r="335" spans="1:14" x14ac:dyDescent="0.3">
      <c r="A335">
        <v>334</v>
      </c>
      <c r="B335" t="s">
        <v>139</v>
      </c>
      <c r="C335" t="s">
        <v>149</v>
      </c>
      <c r="D335" t="s">
        <v>154</v>
      </c>
      <c r="E335" t="s">
        <v>156</v>
      </c>
      <c r="F335" t="s">
        <v>161</v>
      </c>
      <c r="G335" t="s">
        <v>225</v>
      </c>
      <c r="H335">
        <v>358.80567871205358</v>
      </c>
      <c r="I335">
        <v>52</v>
      </c>
      <c r="J335">
        <v>1539676.8356420586</v>
      </c>
      <c r="K335">
        <v>96928000</v>
      </c>
      <c r="L335">
        <v>333</v>
      </c>
      <c r="M335">
        <v>-10.166194516863575</v>
      </c>
      <c r="N335">
        <v>1.8867924528301887</v>
      </c>
    </row>
    <row r="336" spans="1:14" x14ac:dyDescent="0.3">
      <c r="A336">
        <v>335</v>
      </c>
      <c r="B336" t="s">
        <v>139</v>
      </c>
      <c r="C336" t="s">
        <v>149</v>
      </c>
      <c r="D336" t="s">
        <v>154</v>
      </c>
      <c r="E336" t="s">
        <v>156</v>
      </c>
      <c r="F336" t="s">
        <v>161</v>
      </c>
      <c r="G336" t="s">
        <v>225</v>
      </c>
      <c r="H336">
        <v>358.80567871205358</v>
      </c>
      <c r="I336">
        <v>52</v>
      </c>
      <c r="J336">
        <v>1539676.8356420586</v>
      </c>
      <c r="K336">
        <v>96928000</v>
      </c>
      <c r="L336">
        <v>334</v>
      </c>
      <c r="M336">
        <v>-10.166194516863575</v>
      </c>
      <c r="N336">
        <v>1.8867924528301887</v>
      </c>
    </row>
    <row r="337" spans="1:14" x14ac:dyDescent="0.3">
      <c r="A337">
        <v>336</v>
      </c>
      <c r="B337" t="s">
        <v>139</v>
      </c>
      <c r="C337" t="s">
        <v>149</v>
      </c>
      <c r="D337" t="s">
        <v>154</v>
      </c>
      <c r="E337" t="s">
        <v>156</v>
      </c>
      <c r="F337" t="s">
        <v>161</v>
      </c>
      <c r="G337" t="s">
        <v>225</v>
      </c>
      <c r="H337">
        <v>358.80567871205358</v>
      </c>
      <c r="I337">
        <v>52</v>
      </c>
      <c r="J337">
        <v>1539676.8356420586</v>
      </c>
      <c r="K337">
        <v>96928000</v>
      </c>
      <c r="L337">
        <v>335</v>
      </c>
      <c r="M337">
        <v>-10.166194516863575</v>
      </c>
      <c r="N337">
        <v>1.8867924528301887</v>
      </c>
    </row>
    <row r="338" spans="1:14" x14ac:dyDescent="0.3">
      <c r="A338">
        <v>337</v>
      </c>
      <c r="B338" t="s">
        <v>139</v>
      </c>
      <c r="C338" t="s">
        <v>149</v>
      </c>
      <c r="D338" t="s">
        <v>154</v>
      </c>
      <c r="E338" t="s">
        <v>156</v>
      </c>
      <c r="F338" t="s">
        <v>161</v>
      </c>
      <c r="G338" t="s">
        <v>225</v>
      </c>
      <c r="H338">
        <v>358.80567871205358</v>
      </c>
      <c r="I338">
        <v>52</v>
      </c>
      <c r="J338">
        <v>1539676.8356420586</v>
      </c>
      <c r="K338">
        <v>96928000</v>
      </c>
      <c r="L338">
        <v>336</v>
      </c>
      <c r="M338">
        <v>-10.166194516863575</v>
      </c>
      <c r="N338">
        <v>1.8867924528301887</v>
      </c>
    </row>
    <row r="339" spans="1:14" x14ac:dyDescent="0.3">
      <c r="A339">
        <v>338</v>
      </c>
      <c r="B339" t="s">
        <v>139</v>
      </c>
      <c r="C339" t="s">
        <v>149</v>
      </c>
      <c r="D339" t="s">
        <v>154</v>
      </c>
      <c r="E339" t="s">
        <v>156</v>
      </c>
      <c r="F339" t="s">
        <v>161</v>
      </c>
      <c r="G339" t="s">
        <v>225</v>
      </c>
      <c r="H339">
        <v>358.80567871205358</v>
      </c>
      <c r="I339">
        <v>52</v>
      </c>
      <c r="J339">
        <v>1539676.8356420586</v>
      </c>
      <c r="K339">
        <v>96928000</v>
      </c>
      <c r="L339">
        <v>337</v>
      </c>
      <c r="M339">
        <v>-10.166194516863575</v>
      </c>
      <c r="N339">
        <v>1.8867924528301887</v>
      </c>
    </row>
    <row r="340" spans="1:14" x14ac:dyDescent="0.3">
      <c r="A340">
        <v>339</v>
      </c>
      <c r="B340" t="s">
        <v>139</v>
      </c>
      <c r="C340" t="s">
        <v>149</v>
      </c>
      <c r="D340" t="s">
        <v>154</v>
      </c>
      <c r="E340" t="s">
        <v>156</v>
      </c>
      <c r="F340" t="s">
        <v>161</v>
      </c>
      <c r="G340" t="s">
        <v>225</v>
      </c>
      <c r="H340">
        <v>371.18042895832355</v>
      </c>
      <c r="I340">
        <v>53</v>
      </c>
      <c r="J340">
        <v>1397594.6454303404</v>
      </c>
      <c r="K340">
        <v>98792000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149</v>
      </c>
      <c r="D341" t="s">
        <v>154</v>
      </c>
      <c r="E341" t="s">
        <v>156</v>
      </c>
      <c r="F341" t="s">
        <v>161</v>
      </c>
      <c r="G341" t="s">
        <v>225</v>
      </c>
      <c r="H341">
        <v>371.18042895832355</v>
      </c>
      <c r="I341">
        <v>53</v>
      </c>
      <c r="J341">
        <v>1397594.6454303404</v>
      </c>
      <c r="K341">
        <v>98792000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149</v>
      </c>
      <c r="D342" t="s">
        <v>154</v>
      </c>
      <c r="E342" t="s">
        <v>156</v>
      </c>
      <c r="F342" t="s">
        <v>161</v>
      </c>
      <c r="G342" t="s">
        <v>225</v>
      </c>
      <c r="H342">
        <v>371.18042895832355</v>
      </c>
      <c r="I342">
        <v>53</v>
      </c>
      <c r="J342">
        <v>1397594.6454303404</v>
      </c>
      <c r="K342">
        <v>98792000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149</v>
      </c>
      <c r="D343" t="s">
        <v>154</v>
      </c>
      <c r="E343" t="s">
        <v>156</v>
      </c>
      <c r="F343" t="s">
        <v>161</v>
      </c>
      <c r="G343" t="s">
        <v>225</v>
      </c>
      <c r="H343">
        <v>371.18042895832355</v>
      </c>
      <c r="I343">
        <v>53</v>
      </c>
      <c r="J343">
        <v>1397594.6454303404</v>
      </c>
      <c r="K343">
        <v>98792000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149</v>
      </c>
      <c r="D344" t="s">
        <v>154</v>
      </c>
      <c r="E344" t="s">
        <v>156</v>
      </c>
      <c r="F344" t="s">
        <v>161</v>
      </c>
      <c r="G344" t="s">
        <v>225</v>
      </c>
      <c r="H344">
        <v>371.18042895832355</v>
      </c>
      <c r="I344">
        <v>53</v>
      </c>
      <c r="J344">
        <v>1397594.6454303404</v>
      </c>
      <c r="K344">
        <v>98792000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149</v>
      </c>
      <c r="D345" t="s">
        <v>154</v>
      </c>
      <c r="E345" t="s">
        <v>156</v>
      </c>
      <c r="F345" t="s">
        <v>161</v>
      </c>
      <c r="G345" t="s">
        <v>225</v>
      </c>
      <c r="H345">
        <v>371.18042895832355</v>
      </c>
      <c r="I345">
        <v>53</v>
      </c>
      <c r="J345">
        <v>1397594.6454303404</v>
      </c>
      <c r="K345">
        <v>98792000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149</v>
      </c>
      <c r="D346" t="s">
        <v>154</v>
      </c>
      <c r="E346" t="s">
        <v>156</v>
      </c>
      <c r="F346" t="s">
        <v>161</v>
      </c>
      <c r="G346" t="s">
        <v>225</v>
      </c>
      <c r="H346">
        <v>371.18042895832355</v>
      </c>
      <c r="I346">
        <v>53</v>
      </c>
      <c r="J346">
        <v>1397594.6454303404</v>
      </c>
      <c r="K346">
        <v>98792000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149</v>
      </c>
      <c r="D347" t="s">
        <v>154</v>
      </c>
      <c r="E347" t="s">
        <v>156</v>
      </c>
      <c r="F347" t="s">
        <v>161</v>
      </c>
      <c r="G347" t="s">
        <v>225</v>
      </c>
      <c r="H347">
        <v>371.18042895832355</v>
      </c>
      <c r="I347">
        <v>53</v>
      </c>
      <c r="J347">
        <v>1397594.6454303404</v>
      </c>
      <c r="K347">
        <v>98792000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149</v>
      </c>
      <c r="D348" t="s">
        <v>154</v>
      </c>
      <c r="E348" t="s">
        <v>156</v>
      </c>
      <c r="F348" t="s">
        <v>161</v>
      </c>
      <c r="G348" t="s">
        <v>225</v>
      </c>
      <c r="H348">
        <v>371.18042895832355</v>
      </c>
      <c r="I348">
        <v>53</v>
      </c>
      <c r="J348">
        <v>1397594.6454303404</v>
      </c>
      <c r="K348">
        <v>98792000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149</v>
      </c>
      <c r="D349" t="s">
        <v>154</v>
      </c>
      <c r="E349" t="s">
        <v>156</v>
      </c>
      <c r="F349" t="s">
        <v>161</v>
      </c>
      <c r="G349" t="s">
        <v>225</v>
      </c>
      <c r="H349">
        <v>371.18042895832355</v>
      </c>
      <c r="I349">
        <v>53</v>
      </c>
      <c r="J349">
        <v>1397594.6454303404</v>
      </c>
      <c r="K349">
        <v>98792000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149</v>
      </c>
      <c r="D350" t="s">
        <v>154</v>
      </c>
      <c r="E350" t="s">
        <v>156</v>
      </c>
      <c r="F350" t="s">
        <v>161</v>
      </c>
      <c r="G350" t="s">
        <v>225</v>
      </c>
      <c r="H350">
        <v>371.18042895832355</v>
      </c>
      <c r="I350">
        <v>53</v>
      </c>
      <c r="J350">
        <v>1397594.6454303404</v>
      </c>
      <c r="K350">
        <v>98792000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149</v>
      </c>
      <c r="D351" t="s">
        <v>154</v>
      </c>
      <c r="E351" t="s">
        <v>156</v>
      </c>
      <c r="F351" t="s">
        <v>161</v>
      </c>
      <c r="G351" t="s">
        <v>225</v>
      </c>
      <c r="H351">
        <v>371.18042895832355</v>
      </c>
      <c r="I351">
        <v>53</v>
      </c>
      <c r="J351">
        <v>1397594.6454303404</v>
      </c>
      <c r="K351">
        <v>98792000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149</v>
      </c>
      <c r="D352" t="s">
        <v>154</v>
      </c>
      <c r="E352" t="s">
        <v>156</v>
      </c>
      <c r="F352" t="s">
        <v>161</v>
      </c>
      <c r="G352" t="s">
        <v>225</v>
      </c>
      <c r="H352">
        <v>371.18042895832355</v>
      </c>
      <c r="I352">
        <v>53</v>
      </c>
      <c r="J352">
        <v>1397594.6454303404</v>
      </c>
      <c r="K352">
        <v>98792000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149</v>
      </c>
      <c r="D353" t="s">
        <v>154</v>
      </c>
      <c r="E353" t="s">
        <v>156</v>
      </c>
      <c r="F353" t="s">
        <v>161</v>
      </c>
      <c r="G353" t="s">
        <v>225</v>
      </c>
      <c r="H353">
        <v>371.18042895832355</v>
      </c>
      <c r="I353">
        <v>53</v>
      </c>
      <c r="J353">
        <v>1397594.6454303404</v>
      </c>
      <c r="K353">
        <v>98792000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149</v>
      </c>
      <c r="D354" t="s">
        <v>154</v>
      </c>
      <c r="E354" t="s">
        <v>156</v>
      </c>
      <c r="F354" t="s">
        <v>161</v>
      </c>
      <c r="G354" t="s">
        <v>225</v>
      </c>
      <c r="H354">
        <v>371.18042895832355</v>
      </c>
      <c r="I354">
        <v>53</v>
      </c>
      <c r="J354">
        <v>1397594.6454303404</v>
      </c>
      <c r="K354">
        <v>98792000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149</v>
      </c>
      <c r="D355" t="s">
        <v>154</v>
      </c>
      <c r="E355" t="s">
        <v>156</v>
      </c>
      <c r="F355" t="s">
        <v>161</v>
      </c>
      <c r="G355" t="s">
        <v>225</v>
      </c>
      <c r="H355">
        <v>371.18042895832355</v>
      </c>
      <c r="I355">
        <v>53</v>
      </c>
      <c r="J355">
        <v>1397594.6454303404</v>
      </c>
      <c r="K355">
        <v>98792000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149</v>
      </c>
      <c r="D356" t="s">
        <v>154</v>
      </c>
      <c r="E356" t="s">
        <v>156</v>
      </c>
      <c r="F356" t="s">
        <v>161</v>
      </c>
      <c r="G356" t="s">
        <v>225</v>
      </c>
      <c r="H356">
        <v>371.18042895832355</v>
      </c>
      <c r="I356">
        <v>53</v>
      </c>
      <c r="J356">
        <v>1397594.6454303404</v>
      </c>
      <c r="K356">
        <v>98792000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149</v>
      </c>
      <c r="D357" t="s">
        <v>154</v>
      </c>
      <c r="E357" t="s">
        <v>156</v>
      </c>
      <c r="F357" t="s">
        <v>161</v>
      </c>
      <c r="G357" t="s">
        <v>225</v>
      </c>
      <c r="H357">
        <v>371.18042895832355</v>
      </c>
      <c r="I357">
        <v>53</v>
      </c>
      <c r="J357">
        <v>1397594.6454303404</v>
      </c>
      <c r="K357">
        <v>98792000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149</v>
      </c>
      <c r="D358" t="s">
        <v>154</v>
      </c>
      <c r="E358" t="s">
        <v>156</v>
      </c>
      <c r="F358" t="s">
        <v>161</v>
      </c>
      <c r="G358" t="s">
        <v>225</v>
      </c>
      <c r="H358">
        <v>371.18042895832355</v>
      </c>
      <c r="I358">
        <v>53</v>
      </c>
      <c r="J358">
        <v>1397594.6454303404</v>
      </c>
      <c r="K358">
        <v>98792000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149</v>
      </c>
      <c r="D359" t="s">
        <v>154</v>
      </c>
      <c r="E359" t="s">
        <v>156</v>
      </c>
      <c r="F359" t="s">
        <v>161</v>
      </c>
      <c r="G359" t="s">
        <v>225</v>
      </c>
      <c r="H359">
        <v>371.18042895832355</v>
      </c>
      <c r="I359">
        <v>53</v>
      </c>
      <c r="J359">
        <v>1397594.6454303404</v>
      </c>
      <c r="K359">
        <v>98792000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149</v>
      </c>
      <c r="D360" t="s">
        <v>154</v>
      </c>
      <c r="E360" t="s">
        <v>156</v>
      </c>
      <c r="F360" t="s">
        <v>161</v>
      </c>
      <c r="G360" t="s">
        <v>225</v>
      </c>
      <c r="H360">
        <v>371.18042895832355</v>
      </c>
      <c r="I360">
        <v>53</v>
      </c>
      <c r="J360">
        <v>1397594.6454303404</v>
      </c>
      <c r="K360">
        <v>98792000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149</v>
      </c>
      <c r="D361" t="s">
        <v>154</v>
      </c>
      <c r="E361" t="s">
        <v>156</v>
      </c>
      <c r="F361" t="s">
        <v>161</v>
      </c>
      <c r="G361" t="s">
        <v>225</v>
      </c>
      <c r="H361">
        <v>371.18042895832355</v>
      </c>
      <c r="I361">
        <v>53</v>
      </c>
      <c r="J361">
        <v>1397594.6454303404</v>
      </c>
      <c r="K361">
        <v>98792000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C1B84-8DC2-4E5F-8425-33B6449894F3}">
  <sheetPr codeName="Sheet20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319</v>
      </c>
      <c r="L1" t="s">
        <v>336</v>
      </c>
      <c r="M1" t="s">
        <v>337</v>
      </c>
      <c r="N1" t="s">
        <v>338</v>
      </c>
    </row>
    <row r="2" spans="1:14" x14ac:dyDescent="0.3">
      <c r="A2">
        <v>1</v>
      </c>
      <c r="B2" t="s">
        <v>139</v>
      </c>
      <c r="C2" t="s">
        <v>149</v>
      </c>
      <c r="D2" t="s">
        <v>154</v>
      </c>
      <c r="E2" t="s">
        <v>156</v>
      </c>
      <c r="F2" t="s">
        <v>161</v>
      </c>
      <c r="G2" t="s">
        <v>225</v>
      </c>
      <c r="H2">
        <v>371.18042895832355</v>
      </c>
      <c r="I2">
        <v>53</v>
      </c>
      <c r="J2">
        <v>1397594.6454303404</v>
      </c>
      <c r="K2">
        <v>98792000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149</v>
      </c>
      <c r="D3" t="s">
        <v>154</v>
      </c>
      <c r="E3" t="s">
        <v>156</v>
      </c>
      <c r="F3" t="s">
        <v>161</v>
      </c>
      <c r="G3" t="s">
        <v>225</v>
      </c>
      <c r="H3">
        <v>371.18042895832355</v>
      </c>
      <c r="I3">
        <v>53</v>
      </c>
      <c r="J3">
        <v>1397594.6454303404</v>
      </c>
      <c r="K3">
        <v>98792000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149</v>
      </c>
      <c r="D4" t="s">
        <v>154</v>
      </c>
      <c r="E4" t="s">
        <v>156</v>
      </c>
      <c r="F4" t="s">
        <v>161</v>
      </c>
      <c r="G4" t="s">
        <v>225</v>
      </c>
      <c r="H4">
        <v>371.18042895832355</v>
      </c>
      <c r="I4">
        <v>53</v>
      </c>
      <c r="J4">
        <v>1397594.6454303404</v>
      </c>
      <c r="K4">
        <v>98792000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149</v>
      </c>
      <c r="D5" t="s">
        <v>154</v>
      </c>
      <c r="E5" t="s">
        <v>156</v>
      </c>
      <c r="F5" t="s">
        <v>161</v>
      </c>
      <c r="G5" t="s">
        <v>225</v>
      </c>
      <c r="H5">
        <v>371.18042895832355</v>
      </c>
      <c r="I5">
        <v>53</v>
      </c>
      <c r="J5">
        <v>1397594.6454303404</v>
      </c>
      <c r="K5">
        <v>98792000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149</v>
      </c>
      <c r="D6" t="s">
        <v>154</v>
      </c>
      <c r="E6" t="s">
        <v>156</v>
      </c>
      <c r="F6" t="s">
        <v>161</v>
      </c>
      <c r="G6" t="s">
        <v>225</v>
      </c>
      <c r="H6">
        <v>371.18042895832355</v>
      </c>
      <c r="I6">
        <v>53</v>
      </c>
      <c r="J6">
        <v>1397594.6454303404</v>
      </c>
      <c r="K6">
        <v>98792000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149</v>
      </c>
      <c r="D7" t="s">
        <v>154</v>
      </c>
      <c r="E7" t="s">
        <v>156</v>
      </c>
      <c r="F7" t="s">
        <v>161</v>
      </c>
      <c r="G7" t="s">
        <v>225</v>
      </c>
      <c r="H7">
        <v>371.18042895832355</v>
      </c>
      <c r="I7">
        <v>53</v>
      </c>
      <c r="J7">
        <v>1397594.6454303404</v>
      </c>
      <c r="K7">
        <v>98792000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149</v>
      </c>
      <c r="D8" t="s">
        <v>154</v>
      </c>
      <c r="E8" t="s">
        <v>156</v>
      </c>
      <c r="F8" t="s">
        <v>161</v>
      </c>
      <c r="G8" t="s">
        <v>225</v>
      </c>
      <c r="H8">
        <v>371.18042895832355</v>
      </c>
      <c r="I8">
        <v>53</v>
      </c>
      <c r="J8">
        <v>1397594.6454303404</v>
      </c>
      <c r="K8">
        <v>98792000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149</v>
      </c>
      <c r="D9" t="s">
        <v>154</v>
      </c>
      <c r="E9" t="s">
        <v>156</v>
      </c>
      <c r="F9" t="s">
        <v>161</v>
      </c>
      <c r="G9" t="s">
        <v>225</v>
      </c>
      <c r="H9">
        <v>371.18042895832355</v>
      </c>
      <c r="I9">
        <v>53</v>
      </c>
      <c r="J9">
        <v>1397594.6454303404</v>
      </c>
      <c r="K9">
        <v>98792000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149</v>
      </c>
      <c r="D10" t="s">
        <v>154</v>
      </c>
      <c r="E10" t="s">
        <v>156</v>
      </c>
      <c r="F10" t="s">
        <v>161</v>
      </c>
      <c r="G10" t="s">
        <v>225</v>
      </c>
      <c r="H10">
        <v>371.18042895832355</v>
      </c>
      <c r="I10">
        <v>53</v>
      </c>
      <c r="J10">
        <v>1397594.6454303404</v>
      </c>
      <c r="K10">
        <v>98792000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149</v>
      </c>
      <c r="D11" t="s">
        <v>154</v>
      </c>
      <c r="E11" t="s">
        <v>156</v>
      </c>
      <c r="F11" t="s">
        <v>161</v>
      </c>
      <c r="G11" t="s">
        <v>225</v>
      </c>
      <c r="H11">
        <v>371.18042895832355</v>
      </c>
      <c r="I11">
        <v>53</v>
      </c>
      <c r="J11">
        <v>1397594.6454303404</v>
      </c>
      <c r="K11">
        <v>98792000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149</v>
      </c>
      <c r="D12" t="s">
        <v>154</v>
      </c>
      <c r="E12" t="s">
        <v>156</v>
      </c>
      <c r="F12" t="s">
        <v>161</v>
      </c>
      <c r="G12" t="s">
        <v>225</v>
      </c>
      <c r="H12">
        <v>371.18042895832355</v>
      </c>
      <c r="I12">
        <v>53</v>
      </c>
      <c r="J12">
        <v>1397594.6454303404</v>
      </c>
      <c r="K12">
        <v>98792000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149</v>
      </c>
      <c r="D13" t="s">
        <v>154</v>
      </c>
      <c r="E13" t="s">
        <v>156</v>
      </c>
      <c r="F13" t="s">
        <v>161</v>
      </c>
      <c r="G13" t="s">
        <v>225</v>
      </c>
      <c r="H13">
        <v>371.18042895832355</v>
      </c>
      <c r="I13">
        <v>53</v>
      </c>
      <c r="J13">
        <v>1397594.6454303404</v>
      </c>
      <c r="K13">
        <v>98792000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149</v>
      </c>
      <c r="D14" t="s">
        <v>154</v>
      </c>
      <c r="E14" t="s">
        <v>156</v>
      </c>
      <c r="F14" t="s">
        <v>161</v>
      </c>
      <c r="G14" t="s">
        <v>225</v>
      </c>
      <c r="H14">
        <v>371.18042895832355</v>
      </c>
      <c r="I14">
        <v>53</v>
      </c>
      <c r="J14">
        <v>1397594.6454303404</v>
      </c>
      <c r="K14">
        <v>98792000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149</v>
      </c>
      <c r="D15" t="s">
        <v>154</v>
      </c>
      <c r="E15" t="s">
        <v>156</v>
      </c>
      <c r="F15" t="s">
        <v>161</v>
      </c>
      <c r="G15" t="s">
        <v>225</v>
      </c>
      <c r="H15">
        <v>371.18042895832355</v>
      </c>
      <c r="I15">
        <v>53</v>
      </c>
      <c r="J15">
        <v>1397594.6454303404</v>
      </c>
      <c r="K15">
        <v>98792000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149</v>
      </c>
      <c r="D16" t="s">
        <v>154</v>
      </c>
      <c r="E16" t="s">
        <v>156</v>
      </c>
      <c r="F16" t="s">
        <v>161</v>
      </c>
      <c r="G16" t="s">
        <v>225</v>
      </c>
      <c r="H16">
        <v>371.18042895832355</v>
      </c>
      <c r="I16">
        <v>53</v>
      </c>
      <c r="J16">
        <v>1397594.6454303404</v>
      </c>
      <c r="K16">
        <v>98792000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149</v>
      </c>
      <c r="D17" t="s">
        <v>154</v>
      </c>
      <c r="E17" t="s">
        <v>156</v>
      </c>
      <c r="F17" t="s">
        <v>161</v>
      </c>
      <c r="G17" t="s">
        <v>225</v>
      </c>
      <c r="H17">
        <v>371.18042895832355</v>
      </c>
      <c r="I17">
        <v>53</v>
      </c>
      <c r="J17">
        <v>1397594.6454303404</v>
      </c>
      <c r="K17">
        <v>98792000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149</v>
      </c>
      <c r="D18" t="s">
        <v>154</v>
      </c>
      <c r="E18" t="s">
        <v>156</v>
      </c>
      <c r="F18" t="s">
        <v>161</v>
      </c>
      <c r="G18" t="s">
        <v>225</v>
      </c>
      <c r="H18">
        <v>371.18042895832355</v>
      </c>
      <c r="I18">
        <v>53</v>
      </c>
      <c r="J18">
        <v>1397594.6454303404</v>
      </c>
      <c r="K18">
        <v>98792000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149</v>
      </c>
      <c r="D19" t="s">
        <v>154</v>
      </c>
      <c r="E19" t="s">
        <v>156</v>
      </c>
      <c r="F19" t="s">
        <v>161</v>
      </c>
      <c r="G19" t="s">
        <v>225</v>
      </c>
      <c r="H19">
        <v>371.18042895832355</v>
      </c>
      <c r="I19">
        <v>53</v>
      </c>
      <c r="J19">
        <v>1397594.6454303404</v>
      </c>
      <c r="K19">
        <v>98792000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149</v>
      </c>
      <c r="D20" t="s">
        <v>154</v>
      </c>
      <c r="E20" t="s">
        <v>156</v>
      </c>
      <c r="F20" t="s">
        <v>161</v>
      </c>
      <c r="G20" t="s">
        <v>225</v>
      </c>
      <c r="H20">
        <v>371.18042895832355</v>
      </c>
      <c r="I20">
        <v>53</v>
      </c>
      <c r="J20">
        <v>1397594.6454303404</v>
      </c>
      <c r="K20">
        <v>98792000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149</v>
      </c>
      <c r="D21" t="s">
        <v>154</v>
      </c>
      <c r="E21" t="s">
        <v>156</v>
      </c>
      <c r="F21" t="s">
        <v>161</v>
      </c>
      <c r="G21" t="s">
        <v>225</v>
      </c>
      <c r="H21">
        <v>371.18042895832355</v>
      </c>
      <c r="I21">
        <v>53</v>
      </c>
      <c r="J21">
        <v>1397594.6454303404</v>
      </c>
      <c r="K21">
        <v>98792000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149</v>
      </c>
      <c r="D22" t="s">
        <v>154</v>
      </c>
      <c r="E22" t="s">
        <v>156</v>
      </c>
      <c r="F22" t="s">
        <v>161</v>
      </c>
      <c r="G22" t="s">
        <v>225</v>
      </c>
      <c r="H22">
        <v>371.18042895832355</v>
      </c>
      <c r="I22">
        <v>53</v>
      </c>
      <c r="J22">
        <v>1397594.6454303404</v>
      </c>
      <c r="K22">
        <v>98792000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149</v>
      </c>
      <c r="D23" t="s">
        <v>154</v>
      </c>
      <c r="E23" t="s">
        <v>156</v>
      </c>
      <c r="F23" t="s">
        <v>161</v>
      </c>
      <c r="G23" t="s">
        <v>225</v>
      </c>
      <c r="H23">
        <v>371.18042895832355</v>
      </c>
      <c r="I23">
        <v>53</v>
      </c>
      <c r="J23">
        <v>1397594.6454303404</v>
      </c>
      <c r="K23">
        <v>98792000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149</v>
      </c>
      <c r="D24" t="s">
        <v>154</v>
      </c>
      <c r="E24" t="s">
        <v>156</v>
      </c>
      <c r="F24" t="s">
        <v>161</v>
      </c>
      <c r="G24" t="s">
        <v>225</v>
      </c>
      <c r="H24">
        <v>371.18042895832355</v>
      </c>
      <c r="I24">
        <v>53</v>
      </c>
      <c r="J24">
        <v>1397594.6454303404</v>
      </c>
      <c r="K24">
        <v>98792000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149</v>
      </c>
      <c r="D25" t="s">
        <v>154</v>
      </c>
      <c r="E25" t="s">
        <v>156</v>
      </c>
      <c r="F25" t="s">
        <v>161</v>
      </c>
      <c r="G25" t="s">
        <v>225</v>
      </c>
      <c r="H25">
        <v>382.83463294488968</v>
      </c>
      <c r="I25">
        <v>55</v>
      </c>
      <c r="J25">
        <v>1559631.1245138615</v>
      </c>
      <c r="K25">
        <v>102520000</v>
      </c>
      <c r="L25">
        <v>23</v>
      </c>
      <c r="M25">
        <v>-11.593953913126763</v>
      </c>
      <c r="N25">
        <v>-3.7735849056603774</v>
      </c>
    </row>
    <row r="26" spans="1:14" x14ac:dyDescent="0.3">
      <c r="A26">
        <v>25</v>
      </c>
      <c r="B26" t="s">
        <v>139</v>
      </c>
      <c r="C26" t="s">
        <v>149</v>
      </c>
      <c r="D26" t="s">
        <v>154</v>
      </c>
      <c r="E26" t="s">
        <v>156</v>
      </c>
      <c r="F26" t="s">
        <v>161</v>
      </c>
      <c r="G26" t="s">
        <v>225</v>
      </c>
      <c r="H26">
        <v>382.83463294488968</v>
      </c>
      <c r="I26">
        <v>55</v>
      </c>
      <c r="J26">
        <v>1559631.1245138615</v>
      </c>
      <c r="K26">
        <v>102520000</v>
      </c>
      <c r="L26">
        <v>24</v>
      </c>
      <c r="M26">
        <v>-11.593953913126763</v>
      </c>
      <c r="N26">
        <v>-3.7735849056603774</v>
      </c>
    </row>
    <row r="27" spans="1:14" x14ac:dyDescent="0.3">
      <c r="A27">
        <v>26</v>
      </c>
      <c r="B27" t="s">
        <v>139</v>
      </c>
      <c r="C27" t="s">
        <v>149</v>
      </c>
      <c r="D27" t="s">
        <v>154</v>
      </c>
      <c r="E27" t="s">
        <v>156</v>
      </c>
      <c r="F27" t="s">
        <v>161</v>
      </c>
      <c r="G27" t="s">
        <v>225</v>
      </c>
      <c r="H27">
        <v>382.83463294488968</v>
      </c>
      <c r="I27">
        <v>55</v>
      </c>
      <c r="J27">
        <v>1559631.1245138615</v>
      </c>
      <c r="K27">
        <v>102520000</v>
      </c>
      <c r="L27">
        <v>25</v>
      </c>
      <c r="M27">
        <v>-11.593953913126763</v>
      </c>
      <c r="N27">
        <v>-3.7735849056603774</v>
      </c>
    </row>
    <row r="28" spans="1:14" x14ac:dyDescent="0.3">
      <c r="A28">
        <v>27</v>
      </c>
      <c r="B28" t="s">
        <v>139</v>
      </c>
      <c r="C28" t="s">
        <v>149</v>
      </c>
      <c r="D28" t="s">
        <v>154</v>
      </c>
      <c r="E28" t="s">
        <v>156</v>
      </c>
      <c r="F28" t="s">
        <v>161</v>
      </c>
      <c r="G28" t="s">
        <v>225</v>
      </c>
      <c r="H28">
        <v>382.83463294488968</v>
      </c>
      <c r="I28">
        <v>55</v>
      </c>
      <c r="J28">
        <v>1559631.1245138615</v>
      </c>
      <c r="K28">
        <v>102520000</v>
      </c>
      <c r="L28">
        <v>26</v>
      </c>
      <c r="M28">
        <v>-11.593953913126763</v>
      </c>
      <c r="N28">
        <v>-3.7735849056603774</v>
      </c>
    </row>
    <row r="29" spans="1:14" x14ac:dyDescent="0.3">
      <c r="A29">
        <v>28</v>
      </c>
      <c r="B29" t="s">
        <v>139</v>
      </c>
      <c r="C29" t="s">
        <v>149</v>
      </c>
      <c r="D29" t="s">
        <v>154</v>
      </c>
      <c r="E29" t="s">
        <v>156</v>
      </c>
      <c r="F29" t="s">
        <v>161</v>
      </c>
      <c r="G29" t="s">
        <v>225</v>
      </c>
      <c r="H29">
        <v>382.83463294488968</v>
      </c>
      <c r="I29">
        <v>55</v>
      </c>
      <c r="J29">
        <v>1559631.1245138615</v>
      </c>
      <c r="K29">
        <v>102520000</v>
      </c>
      <c r="L29">
        <v>27</v>
      </c>
      <c r="M29">
        <v>-11.593953913126763</v>
      </c>
      <c r="N29">
        <v>-3.7735849056603774</v>
      </c>
    </row>
    <row r="30" spans="1:14" x14ac:dyDescent="0.3">
      <c r="A30">
        <v>29</v>
      </c>
      <c r="B30" t="s">
        <v>139</v>
      </c>
      <c r="C30" t="s">
        <v>149</v>
      </c>
      <c r="D30" t="s">
        <v>154</v>
      </c>
      <c r="E30" t="s">
        <v>156</v>
      </c>
      <c r="F30" t="s">
        <v>161</v>
      </c>
      <c r="G30" t="s">
        <v>225</v>
      </c>
      <c r="H30">
        <v>382.83463294488968</v>
      </c>
      <c r="I30">
        <v>55</v>
      </c>
      <c r="J30">
        <v>1559631.1245138615</v>
      </c>
      <c r="K30">
        <v>102520000</v>
      </c>
      <c r="L30">
        <v>28</v>
      </c>
      <c r="M30">
        <v>-11.593953913126763</v>
      </c>
      <c r="N30">
        <v>-3.7735849056603774</v>
      </c>
    </row>
    <row r="31" spans="1:14" x14ac:dyDescent="0.3">
      <c r="A31">
        <v>30</v>
      </c>
      <c r="B31" t="s">
        <v>139</v>
      </c>
      <c r="C31" t="s">
        <v>149</v>
      </c>
      <c r="D31" t="s">
        <v>154</v>
      </c>
      <c r="E31" t="s">
        <v>156</v>
      </c>
      <c r="F31" t="s">
        <v>161</v>
      </c>
      <c r="G31" t="s">
        <v>225</v>
      </c>
      <c r="H31">
        <v>382.83463294488968</v>
      </c>
      <c r="I31">
        <v>55</v>
      </c>
      <c r="J31">
        <v>1559631.1245138615</v>
      </c>
      <c r="K31">
        <v>102520000</v>
      </c>
      <c r="L31">
        <v>29</v>
      </c>
      <c r="M31">
        <v>-11.593953913126763</v>
      </c>
      <c r="N31">
        <v>-3.7735849056603774</v>
      </c>
    </row>
    <row r="32" spans="1:14" x14ac:dyDescent="0.3">
      <c r="A32">
        <v>31</v>
      </c>
      <c r="B32" t="s">
        <v>139</v>
      </c>
      <c r="C32" t="s">
        <v>149</v>
      </c>
      <c r="D32" t="s">
        <v>154</v>
      </c>
      <c r="E32" t="s">
        <v>156</v>
      </c>
      <c r="F32" t="s">
        <v>161</v>
      </c>
      <c r="G32" t="s">
        <v>225</v>
      </c>
      <c r="H32">
        <v>382.83463294488968</v>
      </c>
      <c r="I32">
        <v>55</v>
      </c>
      <c r="J32">
        <v>1559631.1245138615</v>
      </c>
      <c r="K32">
        <v>102520000</v>
      </c>
      <c r="L32">
        <v>30</v>
      </c>
      <c r="M32">
        <v>-11.593953913126763</v>
      </c>
      <c r="N32">
        <v>-3.7735849056603774</v>
      </c>
    </row>
    <row r="33" spans="1:14" x14ac:dyDescent="0.3">
      <c r="A33">
        <v>32</v>
      </c>
      <c r="B33" t="s">
        <v>139</v>
      </c>
      <c r="C33" t="s">
        <v>149</v>
      </c>
      <c r="D33" t="s">
        <v>154</v>
      </c>
      <c r="E33" t="s">
        <v>156</v>
      </c>
      <c r="F33" t="s">
        <v>161</v>
      </c>
      <c r="G33" t="s">
        <v>225</v>
      </c>
      <c r="H33">
        <v>382.83463294488968</v>
      </c>
      <c r="I33">
        <v>55</v>
      </c>
      <c r="J33">
        <v>1559631.1245138615</v>
      </c>
      <c r="K33">
        <v>102520000</v>
      </c>
      <c r="L33">
        <v>31</v>
      </c>
      <c r="M33">
        <v>-11.593953913126763</v>
      </c>
      <c r="N33">
        <v>-3.7735849056603774</v>
      </c>
    </row>
    <row r="34" spans="1:14" x14ac:dyDescent="0.3">
      <c r="A34">
        <v>33</v>
      </c>
      <c r="B34" t="s">
        <v>139</v>
      </c>
      <c r="C34" t="s">
        <v>149</v>
      </c>
      <c r="D34" t="s">
        <v>154</v>
      </c>
      <c r="E34" t="s">
        <v>156</v>
      </c>
      <c r="F34" t="s">
        <v>161</v>
      </c>
      <c r="G34" t="s">
        <v>225</v>
      </c>
      <c r="H34">
        <v>382.83463294488968</v>
      </c>
      <c r="I34">
        <v>55</v>
      </c>
      <c r="J34">
        <v>1559631.1245138615</v>
      </c>
      <c r="K34">
        <v>102520000</v>
      </c>
      <c r="L34">
        <v>32</v>
      </c>
      <c r="M34">
        <v>-11.593953913126763</v>
      </c>
      <c r="N34">
        <v>-3.7735849056603774</v>
      </c>
    </row>
    <row r="35" spans="1:14" x14ac:dyDescent="0.3">
      <c r="A35">
        <v>34</v>
      </c>
      <c r="B35" t="s">
        <v>139</v>
      </c>
      <c r="C35" t="s">
        <v>149</v>
      </c>
      <c r="D35" t="s">
        <v>154</v>
      </c>
      <c r="E35" t="s">
        <v>156</v>
      </c>
      <c r="F35" t="s">
        <v>161</v>
      </c>
      <c r="G35" t="s">
        <v>225</v>
      </c>
      <c r="H35">
        <v>382.83463294488968</v>
      </c>
      <c r="I35">
        <v>55</v>
      </c>
      <c r="J35">
        <v>1559631.1245138615</v>
      </c>
      <c r="K35">
        <v>102520000</v>
      </c>
      <c r="L35">
        <v>33</v>
      </c>
      <c r="M35">
        <v>-11.593953913126763</v>
      </c>
      <c r="N35">
        <v>-3.7735849056603774</v>
      </c>
    </row>
    <row r="36" spans="1:14" x14ac:dyDescent="0.3">
      <c r="A36">
        <v>35</v>
      </c>
      <c r="B36" t="s">
        <v>139</v>
      </c>
      <c r="C36" t="s">
        <v>149</v>
      </c>
      <c r="D36" t="s">
        <v>154</v>
      </c>
      <c r="E36" t="s">
        <v>156</v>
      </c>
      <c r="F36" t="s">
        <v>161</v>
      </c>
      <c r="G36" t="s">
        <v>225</v>
      </c>
      <c r="H36">
        <v>382.83463294488968</v>
      </c>
      <c r="I36">
        <v>55</v>
      </c>
      <c r="J36">
        <v>1559631.1245138615</v>
      </c>
      <c r="K36">
        <v>102520000</v>
      </c>
      <c r="L36">
        <v>34</v>
      </c>
      <c r="M36">
        <v>-11.593953913126763</v>
      </c>
      <c r="N36">
        <v>-3.7735849056603774</v>
      </c>
    </row>
    <row r="37" spans="1:14" x14ac:dyDescent="0.3">
      <c r="A37">
        <v>36</v>
      </c>
      <c r="B37" t="s">
        <v>139</v>
      </c>
      <c r="C37" t="s">
        <v>149</v>
      </c>
      <c r="D37" t="s">
        <v>154</v>
      </c>
      <c r="E37" t="s">
        <v>156</v>
      </c>
      <c r="F37" t="s">
        <v>161</v>
      </c>
      <c r="G37" t="s">
        <v>225</v>
      </c>
      <c r="H37">
        <v>382.83463294488968</v>
      </c>
      <c r="I37">
        <v>55</v>
      </c>
      <c r="J37">
        <v>1559631.1245138615</v>
      </c>
      <c r="K37">
        <v>102520000</v>
      </c>
      <c r="L37">
        <v>35</v>
      </c>
      <c r="M37">
        <v>-11.593953913126763</v>
      </c>
      <c r="N37">
        <v>-3.7735849056603774</v>
      </c>
    </row>
    <row r="38" spans="1:14" x14ac:dyDescent="0.3">
      <c r="A38">
        <v>37</v>
      </c>
      <c r="B38" t="s">
        <v>139</v>
      </c>
      <c r="C38" t="s">
        <v>149</v>
      </c>
      <c r="D38" t="s">
        <v>154</v>
      </c>
      <c r="E38" t="s">
        <v>156</v>
      </c>
      <c r="F38" t="s">
        <v>161</v>
      </c>
      <c r="G38" t="s">
        <v>225</v>
      </c>
      <c r="H38">
        <v>382.83463294488968</v>
      </c>
      <c r="I38">
        <v>55</v>
      </c>
      <c r="J38">
        <v>1559631.1245138615</v>
      </c>
      <c r="K38">
        <v>102520000</v>
      </c>
      <c r="L38">
        <v>36</v>
      </c>
      <c r="M38">
        <v>-11.593953913126763</v>
      </c>
      <c r="N38">
        <v>-3.7735849056603774</v>
      </c>
    </row>
    <row r="39" spans="1:14" x14ac:dyDescent="0.3">
      <c r="A39">
        <v>38</v>
      </c>
      <c r="B39" t="s">
        <v>139</v>
      </c>
      <c r="C39" t="s">
        <v>149</v>
      </c>
      <c r="D39" t="s">
        <v>154</v>
      </c>
      <c r="E39" t="s">
        <v>156</v>
      </c>
      <c r="F39" t="s">
        <v>161</v>
      </c>
      <c r="G39" t="s">
        <v>225</v>
      </c>
      <c r="H39">
        <v>382.83463294488968</v>
      </c>
      <c r="I39">
        <v>55</v>
      </c>
      <c r="J39">
        <v>1559631.1245138615</v>
      </c>
      <c r="K39">
        <v>102520000</v>
      </c>
      <c r="L39">
        <v>37</v>
      </c>
      <c r="M39">
        <v>-11.593953913126763</v>
      </c>
      <c r="N39">
        <v>-3.7735849056603774</v>
      </c>
    </row>
    <row r="40" spans="1:14" x14ac:dyDescent="0.3">
      <c r="A40">
        <v>39</v>
      </c>
      <c r="B40" t="s">
        <v>139</v>
      </c>
      <c r="C40" t="s">
        <v>149</v>
      </c>
      <c r="D40" t="s">
        <v>154</v>
      </c>
      <c r="E40" t="s">
        <v>156</v>
      </c>
      <c r="F40" t="s">
        <v>161</v>
      </c>
      <c r="G40" t="s">
        <v>225</v>
      </c>
      <c r="H40">
        <v>382.83463294488968</v>
      </c>
      <c r="I40">
        <v>55</v>
      </c>
      <c r="J40">
        <v>1559631.1245138615</v>
      </c>
      <c r="K40">
        <v>102520000</v>
      </c>
      <c r="L40">
        <v>38</v>
      </c>
      <c r="M40">
        <v>-11.593953913126763</v>
      </c>
      <c r="N40">
        <v>-3.7735849056603774</v>
      </c>
    </row>
    <row r="41" spans="1:14" x14ac:dyDescent="0.3">
      <c r="A41">
        <v>40</v>
      </c>
      <c r="B41" t="s">
        <v>139</v>
      </c>
      <c r="C41" t="s">
        <v>149</v>
      </c>
      <c r="D41" t="s">
        <v>154</v>
      </c>
      <c r="E41" t="s">
        <v>156</v>
      </c>
      <c r="F41" t="s">
        <v>161</v>
      </c>
      <c r="G41" t="s">
        <v>225</v>
      </c>
      <c r="H41">
        <v>382.83463294488968</v>
      </c>
      <c r="I41">
        <v>55</v>
      </c>
      <c r="J41">
        <v>1559631.1245138615</v>
      </c>
      <c r="K41">
        <v>102520000</v>
      </c>
      <c r="L41">
        <v>39</v>
      </c>
      <c r="M41">
        <v>-11.593953913126763</v>
      </c>
      <c r="N41">
        <v>-3.7735849056603774</v>
      </c>
    </row>
    <row r="42" spans="1:14" x14ac:dyDescent="0.3">
      <c r="A42">
        <v>41</v>
      </c>
      <c r="B42" t="s">
        <v>139</v>
      </c>
      <c r="C42" t="s">
        <v>149</v>
      </c>
      <c r="D42" t="s">
        <v>154</v>
      </c>
      <c r="E42" t="s">
        <v>156</v>
      </c>
      <c r="F42" t="s">
        <v>161</v>
      </c>
      <c r="G42" t="s">
        <v>225</v>
      </c>
      <c r="H42">
        <v>382.83463294488968</v>
      </c>
      <c r="I42">
        <v>55</v>
      </c>
      <c r="J42">
        <v>1559631.1245138615</v>
      </c>
      <c r="K42">
        <v>102520000</v>
      </c>
      <c r="L42">
        <v>40</v>
      </c>
      <c r="M42">
        <v>-11.593953913126763</v>
      </c>
      <c r="N42">
        <v>-3.7735849056603774</v>
      </c>
    </row>
    <row r="43" spans="1:14" x14ac:dyDescent="0.3">
      <c r="A43">
        <v>42</v>
      </c>
      <c r="B43" t="s">
        <v>139</v>
      </c>
      <c r="C43" t="s">
        <v>149</v>
      </c>
      <c r="D43" t="s">
        <v>154</v>
      </c>
      <c r="E43" t="s">
        <v>156</v>
      </c>
      <c r="F43" t="s">
        <v>161</v>
      </c>
      <c r="G43" t="s">
        <v>225</v>
      </c>
      <c r="H43">
        <v>382.83463294488968</v>
      </c>
      <c r="I43">
        <v>55</v>
      </c>
      <c r="J43">
        <v>1559631.1245138615</v>
      </c>
      <c r="K43">
        <v>102520000</v>
      </c>
      <c r="L43">
        <v>41</v>
      </c>
      <c r="M43">
        <v>-11.593953913126763</v>
      </c>
      <c r="N43">
        <v>-3.7735849056603774</v>
      </c>
    </row>
    <row r="44" spans="1:14" x14ac:dyDescent="0.3">
      <c r="A44">
        <v>43</v>
      </c>
      <c r="B44" t="s">
        <v>139</v>
      </c>
      <c r="C44" t="s">
        <v>149</v>
      </c>
      <c r="D44" t="s">
        <v>154</v>
      </c>
      <c r="E44" t="s">
        <v>156</v>
      </c>
      <c r="F44" t="s">
        <v>161</v>
      </c>
      <c r="G44" t="s">
        <v>225</v>
      </c>
      <c r="H44">
        <v>382.83463294488968</v>
      </c>
      <c r="I44">
        <v>55</v>
      </c>
      <c r="J44">
        <v>1559631.1245138615</v>
      </c>
      <c r="K44">
        <v>102520000</v>
      </c>
      <c r="L44">
        <v>42</v>
      </c>
      <c r="M44">
        <v>-11.593953913126763</v>
      </c>
      <c r="N44">
        <v>-3.7735849056603774</v>
      </c>
    </row>
    <row r="45" spans="1:14" x14ac:dyDescent="0.3">
      <c r="A45">
        <v>44</v>
      </c>
      <c r="B45" t="s">
        <v>139</v>
      </c>
      <c r="C45" t="s">
        <v>149</v>
      </c>
      <c r="D45" t="s">
        <v>154</v>
      </c>
      <c r="E45" t="s">
        <v>156</v>
      </c>
      <c r="F45" t="s">
        <v>161</v>
      </c>
      <c r="G45" t="s">
        <v>225</v>
      </c>
      <c r="H45">
        <v>382.83463294488968</v>
      </c>
      <c r="I45">
        <v>55</v>
      </c>
      <c r="J45">
        <v>1559631.1245138615</v>
      </c>
      <c r="K45">
        <v>102520000</v>
      </c>
      <c r="L45">
        <v>43</v>
      </c>
      <c r="M45">
        <v>-11.593953913126763</v>
      </c>
      <c r="N45">
        <v>-3.7735849056603774</v>
      </c>
    </row>
    <row r="46" spans="1:14" x14ac:dyDescent="0.3">
      <c r="A46">
        <v>45</v>
      </c>
      <c r="B46" t="s">
        <v>139</v>
      </c>
      <c r="C46" t="s">
        <v>149</v>
      </c>
      <c r="D46" t="s">
        <v>154</v>
      </c>
      <c r="E46" t="s">
        <v>156</v>
      </c>
      <c r="F46" t="s">
        <v>161</v>
      </c>
      <c r="G46" t="s">
        <v>225</v>
      </c>
      <c r="H46">
        <v>382.83463294488968</v>
      </c>
      <c r="I46">
        <v>55</v>
      </c>
      <c r="J46">
        <v>1559631.1245138615</v>
      </c>
      <c r="K46">
        <v>102520000</v>
      </c>
      <c r="L46">
        <v>44</v>
      </c>
      <c r="M46">
        <v>-11.593953913126763</v>
      </c>
      <c r="N46">
        <v>-3.7735849056603774</v>
      </c>
    </row>
    <row r="47" spans="1:14" x14ac:dyDescent="0.3">
      <c r="A47">
        <v>46</v>
      </c>
      <c r="B47" t="s">
        <v>139</v>
      </c>
      <c r="C47" t="s">
        <v>149</v>
      </c>
      <c r="D47" t="s">
        <v>154</v>
      </c>
      <c r="E47" t="s">
        <v>156</v>
      </c>
      <c r="F47" t="s">
        <v>161</v>
      </c>
      <c r="G47" t="s">
        <v>225</v>
      </c>
      <c r="H47">
        <v>382.83463294488968</v>
      </c>
      <c r="I47">
        <v>55</v>
      </c>
      <c r="J47">
        <v>1559631.1245138615</v>
      </c>
      <c r="K47">
        <v>102520000</v>
      </c>
      <c r="L47">
        <v>45</v>
      </c>
      <c r="M47">
        <v>-11.593953913126763</v>
      </c>
      <c r="N47">
        <v>-3.7735849056603774</v>
      </c>
    </row>
    <row r="48" spans="1:14" x14ac:dyDescent="0.3">
      <c r="A48">
        <v>47</v>
      </c>
      <c r="B48" t="s">
        <v>139</v>
      </c>
      <c r="C48" t="s">
        <v>149</v>
      </c>
      <c r="D48" t="s">
        <v>154</v>
      </c>
      <c r="E48" t="s">
        <v>156</v>
      </c>
      <c r="F48" t="s">
        <v>161</v>
      </c>
      <c r="G48" t="s">
        <v>225</v>
      </c>
      <c r="H48">
        <v>382.83463294488968</v>
      </c>
      <c r="I48">
        <v>55</v>
      </c>
      <c r="J48">
        <v>1559631.1245138615</v>
      </c>
      <c r="K48">
        <v>102520000</v>
      </c>
      <c r="L48">
        <v>46</v>
      </c>
      <c r="M48">
        <v>-11.593953913126763</v>
      </c>
      <c r="N48">
        <v>-3.7735849056603774</v>
      </c>
    </row>
    <row r="49" spans="1:14" x14ac:dyDescent="0.3">
      <c r="A49">
        <v>48</v>
      </c>
      <c r="B49" t="s">
        <v>139</v>
      </c>
      <c r="C49" t="s">
        <v>149</v>
      </c>
      <c r="D49" t="s">
        <v>154</v>
      </c>
      <c r="E49" t="s">
        <v>156</v>
      </c>
      <c r="F49" t="s">
        <v>161</v>
      </c>
      <c r="G49" t="s">
        <v>225</v>
      </c>
      <c r="H49">
        <v>382.83463294488968</v>
      </c>
      <c r="I49">
        <v>55</v>
      </c>
      <c r="J49">
        <v>1559631.1245138615</v>
      </c>
      <c r="K49">
        <v>102520000</v>
      </c>
      <c r="L49">
        <v>47</v>
      </c>
      <c r="M49">
        <v>-11.593953913126763</v>
      </c>
      <c r="N49">
        <v>-3.7735849056603774</v>
      </c>
    </row>
    <row r="50" spans="1:14" x14ac:dyDescent="0.3">
      <c r="A50">
        <v>49</v>
      </c>
      <c r="B50" t="s">
        <v>139</v>
      </c>
      <c r="C50" t="s">
        <v>149</v>
      </c>
      <c r="D50" t="s">
        <v>154</v>
      </c>
      <c r="E50" t="s">
        <v>156</v>
      </c>
      <c r="F50" t="s">
        <v>161</v>
      </c>
      <c r="G50" t="s">
        <v>225</v>
      </c>
      <c r="H50">
        <v>382.83463294488968</v>
      </c>
      <c r="I50">
        <v>55</v>
      </c>
      <c r="J50">
        <v>1559631.1245138615</v>
      </c>
      <c r="K50">
        <v>102520000</v>
      </c>
      <c r="L50">
        <v>48</v>
      </c>
      <c r="M50">
        <v>-11.593953913126763</v>
      </c>
      <c r="N50">
        <v>-3.7735849056603774</v>
      </c>
    </row>
    <row r="51" spans="1:14" x14ac:dyDescent="0.3">
      <c r="A51">
        <v>50</v>
      </c>
      <c r="B51" t="s">
        <v>139</v>
      </c>
      <c r="C51" t="s">
        <v>149</v>
      </c>
      <c r="D51" t="s">
        <v>154</v>
      </c>
      <c r="E51" t="s">
        <v>156</v>
      </c>
      <c r="F51" t="s">
        <v>161</v>
      </c>
      <c r="G51" t="s">
        <v>225</v>
      </c>
      <c r="H51">
        <v>382.83463294488968</v>
      </c>
      <c r="I51">
        <v>55</v>
      </c>
      <c r="J51">
        <v>1559631.1245138615</v>
      </c>
      <c r="K51">
        <v>102520000</v>
      </c>
      <c r="L51">
        <v>49</v>
      </c>
      <c r="M51">
        <v>-11.593953913126763</v>
      </c>
      <c r="N51">
        <v>-3.7735849056603774</v>
      </c>
    </row>
    <row r="52" spans="1:14" x14ac:dyDescent="0.3">
      <c r="A52">
        <v>51</v>
      </c>
      <c r="B52" t="s">
        <v>139</v>
      </c>
      <c r="C52" t="s">
        <v>149</v>
      </c>
      <c r="D52" t="s">
        <v>154</v>
      </c>
      <c r="E52" t="s">
        <v>156</v>
      </c>
      <c r="F52" t="s">
        <v>161</v>
      </c>
      <c r="G52" t="s">
        <v>225</v>
      </c>
      <c r="H52">
        <v>382.83463294488968</v>
      </c>
      <c r="I52">
        <v>55</v>
      </c>
      <c r="J52">
        <v>1559631.1245138615</v>
      </c>
      <c r="K52">
        <v>102520000</v>
      </c>
      <c r="L52">
        <v>50</v>
      </c>
      <c r="M52">
        <v>-11.593953913126763</v>
      </c>
      <c r="N52">
        <v>-3.7735849056603774</v>
      </c>
    </row>
    <row r="53" spans="1:14" x14ac:dyDescent="0.3">
      <c r="A53">
        <v>52</v>
      </c>
      <c r="B53" t="s">
        <v>139</v>
      </c>
      <c r="C53" t="s">
        <v>149</v>
      </c>
      <c r="D53" t="s">
        <v>154</v>
      </c>
      <c r="E53" t="s">
        <v>156</v>
      </c>
      <c r="F53" t="s">
        <v>161</v>
      </c>
      <c r="G53" t="s">
        <v>225</v>
      </c>
      <c r="H53">
        <v>382.83463294488968</v>
      </c>
      <c r="I53">
        <v>55</v>
      </c>
      <c r="J53">
        <v>1559631.1245138615</v>
      </c>
      <c r="K53">
        <v>102520000</v>
      </c>
      <c r="L53">
        <v>51</v>
      </c>
      <c r="M53">
        <v>-11.593953913126763</v>
      </c>
      <c r="N53">
        <v>-3.7735849056603774</v>
      </c>
    </row>
    <row r="54" spans="1:14" x14ac:dyDescent="0.3">
      <c r="A54">
        <v>53</v>
      </c>
      <c r="B54" t="s">
        <v>139</v>
      </c>
      <c r="C54" t="s">
        <v>149</v>
      </c>
      <c r="D54" t="s">
        <v>154</v>
      </c>
      <c r="E54" t="s">
        <v>156</v>
      </c>
      <c r="F54" t="s">
        <v>161</v>
      </c>
      <c r="G54" t="s">
        <v>225</v>
      </c>
      <c r="H54">
        <v>382.83463294488968</v>
      </c>
      <c r="I54">
        <v>55</v>
      </c>
      <c r="J54">
        <v>1559631.1245138615</v>
      </c>
      <c r="K54">
        <v>102520000</v>
      </c>
      <c r="L54">
        <v>52</v>
      </c>
      <c r="M54">
        <v>-11.593953913126763</v>
      </c>
      <c r="N54">
        <v>-3.7735849056603774</v>
      </c>
    </row>
    <row r="55" spans="1:14" x14ac:dyDescent="0.3">
      <c r="A55">
        <v>54</v>
      </c>
      <c r="B55" t="s">
        <v>139</v>
      </c>
      <c r="C55" t="s">
        <v>149</v>
      </c>
      <c r="D55" t="s">
        <v>154</v>
      </c>
      <c r="E55" t="s">
        <v>156</v>
      </c>
      <c r="F55" t="s">
        <v>161</v>
      </c>
      <c r="G55" t="s">
        <v>225</v>
      </c>
      <c r="H55">
        <v>382.83463294488968</v>
      </c>
      <c r="I55">
        <v>55</v>
      </c>
      <c r="J55">
        <v>1559631.1245138615</v>
      </c>
      <c r="K55">
        <v>102520000</v>
      </c>
      <c r="L55">
        <v>53</v>
      </c>
      <c r="M55">
        <v>-11.593953913126763</v>
      </c>
      <c r="N55">
        <v>-3.7735849056603774</v>
      </c>
    </row>
    <row r="56" spans="1:14" x14ac:dyDescent="0.3">
      <c r="A56">
        <v>55</v>
      </c>
      <c r="B56" t="s">
        <v>139</v>
      </c>
      <c r="C56" t="s">
        <v>149</v>
      </c>
      <c r="D56" t="s">
        <v>154</v>
      </c>
      <c r="E56" t="s">
        <v>156</v>
      </c>
      <c r="F56" t="s">
        <v>161</v>
      </c>
      <c r="G56" t="s">
        <v>225</v>
      </c>
      <c r="H56">
        <v>382.83463294488968</v>
      </c>
      <c r="I56">
        <v>55</v>
      </c>
      <c r="J56">
        <v>1559631.1245138615</v>
      </c>
      <c r="K56">
        <v>102520000</v>
      </c>
      <c r="L56">
        <v>54</v>
      </c>
      <c r="M56">
        <v>-11.593953913126763</v>
      </c>
      <c r="N56">
        <v>-3.7735849056603774</v>
      </c>
    </row>
    <row r="57" spans="1:14" x14ac:dyDescent="0.3">
      <c r="A57">
        <v>56</v>
      </c>
      <c r="B57" t="s">
        <v>139</v>
      </c>
      <c r="C57" t="s">
        <v>149</v>
      </c>
      <c r="D57" t="s">
        <v>154</v>
      </c>
      <c r="E57" t="s">
        <v>156</v>
      </c>
      <c r="F57" t="s">
        <v>161</v>
      </c>
      <c r="G57" t="s">
        <v>225</v>
      </c>
      <c r="H57">
        <v>382.83463294488968</v>
      </c>
      <c r="I57">
        <v>55</v>
      </c>
      <c r="J57">
        <v>1559631.1245138615</v>
      </c>
      <c r="K57">
        <v>102520000</v>
      </c>
      <c r="L57">
        <v>55</v>
      </c>
      <c r="M57">
        <v>-11.593953913126763</v>
      </c>
      <c r="N57">
        <v>-3.7735849056603774</v>
      </c>
    </row>
    <row r="58" spans="1:14" x14ac:dyDescent="0.3">
      <c r="A58">
        <v>57</v>
      </c>
      <c r="B58" t="s">
        <v>139</v>
      </c>
      <c r="C58" t="s">
        <v>149</v>
      </c>
      <c r="D58" t="s">
        <v>154</v>
      </c>
      <c r="E58" t="s">
        <v>156</v>
      </c>
      <c r="F58" t="s">
        <v>161</v>
      </c>
      <c r="G58" t="s">
        <v>225</v>
      </c>
      <c r="H58">
        <v>382.83463294488968</v>
      </c>
      <c r="I58">
        <v>55</v>
      </c>
      <c r="J58">
        <v>1559631.1245138615</v>
      </c>
      <c r="K58">
        <v>102520000</v>
      </c>
      <c r="L58">
        <v>56</v>
      </c>
      <c r="M58">
        <v>-11.593953913126763</v>
      </c>
      <c r="N58">
        <v>-3.7735849056603774</v>
      </c>
    </row>
    <row r="59" spans="1:14" x14ac:dyDescent="0.3">
      <c r="A59">
        <v>58</v>
      </c>
      <c r="B59" t="s">
        <v>139</v>
      </c>
      <c r="C59" t="s">
        <v>149</v>
      </c>
      <c r="D59" t="s">
        <v>154</v>
      </c>
      <c r="E59" t="s">
        <v>156</v>
      </c>
      <c r="F59" t="s">
        <v>161</v>
      </c>
      <c r="G59" t="s">
        <v>225</v>
      </c>
      <c r="H59">
        <v>382.83463294488968</v>
      </c>
      <c r="I59">
        <v>55</v>
      </c>
      <c r="J59">
        <v>1559631.1245138615</v>
      </c>
      <c r="K59">
        <v>102520000</v>
      </c>
      <c r="L59">
        <v>57</v>
      </c>
      <c r="M59">
        <v>-11.593953913126763</v>
      </c>
      <c r="N59">
        <v>-3.7735849056603774</v>
      </c>
    </row>
    <row r="60" spans="1:14" x14ac:dyDescent="0.3">
      <c r="A60">
        <v>59</v>
      </c>
      <c r="B60" t="s">
        <v>139</v>
      </c>
      <c r="C60" t="s">
        <v>149</v>
      </c>
      <c r="D60" t="s">
        <v>154</v>
      </c>
      <c r="E60" t="s">
        <v>156</v>
      </c>
      <c r="F60" t="s">
        <v>161</v>
      </c>
      <c r="G60" t="s">
        <v>225</v>
      </c>
      <c r="H60">
        <v>382.83463294488968</v>
      </c>
      <c r="I60">
        <v>55</v>
      </c>
      <c r="J60">
        <v>1559631.1245138615</v>
      </c>
      <c r="K60">
        <v>102520000</v>
      </c>
      <c r="L60">
        <v>58</v>
      </c>
      <c r="M60">
        <v>-11.593953913126763</v>
      </c>
      <c r="N60">
        <v>-3.7735849056603774</v>
      </c>
    </row>
    <row r="61" spans="1:14" x14ac:dyDescent="0.3">
      <c r="A61">
        <v>60</v>
      </c>
      <c r="B61" t="s">
        <v>139</v>
      </c>
      <c r="C61" t="s">
        <v>149</v>
      </c>
      <c r="D61" t="s">
        <v>154</v>
      </c>
      <c r="E61" t="s">
        <v>156</v>
      </c>
      <c r="F61" t="s">
        <v>161</v>
      </c>
      <c r="G61" t="s">
        <v>225</v>
      </c>
      <c r="H61">
        <v>382.83463294488968</v>
      </c>
      <c r="I61">
        <v>55</v>
      </c>
      <c r="J61">
        <v>1559631.1245138615</v>
      </c>
      <c r="K61">
        <v>102520000</v>
      </c>
      <c r="L61">
        <v>59</v>
      </c>
      <c r="M61">
        <v>-11.593953913126763</v>
      </c>
      <c r="N61">
        <v>-3.7735849056603774</v>
      </c>
    </row>
    <row r="62" spans="1:14" x14ac:dyDescent="0.3">
      <c r="A62">
        <v>61</v>
      </c>
      <c r="B62" t="s">
        <v>139</v>
      </c>
      <c r="C62" t="s">
        <v>149</v>
      </c>
      <c r="D62" t="s">
        <v>154</v>
      </c>
      <c r="E62" t="s">
        <v>156</v>
      </c>
      <c r="F62" t="s">
        <v>161</v>
      </c>
      <c r="G62" t="s">
        <v>225</v>
      </c>
      <c r="H62">
        <v>382.83463294488968</v>
      </c>
      <c r="I62">
        <v>55</v>
      </c>
      <c r="J62">
        <v>1559631.1245138615</v>
      </c>
      <c r="K62">
        <v>102520000</v>
      </c>
      <c r="L62">
        <v>60</v>
      </c>
      <c r="M62">
        <v>-11.593953913126763</v>
      </c>
      <c r="N62">
        <v>-3.7735849056603774</v>
      </c>
    </row>
    <row r="63" spans="1:14" x14ac:dyDescent="0.3">
      <c r="A63">
        <v>62</v>
      </c>
      <c r="B63" t="s">
        <v>139</v>
      </c>
      <c r="C63" t="s">
        <v>149</v>
      </c>
      <c r="D63" t="s">
        <v>154</v>
      </c>
      <c r="E63" t="s">
        <v>156</v>
      </c>
      <c r="F63" t="s">
        <v>161</v>
      </c>
      <c r="G63" t="s">
        <v>225</v>
      </c>
      <c r="H63">
        <v>382.83463294488968</v>
      </c>
      <c r="I63">
        <v>55</v>
      </c>
      <c r="J63">
        <v>1559631.1245138615</v>
      </c>
      <c r="K63">
        <v>102520000</v>
      </c>
      <c r="L63">
        <v>61</v>
      </c>
      <c r="M63">
        <v>-11.593953913126763</v>
      </c>
      <c r="N63">
        <v>-3.7735849056603774</v>
      </c>
    </row>
    <row r="64" spans="1:14" x14ac:dyDescent="0.3">
      <c r="A64">
        <v>63</v>
      </c>
      <c r="B64" t="s">
        <v>139</v>
      </c>
      <c r="C64" t="s">
        <v>149</v>
      </c>
      <c r="D64" t="s">
        <v>154</v>
      </c>
      <c r="E64" t="s">
        <v>156</v>
      </c>
      <c r="F64" t="s">
        <v>161</v>
      </c>
      <c r="G64" t="s">
        <v>225</v>
      </c>
      <c r="H64">
        <v>382.83463294488968</v>
      </c>
      <c r="I64">
        <v>55</v>
      </c>
      <c r="J64">
        <v>1559631.1245138615</v>
      </c>
      <c r="K64">
        <v>102520000</v>
      </c>
      <c r="L64">
        <v>62</v>
      </c>
      <c r="M64">
        <v>-11.593953913126763</v>
      </c>
      <c r="N64">
        <v>-3.7735849056603774</v>
      </c>
    </row>
    <row r="65" spans="1:14" x14ac:dyDescent="0.3">
      <c r="A65">
        <v>64</v>
      </c>
      <c r="B65" t="s">
        <v>139</v>
      </c>
      <c r="C65" t="s">
        <v>149</v>
      </c>
      <c r="D65" t="s">
        <v>154</v>
      </c>
      <c r="E65" t="s">
        <v>156</v>
      </c>
      <c r="F65" t="s">
        <v>161</v>
      </c>
      <c r="G65" t="s">
        <v>225</v>
      </c>
      <c r="H65">
        <v>382.83463294488968</v>
      </c>
      <c r="I65">
        <v>55</v>
      </c>
      <c r="J65">
        <v>1559631.1245138615</v>
      </c>
      <c r="K65">
        <v>102520000</v>
      </c>
      <c r="L65">
        <v>63</v>
      </c>
      <c r="M65">
        <v>-11.593953913126763</v>
      </c>
      <c r="N65">
        <v>-3.7735849056603774</v>
      </c>
    </row>
    <row r="66" spans="1:14" x14ac:dyDescent="0.3">
      <c r="A66">
        <v>65</v>
      </c>
      <c r="B66" t="s">
        <v>139</v>
      </c>
      <c r="C66" t="s">
        <v>149</v>
      </c>
      <c r="D66" t="s">
        <v>154</v>
      </c>
      <c r="E66" t="s">
        <v>156</v>
      </c>
      <c r="F66" t="s">
        <v>161</v>
      </c>
      <c r="G66" t="s">
        <v>225</v>
      </c>
      <c r="H66">
        <v>382.83463294488968</v>
      </c>
      <c r="I66">
        <v>55</v>
      </c>
      <c r="J66">
        <v>1559631.1245138615</v>
      </c>
      <c r="K66">
        <v>102520000</v>
      </c>
      <c r="L66">
        <v>64</v>
      </c>
      <c r="M66">
        <v>-11.593953913126763</v>
      </c>
      <c r="N66">
        <v>-3.7735849056603774</v>
      </c>
    </row>
    <row r="67" spans="1:14" x14ac:dyDescent="0.3">
      <c r="A67">
        <v>66</v>
      </c>
      <c r="B67" t="s">
        <v>139</v>
      </c>
      <c r="C67" t="s">
        <v>149</v>
      </c>
      <c r="D67" t="s">
        <v>154</v>
      </c>
      <c r="E67" t="s">
        <v>156</v>
      </c>
      <c r="F67" t="s">
        <v>161</v>
      </c>
      <c r="G67" t="s">
        <v>225</v>
      </c>
      <c r="H67">
        <v>382.83463294488968</v>
      </c>
      <c r="I67">
        <v>55</v>
      </c>
      <c r="J67">
        <v>1559631.1245138615</v>
      </c>
      <c r="K67">
        <v>102520000</v>
      </c>
      <c r="L67">
        <v>65</v>
      </c>
      <c r="M67">
        <v>-11.593953913126763</v>
      </c>
      <c r="N67">
        <v>-3.7735849056603774</v>
      </c>
    </row>
    <row r="68" spans="1:14" x14ac:dyDescent="0.3">
      <c r="A68">
        <v>67</v>
      </c>
      <c r="B68" t="s">
        <v>139</v>
      </c>
      <c r="C68" t="s">
        <v>149</v>
      </c>
      <c r="D68" t="s">
        <v>154</v>
      </c>
      <c r="E68" t="s">
        <v>156</v>
      </c>
      <c r="F68" t="s">
        <v>161</v>
      </c>
      <c r="G68" t="s">
        <v>225</v>
      </c>
      <c r="H68">
        <v>382.83463294488968</v>
      </c>
      <c r="I68">
        <v>55</v>
      </c>
      <c r="J68">
        <v>1559631.1245138615</v>
      </c>
      <c r="K68">
        <v>102520000</v>
      </c>
      <c r="L68">
        <v>66</v>
      </c>
      <c r="M68">
        <v>-11.593953913126763</v>
      </c>
      <c r="N68">
        <v>-3.7735849056603774</v>
      </c>
    </row>
    <row r="69" spans="1:14" x14ac:dyDescent="0.3">
      <c r="A69">
        <v>68</v>
      </c>
      <c r="B69" t="s">
        <v>139</v>
      </c>
      <c r="C69" t="s">
        <v>149</v>
      </c>
      <c r="D69" t="s">
        <v>154</v>
      </c>
      <c r="E69" t="s">
        <v>156</v>
      </c>
      <c r="F69" t="s">
        <v>161</v>
      </c>
      <c r="G69" t="s">
        <v>225</v>
      </c>
      <c r="H69">
        <v>382.83463294488968</v>
      </c>
      <c r="I69">
        <v>55</v>
      </c>
      <c r="J69">
        <v>1559631.1245138615</v>
      </c>
      <c r="K69">
        <v>102520000</v>
      </c>
      <c r="L69">
        <v>67</v>
      </c>
      <c r="M69">
        <v>-11.593953913126763</v>
      </c>
      <c r="N69">
        <v>-3.7735849056603774</v>
      </c>
    </row>
    <row r="70" spans="1:14" x14ac:dyDescent="0.3">
      <c r="A70">
        <v>69</v>
      </c>
      <c r="B70" t="s">
        <v>139</v>
      </c>
      <c r="C70" t="s">
        <v>149</v>
      </c>
      <c r="D70" t="s">
        <v>154</v>
      </c>
      <c r="E70" t="s">
        <v>156</v>
      </c>
      <c r="F70" t="s">
        <v>161</v>
      </c>
      <c r="G70" t="s">
        <v>225</v>
      </c>
      <c r="H70">
        <v>391.24939653430357</v>
      </c>
      <c r="I70">
        <v>56</v>
      </c>
      <c r="J70">
        <v>1682544.2119383053</v>
      </c>
      <c r="K70">
        <v>104384000</v>
      </c>
      <c r="L70">
        <v>68</v>
      </c>
      <c r="M70">
        <v>-20.388570279633878</v>
      </c>
      <c r="N70">
        <v>-5.6603773584905657</v>
      </c>
    </row>
    <row r="71" spans="1:14" x14ac:dyDescent="0.3">
      <c r="A71">
        <v>70</v>
      </c>
      <c r="B71" t="s">
        <v>139</v>
      </c>
      <c r="C71" t="s">
        <v>149</v>
      </c>
      <c r="D71" t="s">
        <v>154</v>
      </c>
      <c r="E71" t="s">
        <v>156</v>
      </c>
      <c r="F71" t="s">
        <v>161</v>
      </c>
      <c r="G71" t="s">
        <v>225</v>
      </c>
      <c r="H71">
        <v>391.24939653430357</v>
      </c>
      <c r="I71">
        <v>56</v>
      </c>
      <c r="J71">
        <v>1682544.2119383053</v>
      </c>
      <c r="K71">
        <v>104384000</v>
      </c>
      <c r="L71">
        <v>69</v>
      </c>
      <c r="M71">
        <v>-20.388570279633878</v>
      </c>
      <c r="N71">
        <v>-5.6603773584905657</v>
      </c>
    </row>
    <row r="72" spans="1:14" x14ac:dyDescent="0.3">
      <c r="A72">
        <v>71</v>
      </c>
      <c r="B72" t="s">
        <v>139</v>
      </c>
      <c r="C72" t="s">
        <v>149</v>
      </c>
      <c r="D72" t="s">
        <v>154</v>
      </c>
      <c r="E72" t="s">
        <v>156</v>
      </c>
      <c r="F72" t="s">
        <v>161</v>
      </c>
      <c r="G72" t="s">
        <v>225</v>
      </c>
      <c r="H72">
        <v>391.24939653430357</v>
      </c>
      <c r="I72">
        <v>56</v>
      </c>
      <c r="J72">
        <v>1682544.2119383053</v>
      </c>
      <c r="K72">
        <v>104384000</v>
      </c>
      <c r="L72">
        <v>70</v>
      </c>
      <c r="M72">
        <v>-20.388570279633878</v>
      </c>
      <c r="N72">
        <v>-5.6603773584905657</v>
      </c>
    </row>
    <row r="73" spans="1:14" x14ac:dyDescent="0.3">
      <c r="A73">
        <v>72</v>
      </c>
      <c r="B73" t="s">
        <v>139</v>
      </c>
      <c r="C73" t="s">
        <v>149</v>
      </c>
      <c r="D73" t="s">
        <v>154</v>
      </c>
      <c r="E73" t="s">
        <v>156</v>
      </c>
      <c r="F73" t="s">
        <v>161</v>
      </c>
      <c r="G73" t="s">
        <v>225</v>
      </c>
      <c r="H73">
        <v>391.24939653430357</v>
      </c>
      <c r="I73">
        <v>56</v>
      </c>
      <c r="J73">
        <v>1682544.2119383053</v>
      </c>
      <c r="K73">
        <v>104384000</v>
      </c>
      <c r="L73">
        <v>71</v>
      </c>
      <c r="M73">
        <v>-20.388570279633878</v>
      </c>
      <c r="N73">
        <v>-5.6603773584905657</v>
      </c>
    </row>
    <row r="74" spans="1:14" x14ac:dyDescent="0.3">
      <c r="A74">
        <v>73</v>
      </c>
      <c r="B74" t="s">
        <v>139</v>
      </c>
      <c r="C74" t="s">
        <v>149</v>
      </c>
      <c r="D74" t="s">
        <v>154</v>
      </c>
      <c r="E74" t="s">
        <v>156</v>
      </c>
      <c r="F74" t="s">
        <v>161</v>
      </c>
      <c r="G74" t="s">
        <v>225</v>
      </c>
      <c r="H74">
        <v>391.24939653430357</v>
      </c>
      <c r="I74">
        <v>56</v>
      </c>
      <c r="J74">
        <v>1682544.2119383053</v>
      </c>
      <c r="K74">
        <v>104384000</v>
      </c>
      <c r="L74">
        <v>72</v>
      </c>
      <c r="M74">
        <v>-20.388570279633878</v>
      </c>
      <c r="N74">
        <v>-5.6603773584905657</v>
      </c>
    </row>
    <row r="75" spans="1:14" x14ac:dyDescent="0.3">
      <c r="A75">
        <v>74</v>
      </c>
      <c r="B75" t="s">
        <v>139</v>
      </c>
      <c r="C75" t="s">
        <v>149</v>
      </c>
      <c r="D75" t="s">
        <v>154</v>
      </c>
      <c r="E75" t="s">
        <v>156</v>
      </c>
      <c r="F75" t="s">
        <v>161</v>
      </c>
      <c r="G75" t="s">
        <v>225</v>
      </c>
      <c r="H75">
        <v>391.24939653430357</v>
      </c>
      <c r="I75">
        <v>56</v>
      </c>
      <c r="J75">
        <v>1682544.2119383053</v>
      </c>
      <c r="K75">
        <v>104384000</v>
      </c>
      <c r="L75">
        <v>73</v>
      </c>
      <c r="M75">
        <v>-20.388570279633878</v>
      </c>
      <c r="N75">
        <v>-5.6603773584905657</v>
      </c>
    </row>
    <row r="76" spans="1:14" x14ac:dyDescent="0.3">
      <c r="A76">
        <v>75</v>
      </c>
      <c r="B76" t="s">
        <v>139</v>
      </c>
      <c r="C76" t="s">
        <v>149</v>
      </c>
      <c r="D76" t="s">
        <v>154</v>
      </c>
      <c r="E76" t="s">
        <v>156</v>
      </c>
      <c r="F76" t="s">
        <v>161</v>
      </c>
      <c r="G76" t="s">
        <v>225</v>
      </c>
      <c r="H76">
        <v>391.24939653430357</v>
      </c>
      <c r="I76">
        <v>56</v>
      </c>
      <c r="J76">
        <v>1682544.2119383053</v>
      </c>
      <c r="K76">
        <v>104384000</v>
      </c>
      <c r="L76">
        <v>74</v>
      </c>
      <c r="M76">
        <v>-20.388570279633878</v>
      </c>
      <c r="N76">
        <v>-5.6603773584905657</v>
      </c>
    </row>
    <row r="77" spans="1:14" x14ac:dyDescent="0.3">
      <c r="A77">
        <v>76</v>
      </c>
      <c r="B77" t="s">
        <v>139</v>
      </c>
      <c r="C77" t="s">
        <v>149</v>
      </c>
      <c r="D77" t="s">
        <v>154</v>
      </c>
      <c r="E77" t="s">
        <v>156</v>
      </c>
      <c r="F77" t="s">
        <v>161</v>
      </c>
      <c r="G77" t="s">
        <v>225</v>
      </c>
      <c r="H77">
        <v>391.24939653430357</v>
      </c>
      <c r="I77">
        <v>56</v>
      </c>
      <c r="J77">
        <v>1682544.2119383053</v>
      </c>
      <c r="K77">
        <v>104384000</v>
      </c>
      <c r="L77">
        <v>75</v>
      </c>
      <c r="M77">
        <v>-20.388570279633878</v>
      </c>
      <c r="N77">
        <v>-5.6603773584905657</v>
      </c>
    </row>
    <row r="78" spans="1:14" x14ac:dyDescent="0.3">
      <c r="A78">
        <v>77</v>
      </c>
      <c r="B78" t="s">
        <v>139</v>
      </c>
      <c r="C78" t="s">
        <v>149</v>
      </c>
      <c r="D78" t="s">
        <v>154</v>
      </c>
      <c r="E78" t="s">
        <v>156</v>
      </c>
      <c r="F78" t="s">
        <v>161</v>
      </c>
      <c r="G78" t="s">
        <v>225</v>
      </c>
      <c r="H78">
        <v>391.24939653430357</v>
      </c>
      <c r="I78">
        <v>56</v>
      </c>
      <c r="J78">
        <v>1682544.2119383053</v>
      </c>
      <c r="K78">
        <v>104384000</v>
      </c>
      <c r="L78">
        <v>76</v>
      </c>
      <c r="M78">
        <v>-20.388570279633878</v>
      </c>
      <c r="N78">
        <v>-5.6603773584905657</v>
      </c>
    </row>
    <row r="79" spans="1:14" x14ac:dyDescent="0.3">
      <c r="A79">
        <v>78</v>
      </c>
      <c r="B79" t="s">
        <v>139</v>
      </c>
      <c r="C79" t="s">
        <v>149</v>
      </c>
      <c r="D79" t="s">
        <v>154</v>
      </c>
      <c r="E79" t="s">
        <v>156</v>
      </c>
      <c r="F79" t="s">
        <v>161</v>
      </c>
      <c r="G79" t="s">
        <v>225</v>
      </c>
      <c r="H79">
        <v>391.24939653430357</v>
      </c>
      <c r="I79">
        <v>56</v>
      </c>
      <c r="J79">
        <v>1682544.2119383053</v>
      </c>
      <c r="K79">
        <v>104384000</v>
      </c>
      <c r="L79">
        <v>77</v>
      </c>
      <c r="M79">
        <v>-20.388570279633878</v>
      </c>
      <c r="N79">
        <v>-5.6603773584905657</v>
      </c>
    </row>
    <row r="80" spans="1:14" x14ac:dyDescent="0.3">
      <c r="A80">
        <v>79</v>
      </c>
      <c r="B80" t="s">
        <v>139</v>
      </c>
      <c r="C80" t="s">
        <v>149</v>
      </c>
      <c r="D80" t="s">
        <v>154</v>
      </c>
      <c r="E80" t="s">
        <v>156</v>
      </c>
      <c r="F80" t="s">
        <v>161</v>
      </c>
      <c r="G80" t="s">
        <v>225</v>
      </c>
      <c r="H80">
        <v>391.24939653430357</v>
      </c>
      <c r="I80">
        <v>56</v>
      </c>
      <c r="J80">
        <v>1682544.2119383053</v>
      </c>
      <c r="K80">
        <v>104384000</v>
      </c>
      <c r="L80">
        <v>78</v>
      </c>
      <c r="M80">
        <v>-20.388570279633878</v>
      </c>
      <c r="N80">
        <v>-5.6603773584905657</v>
      </c>
    </row>
    <row r="81" spans="1:14" x14ac:dyDescent="0.3">
      <c r="A81">
        <v>80</v>
      </c>
      <c r="B81" t="s">
        <v>139</v>
      </c>
      <c r="C81" t="s">
        <v>149</v>
      </c>
      <c r="D81" t="s">
        <v>154</v>
      </c>
      <c r="E81" t="s">
        <v>156</v>
      </c>
      <c r="F81" t="s">
        <v>161</v>
      </c>
      <c r="G81" t="s">
        <v>225</v>
      </c>
      <c r="H81">
        <v>391.24939653430357</v>
      </c>
      <c r="I81">
        <v>56</v>
      </c>
      <c r="J81">
        <v>1682544.2119383053</v>
      </c>
      <c r="K81">
        <v>104384000</v>
      </c>
      <c r="L81">
        <v>79</v>
      </c>
      <c r="M81">
        <v>-20.388570279633878</v>
      </c>
      <c r="N81">
        <v>-5.6603773584905657</v>
      </c>
    </row>
    <row r="82" spans="1:14" x14ac:dyDescent="0.3">
      <c r="A82">
        <v>81</v>
      </c>
      <c r="B82" t="s">
        <v>139</v>
      </c>
      <c r="C82" t="s">
        <v>149</v>
      </c>
      <c r="D82" t="s">
        <v>154</v>
      </c>
      <c r="E82" t="s">
        <v>156</v>
      </c>
      <c r="F82" t="s">
        <v>161</v>
      </c>
      <c r="G82" t="s">
        <v>225</v>
      </c>
      <c r="H82">
        <v>391.24939653430357</v>
      </c>
      <c r="I82">
        <v>56</v>
      </c>
      <c r="J82">
        <v>1682544.2119383053</v>
      </c>
      <c r="K82">
        <v>104384000</v>
      </c>
      <c r="L82">
        <v>80</v>
      </c>
      <c r="M82">
        <v>-20.388570279633878</v>
      </c>
      <c r="N82">
        <v>-5.6603773584905657</v>
      </c>
    </row>
    <row r="83" spans="1:14" x14ac:dyDescent="0.3">
      <c r="A83">
        <v>82</v>
      </c>
      <c r="B83" t="s">
        <v>139</v>
      </c>
      <c r="C83" t="s">
        <v>149</v>
      </c>
      <c r="D83" t="s">
        <v>154</v>
      </c>
      <c r="E83" t="s">
        <v>156</v>
      </c>
      <c r="F83" t="s">
        <v>161</v>
      </c>
      <c r="G83" t="s">
        <v>225</v>
      </c>
      <c r="H83">
        <v>391.24939653430357</v>
      </c>
      <c r="I83">
        <v>56</v>
      </c>
      <c r="J83">
        <v>1682544.2119383053</v>
      </c>
      <c r="K83">
        <v>104384000</v>
      </c>
      <c r="L83">
        <v>81</v>
      </c>
      <c r="M83">
        <v>-20.388570279633878</v>
      </c>
      <c r="N83">
        <v>-5.6603773584905657</v>
      </c>
    </row>
    <row r="84" spans="1:14" x14ac:dyDescent="0.3">
      <c r="A84">
        <v>83</v>
      </c>
      <c r="B84" t="s">
        <v>139</v>
      </c>
      <c r="C84" t="s">
        <v>149</v>
      </c>
      <c r="D84" t="s">
        <v>154</v>
      </c>
      <c r="E84" t="s">
        <v>156</v>
      </c>
      <c r="F84" t="s">
        <v>161</v>
      </c>
      <c r="G84" t="s">
        <v>225</v>
      </c>
      <c r="H84">
        <v>391.24939653430357</v>
      </c>
      <c r="I84">
        <v>56</v>
      </c>
      <c r="J84">
        <v>1682544.2119383053</v>
      </c>
      <c r="K84">
        <v>104384000</v>
      </c>
      <c r="L84">
        <v>82</v>
      </c>
      <c r="M84">
        <v>-20.388570279633878</v>
      </c>
      <c r="N84">
        <v>-5.6603773584905657</v>
      </c>
    </row>
    <row r="85" spans="1:14" x14ac:dyDescent="0.3">
      <c r="A85">
        <v>84</v>
      </c>
      <c r="B85" t="s">
        <v>139</v>
      </c>
      <c r="C85" t="s">
        <v>149</v>
      </c>
      <c r="D85" t="s">
        <v>154</v>
      </c>
      <c r="E85" t="s">
        <v>156</v>
      </c>
      <c r="F85" t="s">
        <v>161</v>
      </c>
      <c r="G85" t="s">
        <v>225</v>
      </c>
      <c r="H85">
        <v>391.24939653430357</v>
      </c>
      <c r="I85">
        <v>56</v>
      </c>
      <c r="J85">
        <v>1682544.2119383053</v>
      </c>
      <c r="K85">
        <v>104384000</v>
      </c>
      <c r="L85">
        <v>83</v>
      </c>
      <c r="M85">
        <v>-20.388570279633878</v>
      </c>
      <c r="N85">
        <v>-5.6603773584905657</v>
      </c>
    </row>
    <row r="86" spans="1:14" x14ac:dyDescent="0.3">
      <c r="A86">
        <v>85</v>
      </c>
      <c r="B86" t="s">
        <v>139</v>
      </c>
      <c r="C86" t="s">
        <v>149</v>
      </c>
      <c r="D86" t="s">
        <v>154</v>
      </c>
      <c r="E86" t="s">
        <v>156</v>
      </c>
      <c r="F86" t="s">
        <v>161</v>
      </c>
      <c r="G86" t="s">
        <v>225</v>
      </c>
      <c r="H86">
        <v>391.24939653430357</v>
      </c>
      <c r="I86">
        <v>56</v>
      </c>
      <c r="J86">
        <v>1682544.2119383053</v>
      </c>
      <c r="K86">
        <v>104384000</v>
      </c>
      <c r="L86">
        <v>84</v>
      </c>
      <c r="M86">
        <v>-20.388570279633878</v>
      </c>
      <c r="N86">
        <v>-5.6603773584905657</v>
      </c>
    </row>
    <row r="87" spans="1:14" x14ac:dyDescent="0.3">
      <c r="A87">
        <v>86</v>
      </c>
      <c r="B87" t="s">
        <v>139</v>
      </c>
      <c r="C87" t="s">
        <v>149</v>
      </c>
      <c r="D87" t="s">
        <v>154</v>
      </c>
      <c r="E87" t="s">
        <v>156</v>
      </c>
      <c r="F87" t="s">
        <v>161</v>
      </c>
      <c r="G87" t="s">
        <v>225</v>
      </c>
      <c r="H87">
        <v>391.24939653430357</v>
      </c>
      <c r="I87">
        <v>56</v>
      </c>
      <c r="J87">
        <v>1682544.2119383053</v>
      </c>
      <c r="K87">
        <v>104384000</v>
      </c>
      <c r="L87">
        <v>85</v>
      </c>
      <c r="M87">
        <v>-20.388570279633878</v>
      </c>
      <c r="N87">
        <v>-5.6603773584905657</v>
      </c>
    </row>
    <row r="88" spans="1:14" x14ac:dyDescent="0.3">
      <c r="A88">
        <v>87</v>
      </c>
      <c r="B88" t="s">
        <v>139</v>
      </c>
      <c r="C88" t="s">
        <v>149</v>
      </c>
      <c r="D88" t="s">
        <v>154</v>
      </c>
      <c r="E88" t="s">
        <v>156</v>
      </c>
      <c r="F88" t="s">
        <v>161</v>
      </c>
      <c r="G88" t="s">
        <v>225</v>
      </c>
      <c r="H88">
        <v>391.24939653430357</v>
      </c>
      <c r="I88">
        <v>56</v>
      </c>
      <c r="J88">
        <v>1682544.2119383053</v>
      </c>
      <c r="K88">
        <v>104384000</v>
      </c>
      <c r="L88">
        <v>86</v>
      </c>
      <c r="M88">
        <v>-20.388570279633878</v>
      </c>
      <c r="N88">
        <v>-5.6603773584905657</v>
      </c>
    </row>
    <row r="89" spans="1:14" x14ac:dyDescent="0.3">
      <c r="A89">
        <v>88</v>
      </c>
      <c r="B89" t="s">
        <v>139</v>
      </c>
      <c r="C89" t="s">
        <v>149</v>
      </c>
      <c r="D89" t="s">
        <v>154</v>
      </c>
      <c r="E89" t="s">
        <v>156</v>
      </c>
      <c r="F89" t="s">
        <v>161</v>
      </c>
      <c r="G89" t="s">
        <v>225</v>
      </c>
      <c r="H89">
        <v>391.24939653430357</v>
      </c>
      <c r="I89">
        <v>56</v>
      </c>
      <c r="J89">
        <v>1682544.2119383053</v>
      </c>
      <c r="K89">
        <v>104384000</v>
      </c>
      <c r="L89">
        <v>87</v>
      </c>
      <c r="M89">
        <v>-20.388570279633878</v>
      </c>
      <c r="N89">
        <v>-5.6603773584905657</v>
      </c>
    </row>
    <row r="90" spans="1:14" x14ac:dyDescent="0.3">
      <c r="A90">
        <v>89</v>
      </c>
      <c r="B90" t="s">
        <v>139</v>
      </c>
      <c r="C90" t="s">
        <v>149</v>
      </c>
      <c r="D90" t="s">
        <v>154</v>
      </c>
      <c r="E90" t="s">
        <v>156</v>
      </c>
      <c r="F90" t="s">
        <v>161</v>
      </c>
      <c r="G90" t="s">
        <v>225</v>
      </c>
      <c r="H90">
        <v>391.24939653430357</v>
      </c>
      <c r="I90">
        <v>56</v>
      </c>
      <c r="J90">
        <v>1682544.2119383053</v>
      </c>
      <c r="K90">
        <v>104384000</v>
      </c>
      <c r="L90">
        <v>88</v>
      </c>
      <c r="M90">
        <v>-20.388570279633878</v>
      </c>
      <c r="N90">
        <v>-5.6603773584905657</v>
      </c>
    </row>
    <row r="91" spans="1:14" x14ac:dyDescent="0.3">
      <c r="A91">
        <v>90</v>
      </c>
      <c r="B91" t="s">
        <v>139</v>
      </c>
      <c r="C91" t="s">
        <v>149</v>
      </c>
      <c r="D91" t="s">
        <v>154</v>
      </c>
      <c r="E91" t="s">
        <v>156</v>
      </c>
      <c r="F91" t="s">
        <v>161</v>
      </c>
      <c r="G91" t="s">
        <v>225</v>
      </c>
      <c r="H91">
        <v>391.24939653430357</v>
      </c>
      <c r="I91">
        <v>56</v>
      </c>
      <c r="J91">
        <v>1682544.2119383053</v>
      </c>
      <c r="K91">
        <v>104384000</v>
      </c>
      <c r="L91">
        <v>89</v>
      </c>
      <c r="M91">
        <v>-20.388570279633878</v>
      </c>
      <c r="N91">
        <v>-5.6603773584905657</v>
      </c>
    </row>
    <row r="92" spans="1:14" x14ac:dyDescent="0.3">
      <c r="A92">
        <v>91</v>
      </c>
      <c r="B92" t="s">
        <v>139</v>
      </c>
      <c r="C92" t="s">
        <v>149</v>
      </c>
      <c r="D92" t="s">
        <v>154</v>
      </c>
      <c r="E92" t="s">
        <v>156</v>
      </c>
      <c r="F92" t="s">
        <v>161</v>
      </c>
      <c r="G92" t="s">
        <v>225</v>
      </c>
      <c r="H92">
        <v>391.24939653430357</v>
      </c>
      <c r="I92">
        <v>56</v>
      </c>
      <c r="J92">
        <v>1682544.2119383053</v>
      </c>
      <c r="K92">
        <v>104384000</v>
      </c>
      <c r="L92">
        <v>90</v>
      </c>
      <c r="M92">
        <v>-20.388570279633878</v>
      </c>
      <c r="N92">
        <v>-5.6603773584905657</v>
      </c>
    </row>
    <row r="93" spans="1:14" x14ac:dyDescent="0.3">
      <c r="A93">
        <v>92</v>
      </c>
      <c r="B93" t="s">
        <v>139</v>
      </c>
      <c r="C93" t="s">
        <v>149</v>
      </c>
      <c r="D93" t="s">
        <v>154</v>
      </c>
      <c r="E93" t="s">
        <v>156</v>
      </c>
      <c r="F93" t="s">
        <v>161</v>
      </c>
      <c r="G93" t="s">
        <v>225</v>
      </c>
      <c r="H93">
        <v>391.24939653430357</v>
      </c>
      <c r="I93">
        <v>56</v>
      </c>
      <c r="J93">
        <v>1682544.2119383053</v>
      </c>
      <c r="K93">
        <v>104384000</v>
      </c>
      <c r="L93">
        <v>91</v>
      </c>
      <c r="M93">
        <v>-20.388570279633878</v>
      </c>
      <c r="N93">
        <v>-5.6603773584905657</v>
      </c>
    </row>
    <row r="94" spans="1:14" x14ac:dyDescent="0.3">
      <c r="A94">
        <v>93</v>
      </c>
      <c r="B94" t="s">
        <v>139</v>
      </c>
      <c r="C94" t="s">
        <v>149</v>
      </c>
      <c r="D94" t="s">
        <v>154</v>
      </c>
      <c r="E94" t="s">
        <v>156</v>
      </c>
      <c r="F94" t="s">
        <v>161</v>
      </c>
      <c r="G94" t="s">
        <v>225</v>
      </c>
      <c r="H94">
        <v>391.24939653430357</v>
      </c>
      <c r="I94">
        <v>56</v>
      </c>
      <c r="J94">
        <v>1682544.2119383053</v>
      </c>
      <c r="K94">
        <v>104384000</v>
      </c>
      <c r="L94">
        <v>92</v>
      </c>
      <c r="M94">
        <v>-20.388570279633878</v>
      </c>
      <c r="N94">
        <v>-5.6603773584905657</v>
      </c>
    </row>
    <row r="95" spans="1:14" x14ac:dyDescent="0.3">
      <c r="A95">
        <v>94</v>
      </c>
      <c r="B95" t="s">
        <v>139</v>
      </c>
      <c r="C95" t="s">
        <v>149</v>
      </c>
      <c r="D95" t="s">
        <v>154</v>
      </c>
      <c r="E95" t="s">
        <v>156</v>
      </c>
      <c r="F95" t="s">
        <v>161</v>
      </c>
      <c r="G95" t="s">
        <v>225</v>
      </c>
      <c r="H95">
        <v>391.24939653430357</v>
      </c>
      <c r="I95">
        <v>56</v>
      </c>
      <c r="J95">
        <v>1682544.2119383053</v>
      </c>
      <c r="K95">
        <v>104384000</v>
      </c>
      <c r="L95">
        <v>93</v>
      </c>
      <c r="M95">
        <v>-20.388570279633878</v>
      </c>
      <c r="N95">
        <v>-5.6603773584905657</v>
      </c>
    </row>
    <row r="96" spans="1:14" x14ac:dyDescent="0.3">
      <c r="A96">
        <v>95</v>
      </c>
      <c r="B96" t="s">
        <v>139</v>
      </c>
      <c r="C96" t="s">
        <v>149</v>
      </c>
      <c r="D96" t="s">
        <v>154</v>
      </c>
      <c r="E96" t="s">
        <v>156</v>
      </c>
      <c r="F96" t="s">
        <v>161</v>
      </c>
      <c r="G96" t="s">
        <v>225</v>
      </c>
      <c r="H96">
        <v>391.24939653430357</v>
      </c>
      <c r="I96">
        <v>56</v>
      </c>
      <c r="J96">
        <v>1682544.2119383053</v>
      </c>
      <c r="K96">
        <v>104384000</v>
      </c>
      <c r="L96">
        <v>94</v>
      </c>
      <c r="M96">
        <v>-20.388570279633878</v>
      </c>
      <c r="N96">
        <v>-5.6603773584905657</v>
      </c>
    </row>
    <row r="97" spans="1:14" x14ac:dyDescent="0.3">
      <c r="A97">
        <v>96</v>
      </c>
      <c r="B97" t="s">
        <v>139</v>
      </c>
      <c r="C97" t="s">
        <v>149</v>
      </c>
      <c r="D97" t="s">
        <v>154</v>
      </c>
      <c r="E97" t="s">
        <v>156</v>
      </c>
      <c r="F97" t="s">
        <v>161</v>
      </c>
      <c r="G97" t="s">
        <v>225</v>
      </c>
      <c r="H97">
        <v>391.24939653430357</v>
      </c>
      <c r="I97">
        <v>56</v>
      </c>
      <c r="J97">
        <v>1682544.2119383053</v>
      </c>
      <c r="K97">
        <v>104384000</v>
      </c>
      <c r="L97">
        <v>95</v>
      </c>
      <c r="M97">
        <v>-20.388570279633878</v>
      </c>
      <c r="N97">
        <v>-5.6603773584905657</v>
      </c>
    </row>
    <row r="98" spans="1:14" x14ac:dyDescent="0.3">
      <c r="A98">
        <v>97</v>
      </c>
      <c r="B98" t="s">
        <v>139</v>
      </c>
      <c r="C98" t="s">
        <v>149</v>
      </c>
      <c r="D98" t="s">
        <v>154</v>
      </c>
      <c r="E98" t="s">
        <v>156</v>
      </c>
      <c r="F98" t="s">
        <v>161</v>
      </c>
      <c r="G98" t="s">
        <v>225</v>
      </c>
      <c r="H98">
        <v>391.24939653430357</v>
      </c>
      <c r="I98">
        <v>56</v>
      </c>
      <c r="J98">
        <v>1682544.2119383053</v>
      </c>
      <c r="K98">
        <v>104384000</v>
      </c>
      <c r="L98">
        <v>96</v>
      </c>
      <c r="M98">
        <v>-20.388570279633878</v>
      </c>
      <c r="N98">
        <v>-5.6603773584905657</v>
      </c>
    </row>
    <row r="99" spans="1:14" x14ac:dyDescent="0.3">
      <c r="A99">
        <v>98</v>
      </c>
      <c r="B99" t="s">
        <v>139</v>
      </c>
      <c r="C99" t="s">
        <v>149</v>
      </c>
      <c r="D99" t="s">
        <v>154</v>
      </c>
      <c r="E99" t="s">
        <v>156</v>
      </c>
      <c r="F99" t="s">
        <v>161</v>
      </c>
      <c r="G99" t="s">
        <v>225</v>
      </c>
      <c r="H99">
        <v>391.24939653430357</v>
      </c>
      <c r="I99">
        <v>56</v>
      </c>
      <c r="J99">
        <v>1682544.2119383053</v>
      </c>
      <c r="K99">
        <v>104384000</v>
      </c>
      <c r="L99">
        <v>97</v>
      </c>
      <c r="M99">
        <v>-20.388570279633878</v>
      </c>
      <c r="N99">
        <v>-5.6603773584905657</v>
      </c>
    </row>
    <row r="100" spans="1:14" x14ac:dyDescent="0.3">
      <c r="A100">
        <v>99</v>
      </c>
      <c r="B100" t="s">
        <v>139</v>
      </c>
      <c r="C100" t="s">
        <v>149</v>
      </c>
      <c r="D100" t="s">
        <v>154</v>
      </c>
      <c r="E100" t="s">
        <v>156</v>
      </c>
      <c r="F100" t="s">
        <v>161</v>
      </c>
      <c r="G100" t="s">
        <v>225</v>
      </c>
      <c r="H100">
        <v>391.24939653430357</v>
      </c>
      <c r="I100">
        <v>56</v>
      </c>
      <c r="J100">
        <v>1682544.2119383053</v>
      </c>
      <c r="K100">
        <v>104384000</v>
      </c>
      <c r="L100">
        <v>98</v>
      </c>
      <c r="M100">
        <v>-20.388570279633878</v>
      </c>
      <c r="N100">
        <v>-5.6603773584905657</v>
      </c>
    </row>
    <row r="101" spans="1:14" x14ac:dyDescent="0.3">
      <c r="A101">
        <v>100</v>
      </c>
      <c r="B101" t="s">
        <v>139</v>
      </c>
      <c r="C101" t="s">
        <v>149</v>
      </c>
      <c r="D101" t="s">
        <v>154</v>
      </c>
      <c r="E101" t="s">
        <v>156</v>
      </c>
      <c r="F101" t="s">
        <v>161</v>
      </c>
      <c r="G101" t="s">
        <v>225</v>
      </c>
      <c r="H101">
        <v>391.24939653430357</v>
      </c>
      <c r="I101">
        <v>56</v>
      </c>
      <c r="J101">
        <v>1682544.2119383053</v>
      </c>
      <c r="K101">
        <v>104384000</v>
      </c>
      <c r="L101">
        <v>99</v>
      </c>
      <c r="M101">
        <v>-20.388570279633878</v>
      </c>
      <c r="N101">
        <v>-5.6603773584905657</v>
      </c>
    </row>
    <row r="102" spans="1:14" x14ac:dyDescent="0.3">
      <c r="A102">
        <v>101</v>
      </c>
      <c r="B102" t="s">
        <v>139</v>
      </c>
      <c r="C102" t="s">
        <v>149</v>
      </c>
      <c r="D102" t="s">
        <v>154</v>
      </c>
      <c r="E102" t="s">
        <v>156</v>
      </c>
      <c r="F102" t="s">
        <v>161</v>
      </c>
      <c r="G102" t="s">
        <v>225</v>
      </c>
      <c r="H102">
        <v>391.24939653430357</v>
      </c>
      <c r="I102">
        <v>56</v>
      </c>
      <c r="J102">
        <v>1682544.2119383053</v>
      </c>
      <c r="K102">
        <v>104384000</v>
      </c>
      <c r="L102">
        <v>100</v>
      </c>
      <c r="M102">
        <v>-20.388570279633878</v>
      </c>
      <c r="N102">
        <v>-5.6603773584905657</v>
      </c>
    </row>
    <row r="103" spans="1:14" x14ac:dyDescent="0.3">
      <c r="A103">
        <v>102</v>
      </c>
      <c r="B103" t="s">
        <v>139</v>
      </c>
      <c r="C103" t="s">
        <v>149</v>
      </c>
      <c r="D103" t="s">
        <v>154</v>
      </c>
      <c r="E103" t="s">
        <v>156</v>
      </c>
      <c r="F103" t="s">
        <v>161</v>
      </c>
      <c r="G103" t="s">
        <v>225</v>
      </c>
      <c r="H103">
        <v>391.24939653430357</v>
      </c>
      <c r="I103">
        <v>56</v>
      </c>
      <c r="J103">
        <v>1682544.2119383053</v>
      </c>
      <c r="K103">
        <v>104384000</v>
      </c>
      <c r="L103">
        <v>101</v>
      </c>
      <c r="M103">
        <v>-20.388570279633878</v>
      </c>
      <c r="N103">
        <v>-5.6603773584905657</v>
      </c>
    </row>
    <row r="104" spans="1:14" x14ac:dyDescent="0.3">
      <c r="A104">
        <v>103</v>
      </c>
      <c r="B104" t="s">
        <v>139</v>
      </c>
      <c r="C104" t="s">
        <v>149</v>
      </c>
      <c r="D104" t="s">
        <v>154</v>
      </c>
      <c r="E104" t="s">
        <v>156</v>
      </c>
      <c r="F104" t="s">
        <v>161</v>
      </c>
      <c r="G104" t="s">
        <v>225</v>
      </c>
      <c r="H104">
        <v>391.24939653430357</v>
      </c>
      <c r="I104">
        <v>56</v>
      </c>
      <c r="J104">
        <v>1682544.2119383053</v>
      </c>
      <c r="K104">
        <v>104384000</v>
      </c>
      <c r="L104">
        <v>102</v>
      </c>
      <c r="M104">
        <v>-20.388570279633878</v>
      </c>
      <c r="N104">
        <v>-5.6603773584905657</v>
      </c>
    </row>
    <row r="105" spans="1:14" x14ac:dyDescent="0.3">
      <c r="A105">
        <v>104</v>
      </c>
      <c r="B105" t="s">
        <v>139</v>
      </c>
      <c r="C105" t="s">
        <v>149</v>
      </c>
      <c r="D105" t="s">
        <v>154</v>
      </c>
      <c r="E105" t="s">
        <v>156</v>
      </c>
      <c r="F105" t="s">
        <v>161</v>
      </c>
      <c r="G105" t="s">
        <v>225</v>
      </c>
      <c r="H105">
        <v>391.24939653430357</v>
      </c>
      <c r="I105">
        <v>56</v>
      </c>
      <c r="J105">
        <v>1682544.2119383053</v>
      </c>
      <c r="K105">
        <v>104384000</v>
      </c>
      <c r="L105">
        <v>103</v>
      </c>
      <c r="M105">
        <v>-20.388570279633878</v>
      </c>
      <c r="N105">
        <v>-5.6603773584905657</v>
      </c>
    </row>
    <row r="106" spans="1:14" x14ac:dyDescent="0.3">
      <c r="A106">
        <v>105</v>
      </c>
      <c r="B106" t="s">
        <v>139</v>
      </c>
      <c r="C106" t="s">
        <v>149</v>
      </c>
      <c r="D106" t="s">
        <v>154</v>
      </c>
      <c r="E106" t="s">
        <v>156</v>
      </c>
      <c r="F106" t="s">
        <v>161</v>
      </c>
      <c r="G106" t="s">
        <v>225</v>
      </c>
      <c r="H106">
        <v>391.24939653430357</v>
      </c>
      <c r="I106">
        <v>56</v>
      </c>
      <c r="J106">
        <v>1682544.2119383053</v>
      </c>
      <c r="K106">
        <v>104384000</v>
      </c>
      <c r="L106">
        <v>104</v>
      </c>
      <c r="M106">
        <v>-20.388570279633878</v>
      </c>
      <c r="N106">
        <v>-5.6603773584905657</v>
      </c>
    </row>
    <row r="107" spans="1:14" x14ac:dyDescent="0.3">
      <c r="A107">
        <v>106</v>
      </c>
      <c r="B107" t="s">
        <v>139</v>
      </c>
      <c r="C107" t="s">
        <v>149</v>
      </c>
      <c r="D107" t="s">
        <v>154</v>
      </c>
      <c r="E107" t="s">
        <v>156</v>
      </c>
      <c r="F107" t="s">
        <v>161</v>
      </c>
      <c r="G107" t="s">
        <v>225</v>
      </c>
      <c r="H107">
        <v>391.24939653430357</v>
      </c>
      <c r="I107">
        <v>56</v>
      </c>
      <c r="J107">
        <v>1682544.2119383053</v>
      </c>
      <c r="K107">
        <v>104384000</v>
      </c>
      <c r="L107">
        <v>105</v>
      </c>
      <c r="M107">
        <v>-20.388570279633878</v>
      </c>
      <c r="N107">
        <v>-5.6603773584905657</v>
      </c>
    </row>
    <row r="108" spans="1:14" x14ac:dyDescent="0.3">
      <c r="A108">
        <v>107</v>
      </c>
      <c r="B108" t="s">
        <v>139</v>
      </c>
      <c r="C108" t="s">
        <v>149</v>
      </c>
      <c r="D108" t="s">
        <v>154</v>
      </c>
      <c r="E108" t="s">
        <v>156</v>
      </c>
      <c r="F108" t="s">
        <v>161</v>
      </c>
      <c r="G108" t="s">
        <v>225</v>
      </c>
      <c r="H108">
        <v>391.24939653430357</v>
      </c>
      <c r="I108">
        <v>56</v>
      </c>
      <c r="J108">
        <v>1682544.2119383053</v>
      </c>
      <c r="K108">
        <v>104384000</v>
      </c>
      <c r="L108">
        <v>106</v>
      </c>
      <c r="M108">
        <v>-20.388570279633878</v>
      </c>
      <c r="N108">
        <v>-5.6603773584905657</v>
      </c>
    </row>
    <row r="109" spans="1:14" x14ac:dyDescent="0.3">
      <c r="A109">
        <v>108</v>
      </c>
      <c r="B109" t="s">
        <v>139</v>
      </c>
      <c r="C109" t="s">
        <v>149</v>
      </c>
      <c r="D109" t="s">
        <v>154</v>
      </c>
      <c r="E109" t="s">
        <v>156</v>
      </c>
      <c r="F109" t="s">
        <v>161</v>
      </c>
      <c r="G109" t="s">
        <v>225</v>
      </c>
      <c r="H109">
        <v>391.24939653430357</v>
      </c>
      <c r="I109">
        <v>56</v>
      </c>
      <c r="J109">
        <v>1682544.2119383053</v>
      </c>
      <c r="K109">
        <v>104384000</v>
      </c>
      <c r="L109">
        <v>107</v>
      </c>
      <c r="M109">
        <v>-20.388570279633878</v>
      </c>
      <c r="N109">
        <v>-5.6603773584905657</v>
      </c>
    </row>
    <row r="110" spans="1:14" x14ac:dyDescent="0.3">
      <c r="A110">
        <v>109</v>
      </c>
      <c r="B110" t="s">
        <v>139</v>
      </c>
      <c r="C110" t="s">
        <v>149</v>
      </c>
      <c r="D110" t="s">
        <v>154</v>
      </c>
      <c r="E110" t="s">
        <v>156</v>
      </c>
      <c r="F110" t="s">
        <v>161</v>
      </c>
      <c r="G110" t="s">
        <v>225</v>
      </c>
      <c r="H110">
        <v>391.24939653430357</v>
      </c>
      <c r="I110">
        <v>56</v>
      </c>
      <c r="J110">
        <v>1682544.2119383053</v>
      </c>
      <c r="K110">
        <v>104384000</v>
      </c>
      <c r="L110">
        <v>108</v>
      </c>
      <c r="M110">
        <v>-20.388570279633878</v>
      </c>
      <c r="N110">
        <v>-5.6603773584905657</v>
      </c>
    </row>
    <row r="111" spans="1:14" x14ac:dyDescent="0.3">
      <c r="A111">
        <v>110</v>
      </c>
      <c r="B111" t="s">
        <v>139</v>
      </c>
      <c r="C111" t="s">
        <v>149</v>
      </c>
      <c r="D111" t="s">
        <v>154</v>
      </c>
      <c r="E111" t="s">
        <v>156</v>
      </c>
      <c r="F111" t="s">
        <v>161</v>
      </c>
      <c r="G111" t="s">
        <v>225</v>
      </c>
      <c r="H111">
        <v>391.24939653430357</v>
      </c>
      <c r="I111">
        <v>56</v>
      </c>
      <c r="J111">
        <v>1682544.2119383053</v>
      </c>
      <c r="K111">
        <v>104384000</v>
      </c>
      <c r="L111">
        <v>109</v>
      </c>
      <c r="M111">
        <v>-20.388570279633878</v>
      </c>
      <c r="N111">
        <v>-5.6603773584905657</v>
      </c>
    </row>
    <row r="112" spans="1:14" x14ac:dyDescent="0.3">
      <c r="A112">
        <v>111</v>
      </c>
      <c r="B112" t="s">
        <v>139</v>
      </c>
      <c r="C112" t="s">
        <v>149</v>
      </c>
      <c r="D112" t="s">
        <v>154</v>
      </c>
      <c r="E112" t="s">
        <v>156</v>
      </c>
      <c r="F112" t="s">
        <v>161</v>
      </c>
      <c r="G112" t="s">
        <v>225</v>
      </c>
      <c r="H112">
        <v>391.24939653430357</v>
      </c>
      <c r="I112">
        <v>56</v>
      </c>
      <c r="J112">
        <v>1682544.2119383053</v>
      </c>
      <c r="K112">
        <v>104384000</v>
      </c>
      <c r="L112">
        <v>110</v>
      </c>
      <c r="M112">
        <v>-20.388570279633878</v>
      </c>
      <c r="N112">
        <v>-5.6603773584905657</v>
      </c>
    </row>
    <row r="113" spans="1:14" x14ac:dyDescent="0.3">
      <c r="A113">
        <v>112</v>
      </c>
      <c r="B113" t="s">
        <v>139</v>
      </c>
      <c r="C113" t="s">
        <v>149</v>
      </c>
      <c r="D113" t="s">
        <v>154</v>
      </c>
      <c r="E113" t="s">
        <v>156</v>
      </c>
      <c r="F113" t="s">
        <v>161</v>
      </c>
      <c r="G113" t="s">
        <v>225</v>
      </c>
      <c r="H113">
        <v>391.24939653430357</v>
      </c>
      <c r="I113">
        <v>56</v>
      </c>
      <c r="J113">
        <v>1682544.2119383053</v>
      </c>
      <c r="K113">
        <v>104384000</v>
      </c>
      <c r="L113">
        <v>111</v>
      </c>
      <c r="M113">
        <v>-20.388570279633878</v>
      </c>
      <c r="N113">
        <v>-5.6603773584905657</v>
      </c>
    </row>
    <row r="114" spans="1:14" x14ac:dyDescent="0.3">
      <c r="A114">
        <v>113</v>
      </c>
      <c r="B114" t="s">
        <v>139</v>
      </c>
      <c r="C114" t="s">
        <v>149</v>
      </c>
      <c r="D114" t="s">
        <v>154</v>
      </c>
      <c r="E114" t="s">
        <v>156</v>
      </c>
      <c r="F114" t="s">
        <v>161</v>
      </c>
      <c r="G114" t="s">
        <v>225</v>
      </c>
      <c r="H114">
        <v>391.24939653430357</v>
      </c>
      <c r="I114">
        <v>56</v>
      </c>
      <c r="J114">
        <v>1682544.2119383053</v>
      </c>
      <c r="K114">
        <v>104384000</v>
      </c>
      <c r="L114">
        <v>112</v>
      </c>
      <c r="M114">
        <v>-20.388570279633878</v>
      </c>
      <c r="N114">
        <v>-5.6603773584905657</v>
      </c>
    </row>
    <row r="115" spans="1:14" x14ac:dyDescent="0.3">
      <c r="A115">
        <v>114</v>
      </c>
      <c r="B115" t="s">
        <v>139</v>
      </c>
      <c r="C115" t="s">
        <v>149</v>
      </c>
      <c r="D115" t="s">
        <v>154</v>
      </c>
      <c r="E115" t="s">
        <v>156</v>
      </c>
      <c r="F115" t="s">
        <v>161</v>
      </c>
      <c r="G115" t="s">
        <v>225</v>
      </c>
      <c r="H115">
        <v>373.88438303556904</v>
      </c>
      <c r="I115">
        <v>54</v>
      </c>
      <c r="J115">
        <v>1563270.7042951351</v>
      </c>
      <c r="K115">
        <v>100656000</v>
      </c>
      <c r="L115">
        <v>113</v>
      </c>
      <c r="M115">
        <v>-11.85437132336612</v>
      </c>
      <c r="N115">
        <v>-1.8867924528301887</v>
      </c>
    </row>
    <row r="116" spans="1:14" x14ac:dyDescent="0.3">
      <c r="A116">
        <v>115</v>
      </c>
      <c r="B116" t="s">
        <v>139</v>
      </c>
      <c r="C116" t="s">
        <v>149</v>
      </c>
      <c r="D116" t="s">
        <v>154</v>
      </c>
      <c r="E116" t="s">
        <v>156</v>
      </c>
      <c r="F116" t="s">
        <v>161</v>
      </c>
      <c r="G116" t="s">
        <v>225</v>
      </c>
      <c r="H116">
        <v>373.88438303556904</v>
      </c>
      <c r="I116">
        <v>54</v>
      </c>
      <c r="J116">
        <v>1563270.7042951351</v>
      </c>
      <c r="K116">
        <v>100656000</v>
      </c>
      <c r="L116">
        <v>114</v>
      </c>
      <c r="M116">
        <v>-11.85437132336612</v>
      </c>
      <c r="N116">
        <v>-1.8867924528301887</v>
      </c>
    </row>
    <row r="117" spans="1:14" x14ac:dyDescent="0.3">
      <c r="A117">
        <v>116</v>
      </c>
      <c r="B117" t="s">
        <v>139</v>
      </c>
      <c r="C117" t="s">
        <v>149</v>
      </c>
      <c r="D117" t="s">
        <v>154</v>
      </c>
      <c r="E117" t="s">
        <v>156</v>
      </c>
      <c r="F117" t="s">
        <v>161</v>
      </c>
      <c r="G117" t="s">
        <v>225</v>
      </c>
      <c r="H117">
        <v>373.88438303556904</v>
      </c>
      <c r="I117">
        <v>54</v>
      </c>
      <c r="J117">
        <v>1563270.7042951351</v>
      </c>
      <c r="K117">
        <v>100656000</v>
      </c>
      <c r="L117">
        <v>115</v>
      </c>
      <c r="M117">
        <v>-11.85437132336612</v>
      </c>
      <c r="N117">
        <v>-1.8867924528301887</v>
      </c>
    </row>
    <row r="118" spans="1:14" x14ac:dyDescent="0.3">
      <c r="A118">
        <v>117</v>
      </c>
      <c r="B118" t="s">
        <v>139</v>
      </c>
      <c r="C118" t="s">
        <v>149</v>
      </c>
      <c r="D118" t="s">
        <v>154</v>
      </c>
      <c r="E118" t="s">
        <v>156</v>
      </c>
      <c r="F118" t="s">
        <v>161</v>
      </c>
      <c r="G118" t="s">
        <v>225</v>
      </c>
      <c r="H118">
        <v>373.88438303556904</v>
      </c>
      <c r="I118">
        <v>54</v>
      </c>
      <c r="J118">
        <v>1563270.7042951351</v>
      </c>
      <c r="K118">
        <v>100656000</v>
      </c>
      <c r="L118">
        <v>116</v>
      </c>
      <c r="M118">
        <v>-11.85437132336612</v>
      </c>
      <c r="N118">
        <v>-1.8867924528301887</v>
      </c>
    </row>
    <row r="119" spans="1:14" x14ac:dyDescent="0.3">
      <c r="A119">
        <v>118</v>
      </c>
      <c r="B119" t="s">
        <v>139</v>
      </c>
      <c r="C119" t="s">
        <v>149</v>
      </c>
      <c r="D119" t="s">
        <v>154</v>
      </c>
      <c r="E119" t="s">
        <v>156</v>
      </c>
      <c r="F119" t="s">
        <v>161</v>
      </c>
      <c r="G119" t="s">
        <v>225</v>
      </c>
      <c r="H119">
        <v>373.88438303556904</v>
      </c>
      <c r="I119">
        <v>54</v>
      </c>
      <c r="J119">
        <v>1563270.7042951351</v>
      </c>
      <c r="K119">
        <v>100656000</v>
      </c>
      <c r="L119">
        <v>117</v>
      </c>
      <c r="M119">
        <v>-11.85437132336612</v>
      </c>
      <c r="N119">
        <v>-1.8867924528301887</v>
      </c>
    </row>
    <row r="120" spans="1:14" x14ac:dyDescent="0.3">
      <c r="A120">
        <v>119</v>
      </c>
      <c r="B120" t="s">
        <v>139</v>
      </c>
      <c r="C120" t="s">
        <v>149</v>
      </c>
      <c r="D120" t="s">
        <v>154</v>
      </c>
      <c r="E120" t="s">
        <v>156</v>
      </c>
      <c r="F120" t="s">
        <v>161</v>
      </c>
      <c r="G120" t="s">
        <v>225</v>
      </c>
      <c r="H120">
        <v>373.88438303556904</v>
      </c>
      <c r="I120">
        <v>54</v>
      </c>
      <c r="J120">
        <v>1563270.7042951351</v>
      </c>
      <c r="K120">
        <v>100656000</v>
      </c>
      <c r="L120">
        <v>118</v>
      </c>
      <c r="M120">
        <v>-11.85437132336612</v>
      </c>
      <c r="N120">
        <v>-1.8867924528301887</v>
      </c>
    </row>
    <row r="121" spans="1:14" x14ac:dyDescent="0.3">
      <c r="A121">
        <v>120</v>
      </c>
      <c r="B121" t="s">
        <v>139</v>
      </c>
      <c r="C121" t="s">
        <v>149</v>
      </c>
      <c r="D121" t="s">
        <v>154</v>
      </c>
      <c r="E121" t="s">
        <v>156</v>
      </c>
      <c r="F121" t="s">
        <v>161</v>
      </c>
      <c r="G121" t="s">
        <v>225</v>
      </c>
      <c r="H121">
        <v>373.88438303556904</v>
      </c>
      <c r="I121">
        <v>54</v>
      </c>
      <c r="J121">
        <v>1563270.7042951351</v>
      </c>
      <c r="K121">
        <v>100656000</v>
      </c>
      <c r="L121">
        <v>119</v>
      </c>
      <c r="M121">
        <v>-11.85437132336612</v>
      </c>
      <c r="N121">
        <v>-1.8867924528301887</v>
      </c>
    </row>
    <row r="122" spans="1:14" x14ac:dyDescent="0.3">
      <c r="A122">
        <v>121</v>
      </c>
      <c r="B122" t="s">
        <v>139</v>
      </c>
      <c r="C122" t="s">
        <v>149</v>
      </c>
      <c r="D122" t="s">
        <v>154</v>
      </c>
      <c r="E122" t="s">
        <v>156</v>
      </c>
      <c r="F122" t="s">
        <v>161</v>
      </c>
      <c r="G122" t="s">
        <v>225</v>
      </c>
      <c r="H122">
        <v>373.88438303556904</v>
      </c>
      <c r="I122">
        <v>54</v>
      </c>
      <c r="J122">
        <v>1563270.7042951351</v>
      </c>
      <c r="K122">
        <v>100656000</v>
      </c>
      <c r="L122">
        <v>120</v>
      </c>
      <c r="M122">
        <v>-11.85437132336612</v>
      </c>
      <c r="N122">
        <v>-1.8867924528301887</v>
      </c>
    </row>
    <row r="123" spans="1:14" x14ac:dyDescent="0.3">
      <c r="A123">
        <v>122</v>
      </c>
      <c r="B123" t="s">
        <v>139</v>
      </c>
      <c r="C123" t="s">
        <v>149</v>
      </c>
      <c r="D123" t="s">
        <v>154</v>
      </c>
      <c r="E123" t="s">
        <v>156</v>
      </c>
      <c r="F123" t="s">
        <v>161</v>
      </c>
      <c r="G123" t="s">
        <v>225</v>
      </c>
      <c r="H123">
        <v>373.88438303556904</v>
      </c>
      <c r="I123">
        <v>54</v>
      </c>
      <c r="J123">
        <v>1563270.7042951351</v>
      </c>
      <c r="K123">
        <v>100656000</v>
      </c>
      <c r="L123">
        <v>121</v>
      </c>
      <c r="M123">
        <v>-11.85437132336612</v>
      </c>
      <c r="N123">
        <v>-1.8867924528301887</v>
      </c>
    </row>
    <row r="124" spans="1:14" x14ac:dyDescent="0.3">
      <c r="A124">
        <v>123</v>
      </c>
      <c r="B124" t="s">
        <v>139</v>
      </c>
      <c r="C124" t="s">
        <v>149</v>
      </c>
      <c r="D124" t="s">
        <v>154</v>
      </c>
      <c r="E124" t="s">
        <v>156</v>
      </c>
      <c r="F124" t="s">
        <v>161</v>
      </c>
      <c r="G124" t="s">
        <v>225</v>
      </c>
      <c r="H124">
        <v>373.88438303556904</v>
      </c>
      <c r="I124">
        <v>54</v>
      </c>
      <c r="J124">
        <v>1563270.7042951351</v>
      </c>
      <c r="K124">
        <v>100656000</v>
      </c>
      <c r="L124">
        <v>122</v>
      </c>
      <c r="M124">
        <v>-11.85437132336612</v>
      </c>
      <c r="N124">
        <v>-1.8867924528301887</v>
      </c>
    </row>
    <row r="125" spans="1:14" x14ac:dyDescent="0.3">
      <c r="A125">
        <v>124</v>
      </c>
      <c r="B125" t="s">
        <v>139</v>
      </c>
      <c r="C125" t="s">
        <v>149</v>
      </c>
      <c r="D125" t="s">
        <v>154</v>
      </c>
      <c r="E125" t="s">
        <v>156</v>
      </c>
      <c r="F125" t="s">
        <v>161</v>
      </c>
      <c r="G125" t="s">
        <v>225</v>
      </c>
      <c r="H125">
        <v>373.88438303556904</v>
      </c>
      <c r="I125">
        <v>54</v>
      </c>
      <c r="J125">
        <v>1563270.7042951351</v>
      </c>
      <c r="K125">
        <v>100656000</v>
      </c>
      <c r="L125">
        <v>123</v>
      </c>
      <c r="M125">
        <v>-11.85437132336612</v>
      </c>
      <c r="N125">
        <v>-1.8867924528301887</v>
      </c>
    </row>
    <row r="126" spans="1:14" x14ac:dyDescent="0.3">
      <c r="A126">
        <v>125</v>
      </c>
      <c r="B126" t="s">
        <v>139</v>
      </c>
      <c r="C126" t="s">
        <v>149</v>
      </c>
      <c r="D126" t="s">
        <v>154</v>
      </c>
      <c r="E126" t="s">
        <v>156</v>
      </c>
      <c r="F126" t="s">
        <v>161</v>
      </c>
      <c r="G126" t="s">
        <v>225</v>
      </c>
      <c r="H126">
        <v>373.88438303556904</v>
      </c>
      <c r="I126">
        <v>54</v>
      </c>
      <c r="J126">
        <v>1563270.7042951351</v>
      </c>
      <c r="K126">
        <v>100656000</v>
      </c>
      <c r="L126">
        <v>124</v>
      </c>
      <c r="M126">
        <v>-11.85437132336612</v>
      </c>
      <c r="N126">
        <v>-1.8867924528301887</v>
      </c>
    </row>
    <row r="127" spans="1:14" x14ac:dyDescent="0.3">
      <c r="A127">
        <v>126</v>
      </c>
      <c r="B127" t="s">
        <v>139</v>
      </c>
      <c r="C127" t="s">
        <v>149</v>
      </c>
      <c r="D127" t="s">
        <v>154</v>
      </c>
      <c r="E127" t="s">
        <v>156</v>
      </c>
      <c r="F127" t="s">
        <v>161</v>
      </c>
      <c r="G127" t="s">
        <v>225</v>
      </c>
      <c r="H127">
        <v>373.88438303556904</v>
      </c>
      <c r="I127">
        <v>54</v>
      </c>
      <c r="J127">
        <v>1563270.7042951351</v>
      </c>
      <c r="K127">
        <v>100656000</v>
      </c>
      <c r="L127">
        <v>125</v>
      </c>
      <c r="M127">
        <v>-11.85437132336612</v>
      </c>
      <c r="N127">
        <v>-1.8867924528301887</v>
      </c>
    </row>
    <row r="128" spans="1:14" x14ac:dyDescent="0.3">
      <c r="A128">
        <v>127</v>
      </c>
      <c r="B128" t="s">
        <v>139</v>
      </c>
      <c r="C128" t="s">
        <v>149</v>
      </c>
      <c r="D128" t="s">
        <v>154</v>
      </c>
      <c r="E128" t="s">
        <v>156</v>
      </c>
      <c r="F128" t="s">
        <v>161</v>
      </c>
      <c r="G128" t="s">
        <v>225</v>
      </c>
      <c r="H128">
        <v>373.88438303556904</v>
      </c>
      <c r="I128">
        <v>54</v>
      </c>
      <c r="J128">
        <v>1563270.7042951351</v>
      </c>
      <c r="K128">
        <v>100656000</v>
      </c>
      <c r="L128">
        <v>126</v>
      </c>
      <c r="M128">
        <v>-11.85437132336612</v>
      </c>
      <c r="N128">
        <v>-1.8867924528301887</v>
      </c>
    </row>
    <row r="129" spans="1:14" x14ac:dyDescent="0.3">
      <c r="A129">
        <v>128</v>
      </c>
      <c r="B129" t="s">
        <v>139</v>
      </c>
      <c r="C129" t="s">
        <v>149</v>
      </c>
      <c r="D129" t="s">
        <v>154</v>
      </c>
      <c r="E129" t="s">
        <v>156</v>
      </c>
      <c r="F129" t="s">
        <v>161</v>
      </c>
      <c r="G129" t="s">
        <v>225</v>
      </c>
      <c r="H129">
        <v>373.88438303556904</v>
      </c>
      <c r="I129">
        <v>54</v>
      </c>
      <c r="J129">
        <v>1563270.7042951351</v>
      </c>
      <c r="K129">
        <v>100656000</v>
      </c>
      <c r="L129">
        <v>127</v>
      </c>
      <c r="M129">
        <v>-11.85437132336612</v>
      </c>
      <c r="N129">
        <v>-1.8867924528301887</v>
      </c>
    </row>
    <row r="130" spans="1:14" x14ac:dyDescent="0.3">
      <c r="A130">
        <v>129</v>
      </c>
      <c r="B130" t="s">
        <v>139</v>
      </c>
      <c r="C130" t="s">
        <v>149</v>
      </c>
      <c r="D130" t="s">
        <v>154</v>
      </c>
      <c r="E130" t="s">
        <v>156</v>
      </c>
      <c r="F130" t="s">
        <v>161</v>
      </c>
      <c r="G130" t="s">
        <v>225</v>
      </c>
      <c r="H130">
        <v>373.88438303556904</v>
      </c>
      <c r="I130">
        <v>54</v>
      </c>
      <c r="J130">
        <v>1563270.7042951351</v>
      </c>
      <c r="K130">
        <v>100656000</v>
      </c>
      <c r="L130">
        <v>128</v>
      </c>
      <c r="M130">
        <v>-11.85437132336612</v>
      </c>
      <c r="N130">
        <v>-1.8867924528301887</v>
      </c>
    </row>
    <row r="131" spans="1:14" x14ac:dyDescent="0.3">
      <c r="A131">
        <v>130</v>
      </c>
      <c r="B131" t="s">
        <v>139</v>
      </c>
      <c r="C131" t="s">
        <v>149</v>
      </c>
      <c r="D131" t="s">
        <v>154</v>
      </c>
      <c r="E131" t="s">
        <v>156</v>
      </c>
      <c r="F131" t="s">
        <v>161</v>
      </c>
      <c r="G131" t="s">
        <v>225</v>
      </c>
      <c r="H131">
        <v>373.88438303556904</v>
      </c>
      <c r="I131">
        <v>54</v>
      </c>
      <c r="J131">
        <v>1563270.7042951351</v>
      </c>
      <c r="K131">
        <v>100656000</v>
      </c>
      <c r="L131">
        <v>129</v>
      </c>
      <c r="M131">
        <v>-11.85437132336612</v>
      </c>
      <c r="N131">
        <v>-1.8867924528301887</v>
      </c>
    </row>
    <row r="132" spans="1:14" x14ac:dyDescent="0.3">
      <c r="A132">
        <v>131</v>
      </c>
      <c r="B132" t="s">
        <v>139</v>
      </c>
      <c r="C132" t="s">
        <v>149</v>
      </c>
      <c r="D132" t="s">
        <v>154</v>
      </c>
      <c r="E132" t="s">
        <v>156</v>
      </c>
      <c r="F132" t="s">
        <v>161</v>
      </c>
      <c r="G132" t="s">
        <v>225</v>
      </c>
      <c r="H132">
        <v>373.88438303556904</v>
      </c>
      <c r="I132">
        <v>54</v>
      </c>
      <c r="J132">
        <v>1563270.7042951351</v>
      </c>
      <c r="K132">
        <v>100656000</v>
      </c>
      <c r="L132">
        <v>130</v>
      </c>
      <c r="M132">
        <v>-11.85437132336612</v>
      </c>
      <c r="N132">
        <v>-1.8867924528301887</v>
      </c>
    </row>
    <row r="133" spans="1:14" x14ac:dyDescent="0.3">
      <c r="A133">
        <v>132</v>
      </c>
      <c r="B133" t="s">
        <v>139</v>
      </c>
      <c r="C133" t="s">
        <v>149</v>
      </c>
      <c r="D133" t="s">
        <v>154</v>
      </c>
      <c r="E133" t="s">
        <v>156</v>
      </c>
      <c r="F133" t="s">
        <v>161</v>
      </c>
      <c r="G133" t="s">
        <v>225</v>
      </c>
      <c r="H133">
        <v>373.88438303556904</v>
      </c>
      <c r="I133">
        <v>54</v>
      </c>
      <c r="J133">
        <v>1563270.7042951351</v>
      </c>
      <c r="K133">
        <v>100656000</v>
      </c>
      <c r="L133">
        <v>131</v>
      </c>
      <c r="M133">
        <v>-11.85437132336612</v>
      </c>
      <c r="N133">
        <v>-1.8867924528301887</v>
      </c>
    </row>
    <row r="134" spans="1:14" x14ac:dyDescent="0.3">
      <c r="A134">
        <v>133</v>
      </c>
      <c r="B134" t="s">
        <v>139</v>
      </c>
      <c r="C134" t="s">
        <v>149</v>
      </c>
      <c r="D134" t="s">
        <v>154</v>
      </c>
      <c r="E134" t="s">
        <v>156</v>
      </c>
      <c r="F134" t="s">
        <v>161</v>
      </c>
      <c r="G134" t="s">
        <v>225</v>
      </c>
      <c r="H134">
        <v>373.88438303556904</v>
      </c>
      <c r="I134">
        <v>54</v>
      </c>
      <c r="J134">
        <v>1563270.7042951351</v>
      </c>
      <c r="K134">
        <v>100656000</v>
      </c>
      <c r="L134">
        <v>132</v>
      </c>
      <c r="M134">
        <v>-11.85437132336612</v>
      </c>
      <c r="N134">
        <v>-1.8867924528301887</v>
      </c>
    </row>
    <row r="135" spans="1:14" x14ac:dyDescent="0.3">
      <c r="A135">
        <v>134</v>
      </c>
      <c r="B135" t="s">
        <v>139</v>
      </c>
      <c r="C135" t="s">
        <v>149</v>
      </c>
      <c r="D135" t="s">
        <v>154</v>
      </c>
      <c r="E135" t="s">
        <v>156</v>
      </c>
      <c r="F135" t="s">
        <v>161</v>
      </c>
      <c r="G135" t="s">
        <v>225</v>
      </c>
      <c r="H135">
        <v>373.88438303556904</v>
      </c>
      <c r="I135">
        <v>54</v>
      </c>
      <c r="J135">
        <v>1563270.7042951351</v>
      </c>
      <c r="K135">
        <v>100656000</v>
      </c>
      <c r="L135">
        <v>133</v>
      </c>
      <c r="M135">
        <v>-11.85437132336612</v>
      </c>
      <c r="N135">
        <v>-1.8867924528301887</v>
      </c>
    </row>
    <row r="136" spans="1:14" x14ac:dyDescent="0.3">
      <c r="A136">
        <v>135</v>
      </c>
      <c r="B136" t="s">
        <v>139</v>
      </c>
      <c r="C136" t="s">
        <v>149</v>
      </c>
      <c r="D136" t="s">
        <v>154</v>
      </c>
      <c r="E136" t="s">
        <v>156</v>
      </c>
      <c r="F136" t="s">
        <v>161</v>
      </c>
      <c r="G136" t="s">
        <v>225</v>
      </c>
      <c r="H136">
        <v>373.88438303556904</v>
      </c>
      <c r="I136">
        <v>54</v>
      </c>
      <c r="J136">
        <v>1563270.7042951351</v>
      </c>
      <c r="K136">
        <v>100656000</v>
      </c>
      <c r="L136">
        <v>134</v>
      </c>
      <c r="M136">
        <v>-11.85437132336612</v>
      </c>
      <c r="N136">
        <v>-1.8867924528301887</v>
      </c>
    </row>
    <row r="137" spans="1:14" x14ac:dyDescent="0.3">
      <c r="A137">
        <v>136</v>
      </c>
      <c r="B137" t="s">
        <v>139</v>
      </c>
      <c r="C137" t="s">
        <v>149</v>
      </c>
      <c r="D137" t="s">
        <v>154</v>
      </c>
      <c r="E137" t="s">
        <v>156</v>
      </c>
      <c r="F137" t="s">
        <v>161</v>
      </c>
      <c r="G137" t="s">
        <v>225</v>
      </c>
      <c r="H137">
        <v>373.88438303556904</v>
      </c>
      <c r="I137">
        <v>54</v>
      </c>
      <c r="J137">
        <v>1563270.7042951351</v>
      </c>
      <c r="K137">
        <v>100656000</v>
      </c>
      <c r="L137">
        <v>135</v>
      </c>
      <c r="M137">
        <v>-11.85437132336612</v>
      </c>
      <c r="N137">
        <v>-1.8867924528301887</v>
      </c>
    </row>
    <row r="138" spans="1:14" x14ac:dyDescent="0.3">
      <c r="A138">
        <v>137</v>
      </c>
      <c r="B138" t="s">
        <v>139</v>
      </c>
      <c r="C138" t="s">
        <v>149</v>
      </c>
      <c r="D138" t="s">
        <v>154</v>
      </c>
      <c r="E138" t="s">
        <v>156</v>
      </c>
      <c r="F138" t="s">
        <v>161</v>
      </c>
      <c r="G138" t="s">
        <v>225</v>
      </c>
      <c r="H138">
        <v>373.88438303556904</v>
      </c>
      <c r="I138">
        <v>54</v>
      </c>
      <c r="J138">
        <v>1563270.7042951351</v>
      </c>
      <c r="K138">
        <v>100656000</v>
      </c>
      <c r="L138">
        <v>136</v>
      </c>
      <c r="M138">
        <v>-11.85437132336612</v>
      </c>
      <c r="N138">
        <v>-1.8867924528301887</v>
      </c>
    </row>
    <row r="139" spans="1:14" x14ac:dyDescent="0.3">
      <c r="A139">
        <v>138</v>
      </c>
      <c r="B139" t="s">
        <v>139</v>
      </c>
      <c r="C139" t="s">
        <v>149</v>
      </c>
      <c r="D139" t="s">
        <v>154</v>
      </c>
      <c r="E139" t="s">
        <v>156</v>
      </c>
      <c r="F139" t="s">
        <v>161</v>
      </c>
      <c r="G139" t="s">
        <v>225</v>
      </c>
      <c r="H139">
        <v>373.88438303556904</v>
      </c>
      <c r="I139">
        <v>54</v>
      </c>
      <c r="J139">
        <v>1563270.7042951351</v>
      </c>
      <c r="K139">
        <v>100656000</v>
      </c>
      <c r="L139">
        <v>137</v>
      </c>
      <c r="M139">
        <v>-11.85437132336612</v>
      </c>
      <c r="N139">
        <v>-1.8867924528301887</v>
      </c>
    </row>
    <row r="140" spans="1:14" x14ac:dyDescent="0.3">
      <c r="A140">
        <v>139</v>
      </c>
      <c r="B140" t="s">
        <v>139</v>
      </c>
      <c r="C140" t="s">
        <v>149</v>
      </c>
      <c r="D140" t="s">
        <v>154</v>
      </c>
      <c r="E140" t="s">
        <v>156</v>
      </c>
      <c r="F140" t="s">
        <v>161</v>
      </c>
      <c r="G140" t="s">
        <v>225</v>
      </c>
      <c r="H140">
        <v>373.88438303556904</v>
      </c>
      <c r="I140">
        <v>54</v>
      </c>
      <c r="J140">
        <v>1563270.7042951351</v>
      </c>
      <c r="K140">
        <v>100656000</v>
      </c>
      <c r="L140">
        <v>138</v>
      </c>
      <c r="M140">
        <v>-11.85437132336612</v>
      </c>
      <c r="N140">
        <v>-1.8867924528301887</v>
      </c>
    </row>
    <row r="141" spans="1:14" x14ac:dyDescent="0.3">
      <c r="A141">
        <v>140</v>
      </c>
      <c r="B141" t="s">
        <v>139</v>
      </c>
      <c r="C141" t="s">
        <v>149</v>
      </c>
      <c r="D141" t="s">
        <v>154</v>
      </c>
      <c r="E141" t="s">
        <v>156</v>
      </c>
      <c r="F141" t="s">
        <v>161</v>
      </c>
      <c r="G141" t="s">
        <v>225</v>
      </c>
      <c r="H141">
        <v>373.88438303556904</v>
      </c>
      <c r="I141">
        <v>54</v>
      </c>
      <c r="J141">
        <v>1563270.7042951351</v>
      </c>
      <c r="K141">
        <v>100656000</v>
      </c>
      <c r="L141">
        <v>139</v>
      </c>
      <c r="M141">
        <v>-11.85437132336612</v>
      </c>
      <c r="N141">
        <v>-1.8867924528301887</v>
      </c>
    </row>
    <row r="142" spans="1:14" x14ac:dyDescent="0.3">
      <c r="A142">
        <v>141</v>
      </c>
      <c r="B142" t="s">
        <v>139</v>
      </c>
      <c r="C142" t="s">
        <v>149</v>
      </c>
      <c r="D142" t="s">
        <v>154</v>
      </c>
      <c r="E142" t="s">
        <v>156</v>
      </c>
      <c r="F142" t="s">
        <v>161</v>
      </c>
      <c r="G142" t="s">
        <v>225</v>
      </c>
      <c r="H142">
        <v>373.88438303556904</v>
      </c>
      <c r="I142">
        <v>54</v>
      </c>
      <c r="J142">
        <v>1563270.7042951351</v>
      </c>
      <c r="K142">
        <v>100656000</v>
      </c>
      <c r="L142">
        <v>140</v>
      </c>
      <c r="M142">
        <v>-11.85437132336612</v>
      </c>
      <c r="N142">
        <v>-1.8867924528301887</v>
      </c>
    </row>
    <row r="143" spans="1:14" x14ac:dyDescent="0.3">
      <c r="A143">
        <v>142</v>
      </c>
      <c r="B143" t="s">
        <v>139</v>
      </c>
      <c r="C143" t="s">
        <v>149</v>
      </c>
      <c r="D143" t="s">
        <v>154</v>
      </c>
      <c r="E143" t="s">
        <v>156</v>
      </c>
      <c r="F143" t="s">
        <v>161</v>
      </c>
      <c r="G143" t="s">
        <v>225</v>
      </c>
      <c r="H143">
        <v>373.88438303556904</v>
      </c>
      <c r="I143">
        <v>54</v>
      </c>
      <c r="J143">
        <v>1563270.7042951351</v>
      </c>
      <c r="K143">
        <v>100656000</v>
      </c>
      <c r="L143">
        <v>141</v>
      </c>
      <c r="M143">
        <v>-11.85437132336612</v>
      </c>
      <c r="N143">
        <v>-1.8867924528301887</v>
      </c>
    </row>
    <row r="144" spans="1:14" x14ac:dyDescent="0.3">
      <c r="A144">
        <v>143</v>
      </c>
      <c r="B144" t="s">
        <v>139</v>
      </c>
      <c r="C144" t="s">
        <v>149</v>
      </c>
      <c r="D144" t="s">
        <v>154</v>
      </c>
      <c r="E144" t="s">
        <v>156</v>
      </c>
      <c r="F144" t="s">
        <v>161</v>
      </c>
      <c r="G144" t="s">
        <v>225</v>
      </c>
      <c r="H144">
        <v>373.88438303556904</v>
      </c>
      <c r="I144">
        <v>54</v>
      </c>
      <c r="J144">
        <v>1563270.7042951351</v>
      </c>
      <c r="K144">
        <v>100656000</v>
      </c>
      <c r="L144">
        <v>142</v>
      </c>
      <c r="M144">
        <v>-11.85437132336612</v>
      </c>
      <c r="N144">
        <v>-1.8867924528301887</v>
      </c>
    </row>
    <row r="145" spans="1:14" x14ac:dyDescent="0.3">
      <c r="A145">
        <v>144</v>
      </c>
      <c r="B145" t="s">
        <v>139</v>
      </c>
      <c r="C145" t="s">
        <v>149</v>
      </c>
      <c r="D145" t="s">
        <v>154</v>
      </c>
      <c r="E145" t="s">
        <v>156</v>
      </c>
      <c r="F145" t="s">
        <v>161</v>
      </c>
      <c r="G145" t="s">
        <v>225</v>
      </c>
      <c r="H145">
        <v>373.88438303556904</v>
      </c>
      <c r="I145">
        <v>54</v>
      </c>
      <c r="J145">
        <v>1563270.7042951351</v>
      </c>
      <c r="K145">
        <v>100656000</v>
      </c>
      <c r="L145">
        <v>143</v>
      </c>
      <c r="M145">
        <v>-11.85437132336612</v>
      </c>
      <c r="N145">
        <v>-1.8867924528301887</v>
      </c>
    </row>
    <row r="146" spans="1:14" x14ac:dyDescent="0.3">
      <c r="A146">
        <v>145</v>
      </c>
      <c r="B146" t="s">
        <v>139</v>
      </c>
      <c r="C146" t="s">
        <v>149</v>
      </c>
      <c r="D146" t="s">
        <v>154</v>
      </c>
      <c r="E146" t="s">
        <v>156</v>
      </c>
      <c r="F146" t="s">
        <v>161</v>
      </c>
      <c r="G146" t="s">
        <v>225</v>
      </c>
      <c r="H146">
        <v>373.88438303556904</v>
      </c>
      <c r="I146">
        <v>54</v>
      </c>
      <c r="J146">
        <v>1563270.7042951351</v>
      </c>
      <c r="K146">
        <v>100656000</v>
      </c>
      <c r="L146">
        <v>144</v>
      </c>
      <c r="M146">
        <v>-11.85437132336612</v>
      </c>
      <c r="N146">
        <v>-1.8867924528301887</v>
      </c>
    </row>
    <row r="147" spans="1:14" x14ac:dyDescent="0.3">
      <c r="A147">
        <v>146</v>
      </c>
      <c r="B147" t="s">
        <v>139</v>
      </c>
      <c r="C147" t="s">
        <v>149</v>
      </c>
      <c r="D147" t="s">
        <v>154</v>
      </c>
      <c r="E147" t="s">
        <v>156</v>
      </c>
      <c r="F147" t="s">
        <v>161</v>
      </c>
      <c r="G147" t="s">
        <v>225</v>
      </c>
      <c r="H147">
        <v>373.88438303556904</v>
      </c>
      <c r="I147">
        <v>54</v>
      </c>
      <c r="J147">
        <v>1563270.7042951351</v>
      </c>
      <c r="K147">
        <v>100656000</v>
      </c>
      <c r="L147">
        <v>145</v>
      </c>
      <c r="M147">
        <v>-11.85437132336612</v>
      </c>
      <c r="N147">
        <v>-1.8867924528301887</v>
      </c>
    </row>
    <row r="148" spans="1:14" x14ac:dyDescent="0.3">
      <c r="A148">
        <v>147</v>
      </c>
      <c r="B148" t="s">
        <v>139</v>
      </c>
      <c r="C148" t="s">
        <v>149</v>
      </c>
      <c r="D148" t="s">
        <v>154</v>
      </c>
      <c r="E148" t="s">
        <v>156</v>
      </c>
      <c r="F148" t="s">
        <v>161</v>
      </c>
      <c r="G148" t="s">
        <v>225</v>
      </c>
      <c r="H148">
        <v>373.88438303556904</v>
      </c>
      <c r="I148">
        <v>54</v>
      </c>
      <c r="J148">
        <v>1563270.7042951351</v>
      </c>
      <c r="K148">
        <v>100656000</v>
      </c>
      <c r="L148">
        <v>146</v>
      </c>
      <c r="M148">
        <v>-11.85437132336612</v>
      </c>
      <c r="N148">
        <v>-1.8867924528301887</v>
      </c>
    </row>
    <row r="149" spans="1:14" x14ac:dyDescent="0.3">
      <c r="A149">
        <v>148</v>
      </c>
      <c r="B149" t="s">
        <v>139</v>
      </c>
      <c r="C149" t="s">
        <v>149</v>
      </c>
      <c r="D149" t="s">
        <v>154</v>
      </c>
      <c r="E149" t="s">
        <v>156</v>
      </c>
      <c r="F149" t="s">
        <v>161</v>
      </c>
      <c r="G149" t="s">
        <v>225</v>
      </c>
      <c r="H149">
        <v>373.88438303556904</v>
      </c>
      <c r="I149">
        <v>54</v>
      </c>
      <c r="J149">
        <v>1563270.7042951351</v>
      </c>
      <c r="K149">
        <v>100656000</v>
      </c>
      <c r="L149">
        <v>147</v>
      </c>
      <c r="M149">
        <v>-11.85437132336612</v>
      </c>
      <c r="N149">
        <v>-1.8867924528301887</v>
      </c>
    </row>
    <row r="150" spans="1:14" x14ac:dyDescent="0.3">
      <c r="A150">
        <v>149</v>
      </c>
      <c r="B150" t="s">
        <v>139</v>
      </c>
      <c r="C150" t="s">
        <v>149</v>
      </c>
      <c r="D150" t="s">
        <v>154</v>
      </c>
      <c r="E150" t="s">
        <v>156</v>
      </c>
      <c r="F150" t="s">
        <v>161</v>
      </c>
      <c r="G150" t="s">
        <v>225</v>
      </c>
      <c r="H150">
        <v>373.88438303556904</v>
      </c>
      <c r="I150">
        <v>54</v>
      </c>
      <c r="J150">
        <v>1563270.7042951351</v>
      </c>
      <c r="K150">
        <v>100656000</v>
      </c>
      <c r="L150">
        <v>148</v>
      </c>
      <c r="M150">
        <v>-11.85437132336612</v>
      </c>
      <c r="N150">
        <v>-1.8867924528301887</v>
      </c>
    </row>
    <row r="151" spans="1:14" x14ac:dyDescent="0.3">
      <c r="A151">
        <v>150</v>
      </c>
      <c r="B151" t="s">
        <v>139</v>
      </c>
      <c r="C151" t="s">
        <v>149</v>
      </c>
      <c r="D151" t="s">
        <v>154</v>
      </c>
      <c r="E151" t="s">
        <v>156</v>
      </c>
      <c r="F151" t="s">
        <v>161</v>
      </c>
      <c r="G151" t="s">
        <v>225</v>
      </c>
      <c r="H151">
        <v>373.88438303556904</v>
      </c>
      <c r="I151">
        <v>54</v>
      </c>
      <c r="J151">
        <v>1563270.7042951351</v>
      </c>
      <c r="K151">
        <v>100656000</v>
      </c>
      <c r="L151">
        <v>149</v>
      </c>
      <c r="M151">
        <v>-11.85437132336612</v>
      </c>
      <c r="N151">
        <v>-1.8867924528301887</v>
      </c>
    </row>
    <row r="152" spans="1:14" x14ac:dyDescent="0.3">
      <c r="A152">
        <v>151</v>
      </c>
      <c r="B152" t="s">
        <v>139</v>
      </c>
      <c r="C152" t="s">
        <v>149</v>
      </c>
      <c r="D152" t="s">
        <v>154</v>
      </c>
      <c r="E152" t="s">
        <v>156</v>
      </c>
      <c r="F152" t="s">
        <v>161</v>
      </c>
      <c r="G152" t="s">
        <v>225</v>
      </c>
      <c r="H152">
        <v>373.88438303556904</v>
      </c>
      <c r="I152">
        <v>54</v>
      </c>
      <c r="J152">
        <v>1563270.7042951351</v>
      </c>
      <c r="K152">
        <v>100656000</v>
      </c>
      <c r="L152">
        <v>150</v>
      </c>
      <c r="M152">
        <v>-11.85437132336612</v>
      </c>
      <c r="N152">
        <v>-1.8867924528301887</v>
      </c>
    </row>
    <row r="153" spans="1:14" x14ac:dyDescent="0.3">
      <c r="A153">
        <v>152</v>
      </c>
      <c r="B153" t="s">
        <v>139</v>
      </c>
      <c r="C153" t="s">
        <v>149</v>
      </c>
      <c r="D153" t="s">
        <v>154</v>
      </c>
      <c r="E153" t="s">
        <v>156</v>
      </c>
      <c r="F153" t="s">
        <v>161</v>
      </c>
      <c r="G153" t="s">
        <v>225</v>
      </c>
      <c r="H153">
        <v>373.88438303556904</v>
      </c>
      <c r="I153">
        <v>54</v>
      </c>
      <c r="J153">
        <v>1563270.7042951351</v>
      </c>
      <c r="K153">
        <v>100656000</v>
      </c>
      <c r="L153">
        <v>151</v>
      </c>
      <c r="M153">
        <v>-11.85437132336612</v>
      </c>
      <c r="N153">
        <v>-1.8867924528301887</v>
      </c>
    </row>
    <row r="154" spans="1:14" x14ac:dyDescent="0.3">
      <c r="A154">
        <v>153</v>
      </c>
      <c r="B154" t="s">
        <v>139</v>
      </c>
      <c r="C154" t="s">
        <v>149</v>
      </c>
      <c r="D154" t="s">
        <v>154</v>
      </c>
      <c r="E154" t="s">
        <v>156</v>
      </c>
      <c r="F154" t="s">
        <v>161</v>
      </c>
      <c r="G154" t="s">
        <v>225</v>
      </c>
      <c r="H154">
        <v>373.88438303556904</v>
      </c>
      <c r="I154">
        <v>54</v>
      </c>
      <c r="J154">
        <v>1563270.7042951351</v>
      </c>
      <c r="K154">
        <v>100656000</v>
      </c>
      <c r="L154">
        <v>152</v>
      </c>
      <c r="M154">
        <v>-11.85437132336612</v>
      </c>
      <c r="N154">
        <v>-1.8867924528301887</v>
      </c>
    </row>
    <row r="155" spans="1:14" x14ac:dyDescent="0.3">
      <c r="A155">
        <v>154</v>
      </c>
      <c r="B155" t="s">
        <v>139</v>
      </c>
      <c r="C155" t="s">
        <v>149</v>
      </c>
      <c r="D155" t="s">
        <v>154</v>
      </c>
      <c r="E155" t="s">
        <v>156</v>
      </c>
      <c r="F155" t="s">
        <v>161</v>
      </c>
      <c r="G155" t="s">
        <v>225</v>
      </c>
      <c r="H155">
        <v>373.88438303556904</v>
      </c>
      <c r="I155">
        <v>54</v>
      </c>
      <c r="J155">
        <v>1563270.7042951351</v>
      </c>
      <c r="K155">
        <v>100656000</v>
      </c>
      <c r="L155">
        <v>153</v>
      </c>
      <c r="M155">
        <v>-11.85437132336612</v>
      </c>
      <c r="N155">
        <v>-1.8867924528301887</v>
      </c>
    </row>
    <row r="156" spans="1:14" x14ac:dyDescent="0.3">
      <c r="A156">
        <v>155</v>
      </c>
      <c r="B156" t="s">
        <v>139</v>
      </c>
      <c r="C156" t="s">
        <v>149</v>
      </c>
      <c r="D156" t="s">
        <v>154</v>
      </c>
      <c r="E156" t="s">
        <v>156</v>
      </c>
      <c r="F156" t="s">
        <v>161</v>
      </c>
      <c r="G156" t="s">
        <v>225</v>
      </c>
      <c r="H156">
        <v>373.88438303556904</v>
      </c>
      <c r="I156">
        <v>54</v>
      </c>
      <c r="J156">
        <v>1563270.7042951351</v>
      </c>
      <c r="K156">
        <v>100656000</v>
      </c>
      <c r="L156">
        <v>154</v>
      </c>
      <c r="M156">
        <v>-11.85437132336612</v>
      </c>
      <c r="N156">
        <v>-1.8867924528301887</v>
      </c>
    </row>
    <row r="157" spans="1:14" x14ac:dyDescent="0.3">
      <c r="A157">
        <v>156</v>
      </c>
      <c r="B157" t="s">
        <v>139</v>
      </c>
      <c r="C157" t="s">
        <v>149</v>
      </c>
      <c r="D157" t="s">
        <v>154</v>
      </c>
      <c r="E157" t="s">
        <v>156</v>
      </c>
      <c r="F157" t="s">
        <v>161</v>
      </c>
      <c r="G157" t="s">
        <v>225</v>
      </c>
      <c r="H157">
        <v>373.88438303556904</v>
      </c>
      <c r="I157">
        <v>54</v>
      </c>
      <c r="J157">
        <v>1563270.7042951351</v>
      </c>
      <c r="K157">
        <v>100656000</v>
      </c>
      <c r="L157">
        <v>155</v>
      </c>
      <c r="M157">
        <v>-11.85437132336612</v>
      </c>
      <c r="N157">
        <v>-1.8867924528301887</v>
      </c>
    </row>
    <row r="158" spans="1:14" x14ac:dyDescent="0.3">
      <c r="A158">
        <v>157</v>
      </c>
      <c r="B158" t="s">
        <v>139</v>
      </c>
      <c r="C158" t="s">
        <v>149</v>
      </c>
      <c r="D158" t="s">
        <v>154</v>
      </c>
      <c r="E158" t="s">
        <v>156</v>
      </c>
      <c r="F158" t="s">
        <v>161</v>
      </c>
      <c r="G158" t="s">
        <v>225</v>
      </c>
      <c r="H158">
        <v>373.88438303556904</v>
      </c>
      <c r="I158">
        <v>54</v>
      </c>
      <c r="J158">
        <v>1563270.7042951351</v>
      </c>
      <c r="K158">
        <v>100656000</v>
      </c>
      <c r="L158">
        <v>156</v>
      </c>
      <c r="M158">
        <v>-11.85437132336612</v>
      </c>
      <c r="N158">
        <v>-1.8867924528301887</v>
      </c>
    </row>
    <row r="159" spans="1:14" x14ac:dyDescent="0.3">
      <c r="A159">
        <v>158</v>
      </c>
      <c r="B159" t="s">
        <v>139</v>
      </c>
      <c r="C159" t="s">
        <v>149</v>
      </c>
      <c r="D159" t="s">
        <v>154</v>
      </c>
      <c r="E159" t="s">
        <v>156</v>
      </c>
      <c r="F159" t="s">
        <v>161</v>
      </c>
      <c r="G159" t="s">
        <v>225</v>
      </c>
      <c r="H159">
        <v>373.88438303556904</v>
      </c>
      <c r="I159">
        <v>54</v>
      </c>
      <c r="J159">
        <v>1563270.7042951351</v>
      </c>
      <c r="K159">
        <v>100656000</v>
      </c>
      <c r="L159">
        <v>157</v>
      </c>
      <c r="M159">
        <v>-11.85437132336612</v>
      </c>
      <c r="N159">
        <v>-1.8867924528301887</v>
      </c>
    </row>
    <row r="160" spans="1:14" x14ac:dyDescent="0.3">
      <c r="A160">
        <v>159</v>
      </c>
      <c r="B160" t="s">
        <v>139</v>
      </c>
      <c r="C160" t="s">
        <v>149</v>
      </c>
      <c r="D160" t="s">
        <v>154</v>
      </c>
      <c r="E160" t="s">
        <v>156</v>
      </c>
      <c r="F160" t="s">
        <v>161</v>
      </c>
      <c r="G160" t="s">
        <v>225</v>
      </c>
      <c r="H160">
        <v>375.61824369347215</v>
      </c>
      <c r="I160">
        <v>54</v>
      </c>
      <c r="J160">
        <v>1392859.4543391138</v>
      </c>
      <c r="K160">
        <v>100656000</v>
      </c>
      <c r="L160">
        <v>158</v>
      </c>
      <c r="M160">
        <v>0.33881004815731891</v>
      </c>
      <c r="N160">
        <v>-1.8867924528301887</v>
      </c>
    </row>
    <row r="161" spans="1:14" x14ac:dyDescent="0.3">
      <c r="A161">
        <v>160</v>
      </c>
      <c r="B161" t="s">
        <v>139</v>
      </c>
      <c r="C161" t="s">
        <v>149</v>
      </c>
      <c r="D161" t="s">
        <v>154</v>
      </c>
      <c r="E161" t="s">
        <v>156</v>
      </c>
      <c r="F161" t="s">
        <v>161</v>
      </c>
      <c r="G161" t="s">
        <v>225</v>
      </c>
      <c r="H161">
        <v>375.61824369347215</v>
      </c>
      <c r="I161">
        <v>54</v>
      </c>
      <c r="J161">
        <v>1392859.4543391138</v>
      </c>
      <c r="K161">
        <v>100656000</v>
      </c>
      <c r="L161">
        <v>159</v>
      </c>
      <c r="M161">
        <v>0.33881004815731891</v>
      </c>
      <c r="N161">
        <v>-1.8867924528301887</v>
      </c>
    </row>
    <row r="162" spans="1:14" x14ac:dyDescent="0.3">
      <c r="A162">
        <v>161</v>
      </c>
      <c r="B162" t="s">
        <v>139</v>
      </c>
      <c r="C162" t="s">
        <v>149</v>
      </c>
      <c r="D162" t="s">
        <v>154</v>
      </c>
      <c r="E162" t="s">
        <v>156</v>
      </c>
      <c r="F162" t="s">
        <v>161</v>
      </c>
      <c r="G162" t="s">
        <v>225</v>
      </c>
      <c r="H162">
        <v>375.61824369347215</v>
      </c>
      <c r="I162">
        <v>54</v>
      </c>
      <c r="J162">
        <v>1392859.4543391138</v>
      </c>
      <c r="K162">
        <v>100656000</v>
      </c>
      <c r="L162">
        <v>160</v>
      </c>
      <c r="M162">
        <v>0.33881004815731891</v>
      </c>
      <c r="N162">
        <v>-1.8867924528301887</v>
      </c>
    </row>
    <row r="163" spans="1:14" x14ac:dyDescent="0.3">
      <c r="A163">
        <v>162</v>
      </c>
      <c r="B163" t="s">
        <v>139</v>
      </c>
      <c r="C163" t="s">
        <v>149</v>
      </c>
      <c r="D163" t="s">
        <v>154</v>
      </c>
      <c r="E163" t="s">
        <v>156</v>
      </c>
      <c r="F163" t="s">
        <v>161</v>
      </c>
      <c r="G163" t="s">
        <v>225</v>
      </c>
      <c r="H163">
        <v>375.61824369347215</v>
      </c>
      <c r="I163">
        <v>54</v>
      </c>
      <c r="J163">
        <v>1392859.4543391138</v>
      </c>
      <c r="K163">
        <v>100656000</v>
      </c>
      <c r="L163">
        <v>161</v>
      </c>
      <c r="M163">
        <v>0.33881004815731891</v>
      </c>
      <c r="N163">
        <v>-1.8867924528301887</v>
      </c>
    </row>
    <row r="164" spans="1:14" x14ac:dyDescent="0.3">
      <c r="A164">
        <v>163</v>
      </c>
      <c r="B164" t="s">
        <v>139</v>
      </c>
      <c r="C164" t="s">
        <v>149</v>
      </c>
      <c r="D164" t="s">
        <v>154</v>
      </c>
      <c r="E164" t="s">
        <v>156</v>
      </c>
      <c r="F164" t="s">
        <v>161</v>
      </c>
      <c r="G164" t="s">
        <v>225</v>
      </c>
      <c r="H164">
        <v>375.61824369347215</v>
      </c>
      <c r="I164">
        <v>54</v>
      </c>
      <c r="J164">
        <v>1392859.4543391138</v>
      </c>
      <c r="K164">
        <v>100656000</v>
      </c>
      <c r="L164">
        <v>162</v>
      </c>
      <c r="M164">
        <v>0.33881004815731891</v>
      </c>
      <c r="N164">
        <v>-1.8867924528301887</v>
      </c>
    </row>
    <row r="165" spans="1:14" x14ac:dyDescent="0.3">
      <c r="A165">
        <v>164</v>
      </c>
      <c r="B165" t="s">
        <v>139</v>
      </c>
      <c r="C165" t="s">
        <v>149</v>
      </c>
      <c r="D165" t="s">
        <v>154</v>
      </c>
      <c r="E165" t="s">
        <v>156</v>
      </c>
      <c r="F165" t="s">
        <v>161</v>
      </c>
      <c r="G165" t="s">
        <v>225</v>
      </c>
      <c r="H165">
        <v>375.61824369347215</v>
      </c>
      <c r="I165">
        <v>54</v>
      </c>
      <c r="J165">
        <v>1392859.4543391138</v>
      </c>
      <c r="K165">
        <v>100656000</v>
      </c>
      <c r="L165">
        <v>163</v>
      </c>
      <c r="M165">
        <v>0.33881004815731891</v>
      </c>
      <c r="N165">
        <v>-1.8867924528301887</v>
      </c>
    </row>
    <row r="166" spans="1:14" x14ac:dyDescent="0.3">
      <c r="A166">
        <v>165</v>
      </c>
      <c r="B166" t="s">
        <v>139</v>
      </c>
      <c r="C166" t="s">
        <v>149</v>
      </c>
      <c r="D166" t="s">
        <v>154</v>
      </c>
      <c r="E166" t="s">
        <v>156</v>
      </c>
      <c r="F166" t="s">
        <v>161</v>
      </c>
      <c r="G166" t="s">
        <v>225</v>
      </c>
      <c r="H166">
        <v>375.61824369347215</v>
      </c>
      <c r="I166">
        <v>54</v>
      </c>
      <c r="J166">
        <v>1392859.4543391138</v>
      </c>
      <c r="K166">
        <v>100656000</v>
      </c>
      <c r="L166">
        <v>164</v>
      </c>
      <c r="M166">
        <v>0.33881004815731891</v>
      </c>
      <c r="N166">
        <v>-1.8867924528301887</v>
      </c>
    </row>
    <row r="167" spans="1:14" x14ac:dyDescent="0.3">
      <c r="A167">
        <v>166</v>
      </c>
      <c r="B167" t="s">
        <v>139</v>
      </c>
      <c r="C167" t="s">
        <v>149</v>
      </c>
      <c r="D167" t="s">
        <v>154</v>
      </c>
      <c r="E167" t="s">
        <v>156</v>
      </c>
      <c r="F167" t="s">
        <v>161</v>
      </c>
      <c r="G167" t="s">
        <v>225</v>
      </c>
      <c r="H167">
        <v>375.61824369347215</v>
      </c>
      <c r="I167">
        <v>54</v>
      </c>
      <c r="J167">
        <v>1392859.4543391138</v>
      </c>
      <c r="K167">
        <v>100656000</v>
      </c>
      <c r="L167">
        <v>165</v>
      </c>
      <c r="M167">
        <v>0.33881004815731891</v>
      </c>
      <c r="N167">
        <v>-1.8867924528301887</v>
      </c>
    </row>
    <row r="168" spans="1:14" x14ac:dyDescent="0.3">
      <c r="A168">
        <v>167</v>
      </c>
      <c r="B168" t="s">
        <v>139</v>
      </c>
      <c r="C168" t="s">
        <v>149</v>
      </c>
      <c r="D168" t="s">
        <v>154</v>
      </c>
      <c r="E168" t="s">
        <v>156</v>
      </c>
      <c r="F168" t="s">
        <v>161</v>
      </c>
      <c r="G168" t="s">
        <v>225</v>
      </c>
      <c r="H168">
        <v>375.61824369347215</v>
      </c>
      <c r="I168">
        <v>54</v>
      </c>
      <c r="J168">
        <v>1392859.4543391138</v>
      </c>
      <c r="K168">
        <v>100656000</v>
      </c>
      <c r="L168">
        <v>166</v>
      </c>
      <c r="M168">
        <v>0.33881004815731891</v>
      </c>
      <c r="N168">
        <v>-1.8867924528301887</v>
      </c>
    </row>
    <row r="169" spans="1:14" x14ac:dyDescent="0.3">
      <c r="A169">
        <v>168</v>
      </c>
      <c r="B169" t="s">
        <v>139</v>
      </c>
      <c r="C169" t="s">
        <v>149</v>
      </c>
      <c r="D169" t="s">
        <v>154</v>
      </c>
      <c r="E169" t="s">
        <v>156</v>
      </c>
      <c r="F169" t="s">
        <v>161</v>
      </c>
      <c r="G169" t="s">
        <v>225</v>
      </c>
      <c r="H169">
        <v>375.61824369347215</v>
      </c>
      <c r="I169">
        <v>54</v>
      </c>
      <c r="J169">
        <v>1392859.4543391138</v>
      </c>
      <c r="K169">
        <v>100656000</v>
      </c>
      <c r="L169">
        <v>167</v>
      </c>
      <c r="M169">
        <v>0.33881004815731891</v>
      </c>
      <c r="N169">
        <v>-1.8867924528301887</v>
      </c>
    </row>
    <row r="170" spans="1:14" x14ac:dyDescent="0.3">
      <c r="A170">
        <v>169</v>
      </c>
      <c r="B170" t="s">
        <v>139</v>
      </c>
      <c r="C170" t="s">
        <v>149</v>
      </c>
      <c r="D170" t="s">
        <v>154</v>
      </c>
      <c r="E170" t="s">
        <v>156</v>
      </c>
      <c r="F170" t="s">
        <v>161</v>
      </c>
      <c r="G170" t="s">
        <v>225</v>
      </c>
      <c r="H170">
        <v>375.61824369347215</v>
      </c>
      <c r="I170">
        <v>54</v>
      </c>
      <c r="J170">
        <v>1392859.4543391138</v>
      </c>
      <c r="K170">
        <v>100656000</v>
      </c>
      <c r="L170">
        <v>168</v>
      </c>
      <c r="M170">
        <v>0.33881004815731891</v>
      </c>
      <c r="N170">
        <v>-1.8867924528301887</v>
      </c>
    </row>
    <row r="171" spans="1:14" x14ac:dyDescent="0.3">
      <c r="A171">
        <v>170</v>
      </c>
      <c r="B171" t="s">
        <v>139</v>
      </c>
      <c r="C171" t="s">
        <v>149</v>
      </c>
      <c r="D171" t="s">
        <v>154</v>
      </c>
      <c r="E171" t="s">
        <v>156</v>
      </c>
      <c r="F171" t="s">
        <v>161</v>
      </c>
      <c r="G171" t="s">
        <v>225</v>
      </c>
      <c r="H171">
        <v>375.61824369347215</v>
      </c>
      <c r="I171">
        <v>54</v>
      </c>
      <c r="J171">
        <v>1392859.4543391138</v>
      </c>
      <c r="K171">
        <v>100656000</v>
      </c>
      <c r="L171">
        <v>169</v>
      </c>
      <c r="M171">
        <v>0.33881004815731891</v>
      </c>
      <c r="N171">
        <v>-1.8867924528301887</v>
      </c>
    </row>
    <row r="172" spans="1:14" x14ac:dyDescent="0.3">
      <c r="A172">
        <v>171</v>
      </c>
      <c r="B172" t="s">
        <v>139</v>
      </c>
      <c r="C172" t="s">
        <v>149</v>
      </c>
      <c r="D172" t="s">
        <v>154</v>
      </c>
      <c r="E172" t="s">
        <v>156</v>
      </c>
      <c r="F172" t="s">
        <v>161</v>
      </c>
      <c r="G172" t="s">
        <v>225</v>
      </c>
      <c r="H172">
        <v>375.61824369347215</v>
      </c>
      <c r="I172">
        <v>54</v>
      </c>
      <c r="J172">
        <v>1392859.4543391138</v>
      </c>
      <c r="K172">
        <v>100656000</v>
      </c>
      <c r="L172">
        <v>170</v>
      </c>
      <c r="M172">
        <v>0.33881004815731891</v>
      </c>
      <c r="N172">
        <v>-1.8867924528301887</v>
      </c>
    </row>
    <row r="173" spans="1:14" x14ac:dyDescent="0.3">
      <c r="A173">
        <v>172</v>
      </c>
      <c r="B173" t="s">
        <v>139</v>
      </c>
      <c r="C173" t="s">
        <v>149</v>
      </c>
      <c r="D173" t="s">
        <v>154</v>
      </c>
      <c r="E173" t="s">
        <v>156</v>
      </c>
      <c r="F173" t="s">
        <v>161</v>
      </c>
      <c r="G173" t="s">
        <v>225</v>
      </c>
      <c r="H173">
        <v>375.61824369347215</v>
      </c>
      <c r="I173">
        <v>54</v>
      </c>
      <c r="J173">
        <v>1392859.4543391138</v>
      </c>
      <c r="K173">
        <v>100656000</v>
      </c>
      <c r="L173">
        <v>171</v>
      </c>
      <c r="M173">
        <v>0.33881004815731891</v>
      </c>
      <c r="N173">
        <v>-1.8867924528301887</v>
      </c>
    </row>
    <row r="174" spans="1:14" x14ac:dyDescent="0.3">
      <c r="A174">
        <v>173</v>
      </c>
      <c r="B174" t="s">
        <v>139</v>
      </c>
      <c r="C174" t="s">
        <v>149</v>
      </c>
      <c r="D174" t="s">
        <v>154</v>
      </c>
      <c r="E174" t="s">
        <v>156</v>
      </c>
      <c r="F174" t="s">
        <v>161</v>
      </c>
      <c r="G174" t="s">
        <v>225</v>
      </c>
      <c r="H174">
        <v>375.61824369347215</v>
      </c>
      <c r="I174">
        <v>54</v>
      </c>
      <c r="J174">
        <v>1392859.4543391138</v>
      </c>
      <c r="K174">
        <v>100656000</v>
      </c>
      <c r="L174">
        <v>172</v>
      </c>
      <c r="M174">
        <v>0.33881004815731891</v>
      </c>
      <c r="N174">
        <v>-1.8867924528301887</v>
      </c>
    </row>
    <row r="175" spans="1:14" x14ac:dyDescent="0.3">
      <c r="A175">
        <v>174</v>
      </c>
      <c r="B175" t="s">
        <v>139</v>
      </c>
      <c r="C175" t="s">
        <v>149</v>
      </c>
      <c r="D175" t="s">
        <v>154</v>
      </c>
      <c r="E175" t="s">
        <v>156</v>
      </c>
      <c r="F175" t="s">
        <v>161</v>
      </c>
      <c r="G175" t="s">
        <v>225</v>
      </c>
      <c r="H175">
        <v>375.61824369347215</v>
      </c>
      <c r="I175">
        <v>54</v>
      </c>
      <c r="J175">
        <v>1392859.4543391138</v>
      </c>
      <c r="K175">
        <v>100656000</v>
      </c>
      <c r="L175">
        <v>173</v>
      </c>
      <c r="M175">
        <v>0.33881004815731891</v>
      </c>
      <c r="N175">
        <v>-1.8867924528301887</v>
      </c>
    </row>
    <row r="176" spans="1:14" x14ac:dyDescent="0.3">
      <c r="A176">
        <v>175</v>
      </c>
      <c r="B176" t="s">
        <v>139</v>
      </c>
      <c r="C176" t="s">
        <v>149</v>
      </c>
      <c r="D176" t="s">
        <v>154</v>
      </c>
      <c r="E176" t="s">
        <v>156</v>
      </c>
      <c r="F176" t="s">
        <v>161</v>
      </c>
      <c r="G176" t="s">
        <v>225</v>
      </c>
      <c r="H176">
        <v>375.61824369347215</v>
      </c>
      <c r="I176">
        <v>54</v>
      </c>
      <c r="J176">
        <v>1392859.4543391138</v>
      </c>
      <c r="K176">
        <v>100656000</v>
      </c>
      <c r="L176">
        <v>174</v>
      </c>
      <c r="M176">
        <v>0.33881004815731891</v>
      </c>
      <c r="N176">
        <v>-1.8867924528301887</v>
      </c>
    </row>
    <row r="177" spans="1:14" x14ac:dyDescent="0.3">
      <c r="A177">
        <v>176</v>
      </c>
      <c r="B177" t="s">
        <v>139</v>
      </c>
      <c r="C177" t="s">
        <v>149</v>
      </c>
      <c r="D177" t="s">
        <v>154</v>
      </c>
      <c r="E177" t="s">
        <v>156</v>
      </c>
      <c r="F177" t="s">
        <v>161</v>
      </c>
      <c r="G177" t="s">
        <v>225</v>
      </c>
      <c r="H177">
        <v>375.61824369347215</v>
      </c>
      <c r="I177">
        <v>54</v>
      </c>
      <c r="J177">
        <v>1392859.4543391138</v>
      </c>
      <c r="K177">
        <v>100656000</v>
      </c>
      <c r="L177">
        <v>175</v>
      </c>
      <c r="M177">
        <v>0.33881004815731891</v>
      </c>
      <c r="N177">
        <v>-1.8867924528301887</v>
      </c>
    </row>
    <row r="178" spans="1:14" x14ac:dyDescent="0.3">
      <c r="A178">
        <v>177</v>
      </c>
      <c r="B178" t="s">
        <v>139</v>
      </c>
      <c r="C178" t="s">
        <v>149</v>
      </c>
      <c r="D178" t="s">
        <v>154</v>
      </c>
      <c r="E178" t="s">
        <v>156</v>
      </c>
      <c r="F178" t="s">
        <v>161</v>
      </c>
      <c r="G178" t="s">
        <v>225</v>
      </c>
      <c r="H178">
        <v>375.61824369347215</v>
      </c>
      <c r="I178">
        <v>54</v>
      </c>
      <c r="J178">
        <v>1392859.4543391138</v>
      </c>
      <c r="K178">
        <v>100656000</v>
      </c>
      <c r="L178">
        <v>176</v>
      </c>
      <c r="M178">
        <v>0.33881004815731891</v>
      </c>
      <c r="N178">
        <v>-1.8867924528301887</v>
      </c>
    </row>
    <row r="179" spans="1:14" x14ac:dyDescent="0.3">
      <c r="A179">
        <v>178</v>
      </c>
      <c r="B179" t="s">
        <v>139</v>
      </c>
      <c r="C179" t="s">
        <v>149</v>
      </c>
      <c r="D179" t="s">
        <v>154</v>
      </c>
      <c r="E179" t="s">
        <v>156</v>
      </c>
      <c r="F179" t="s">
        <v>161</v>
      </c>
      <c r="G179" t="s">
        <v>225</v>
      </c>
      <c r="H179">
        <v>375.61824369347215</v>
      </c>
      <c r="I179">
        <v>54</v>
      </c>
      <c r="J179">
        <v>1392859.4543391138</v>
      </c>
      <c r="K179">
        <v>100656000</v>
      </c>
      <c r="L179">
        <v>177</v>
      </c>
      <c r="M179">
        <v>0.33881004815731891</v>
      </c>
      <c r="N179">
        <v>-1.8867924528301887</v>
      </c>
    </row>
    <row r="180" spans="1:14" x14ac:dyDescent="0.3">
      <c r="A180">
        <v>179</v>
      </c>
      <c r="B180" t="s">
        <v>139</v>
      </c>
      <c r="C180" t="s">
        <v>149</v>
      </c>
      <c r="D180" t="s">
        <v>154</v>
      </c>
      <c r="E180" t="s">
        <v>156</v>
      </c>
      <c r="F180" t="s">
        <v>161</v>
      </c>
      <c r="G180" t="s">
        <v>225</v>
      </c>
      <c r="H180">
        <v>375.61824369347215</v>
      </c>
      <c r="I180">
        <v>54</v>
      </c>
      <c r="J180">
        <v>1392859.4543391138</v>
      </c>
      <c r="K180">
        <v>100656000</v>
      </c>
      <c r="L180">
        <v>178</v>
      </c>
      <c r="M180">
        <v>0.33881004815731891</v>
      </c>
      <c r="N180">
        <v>-1.8867924528301887</v>
      </c>
    </row>
    <row r="181" spans="1:14" x14ac:dyDescent="0.3">
      <c r="A181">
        <v>180</v>
      </c>
      <c r="B181" t="s">
        <v>139</v>
      </c>
      <c r="C181" t="s">
        <v>149</v>
      </c>
      <c r="D181" t="s">
        <v>154</v>
      </c>
      <c r="E181" t="s">
        <v>156</v>
      </c>
      <c r="F181" t="s">
        <v>161</v>
      </c>
      <c r="G181" t="s">
        <v>225</v>
      </c>
      <c r="H181">
        <v>375.61824369347215</v>
      </c>
      <c r="I181">
        <v>54</v>
      </c>
      <c r="J181">
        <v>1392859.4543391138</v>
      </c>
      <c r="K181">
        <v>100656000</v>
      </c>
      <c r="L181">
        <v>179</v>
      </c>
      <c r="M181">
        <v>0.33881004815731891</v>
      </c>
      <c r="N181">
        <v>-1.8867924528301887</v>
      </c>
    </row>
    <row r="182" spans="1:14" x14ac:dyDescent="0.3">
      <c r="A182">
        <v>181</v>
      </c>
      <c r="B182" t="s">
        <v>139</v>
      </c>
      <c r="C182" t="s">
        <v>149</v>
      </c>
      <c r="D182" t="s">
        <v>154</v>
      </c>
      <c r="E182" t="s">
        <v>156</v>
      </c>
      <c r="F182" t="s">
        <v>161</v>
      </c>
      <c r="G182" t="s">
        <v>225</v>
      </c>
      <c r="H182">
        <v>375.61824369347215</v>
      </c>
      <c r="I182">
        <v>54</v>
      </c>
      <c r="J182">
        <v>1392859.4543391138</v>
      </c>
      <c r="K182">
        <v>100656000</v>
      </c>
      <c r="L182">
        <v>180</v>
      </c>
      <c r="M182">
        <v>0.33881004815731891</v>
      </c>
      <c r="N182">
        <v>-1.8867924528301887</v>
      </c>
    </row>
    <row r="183" spans="1:14" x14ac:dyDescent="0.3">
      <c r="A183">
        <v>182</v>
      </c>
      <c r="B183" t="s">
        <v>139</v>
      </c>
      <c r="C183" t="s">
        <v>149</v>
      </c>
      <c r="D183" t="s">
        <v>154</v>
      </c>
      <c r="E183" t="s">
        <v>156</v>
      </c>
      <c r="F183" t="s">
        <v>161</v>
      </c>
      <c r="G183" t="s">
        <v>225</v>
      </c>
      <c r="H183">
        <v>375.61824369347215</v>
      </c>
      <c r="I183">
        <v>54</v>
      </c>
      <c r="J183">
        <v>1392859.4543391138</v>
      </c>
      <c r="K183">
        <v>100656000</v>
      </c>
      <c r="L183">
        <v>181</v>
      </c>
      <c r="M183">
        <v>0.33881004815731891</v>
      </c>
      <c r="N183">
        <v>-1.8867924528301887</v>
      </c>
    </row>
    <row r="184" spans="1:14" x14ac:dyDescent="0.3">
      <c r="A184">
        <v>183</v>
      </c>
      <c r="B184" t="s">
        <v>139</v>
      </c>
      <c r="C184" t="s">
        <v>149</v>
      </c>
      <c r="D184" t="s">
        <v>154</v>
      </c>
      <c r="E184" t="s">
        <v>156</v>
      </c>
      <c r="F184" t="s">
        <v>161</v>
      </c>
      <c r="G184" t="s">
        <v>225</v>
      </c>
      <c r="H184">
        <v>375.61824369347215</v>
      </c>
      <c r="I184">
        <v>54</v>
      </c>
      <c r="J184">
        <v>1392859.4543391138</v>
      </c>
      <c r="K184">
        <v>100656000</v>
      </c>
      <c r="L184">
        <v>182</v>
      </c>
      <c r="M184">
        <v>0.33881004815731891</v>
      </c>
      <c r="N184">
        <v>-1.8867924528301887</v>
      </c>
    </row>
    <row r="185" spans="1:14" x14ac:dyDescent="0.3">
      <c r="A185">
        <v>184</v>
      </c>
      <c r="B185" t="s">
        <v>139</v>
      </c>
      <c r="C185" t="s">
        <v>149</v>
      </c>
      <c r="D185" t="s">
        <v>154</v>
      </c>
      <c r="E185" t="s">
        <v>156</v>
      </c>
      <c r="F185" t="s">
        <v>161</v>
      </c>
      <c r="G185" t="s">
        <v>225</v>
      </c>
      <c r="H185">
        <v>375.61824369347215</v>
      </c>
      <c r="I185">
        <v>54</v>
      </c>
      <c r="J185">
        <v>1392859.4543391138</v>
      </c>
      <c r="K185">
        <v>100656000</v>
      </c>
      <c r="L185">
        <v>183</v>
      </c>
      <c r="M185">
        <v>0.33881004815731891</v>
      </c>
      <c r="N185">
        <v>-1.8867924528301887</v>
      </c>
    </row>
    <row r="186" spans="1:14" x14ac:dyDescent="0.3">
      <c r="A186">
        <v>185</v>
      </c>
      <c r="B186" t="s">
        <v>139</v>
      </c>
      <c r="C186" t="s">
        <v>149</v>
      </c>
      <c r="D186" t="s">
        <v>154</v>
      </c>
      <c r="E186" t="s">
        <v>156</v>
      </c>
      <c r="F186" t="s">
        <v>161</v>
      </c>
      <c r="G186" t="s">
        <v>225</v>
      </c>
      <c r="H186">
        <v>375.61824369347215</v>
      </c>
      <c r="I186">
        <v>54</v>
      </c>
      <c r="J186">
        <v>1392859.4543391138</v>
      </c>
      <c r="K186">
        <v>100656000</v>
      </c>
      <c r="L186">
        <v>184</v>
      </c>
      <c r="M186">
        <v>0.33881004815731891</v>
      </c>
      <c r="N186">
        <v>-1.8867924528301887</v>
      </c>
    </row>
    <row r="187" spans="1:14" x14ac:dyDescent="0.3">
      <c r="A187">
        <v>186</v>
      </c>
      <c r="B187" t="s">
        <v>139</v>
      </c>
      <c r="C187" t="s">
        <v>149</v>
      </c>
      <c r="D187" t="s">
        <v>154</v>
      </c>
      <c r="E187" t="s">
        <v>156</v>
      </c>
      <c r="F187" t="s">
        <v>161</v>
      </c>
      <c r="G187" t="s">
        <v>225</v>
      </c>
      <c r="H187">
        <v>375.61824369347215</v>
      </c>
      <c r="I187">
        <v>54</v>
      </c>
      <c r="J187">
        <v>1392859.4543391138</v>
      </c>
      <c r="K187">
        <v>100656000</v>
      </c>
      <c r="L187">
        <v>185</v>
      </c>
      <c r="M187">
        <v>0.33881004815731891</v>
      </c>
      <c r="N187">
        <v>-1.8867924528301887</v>
      </c>
    </row>
    <row r="188" spans="1:14" x14ac:dyDescent="0.3">
      <c r="A188">
        <v>187</v>
      </c>
      <c r="B188" t="s">
        <v>139</v>
      </c>
      <c r="C188" t="s">
        <v>149</v>
      </c>
      <c r="D188" t="s">
        <v>154</v>
      </c>
      <c r="E188" t="s">
        <v>156</v>
      </c>
      <c r="F188" t="s">
        <v>161</v>
      </c>
      <c r="G188" t="s">
        <v>225</v>
      </c>
      <c r="H188">
        <v>375.61824369347215</v>
      </c>
      <c r="I188">
        <v>54</v>
      </c>
      <c r="J188">
        <v>1392859.4543391138</v>
      </c>
      <c r="K188">
        <v>100656000</v>
      </c>
      <c r="L188">
        <v>186</v>
      </c>
      <c r="M188">
        <v>0.33881004815731891</v>
      </c>
      <c r="N188">
        <v>-1.8867924528301887</v>
      </c>
    </row>
    <row r="189" spans="1:14" x14ac:dyDescent="0.3">
      <c r="A189">
        <v>188</v>
      </c>
      <c r="B189" t="s">
        <v>139</v>
      </c>
      <c r="C189" t="s">
        <v>149</v>
      </c>
      <c r="D189" t="s">
        <v>154</v>
      </c>
      <c r="E189" t="s">
        <v>156</v>
      </c>
      <c r="F189" t="s">
        <v>161</v>
      </c>
      <c r="G189" t="s">
        <v>225</v>
      </c>
      <c r="H189">
        <v>375.61824369347215</v>
      </c>
      <c r="I189">
        <v>54</v>
      </c>
      <c r="J189">
        <v>1392859.4543391138</v>
      </c>
      <c r="K189">
        <v>100656000</v>
      </c>
      <c r="L189">
        <v>187</v>
      </c>
      <c r="M189">
        <v>0.33881004815731891</v>
      </c>
      <c r="N189">
        <v>-1.8867924528301887</v>
      </c>
    </row>
    <row r="190" spans="1:14" x14ac:dyDescent="0.3">
      <c r="A190">
        <v>189</v>
      </c>
      <c r="B190" t="s">
        <v>139</v>
      </c>
      <c r="C190" t="s">
        <v>149</v>
      </c>
      <c r="D190" t="s">
        <v>154</v>
      </c>
      <c r="E190" t="s">
        <v>156</v>
      </c>
      <c r="F190" t="s">
        <v>161</v>
      </c>
      <c r="G190" t="s">
        <v>225</v>
      </c>
      <c r="H190">
        <v>375.61824369347215</v>
      </c>
      <c r="I190">
        <v>54</v>
      </c>
      <c r="J190">
        <v>1392859.4543391138</v>
      </c>
      <c r="K190">
        <v>100656000</v>
      </c>
      <c r="L190">
        <v>188</v>
      </c>
      <c r="M190">
        <v>0.33881004815731891</v>
      </c>
      <c r="N190">
        <v>-1.8867924528301887</v>
      </c>
    </row>
    <row r="191" spans="1:14" x14ac:dyDescent="0.3">
      <c r="A191">
        <v>190</v>
      </c>
      <c r="B191" t="s">
        <v>139</v>
      </c>
      <c r="C191" t="s">
        <v>149</v>
      </c>
      <c r="D191" t="s">
        <v>154</v>
      </c>
      <c r="E191" t="s">
        <v>156</v>
      </c>
      <c r="F191" t="s">
        <v>161</v>
      </c>
      <c r="G191" t="s">
        <v>225</v>
      </c>
      <c r="H191">
        <v>375.61824369347215</v>
      </c>
      <c r="I191">
        <v>54</v>
      </c>
      <c r="J191">
        <v>1392859.4543391138</v>
      </c>
      <c r="K191">
        <v>100656000</v>
      </c>
      <c r="L191">
        <v>189</v>
      </c>
      <c r="M191">
        <v>0.33881004815731891</v>
      </c>
      <c r="N191">
        <v>-1.8867924528301887</v>
      </c>
    </row>
    <row r="192" spans="1:14" x14ac:dyDescent="0.3">
      <c r="A192">
        <v>191</v>
      </c>
      <c r="B192" t="s">
        <v>139</v>
      </c>
      <c r="C192" t="s">
        <v>149</v>
      </c>
      <c r="D192" t="s">
        <v>154</v>
      </c>
      <c r="E192" t="s">
        <v>156</v>
      </c>
      <c r="F192" t="s">
        <v>161</v>
      </c>
      <c r="G192" t="s">
        <v>225</v>
      </c>
      <c r="H192">
        <v>375.61824369347215</v>
      </c>
      <c r="I192">
        <v>54</v>
      </c>
      <c r="J192">
        <v>1392859.4543391138</v>
      </c>
      <c r="K192">
        <v>100656000</v>
      </c>
      <c r="L192">
        <v>190</v>
      </c>
      <c r="M192">
        <v>0.33881004815731891</v>
      </c>
      <c r="N192">
        <v>-1.8867924528301887</v>
      </c>
    </row>
    <row r="193" spans="1:14" x14ac:dyDescent="0.3">
      <c r="A193">
        <v>192</v>
      </c>
      <c r="B193" t="s">
        <v>139</v>
      </c>
      <c r="C193" t="s">
        <v>149</v>
      </c>
      <c r="D193" t="s">
        <v>154</v>
      </c>
      <c r="E193" t="s">
        <v>156</v>
      </c>
      <c r="F193" t="s">
        <v>161</v>
      </c>
      <c r="G193" t="s">
        <v>225</v>
      </c>
      <c r="H193">
        <v>375.61824369347215</v>
      </c>
      <c r="I193">
        <v>54</v>
      </c>
      <c r="J193">
        <v>1392859.4543391138</v>
      </c>
      <c r="K193">
        <v>100656000</v>
      </c>
      <c r="L193">
        <v>191</v>
      </c>
      <c r="M193">
        <v>0.33881004815731891</v>
      </c>
      <c r="N193">
        <v>-1.8867924528301887</v>
      </c>
    </row>
    <row r="194" spans="1:14" x14ac:dyDescent="0.3">
      <c r="A194">
        <v>193</v>
      </c>
      <c r="B194" t="s">
        <v>139</v>
      </c>
      <c r="C194" t="s">
        <v>149</v>
      </c>
      <c r="D194" t="s">
        <v>154</v>
      </c>
      <c r="E194" t="s">
        <v>156</v>
      </c>
      <c r="F194" t="s">
        <v>161</v>
      </c>
      <c r="G194" t="s">
        <v>225</v>
      </c>
      <c r="H194">
        <v>375.61824369347215</v>
      </c>
      <c r="I194">
        <v>54</v>
      </c>
      <c r="J194">
        <v>1392859.4543391138</v>
      </c>
      <c r="K194">
        <v>100656000</v>
      </c>
      <c r="L194">
        <v>192</v>
      </c>
      <c r="M194">
        <v>0.33881004815731891</v>
      </c>
      <c r="N194">
        <v>-1.8867924528301887</v>
      </c>
    </row>
    <row r="195" spans="1:14" x14ac:dyDescent="0.3">
      <c r="A195">
        <v>194</v>
      </c>
      <c r="B195" t="s">
        <v>139</v>
      </c>
      <c r="C195" t="s">
        <v>149</v>
      </c>
      <c r="D195" t="s">
        <v>154</v>
      </c>
      <c r="E195" t="s">
        <v>156</v>
      </c>
      <c r="F195" t="s">
        <v>161</v>
      </c>
      <c r="G195" t="s">
        <v>225</v>
      </c>
      <c r="H195">
        <v>375.61824369347215</v>
      </c>
      <c r="I195">
        <v>54</v>
      </c>
      <c r="J195">
        <v>1392859.4543391138</v>
      </c>
      <c r="K195">
        <v>100656000</v>
      </c>
      <c r="L195">
        <v>193</v>
      </c>
      <c r="M195">
        <v>0.33881004815731891</v>
      </c>
      <c r="N195">
        <v>-1.8867924528301887</v>
      </c>
    </row>
    <row r="196" spans="1:14" x14ac:dyDescent="0.3">
      <c r="A196">
        <v>195</v>
      </c>
      <c r="B196" t="s">
        <v>139</v>
      </c>
      <c r="C196" t="s">
        <v>149</v>
      </c>
      <c r="D196" t="s">
        <v>154</v>
      </c>
      <c r="E196" t="s">
        <v>156</v>
      </c>
      <c r="F196" t="s">
        <v>161</v>
      </c>
      <c r="G196" t="s">
        <v>225</v>
      </c>
      <c r="H196">
        <v>375.61824369347215</v>
      </c>
      <c r="I196">
        <v>54</v>
      </c>
      <c r="J196">
        <v>1392859.4543391138</v>
      </c>
      <c r="K196">
        <v>100656000</v>
      </c>
      <c r="L196">
        <v>194</v>
      </c>
      <c r="M196">
        <v>0.33881004815731891</v>
      </c>
      <c r="N196">
        <v>-1.8867924528301887</v>
      </c>
    </row>
    <row r="197" spans="1:14" x14ac:dyDescent="0.3">
      <c r="A197">
        <v>196</v>
      </c>
      <c r="B197" t="s">
        <v>139</v>
      </c>
      <c r="C197" t="s">
        <v>149</v>
      </c>
      <c r="D197" t="s">
        <v>154</v>
      </c>
      <c r="E197" t="s">
        <v>156</v>
      </c>
      <c r="F197" t="s">
        <v>161</v>
      </c>
      <c r="G197" t="s">
        <v>225</v>
      </c>
      <c r="H197">
        <v>375.61824369347215</v>
      </c>
      <c r="I197">
        <v>54</v>
      </c>
      <c r="J197">
        <v>1392859.4543391138</v>
      </c>
      <c r="K197">
        <v>100656000</v>
      </c>
      <c r="L197">
        <v>195</v>
      </c>
      <c r="M197">
        <v>0.33881004815731891</v>
      </c>
      <c r="N197">
        <v>-1.8867924528301887</v>
      </c>
    </row>
    <row r="198" spans="1:14" x14ac:dyDescent="0.3">
      <c r="A198">
        <v>197</v>
      </c>
      <c r="B198" t="s">
        <v>139</v>
      </c>
      <c r="C198" t="s">
        <v>149</v>
      </c>
      <c r="D198" t="s">
        <v>154</v>
      </c>
      <c r="E198" t="s">
        <v>156</v>
      </c>
      <c r="F198" t="s">
        <v>161</v>
      </c>
      <c r="G198" t="s">
        <v>225</v>
      </c>
      <c r="H198">
        <v>375.61824369347215</v>
      </c>
      <c r="I198">
        <v>54</v>
      </c>
      <c r="J198">
        <v>1392859.4543391138</v>
      </c>
      <c r="K198">
        <v>100656000</v>
      </c>
      <c r="L198">
        <v>196</v>
      </c>
      <c r="M198">
        <v>0.33881004815731891</v>
      </c>
      <c r="N198">
        <v>-1.8867924528301887</v>
      </c>
    </row>
    <row r="199" spans="1:14" x14ac:dyDescent="0.3">
      <c r="A199">
        <v>198</v>
      </c>
      <c r="B199" t="s">
        <v>139</v>
      </c>
      <c r="C199" t="s">
        <v>149</v>
      </c>
      <c r="D199" t="s">
        <v>154</v>
      </c>
      <c r="E199" t="s">
        <v>156</v>
      </c>
      <c r="F199" t="s">
        <v>161</v>
      </c>
      <c r="G199" t="s">
        <v>225</v>
      </c>
      <c r="H199">
        <v>375.61824369347215</v>
      </c>
      <c r="I199">
        <v>54</v>
      </c>
      <c r="J199">
        <v>1392859.4543391138</v>
      </c>
      <c r="K199">
        <v>100656000</v>
      </c>
      <c r="L199">
        <v>197</v>
      </c>
      <c r="M199">
        <v>0.33881004815731891</v>
      </c>
      <c r="N199">
        <v>-1.8867924528301887</v>
      </c>
    </row>
    <row r="200" spans="1:14" x14ac:dyDescent="0.3">
      <c r="A200">
        <v>199</v>
      </c>
      <c r="B200" t="s">
        <v>139</v>
      </c>
      <c r="C200" t="s">
        <v>149</v>
      </c>
      <c r="D200" t="s">
        <v>154</v>
      </c>
      <c r="E200" t="s">
        <v>156</v>
      </c>
      <c r="F200" t="s">
        <v>161</v>
      </c>
      <c r="G200" t="s">
        <v>225</v>
      </c>
      <c r="H200">
        <v>375.61824369347215</v>
      </c>
      <c r="I200">
        <v>54</v>
      </c>
      <c r="J200">
        <v>1392859.4543391138</v>
      </c>
      <c r="K200">
        <v>100656000</v>
      </c>
      <c r="L200">
        <v>198</v>
      </c>
      <c r="M200">
        <v>0.33881004815731891</v>
      </c>
      <c r="N200">
        <v>-1.8867924528301887</v>
      </c>
    </row>
    <row r="201" spans="1:14" x14ac:dyDescent="0.3">
      <c r="A201">
        <v>200</v>
      </c>
      <c r="B201" t="s">
        <v>139</v>
      </c>
      <c r="C201" t="s">
        <v>149</v>
      </c>
      <c r="D201" t="s">
        <v>154</v>
      </c>
      <c r="E201" t="s">
        <v>156</v>
      </c>
      <c r="F201" t="s">
        <v>161</v>
      </c>
      <c r="G201" t="s">
        <v>225</v>
      </c>
      <c r="H201">
        <v>375.61824369347215</v>
      </c>
      <c r="I201">
        <v>54</v>
      </c>
      <c r="J201">
        <v>1392859.4543391138</v>
      </c>
      <c r="K201">
        <v>100656000</v>
      </c>
      <c r="L201">
        <v>199</v>
      </c>
      <c r="M201">
        <v>0.33881004815731891</v>
      </c>
      <c r="N201">
        <v>-1.8867924528301887</v>
      </c>
    </row>
    <row r="202" spans="1:14" x14ac:dyDescent="0.3">
      <c r="A202">
        <v>201</v>
      </c>
      <c r="B202" t="s">
        <v>139</v>
      </c>
      <c r="C202" t="s">
        <v>149</v>
      </c>
      <c r="D202" t="s">
        <v>154</v>
      </c>
      <c r="E202" t="s">
        <v>156</v>
      </c>
      <c r="F202" t="s">
        <v>161</v>
      </c>
      <c r="G202" t="s">
        <v>225</v>
      </c>
      <c r="H202">
        <v>375.61824369347215</v>
      </c>
      <c r="I202">
        <v>54</v>
      </c>
      <c r="J202">
        <v>1392859.4543391138</v>
      </c>
      <c r="K202">
        <v>100656000</v>
      </c>
      <c r="L202">
        <v>200</v>
      </c>
      <c r="M202">
        <v>0.33881004815731891</v>
      </c>
      <c r="N202">
        <v>-1.8867924528301887</v>
      </c>
    </row>
    <row r="203" spans="1:14" x14ac:dyDescent="0.3">
      <c r="A203">
        <v>202</v>
      </c>
      <c r="B203" t="s">
        <v>139</v>
      </c>
      <c r="C203" t="s">
        <v>149</v>
      </c>
      <c r="D203" t="s">
        <v>154</v>
      </c>
      <c r="E203" t="s">
        <v>156</v>
      </c>
      <c r="F203" t="s">
        <v>161</v>
      </c>
      <c r="G203" t="s">
        <v>225</v>
      </c>
      <c r="H203">
        <v>375.61824369347215</v>
      </c>
      <c r="I203">
        <v>54</v>
      </c>
      <c r="J203">
        <v>1392859.4543391138</v>
      </c>
      <c r="K203">
        <v>100656000</v>
      </c>
      <c r="L203">
        <v>201</v>
      </c>
      <c r="M203">
        <v>0.33881004815731891</v>
      </c>
      <c r="N203">
        <v>-1.8867924528301887</v>
      </c>
    </row>
    <row r="204" spans="1:14" x14ac:dyDescent="0.3">
      <c r="A204">
        <v>203</v>
      </c>
      <c r="B204" t="s">
        <v>139</v>
      </c>
      <c r="C204" t="s">
        <v>149</v>
      </c>
      <c r="D204" t="s">
        <v>154</v>
      </c>
      <c r="E204" t="s">
        <v>156</v>
      </c>
      <c r="F204" t="s">
        <v>161</v>
      </c>
      <c r="G204" t="s">
        <v>225</v>
      </c>
      <c r="H204">
        <v>375.61824369347215</v>
      </c>
      <c r="I204">
        <v>54</v>
      </c>
      <c r="J204">
        <v>1392859.4543391138</v>
      </c>
      <c r="K204">
        <v>100656000</v>
      </c>
      <c r="L204">
        <v>202</v>
      </c>
      <c r="M204">
        <v>0.33881004815731891</v>
      </c>
      <c r="N204">
        <v>-1.8867924528301887</v>
      </c>
    </row>
    <row r="205" spans="1:14" x14ac:dyDescent="0.3">
      <c r="A205">
        <v>204</v>
      </c>
      <c r="B205" t="s">
        <v>139</v>
      </c>
      <c r="C205" t="s">
        <v>149</v>
      </c>
      <c r="D205" t="s">
        <v>154</v>
      </c>
      <c r="E205" t="s">
        <v>156</v>
      </c>
      <c r="F205" t="s">
        <v>161</v>
      </c>
      <c r="G205" t="s">
        <v>225</v>
      </c>
      <c r="H205">
        <v>375.44088784936639</v>
      </c>
      <c r="I205">
        <v>54</v>
      </c>
      <c r="J205">
        <v>1541680.7297669984</v>
      </c>
      <c r="K205">
        <v>100656000</v>
      </c>
      <c r="L205">
        <v>203</v>
      </c>
      <c r="M205">
        <v>-10.309576156990193</v>
      </c>
      <c r="N205">
        <v>-1.8867924528301887</v>
      </c>
    </row>
    <row r="206" spans="1:14" x14ac:dyDescent="0.3">
      <c r="A206">
        <v>205</v>
      </c>
      <c r="B206" t="s">
        <v>139</v>
      </c>
      <c r="C206" t="s">
        <v>149</v>
      </c>
      <c r="D206" t="s">
        <v>154</v>
      </c>
      <c r="E206" t="s">
        <v>156</v>
      </c>
      <c r="F206" t="s">
        <v>161</v>
      </c>
      <c r="G206" t="s">
        <v>225</v>
      </c>
      <c r="H206">
        <v>375.44088784936639</v>
      </c>
      <c r="I206">
        <v>54</v>
      </c>
      <c r="J206">
        <v>1541680.7297669984</v>
      </c>
      <c r="K206">
        <v>100656000</v>
      </c>
      <c r="L206">
        <v>204</v>
      </c>
      <c r="M206">
        <v>-10.309576156990193</v>
      </c>
      <c r="N206">
        <v>-1.8867924528301887</v>
      </c>
    </row>
    <row r="207" spans="1:14" x14ac:dyDescent="0.3">
      <c r="A207">
        <v>206</v>
      </c>
      <c r="B207" t="s">
        <v>139</v>
      </c>
      <c r="C207" t="s">
        <v>149</v>
      </c>
      <c r="D207" t="s">
        <v>154</v>
      </c>
      <c r="E207" t="s">
        <v>156</v>
      </c>
      <c r="F207" t="s">
        <v>161</v>
      </c>
      <c r="G207" t="s">
        <v>225</v>
      </c>
      <c r="H207">
        <v>375.44088784936639</v>
      </c>
      <c r="I207">
        <v>54</v>
      </c>
      <c r="J207">
        <v>1541680.7297669984</v>
      </c>
      <c r="K207">
        <v>100656000</v>
      </c>
      <c r="L207">
        <v>205</v>
      </c>
      <c r="M207">
        <v>-10.309576156990193</v>
      </c>
      <c r="N207">
        <v>-1.8867924528301887</v>
      </c>
    </row>
    <row r="208" spans="1:14" x14ac:dyDescent="0.3">
      <c r="A208">
        <v>207</v>
      </c>
      <c r="B208" t="s">
        <v>139</v>
      </c>
      <c r="C208" t="s">
        <v>149</v>
      </c>
      <c r="D208" t="s">
        <v>154</v>
      </c>
      <c r="E208" t="s">
        <v>156</v>
      </c>
      <c r="F208" t="s">
        <v>161</v>
      </c>
      <c r="G208" t="s">
        <v>225</v>
      </c>
      <c r="H208">
        <v>375.44088784936639</v>
      </c>
      <c r="I208">
        <v>54</v>
      </c>
      <c r="J208">
        <v>1541680.7297669984</v>
      </c>
      <c r="K208">
        <v>100656000</v>
      </c>
      <c r="L208">
        <v>206</v>
      </c>
      <c r="M208">
        <v>-10.309576156990193</v>
      </c>
      <c r="N208">
        <v>-1.8867924528301887</v>
      </c>
    </row>
    <row r="209" spans="1:14" x14ac:dyDescent="0.3">
      <c r="A209">
        <v>208</v>
      </c>
      <c r="B209" t="s">
        <v>139</v>
      </c>
      <c r="C209" t="s">
        <v>149</v>
      </c>
      <c r="D209" t="s">
        <v>154</v>
      </c>
      <c r="E209" t="s">
        <v>156</v>
      </c>
      <c r="F209" t="s">
        <v>161</v>
      </c>
      <c r="G209" t="s">
        <v>225</v>
      </c>
      <c r="H209">
        <v>375.44088784936639</v>
      </c>
      <c r="I209">
        <v>54</v>
      </c>
      <c r="J209">
        <v>1541680.7297669984</v>
      </c>
      <c r="K209">
        <v>100656000</v>
      </c>
      <c r="L209">
        <v>207</v>
      </c>
      <c r="M209">
        <v>-10.309576156990193</v>
      </c>
      <c r="N209">
        <v>-1.8867924528301887</v>
      </c>
    </row>
    <row r="210" spans="1:14" x14ac:dyDescent="0.3">
      <c r="A210">
        <v>209</v>
      </c>
      <c r="B210" t="s">
        <v>139</v>
      </c>
      <c r="C210" t="s">
        <v>149</v>
      </c>
      <c r="D210" t="s">
        <v>154</v>
      </c>
      <c r="E210" t="s">
        <v>156</v>
      </c>
      <c r="F210" t="s">
        <v>161</v>
      </c>
      <c r="G210" t="s">
        <v>225</v>
      </c>
      <c r="H210">
        <v>375.44088784936639</v>
      </c>
      <c r="I210">
        <v>54</v>
      </c>
      <c r="J210">
        <v>1541680.7297669984</v>
      </c>
      <c r="K210">
        <v>100656000</v>
      </c>
      <c r="L210">
        <v>208</v>
      </c>
      <c r="M210">
        <v>-10.309576156990193</v>
      </c>
      <c r="N210">
        <v>-1.8867924528301887</v>
      </c>
    </row>
    <row r="211" spans="1:14" x14ac:dyDescent="0.3">
      <c r="A211">
        <v>210</v>
      </c>
      <c r="B211" t="s">
        <v>139</v>
      </c>
      <c r="C211" t="s">
        <v>149</v>
      </c>
      <c r="D211" t="s">
        <v>154</v>
      </c>
      <c r="E211" t="s">
        <v>156</v>
      </c>
      <c r="F211" t="s">
        <v>161</v>
      </c>
      <c r="G211" t="s">
        <v>225</v>
      </c>
      <c r="H211">
        <v>375.44088784936639</v>
      </c>
      <c r="I211">
        <v>54</v>
      </c>
      <c r="J211">
        <v>1541680.7297669984</v>
      </c>
      <c r="K211">
        <v>100656000</v>
      </c>
      <c r="L211">
        <v>209</v>
      </c>
      <c r="M211">
        <v>-10.309576156990193</v>
      </c>
      <c r="N211">
        <v>-1.8867924528301887</v>
      </c>
    </row>
    <row r="212" spans="1:14" x14ac:dyDescent="0.3">
      <c r="A212">
        <v>211</v>
      </c>
      <c r="B212" t="s">
        <v>139</v>
      </c>
      <c r="C212" t="s">
        <v>149</v>
      </c>
      <c r="D212" t="s">
        <v>154</v>
      </c>
      <c r="E212" t="s">
        <v>156</v>
      </c>
      <c r="F212" t="s">
        <v>161</v>
      </c>
      <c r="G212" t="s">
        <v>225</v>
      </c>
      <c r="H212">
        <v>375.44088784936639</v>
      </c>
      <c r="I212">
        <v>54</v>
      </c>
      <c r="J212">
        <v>1541680.7297669984</v>
      </c>
      <c r="K212">
        <v>100656000</v>
      </c>
      <c r="L212">
        <v>210</v>
      </c>
      <c r="M212">
        <v>-10.309576156990193</v>
      </c>
      <c r="N212">
        <v>-1.8867924528301887</v>
      </c>
    </row>
    <row r="213" spans="1:14" x14ac:dyDescent="0.3">
      <c r="A213">
        <v>212</v>
      </c>
      <c r="B213" t="s">
        <v>139</v>
      </c>
      <c r="C213" t="s">
        <v>149</v>
      </c>
      <c r="D213" t="s">
        <v>154</v>
      </c>
      <c r="E213" t="s">
        <v>156</v>
      </c>
      <c r="F213" t="s">
        <v>161</v>
      </c>
      <c r="G213" t="s">
        <v>225</v>
      </c>
      <c r="H213">
        <v>375.44088784936639</v>
      </c>
      <c r="I213">
        <v>54</v>
      </c>
      <c r="J213">
        <v>1541680.7297669984</v>
      </c>
      <c r="K213">
        <v>100656000</v>
      </c>
      <c r="L213">
        <v>211</v>
      </c>
      <c r="M213">
        <v>-10.309576156990193</v>
      </c>
      <c r="N213">
        <v>-1.8867924528301887</v>
      </c>
    </row>
    <row r="214" spans="1:14" x14ac:dyDescent="0.3">
      <c r="A214">
        <v>213</v>
      </c>
      <c r="B214" t="s">
        <v>139</v>
      </c>
      <c r="C214" t="s">
        <v>149</v>
      </c>
      <c r="D214" t="s">
        <v>154</v>
      </c>
      <c r="E214" t="s">
        <v>156</v>
      </c>
      <c r="F214" t="s">
        <v>161</v>
      </c>
      <c r="G214" t="s">
        <v>225</v>
      </c>
      <c r="H214">
        <v>375.44088784936639</v>
      </c>
      <c r="I214">
        <v>54</v>
      </c>
      <c r="J214">
        <v>1541680.7297669984</v>
      </c>
      <c r="K214">
        <v>100656000</v>
      </c>
      <c r="L214">
        <v>212</v>
      </c>
      <c r="M214">
        <v>-10.309576156990193</v>
      </c>
      <c r="N214">
        <v>-1.8867924528301887</v>
      </c>
    </row>
    <row r="215" spans="1:14" x14ac:dyDescent="0.3">
      <c r="A215">
        <v>214</v>
      </c>
      <c r="B215" t="s">
        <v>139</v>
      </c>
      <c r="C215" t="s">
        <v>149</v>
      </c>
      <c r="D215" t="s">
        <v>154</v>
      </c>
      <c r="E215" t="s">
        <v>156</v>
      </c>
      <c r="F215" t="s">
        <v>161</v>
      </c>
      <c r="G215" t="s">
        <v>225</v>
      </c>
      <c r="H215">
        <v>375.44088784936639</v>
      </c>
      <c r="I215">
        <v>54</v>
      </c>
      <c r="J215">
        <v>1541680.7297669984</v>
      </c>
      <c r="K215">
        <v>100656000</v>
      </c>
      <c r="L215">
        <v>213</v>
      </c>
      <c r="M215">
        <v>-10.309576156990193</v>
      </c>
      <c r="N215">
        <v>-1.8867924528301887</v>
      </c>
    </row>
    <row r="216" spans="1:14" x14ac:dyDescent="0.3">
      <c r="A216">
        <v>215</v>
      </c>
      <c r="B216" t="s">
        <v>139</v>
      </c>
      <c r="C216" t="s">
        <v>149</v>
      </c>
      <c r="D216" t="s">
        <v>154</v>
      </c>
      <c r="E216" t="s">
        <v>156</v>
      </c>
      <c r="F216" t="s">
        <v>161</v>
      </c>
      <c r="G216" t="s">
        <v>225</v>
      </c>
      <c r="H216">
        <v>375.44088784936639</v>
      </c>
      <c r="I216">
        <v>54</v>
      </c>
      <c r="J216">
        <v>1541680.7297669984</v>
      </c>
      <c r="K216">
        <v>100656000</v>
      </c>
      <c r="L216">
        <v>214</v>
      </c>
      <c r="M216">
        <v>-10.309576156990193</v>
      </c>
      <c r="N216">
        <v>-1.8867924528301887</v>
      </c>
    </row>
    <row r="217" spans="1:14" x14ac:dyDescent="0.3">
      <c r="A217">
        <v>216</v>
      </c>
      <c r="B217" t="s">
        <v>139</v>
      </c>
      <c r="C217" t="s">
        <v>149</v>
      </c>
      <c r="D217" t="s">
        <v>154</v>
      </c>
      <c r="E217" t="s">
        <v>156</v>
      </c>
      <c r="F217" t="s">
        <v>161</v>
      </c>
      <c r="G217" t="s">
        <v>225</v>
      </c>
      <c r="H217">
        <v>375.44088784936639</v>
      </c>
      <c r="I217">
        <v>54</v>
      </c>
      <c r="J217">
        <v>1541680.7297669984</v>
      </c>
      <c r="K217">
        <v>100656000</v>
      </c>
      <c r="L217">
        <v>215</v>
      </c>
      <c r="M217">
        <v>-10.309576156990193</v>
      </c>
      <c r="N217">
        <v>-1.8867924528301887</v>
      </c>
    </row>
    <row r="218" spans="1:14" x14ac:dyDescent="0.3">
      <c r="A218">
        <v>217</v>
      </c>
      <c r="B218" t="s">
        <v>139</v>
      </c>
      <c r="C218" t="s">
        <v>149</v>
      </c>
      <c r="D218" t="s">
        <v>154</v>
      </c>
      <c r="E218" t="s">
        <v>156</v>
      </c>
      <c r="F218" t="s">
        <v>161</v>
      </c>
      <c r="G218" t="s">
        <v>225</v>
      </c>
      <c r="H218">
        <v>375.44088784936639</v>
      </c>
      <c r="I218">
        <v>54</v>
      </c>
      <c r="J218">
        <v>1541680.7297669984</v>
      </c>
      <c r="K218">
        <v>100656000</v>
      </c>
      <c r="L218">
        <v>216</v>
      </c>
      <c r="M218">
        <v>-10.309576156990193</v>
      </c>
      <c r="N218">
        <v>-1.8867924528301887</v>
      </c>
    </row>
    <row r="219" spans="1:14" x14ac:dyDescent="0.3">
      <c r="A219">
        <v>218</v>
      </c>
      <c r="B219" t="s">
        <v>139</v>
      </c>
      <c r="C219" t="s">
        <v>149</v>
      </c>
      <c r="D219" t="s">
        <v>154</v>
      </c>
      <c r="E219" t="s">
        <v>156</v>
      </c>
      <c r="F219" t="s">
        <v>161</v>
      </c>
      <c r="G219" t="s">
        <v>225</v>
      </c>
      <c r="H219">
        <v>375.44088784936639</v>
      </c>
      <c r="I219">
        <v>54</v>
      </c>
      <c r="J219">
        <v>1541680.7297669984</v>
      </c>
      <c r="K219">
        <v>100656000</v>
      </c>
      <c r="L219">
        <v>217</v>
      </c>
      <c r="M219">
        <v>-10.309576156990193</v>
      </c>
      <c r="N219">
        <v>-1.8867924528301887</v>
      </c>
    </row>
    <row r="220" spans="1:14" x14ac:dyDescent="0.3">
      <c r="A220">
        <v>219</v>
      </c>
      <c r="B220" t="s">
        <v>139</v>
      </c>
      <c r="C220" t="s">
        <v>149</v>
      </c>
      <c r="D220" t="s">
        <v>154</v>
      </c>
      <c r="E220" t="s">
        <v>156</v>
      </c>
      <c r="F220" t="s">
        <v>161</v>
      </c>
      <c r="G220" t="s">
        <v>225</v>
      </c>
      <c r="H220">
        <v>375.44088784936639</v>
      </c>
      <c r="I220">
        <v>54</v>
      </c>
      <c r="J220">
        <v>1541680.7297669984</v>
      </c>
      <c r="K220">
        <v>100656000</v>
      </c>
      <c r="L220">
        <v>218</v>
      </c>
      <c r="M220">
        <v>-10.309576156990193</v>
      </c>
      <c r="N220">
        <v>-1.8867924528301887</v>
      </c>
    </row>
    <row r="221" spans="1:14" x14ac:dyDescent="0.3">
      <c r="A221">
        <v>220</v>
      </c>
      <c r="B221" t="s">
        <v>139</v>
      </c>
      <c r="C221" t="s">
        <v>149</v>
      </c>
      <c r="D221" t="s">
        <v>154</v>
      </c>
      <c r="E221" t="s">
        <v>156</v>
      </c>
      <c r="F221" t="s">
        <v>161</v>
      </c>
      <c r="G221" t="s">
        <v>225</v>
      </c>
      <c r="H221">
        <v>375.44088784936639</v>
      </c>
      <c r="I221">
        <v>54</v>
      </c>
      <c r="J221">
        <v>1541680.7297669984</v>
      </c>
      <c r="K221">
        <v>100656000</v>
      </c>
      <c r="L221">
        <v>219</v>
      </c>
      <c r="M221">
        <v>-10.309576156990193</v>
      </c>
      <c r="N221">
        <v>-1.8867924528301887</v>
      </c>
    </row>
    <row r="222" spans="1:14" x14ac:dyDescent="0.3">
      <c r="A222">
        <v>221</v>
      </c>
      <c r="B222" t="s">
        <v>139</v>
      </c>
      <c r="C222" t="s">
        <v>149</v>
      </c>
      <c r="D222" t="s">
        <v>154</v>
      </c>
      <c r="E222" t="s">
        <v>156</v>
      </c>
      <c r="F222" t="s">
        <v>161</v>
      </c>
      <c r="G222" t="s">
        <v>225</v>
      </c>
      <c r="H222">
        <v>375.44088784936639</v>
      </c>
      <c r="I222">
        <v>54</v>
      </c>
      <c r="J222">
        <v>1541680.7297669984</v>
      </c>
      <c r="K222">
        <v>100656000</v>
      </c>
      <c r="L222">
        <v>220</v>
      </c>
      <c r="M222">
        <v>-10.309576156990193</v>
      </c>
      <c r="N222">
        <v>-1.8867924528301887</v>
      </c>
    </row>
    <row r="223" spans="1:14" x14ac:dyDescent="0.3">
      <c r="A223">
        <v>222</v>
      </c>
      <c r="B223" t="s">
        <v>139</v>
      </c>
      <c r="C223" t="s">
        <v>149</v>
      </c>
      <c r="D223" t="s">
        <v>154</v>
      </c>
      <c r="E223" t="s">
        <v>156</v>
      </c>
      <c r="F223" t="s">
        <v>161</v>
      </c>
      <c r="G223" t="s">
        <v>225</v>
      </c>
      <c r="H223">
        <v>375.44088784936639</v>
      </c>
      <c r="I223">
        <v>54</v>
      </c>
      <c r="J223">
        <v>1541680.7297669984</v>
      </c>
      <c r="K223">
        <v>100656000</v>
      </c>
      <c r="L223">
        <v>221</v>
      </c>
      <c r="M223">
        <v>-10.309576156990193</v>
      </c>
      <c r="N223">
        <v>-1.8867924528301887</v>
      </c>
    </row>
    <row r="224" spans="1:14" x14ac:dyDescent="0.3">
      <c r="A224">
        <v>223</v>
      </c>
      <c r="B224" t="s">
        <v>139</v>
      </c>
      <c r="C224" t="s">
        <v>149</v>
      </c>
      <c r="D224" t="s">
        <v>154</v>
      </c>
      <c r="E224" t="s">
        <v>156</v>
      </c>
      <c r="F224" t="s">
        <v>161</v>
      </c>
      <c r="G224" t="s">
        <v>225</v>
      </c>
      <c r="H224">
        <v>375.44088784936639</v>
      </c>
      <c r="I224">
        <v>54</v>
      </c>
      <c r="J224">
        <v>1541680.7297669984</v>
      </c>
      <c r="K224">
        <v>100656000</v>
      </c>
      <c r="L224">
        <v>222</v>
      </c>
      <c r="M224">
        <v>-10.309576156990193</v>
      </c>
      <c r="N224">
        <v>-1.8867924528301887</v>
      </c>
    </row>
    <row r="225" spans="1:14" x14ac:dyDescent="0.3">
      <c r="A225">
        <v>224</v>
      </c>
      <c r="B225" t="s">
        <v>139</v>
      </c>
      <c r="C225" t="s">
        <v>149</v>
      </c>
      <c r="D225" t="s">
        <v>154</v>
      </c>
      <c r="E225" t="s">
        <v>156</v>
      </c>
      <c r="F225" t="s">
        <v>161</v>
      </c>
      <c r="G225" t="s">
        <v>225</v>
      </c>
      <c r="H225">
        <v>375.44088784936639</v>
      </c>
      <c r="I225">
        <v>54</v>
      </c>
      <c r="J225">
        <v>1541680.7297669984</v>
      </c>
      <c r="K225">
        <v>100656000</v>
      </c>
      <c r="L225">
        <v>223</v>
      </c>
      <c r="M225">
        <v>-10.309576156990193</v>
      </c>
      <c r="N225">
        <v>-1.8867924528301887</v>
      </c>
    </row>
    <row r="226" spans="1:14" x14ac:dyDescent="0.3">
      <c r="A226">
        <v>225</v>
      </c>
      <c r="B226" t="s">
        <v>139</v>
      </c>
      <c r="C226" t="s">
        <v>149</v>
      </c>
      <c r="D226" t="s">
        <v>154</v>
      </c>
      <c r="E226" t="s">
        <v>156</v>
      </c>
      <c r="F226" t="s">
        <v>161</v>
      </c>
      <c r="G226" t="s">
        <v>225</v>
      </c>
      <c r="H226">
        <v>375.44088784936639</v>
      </c>
      <c r="I226">
        <v>54</v>
      </c>
      <c r="J226">
        <v>1541680.7297669984</v>
      </c>
      <c r="K226">
        <v>100656000</v>
      </c>
      <c r="L226">
        <v>224</v>
      </c>
      <c r="M226">
        <v>-10.309576156990193</v>
      </c>
      <c r="N226">
        <v>-1.8867924528301887</v>
      </c>
    </row>
    <row r="227" spans="1:14" x14ac:dyDescent="0.3">
      <c r="A227">
        <v>226</v>
      </c>
      <c r="B227" t="s">
        <v>139</v>
      </c>
      <c r="C227" t="s">
        <v>149</v>
      </c>
      <c r="D227" t="s">
        <v>154</v>
      </c>
      <c r="E227" t="s">
        <v>156</v>
      </c>
      <c r="F227" t="s">
        <v>161</v>
      </c>
      <c r="G227" t="s">
        <v>225</v>
      </c>
      <c r="H227">
        <v>375.44088784936639</v>
      </c>
      <c r="I227">
        <v>54</v>
      </c>
      <c r="J227">
        <v>1541680.7297669984</v>
      </c>
      <c r="K227">
        <v>100656000</v>
      </c>
      <c r="L227">
        <v>225</v>
      </c>
      <c r="M227">
        <v>-10.309576156990193</v>
      </c>
      <c r="N227">
        <v>-1.8867924528301887</v>
      </c>
    </row>
    <row r="228" spans="1:14" x14ac:dyDescent="0.3">
      <c r="A228">
        <v>227</v>
      </c>
      <c r="B228" t="s">
        <v>139</v>
      </c>
      <c r="C228" t="s">
        <v>149</v>
      </c>
      <c r="D228" t="s">
        <v>154</v>
      </c>
      <c r="E228" t="s">
        <v>156</v>
      </c>
      <c r="F228" t="s">
        <v>161</v>
      </c>
      <c r="G228" t="s">
        <v>225</v>
      </c>
      <c r="H228">
        <v>375.44088784936639</v>
      </c>
      <c r="I228">
        <v>54</v>
      </c>
      <c r="J228">
        <v>1541680.7297669984</v>
      </c>
      <c r="K228">
        <v>100656000</v>
      </c>
      <c r="L228">
        <v>226</v>
      </c>
      <c r="M228">
        <v>-10.309576156990193</v>
      </c>
      <c r="N228">
        <v>-1.8867924528301887</v>
      </c>
    </row>
    <row r="229" spans="1:14" x14ac:dyDescent="0.3">
      <c r="A229">
        <v>228</v>
      </c>
      <c r="B229" t="s">
        <v>139</v>
      </c>
      <c r="C229" t="s">
        <v>149</v>
      </c>
      <c r="D229" t="s">
        <v>154</v>
      </c>
      <c r="E229" t="s">
        <v>156</v>
      </c>
      <c r="F229" t="s">
        <v>161</v>
      </c>
      <c r="G229" t="s">
        <v>225</v>
      </c>
      <c r="H229">
        <v>375.44088784936639</v>
      </c>
      <c r="I229">
        <v>54</v>
      </c>
      <c r="J229">
        <v>1541680.7297669984</v>
      </c>
      <c r="K229">
        <v>100656000</v>
      </c>
      <c r="L229">
        <v>227</v>
      </c>
      <c r="M229">
        <v>-10.309576156990193</v>
      </c>
      <c r="N229">
        <v>-1.8867924528301887</v>
      </c>
    </row>
    <row r="230" spans="1:14" x14ac:dyDescent="0.3">
      <c r="A230">
        <v>229</v>
      </c>
      <c r="B230" t="s">
        <v>139</v>
      </c>
      <c r="C230" t="s">
        <v>149</v>
      </c>
      <c r="D230" t="s">
        <v>154</v>
      </c>
      <c r="E230" t="s">
        <v>156</v>
      </c>
      <c r="F230" t="s">
        <v>161</v>
      </c>
      <c r="G230" t="s">
        <v>225</v>
      </c>
      <c r="H230">
        <v>375.44088784936639</v>
      </c>
      <c r="I230">
        <v>54</v>
      </c>
      <c r="J230">
        <v>1541680.7297669984</v>
      </c>
      <c r="K230">
        <v>100656000</v>
      </c>
      <c r="L230">
        <v>228</v>
      </c>
      <c r="M230">
        <v>-10.309576156990193</v>
      </c>
      <c r="N230">
        <v>-1.8867924528301887</v>
      </c>
    </row>
    <row r="231" spans="1:14" x14ac:dyDescent="0.3">
      <c r="A231">
        <v>230</v>
      </c>
      <c r="B231" t="s">
        <v>139</v>
      </c>
      <c r="C231" t="s">
        <v>149</v>
      </c>
      <c r="D231" t="s">
        <v>154</v>
      </c>
      <c r="E231" t="s">
        <v>156</v>
      </c>
      <c r="F231" t="s">
        <v>161</v>
      </c>
      <c r="G231" t="s">
        <v>225</v>
      </c>
      <c r="H231">
        <v>375.44088784936639</v>
      </c>
      <c r="I231">
        <v>54</v>
      </c>
      <c r="J231">
        <v>1541680.7297669984</v>
      </c>
      <c r="K231">
        <v>100656000</v>
      </c>
      <c r="L231">
        <v>229</v>
      </c>
      <c r="M231">
        <v>-10.309576156990193</v>
      </c>
      <c r="N231">
        <v>-1.8867924528301887</v>
      </c>
    </row>
    <row r="232" spans="1:14" x14ac:dyDescent="0.3">
      <c r="A232">
        <v>231</v>
      </c>
      <c r="B232" t="s">
        <v>139</v>
      </c>
      <c r="C232" t="s">
        <v>149</v>
      </c>
      <c r="D232" t="s">
        <v>154</v>
      </c>
      <c r="E232" t="s">
        <v>156</v>
      </c>
      <c r="F232" t="s">
        <v>161</v>
      </c>
      <c r="G232" t="s">
        <v>225</v>
      </c>
      <c r="H232">
        <v>375.44088784936639</v>
      </c>
      <c r="I232">
        <v>54</v>
      </c>
      <c r="J232">
        <v>1541680.7297669984</v>
      </c>
      <c r="K232">
        <v>100656000</v>
      </c>
      <c r="L232">
        <v>230</v>
      </c>
      <c r="M232">
        <v>-10.309576156990193</v>
      </c>
      <c r="N232">
        <v>-1.8867924528301887</v>
      </c>
    </row>
    <row r="233" spans="1:14" x14ac:dyDescent="0.3">
      <c r="A233">
        <v>232</v>
      </c>
      <c r="B233" t="s">
        <v>139</v>
      </c>
      <c r="C233" t="s">
        <v>149</v>
      </c>
      <c r="D233" t="s">
        <v>154</v>
      </c>
      <c r="E233" t="s">
        <v>156</v>
      </c>
      <c r="F233" t="s">
        <v>161</v>
      </c>
      <c r="G233" t="s">
        <v>225</v>
      </c>
      <c r="H233">
        <v>375.44088784936639</v>
      </c>
      <c r="I233">
        <v>54</v>
      </c>
      <c r="J233">
        <v>1541680.7297669984</v>
      </c>
      <c r="K233">
        <v>100656000</v>
      </c>
      <c r="L233">
        <v>231</v>
      </c>
      <c r="M233">
        <v>-10.309576156990193</v>
      </c>
      <c r="N233">
        <v>-1.8867924528301887</v>
      </c>
    </row>
    <row r="234" spans="1:14" x14ac:dyDescent="0.3">
      <c r="A234">
        <v>233</v>
      </c>
      <c r="B234" t="s">
        <v>139</v>
      </c>
      <c r="C234" t="s">
        <v>149</v>
      </c>
      <c r="D234" t="s">
        <v>154</v>
      </c>
      <c r="E234" t="s">
        <v>156</v>
      </c>
      <c r="F234" t="s">
        <v>161</v>
      </c>
      <c r="G234" t="s">
        <v>225</v>
      </c>
      <c r="H234">
        <v>375.44088784936639</v>
      </c>
      <c r="I234">
        <v>54</v>
      </c>
      <c r="J234">
        <v>1541680.7297669984</v>
      </c>
      <c r="K234">
        <v>100656000</v>
      </c>
      <c r="L234">
        <v>232</v>
      </c>
      <c r="M234">
        <v>-10.309576156990193</v>
      </c>
      <c r="N234">
        <v>-1.8867924528301887</v>
      </c>
    </row>
    <row r="235" spans="1:14" x14ac:dyDescent="0.3">
      <c r="A235">
        <v>234</v>
      </c>
      <c r="B235" t="s">
        <v>139</v>
      </c>
      <c r="C235" t="s">
        <v>149</v>
      </c>
      <c r="D235" t="s">
        <v>154</v>
      </c>
      <c r="E235" t="s">
        <v>156</v>
      </c>
      <c r="F235" t="s">
        <v>161</v>
      </c>
      <c r="G235" t="s">
        <v>225</v>
      </c>
      <c r="H235">
        <v>375.44088784936639</v>
      </c>
      <c r="I235">
        <v>54</v>
      </c>
      <c r="J235">
        <v>1541680.7297669984</v>
      </c>
      <c r="K235">
        <v>100656000</v>
      </c>
      <c r="L235">
        <v>233</v>
      </c>
      <c r="M235">
        <v>-10.309576156990193</v>
      </c>
      <c r="N235">
        <v>-1.8867924528301887</v>
      </c>
    </row>
    <row r="236" spans="1:14" x14ac:dyDescent="0.3">
      <c r="A236">
        <v>235</v>
      </c>
      <c r="B236" t="s">
        <v>139</v>
      </c>
      <c r="C236" t="s">
        <v>149</v>
      </c>
      <c r="D236" t="s">
        <v>154</v>
      </c>
      <c r="E236" t="s">
        <v>156</v>
      </c>
      <c r="F236" t="s">
        <v>161</v>
      </c>
      <c r="G236" t="s">
        <v>225</v>
      </c>
      <c r="H236">
        <v>375.44088784936639</v>
      </c>
      <c r="I236">
        <v>54</v>
      </c>
      <c r="J236">
        <v>1541680.7297669984</v>
      </c>
      <c r="K236">
        <v>100656000</v>
      </c>
      <c r="L236">
        <v>234</v>
      </c>
      <c r="M236">
        <v>-10.309576156990193</v>
      </c>
      <c r="N236">
        <v>-1.8867924528301887</v>
      </c>
    </row>
    <row r="237" spans="1:14" x14ac:dyDescent="0.3">
      <c r="A237">
        <v>236</v>
      </c>
      <c r="B237" t="s">
        <v>139</v>
      </c>
      <c r="C237" t="s">
        <v>149</v>
      </c>
      <c r="D237" t="s">
        <v>154</v>
      </c>
      <c r="E237" t="s">
        <v>156</v>
      </c>
      <c r="F237" t="s">
        <v>161</v>
      </c>
      <c r="G237" t="s">
        <v>225</v>
      </c>
      <c r="H237">
        <v>375.44088784936639</v>
      </c>
      <c r="I237">
        <v>54</v>
      </c>
      <c r="J237">
        <v>1541680.7297669984</v>
      </c>
      <c r="K237">
        <v>100656000</v>
      </c>
      <c r="L237">
        <v>235</v>
      </c>
      <c r="M237">
        <v>-10.309576156990193</v>
      </c>
      <c r="N237">
        <v>-1.8867924528301887</v>
      </c>
    </row>
    <row r="238" spans="1:14" x14ac:dyDescent="0.3">
      <c r="A238">
        <v>237</v>
      </c>
      <c r="B238" t="s">
        <v>139</v>
      </c>
      <c r="C238" t="s">
        <v>149</v>
      </c>
      <c r="D238" t="s">
        <v>154</v>
      </c>
      <c r="E238" t="s">
        <v>156</v>
      </c>
      <c r="F238" t="s">
        <v>161</v>
      </c>
      <c r="G238" t="s">
        <v>225</v>
      </c>
      <c r="H238">
        <v>375.44088784936639</v>
      </c>
      <c r="I238">
        <v>54</v>
      </c>
      <c r="J238">
        <v>1541680.7297669984</v>
      </c>
      <c r="K238">
        <v>100656000</v>
      </c>
      <c r="L238">
        <v>236</v>
      </c>
      <c r="M238">
        <v>-10.309576156990193</v>
      </c>
      <c r="N238">
        <v>-1.8867924528301887</v>
      </c>
    </row>
    <row r="239" spans="1:14" x14ac:dyDescent="0.3">
      <c r="A239">
        <v>238</v>
      </c>
      <c r="B239" t="s">
        <v>139</v>
      </c>
      <c r="C239" t="s">
        <v>149</v>
      </c>
      <c r="D239" t="s">
        <v>154</v>
      </c>
      <c r="E239" t="s">
        <v>156</v>
      </c>
      <c r="F239" t="s">
        <v>161</v>
      </c>
      <c r="G239" t="s">
        <v>225</v>
      </c>
      <c r="H239">
        <v>375.44088784936639</v>
      </c>
      <c r="I239">
        <v>54</v>
      </c>
      <c r="J239">
        <v>1541680.7297669984</v>
      </c>
      <c r="K239">
        <v>100656000</v>
      </c>
      <c r="L239">
        <v>237</v>
      </c>
      <c r="M239">
        <v>-10.309576156990193</v>
      </c>
      <c r="N239">
        <v>-1.8867924528301887</v>
      </c>
    </row>
    <row r="240" spans="1:14" x14ac:dyDescent="0.3">
      <c r="A240">
        <v>239</v>
      </c>
      <c r="B240" t="s">
        <v>139</v>
      </c>
      <c r="C240" t="s">
        <v>149</v>
      </c>
      <c r="D240" t="s">
        <v>154</v>
      </c>
      <c r="E240" t="s">
        <v>156</v>
      </c>
      <c r="F240" t="s">
        <v>161</v>
      </c>
      <c r="G240" t="s">
        <v>225</v>
      </c>
      <c r="H240">
        <v>375.44088784936639</v>
      </c>
      <c r="I240">
        <v>54</v>
      </c>
      <c r="J240">
        <v>1541680.7297669984</v>
      </c>
      <c r="K240">
        <v>100656000</v>
      </c>
      <c r="L240">
        <v>238</v>
      </c>
      <c r="M240">
        <v>-10.309576156990193</v>
      </c>
      <c r="N240">
        <v>-1.8867924528301887</v>
      </c>
    </row>
    <row r="241" spans="1:14" x14ac:dyDescent="0.3">
      <c r="A241">
        <v>240</v>
      </c>
      <c r="B241" t="s">
        <v>139</v>
      </c>
      <c r="C241" t="s">
        <v>149</v>
      </c>
      <c r="D241" t="s">
        <v>154</v>
      </c>
      <c r="E241" t="s">
        <v>156</v>
      </c>
      <c r="F241" t="s">
        <v>161</v>
      </c>
      <c r="G241" t="s">
        <v>225</v>
      </c>
      <c r="H241">
        <v>375.44088784936639</v>
      </c>
      <c r="I241">
        <v>54</v>
      </c>
      <c r="J241">
        <v>1541680.7297669984</v>
      </c>
      <c r="K241">
        <v>100656000</v>
      </c>
      <c r="L241">
        <v>239</v>
      </c>
      <c r="M241">
        <v>-10.309576156990193</v>
      </c>
      <c r="N241">
        <v>-1.8867924528301887</v>
      </c>
    </row>
    <row r="242" spans="1:14" x14ac:dyDescent="0.3">
      <c r="A242">
        <v>241</v>
      </c>
      <c r="B242" t="s">
        <v>139</v>
      </c>
      <c r="C242" t="s">
        <v>149</v>
      </c>
      <c r="D242" t="s">
        <v>154</v>
      </c>
      <c r="E242" t="s">
        <v>156</v>
      </c>
      <c r="F242" t="s">
        <v>161</v>
      </c>
      <c r="G242" t="s">
        <v>225</v>
      </c>
      <c r="H242">
        <v>375.44088784936639</v>
      </c>
      <c r="I242">
        <v>54</v>
      </c>
      <c r="J242">
        <v>1541680.7297669984</v>
      </c>
      <c r="K242">
        <v>100656000</v>
      </c>
      <c r="L242">
        <v>240</v>
      </c>
      <c r="M242">
        <v>-10.309576156990193</v>
      </c>
      <c r="N242">
        <v>-1.8867924528301887</v>
      </c>
    </row>
    <row r="243" spans="1:14" x14ac:dyDescent="0.3">
      <c r="A243">
        <v>242</v>
      </c>
      <c r="B243" t="s">
        <v>139</v>
      </c>
      <c r="C243" t="s">
        <v>149</v>
      </c>
      <c r="D243" t="s">
        <v>154</v>
      </c>
      <c r="E243" t="s">
        <v>156</v>
      </c>
      <c r="F243" t="s">
        <v>161</v>
      </c>
      <c r="G243" t="s">
        <v>225</v>
      </c>
      <c r="H243">
        <v>375.44088784936639</v>
      </c>
      <c r="I243">
        <v>54</v>
      </c>
      <c r="J243">
        <v>1541680.7297669984</v>
      </c>
      <c r="K243">
        <v>100656000</v>
      </c>
      <c r="L243">
        <v>241</v>
      </c>
      <c r="M243">
        <v>-10.309576156990193</v>
      </c>
      <c r="N243">
        <v>-1.8867924528301887</v>
      </c>
    </row>
    <row r="244" spans="1:14" x14ac:dyDescent="0.3">
      <c r="A244">
        <v>243</v>
      </c>
      <c r="B244" t="s">
        <v>139</v>
      </c>
      <c r="C244" t="s">
        <v>149</v>
      </c>
      <c r="D244" t="s">
        <v>154</v>
      </c>
      <c r="E244" t="s">
        <v>156</v>
      </c>
      <c r="F244" t="s">
        <v>161</v>
      </c>
      <c r="G244" t="s">
        <v>225</v>
      </c>
      <c r="H244">
        <v>375.44088784936639</v>
      </c>
      <c r="I244">
        <v>54</v>
      </c>
      <c r="J244">
        <v>1541680.7297669984</v>
      </c>
      <c r="K244">
        <v>100656000</v>
      </c>
      <c r="L244">
        <v>242</v>
      </c>
      <c r="M244">
        <v>-10.309576156990193</v>
      </c>
      <c r="N244">
        <v>-1.8867924528301887</v>
      </c>
    </row>
    <row r="245" spans="1:14" x14ac:dyDescent="0.3">
      <c r="A245">
        <v>244</v>
      </c>
      <c r="B245" t="s">
        <v>139</v>
      </c>
      <c r="C245" t="s">
        <v>149</v>
      </c>
      <c r="D245" t="s">
        <v>154</v>
      </c>
      <c r="E245" t="s">
        <v>156</v>
      </c>
      <c r="F245" t="s">
        <v>161</v>
      </c>
      <c r="G245" t="s">
        <v>225</v>
      </c>
      <c r="H245">
        <v>375.44088784936639</v>
      </c>
      <c r="I245">
        <v>54</v>
      </c>
      <c r="J245">
        <v>1541680.7297669984</v>
      </c>
      <c r="K245">
        <v>100656000</v>
      </c>
      <c r="L245">
        <v>243</v>
      </c>
      <c r="M245">
        <v>-10.309576156990193</v>
      </c>
      <c r="N245">
        <v>-1.8867924528301887</v>
      </c>
    </row>
    <row r="246" spans="1:14" x14ac:dyDescent="0.3">
      <c r="A246">
        <v>245</v>
      </c>
      <c r="B246" t="s">
        <v>139</v>
      </c>
      <c r="C246" t="s">
        <v>149</v>
      </c>
      <c r="D246" t="s">
        <v>154</v>
      </c>
      <c r="E246" t="s">
        <v>156</v>
      </c>
      <c r="F246" t="s">
        <v>161</v>
      </c>
      <c r="G246" t="s">
        <v>225</v>
      </c>
      <c r="H246">
        <v>375.44088784936639</v>
      </c>
      <c r="I246">
        <v>54</v>
      </c>
      <c r="J246">
        <v>1541680.7297669984</v>
      </c>
      <c r="K246">
        <v>100656000</v>
      </c>
      <c r="L246">
        <v>244</v>
      </c>
      <c r="M246">
        <v>-10.309576156990193</v>
      </c>
      <c r="N246">
        <v>-1.8867924528301887</v>
      </c>
    </row>
    <row r="247" spans="1:14" x14ac:dyDescent="0.3">
      <c r="A247">
        <v>246</v>
      </c>
      <c r="B247" t="s">
        <v>139</v>
      </c>
      <c r="C247" t="s">
        <v>149</v>
      </c>
      <c r="D247" t="s">
        <v>154</v>
      </c>
      <c r="E247" t="s">
        <v>156</v>
      </c>
      <c r="F247" t="s">
        <v>161</v>
      </c>
      <c r="G247" t="s">
        <v>225</v>
      </c>
      <c r="H247">
        <v>375.44088784936639</v>
      </c>
      <c r="I247">
        <v>54</v>
      </c>
      <c r="J247">
        <v>1541680.7297669984</v>
      </c>
      <c r="K247">
        <v>100656000</v>
      </c>
      <c r="L247">
        <v>245</v>
      </c>
      <c r="M247">
        <v>-10.309576156990193</v>
      </c>
      <c r="N247">
        <v>-1.8867924528301887</v>
      </c>
    </row>
    <row r="248" spans="1:14" x14ac:dyDescent="0.3">
      <c r="A248">
        <v>247</v>
      </c>
      <c r="B248" t="s">
        <v>139</v>
      </c>
      <c r="C248" t="s">
        <v>149</v>
      </c>
      <c r="D248" t="s">
        <v>154</v>
      </c>
      <c r="E248" t="s">
        <v>156</v>
      </c>
      <c r="F248" t="s">
        <v>161</v>
      </c>
      <c r="G248" t="s">
        <v>225</v>
      </c>
      <c r="H248">
        <v>375.44088784936639</v>
      </c>
      <c r="I248">
        <v>54</v>
      </c>
      <c r="J248">
        <v>1541680.7297669984</v>
      </c>
      <c r="K248">
        <v>100656000</v>
      </c>
      <c r="L248">
        <v>246</v>
      </c>
      <c r="M248">
        <v>-10.309576156990193</v>
      </c>
      <c r="N248">
        <v>-1.8867924528301887</v>
      </c>
    </row>
    <row r="249" spans="1:14" x14ac:dyDescent="0.3">
      <c r="A249">
        <v>248</v>
      </c>
      <c r="B249" t="s">
        <v>139</v>
      </c>
      <c r="C249" t="s">
        <v>149</v>
      </c>
      <c r="D249" t="s">
        <v>154</v>
      </c>
      <c r="E249" t="s">
        <v>156</v>
      </c>
      <c r="F249" t="s">
        <v>161</v>
      </c>
      <c r="G249" t="s">
        <v>225</v>
      </c>
      <c r="H249">
        <v>375.44088784936639</v>
      </c>
      <c r="I249">
        <v>54</v>
      </c>
      <c r="J249">
        <v>1541680.7297669984</v>
      </c>
      <c r="K249">
        <v>100656000</v>
      </c>
      <c r="L249">
        <v>247</v>
      </c>
      <c r="M249">
        <v>-10.309576156990193</v>
      </c>
      <c r="N249">
        <v>-1.8867924528301887</v>
      </c>
    </row>
    <row r="250" spans="1:14" x14ac:dyDescent="0.3">
      <c r="A250">
        <v>249</v>
      </c>
      <c r="B250" t="s">
        <v>139</v>
      </c>
      <c r="C250" t="s">
        <v>149</v>
      </c>
      <c r="D250" t="s">
        <v>154</v>
      </c>
      <c r="E250" t="s">
        <v>156</v>
      </c>
      <c r="F250" t="s">
        <v>161</v>
      </c>
      <c r="G250" t="s">
        <v>225</v>
      </c>
      <c r="H250">
        <v>386.09658319373739</v>
      </c>
      <c r="I250">
        <v>55</v>
      </c>
      <c r="J250">
        <v>1679617.4808691645</v>
      </c>
      <c r="K250">
        <v>102520000</v>
      </c>
      <c r="L250">
        <v>248</v>
      </c>
      <c r="M250">
        <v>-20.179158267452074</v>
      </c>
      <c r="N250">
        <v>-3.7735849056603774</v>
      </c>
    </row>
    <row r="251" spans="1:14" x14ac:dyDescent="0.3">
      <c r="A251">
        <v>250</v>
      </c>
      <c r="B251" t="s">
        <v>139</v>
      </c>
      <c r="C251" t="s">
        <v>149</v>
      </c>
      <c r="D251" t="s">
        <v>154</v>
      </c>
      <c r="E251" t="s">
        <v>156</v>
      </c>
      <c r="F251" t="s">
        <v>161</v>
      </c>
      <c r="G251" t="s">
        <v>225</v>
      </c>
      <c r="H251">
        <v>386.09658319373739</v>
      </c>
      <c r="I251">
        <v>55</v>
      </c>
      <c r="J251">
        <v>1679617.4808691645</v>
      </c>
      <c r="K251">
        <v>102520000</v>
      </c>
      <c r="L251">
        <v>249</v>
      </c>
      <c r="M251">
        <v>-20.179158267452074</v>
      </c>
      <c r="N251">
        <v>-3.7735849056603774</v>
      </c>
    </row>
    <row r="252" spans="1:14" x14ac:dyDescent="0.3">
      <c r="A252">
        <v>251</v>
      </c>
      <c r="B252" t="s">
        <v>139</v>
      </c>
      <c r="C252" t="s">
        <v>149</v>
      </c>
      <c r="D252" t="s">
        <v>154</v>
      </c>
      <c r="E252" t="s">
        <v>156</v>
      </c>
      <c r="F252" t="s">
        <v>161</v>
      </c>
      <c r="G252" t="s">
        <v>225</v>
      </c>
      <c r="H252">
        <v>386.09658319373739</v>
      </c>
      <c r="I252">
        <v>55</v>
      </c>
      <c r="J252">
        <v>1679617.4808691645</v>
      </c>
      <c r="K252">
        <v>102520000</v>
      </c>
      <c r="L252">
        <v>250</v>
      </c>
      <c r="M252">
        <v>-20.179158267452074</v>
      </c>
      <c r="N252">
        <v>-3.7735849056603774</v>
      </c>
    </row>
    <row r="253" spans="1:14" x14ac:dyDescent="0.3">
      <c r="A253">
        <v>252</v>
      </c>
      <c r="B253" t="s">
        <v>139</v>
      </c>
      <c r="C253" t="s">
        <v>149</v>
      </c>
      <c r="D253" t="s">
        <v>154</v>
      </c>
      <c r="E253" t="s">
        <v>156</v>
      </c>
      <c r="F253" t="s">
        <v>161</v>
      </c>
      <c r="G253" t="s">
        <v>225</v>
      </c>
      <c r="H253">
        <v>386.09658319373739</v>
      </c>
      <c r="I253">
        <v>55</v>
      </c>
      <c r="J253">
        <v>1679617.4808691645</v>
      </c>
      <c r="K253">
        <v>102520000</v>
      </c>
      <c r="L253">
        <v>251</v>
      </c>
      <c r="M253">
        <v>-20.179158267452074</v>
      </c>
      <c r="N253">
        <v>-3.7735849056603774</v>
      </c>
    </row>
    <row r="254" spans="1:14" x14ac:dyDescent="0.3">
      <c r="A254">
        <v>253</v>
      </c>
      <c r="B254" t="s">
        <v>139</v>
      </c>
      <c r="C254" t="s">
        <v>149</v>
      </c>
      <c r="D254" t="s">
        <v>154</v>
      </c>
      <c r="E254" t="s">
        <v>156</v>
      </c>
      <c r="F254" t="s">
        <v>161</v>
      </c>
      <c r="G254" t="s">
        <v>225</v>
      </c>
      <c r="H254">
        <v>386.09658319373739</v>
      </c>
      <c r="I254">
        <v>55</v>
      </c>
      <c r="J254">
        <v>1679617.4808691645</v>
      </c>
      <c r="K254">
        <v>102520000</v>
      </c>
      <c r="L254">
        <v>252</v>
      </c>
      <c r="M254">
        <v>-20.179158267452074</v>
      </c>
      <c r="N254">
        <v>-3.7735849056603774</v>
      </c>
    </row>
    <row r="255" spans="1:14" x14ac:dyDescent="0.3">
      <c r="A255">
        <v>254</v>
      </c>
      <c r="B255" t="s">
        <v>139</v>
      </c>
      <c r="C255" t="s">
        <v>149</v>
      </c>
      <c r="D255" t="s">
        <v>154</v>
      </c>
      <c r="E255" t="s">
        <v>156</v>
      </c>
      <c r="F255" t="s">
        <v>161</v>
      </c>
      <c r="G255" t="s">
        <v>225</v>
      </c>
      <c r="H255">
        <v>386.09658319373739</v>
      </c>
      <c r="I255">
        <v>55</v>
      </c>
      <c r="J255">
        <v>1679617.4808691645</v>
      </c>
      <c r="K255">
        <v>102520000</v>
      </c>
      <c r="L255">
        <v>253</v>
      </c>
      <c r="M255">
        <v>-20.179158267452074</v>
      </c>
      <c r="N255">
        <v>-3.7735849056603774</v>
      </c>
    </row>
    <row r="256" spans="1:14" x14ac:dyDescent="0.3">
      <c r="A256">
        <v>255</v>
      </c>
      <c r="B256" t="s">
        <v>139</v>
      </c>
      <c r="C256" t="s">
        <v>149</v>
      </c>
      <c r="D256" t="s">
        <v>154</v>
      </c>
      <c r="E256" t="s">
        <v>156</v>
      </c>
      <c r="F256" t="s">
        <v>161</v>
      </c>
      <c r="G256" t="s">
        <v>225</v>
      </c>
      <c r="H256">
        <v>386.09658319373739</v>
      </c>
      <c r="I256">
        <v>55</v>
      </c>
      <c r="J256">
        <v>1679617.4808691645</v>
      </c>
      <c r="K256">
        <v>102520000</v>
      </c>
      <c r="L256">
        <v>254</v>
      </c>
      <c r="M256">
        <v>-20.179158267452074</v>
      </c>
      <c r="N256">
        <v>-3.7735849056603774</v>
      </c>
    </row>
    <row r="257" spans="1:14" x14ac:dyDescent="0.3">
      <c r="A257">
        <v>256</v>
      </c>
      <c r="B257" t="s">
        <v>139</v>
      </c>
      <c r="C257" t="s">
        <v>149</v>
      </c>
      <c r="D257" t="s">
        <v>154</v>
      </c>
      <c r="E257" t="s">
        <v>156</v>
      </c>
      <c r="F257" t="s">
        <v>161</v>
      </c>
      <c r="G257" t="s">
        <v>225</v>
      </c>
      <c r="H257">
        <v>386.09658319373739</v>
      </c>
      <c r="I257">
        <v>55</v>
      </c>
      <c r="J257">
        <v>1679617.4808691645</v>
      </c>
      <c r="K257">
        <v>102520000</v>
      </c>
      <c r="L257">
        <v>255</v>
      </c>
      <c r="M257">
        <v>-20.179158267452074</v>
      </c>
      <c r="N257">
        <v>-3.7735849056603774</v>
      </c>
    </row>
    <row r="258" spans="1:14" x14ac:dyDescent="0.3">
      <c r="A258">
        <v>257</v>
      </c>
      <c r="B258" t="s">
        <v>139</v>
      </c>
      <c r="C258" t="s">
        <v>149</v>
      </c>
      <c r="D258" t="s">
        <v>154</v>
      </c>
      <c r="E258" t="s">
        <v>156</v>
      </c>
      <c r="F258" t="s">
        <v>161</v>
      </c>
      <c r="G258" t="s">
        <v>225</v>
      </c>
      <c r="H258">
        <v>386.09658319373739</v>
      </c>
      <c r="I258">
        <v>55</v>
      </c>
      <c r="J258">
        <v>1679617.4808691645</v>
      </c>
      <c r="K258">
        <v>102520000</v>
      </c>
      <c r="L258">
        <v>256</v>
      </c>
      <c r="M258">
        <v>-20.179158267452074</v>
      </c>
      <c r="N258">
        <v>-3.7735849056603774</v>
      </c>
    </row>
    <row r="259" spans="1:14" x14ac:dyDescent="0.3">
      <c r="A259">
        <v>258</v>
      </c>
      <c r="B259" t="s">
        <v>139</v>
      </c>
      <c r="C259" t="s">
        <v>149</v>
      </c>
      <c r="D259" t="s">
        <v>154</v>
      </c>
      <c r="E259" t="s">
        <v>156</v>
      </c>
      <c r="F259" t="s">
        <v>161</v>
      </c>
      <c r="G259" t="s">
        <v>225</v>
      </c>
      <c r="H259">
        <v>386.09658319373739</v>
      </c>
      <c r="I259">
        <v>55</v>
      </c>
      <c r="J259">
        <v>1679617.4808691645</v>
      </c>
      <c r="K259">
        <v>102520000</v>
      </c>
      <c r="L259">
        <v>257</v>
      </c>
      <c r="M259">
        <v>-20.179158267452074</v>
      </c>
      <c r="N259">
        <v>-3.7735849056603774</v>
      </c>
    </row>
    <row r="260" spans="1:14" x14ac:dyDescent="0.3">
      <c r="A260">
        <v>259</v>
      </c>
      <c r="B260" t="s">
        <v>139</v>
      </c>
      <c r="C260" t="s">
        <v>149</v>
      </c>
      <c r="D260" t="s">
        <v>154</v>
      </c>
      <c r="E260" t="s">
        <v>156</v>
      </c>
      <c r="F260" t="s">
        <v>161</v>
      </c>
      <c r="G260" t="s">
        <v>225</v>
      </c>
      <c r="H260">
        <v>386.09658319373739</v>
      </c>
      <c r="I260">
        <v>55</v>
      </c>
      <c r="J260">
        <v>1679617.4808691645</v>
      </c>
      <c r="K260">
        <v>102520000</v>
      </c>
      <c r="L260">
        <v>258</v>
      </c>
      <c r="M260">
        <v>-20.179158267452074</v>
      </c>
      <c r="N260">
        <v>-3.7735849056603774</v>
      </c>
    </row>
    <row r="261" spans="1:14" x14ac:dyDescent="0.3">
      <c r="A261">
        <v>260</v>
      </c>
      <c r="B261" t="s">
        <v>139</v>
      </c>
      <c r="C261" t="s">
        <v>149</v>
      </c>
      <c r="D261" t="s">
        <v>154</v>
      </c>
      <c r="E261" t="s">
        <v>156</v>
      </c>
      <c r="F261" t="s">
        <v>161</v>
      </c>
      <c r="G261" t="s">
        <v>225</v>
      </c>
      <c r="H261">
        <v>386.09658319373739</v>
      </c>
      <c r="I261">
        <v>55</v>
      </c>
      <c r="J261">
        <v>1679617.4808691645</v>
      </c>
      <c r="K261">
        <v>102520000</v>
      </c>
      <c r="L261">
        <v>259</v>
      </c>
      <c r="M261">
        <v>-20.179158267452074</v>
      </c>
      <c r="N261">
        <v>-3.7735849056603774</v>
      </c>
    </row>
    <row r="262" spans="1:14" x14ac:dyDescent="0.3">
      <c r="A262">
        <v>261</v>
      </c>
      <c r="B262" t="s">
        <v>139</v>
      </c>
      <c r="C262" t="s">
        <v>149</v>
      </c>
      <c r="D262" t="s">
        <v>154</v>
      </c>
      <c r="E262" t="s">
        <v>156</v>
      </c>
      <c r="F262" t="s">
        <v>161</v>
      </c>
      <c r="G262" t="s">
        <v>225</v>
      </c>
      <c r="H262">
        <v>386.09658319373739</v>
      </c>
      <c r="I262">
        <v>55</v>
      </c>
      <c r="J262">
        <v>1679617.4808691645</v>
      </c>
      <c r="K262">
        <v>102520000</v>
      </c>
      <c r="L262">
        <v>260</v>
      </c>
      <c r="M262">
        <v>-20.179158267452074</v>
      </c>
      <c r="N262">
        <v>-3.7735849056603774</v>
      </c>
    </row>
    <row r="263" spans="1:14" x14ac:dyDescent="0.3">
      <c r="A263">
        <v>262</v>
      </c>
      <c r="B263" t="s">
        <v>139</v>
      </c>
      <c r="C263" t="s">
        <v>149</v>
      </c>
      <c r="D263" t="s">
        <v>154</v>
      </c>
      <c r="E263" t="s">
        <v>156</v>
      </c>
      <c r="F263" t="s">
        <v>161</v>
      </c>
      <c r="G263" t="s">
        <v>225</v>
      </c>
      <c r="H263">
        <v>386.09658319373739</v>
      </c>
      <c r="I263">
        <v>55</v>
      </c>
      <c r="J263">
        <v>1679617.4808691645</v>
      </c>
      <c r="K263">
        <v>102520000</v>
      </c>
      <c r="L263">
        <v>261</v>
      </c>
      <c r="M263">
        <v>-20.179158267452074</v>
      </c>
      <c r="N263">
        <v>-3.7735849056603774</v>
      </c>
    </row>
    <row r="264" spans="1:14" x14ac:dyDescent="0.3">
      <c r="A264">
        <v>263</v>
      </c>
      <c r="B264" t="s">
        <v>139</v>
      </c>
      <c r="C264" t="s">
        <v>149</v>
      </c>
      <c r="D264" t="s">
        <v>154</v>
      </c>
      <c r="E264" t="s">
        <v>156</v>
      </c>
      <c r="F264" t="s">
        <v>161</v>
      </c>
      <c r="G264" t="s">
        <v>225</v>
      </c>
      <c r="H264">
        <v>386.09658319373739</v>
      </c>
      <c r="I264">
        <v>55</v>
      </c>
      <c r="J264">
        <v>1679617.4808691645</v>
      </c>
      <c r="K264">
        <v>102520000</v>
      </c>
      <c r="L264">
        <v>262</v>
      </c>
      <c r="M264">
        <v>-20.179158267452074</v>
      </c>
      <c r="N264">
        <v>-3.7735849056603774</v>
      </c>
    </row>
    <row r="265" spans="1:14" x14ac:dyDescent="0.3">
      <c r="A265">
        <v>264</v>
      </c>
      <c r="B265" t="s">
        <v>139</v>
      </c>
      <c r="C265" t="s">
        <v>149</v>
      </c>
      <c r="D265" t="s">
        <v>154</v>
      </c>
      <c r="E265" t="s">
        <v>156</v>
      </c>
      <c r="F265" t="s">
        <v>161</v>
      </c>
      <c r="G265" t="s">
        <v>225</v>
      </c>
      <c r="H265">
        <v>386.09658319373739</v>
      </c>
      <c r="I265">
        <v>55</v>
      </c>
      <c r="J265">
        <v>1679617.4808691645</v>
      </c>
      <c r="K265">
        <v>102520000</v>
      </c>
      <c r="L265">
        <v>263</v>
      </c>
      <c r="M265">
        <v>-20.179158267452074</v>
      </c>
      <c r="N265">
        <v>-3.7735849056603774</v>
      </c>
    </row>
    <row r="266" spans="1:14" x14ac:dyDescent="0.3">
      <c r="A266">
        <v>265</v>
      </c>
      <c r="B266" t="s">
        <v>139</v>
      </c>
      <c r="C266" t="s">
        <v>149</v>
      </c>
      <c r="D266" t="s">
        <v>154</v>
      </c>
      <c r="E266" t="s">
        <v>156</v>
      </c>
      <c r="F266" t="s">
        <v>161</v>
      </c>
      <c r="G266" t="s">
        <v>225</v>
      </c>
      <c r="H266">
        <v>386.09658319373739</v>
      </c>
      <c r="I266">
        <v>55</v>
      </c>
      <c r="J266">
        <v>1679617.4808691645</v>
      </c>
      <c r="K266">
        <v>102520000</v>
      </c>
      <c r="L266">
        <v>264</v>
      </c>
      <c r="M266">
        <v>-20.179158267452074</v>
      </c>
      <c r="N266">
        <v>-3.7735849056603774</v>
      </c>
    </row>
    <row r="267" spans="1:14" x14ac:dyDescent="0.3">
      <c r="A267">
        <v>266</v>
      </c>
      <c r="B267" t="s">
        <v>139</v>
      </c>
      <c r="C267" t="s">
        <v>149</v>
      </c>
      <c r="D267" t="s">
        <v>154</v>
      </c>
      <c r="E267" t="s">
        <v>156</v>
      </c>
      <c r="F267" t="s">
        <v>161</v>
      </c>
      <c r="G267" t="s">
        <v>225</v>
      </c>
      <c r="H267">
        <v>386.09658319373739</v>
      </c>
      <c r="I267">
        <v>55</v>
      </c>
      <c r="J267">
        <v>1679617.4808691645</v>
      </c>
      <c r="K267">
        <v>102520000</v>
      </c>
      <c r="L267">
        <v>265</v>
      </c>
      <c r="M267">
        <v>-20.179158267452074</v>
      </c>
      <c r="N267">
        <v>-3.7735849056603774</v>
      </c>
    </row>
    <row r="268" spans="1:14" x14ac:dyDescent="0.3">
      <c r="A268">
        <v>267</v>
      </c>
      <c r="B268" t="s">
        <v>139</v>
      </c>
      <c r="C268" t="s">
        <v>149</v>
      </c>
      <c r="D268" t="s">
        <v>154</v>
      </c>
      <c r="E268" t="s">
        <v>156</v>
      </c>
      <c r="F268" t="s">
        <v>161</v>
      </c>
      <c r="G268" t="s">
        <v>225</v>
      </c>
      <c r="H268">
        <v>386.09658319373739</v>
      </c>
      <c r="I268">
        <v>55</v>
      </c>
      <c r="J268">
        <v>1679617.4808691645</v>
      </c>
      <c r="K268">
        <v>102520000</v>
      </c>
      <c r="L268">
        <v>266</v>
      </c>
      <c r="M268">
        <v>-20.179158267452074</v>
      </c>
      <c r="N268">
        <v>-3.7735849056603774</v>
      </c>
    </row>
    <row r="269" spans="1:14" x14ac:dyDescent="0.3">
      <c r="A269">
        <v>268</v>
      </c>
      <c r="B269" t="s">
        <v>139</v>
      </c>
      <c r="C269" t="s">
        <v>149</v>
      </c>
      <c r="D269" t="s">
        <v>154</v>
      </c>
      <c r="E269" t="s">
        <v>156</v>
      </c>
      <c r="F269" t="s">
        <v>161</v>
      </c>
      <c r="G269" t="s">
        <v>225</v>
      </c>
      <c r="H269">
        <v>386.09658319373739</v>
      </c>
      <c r="I269">
        <v>55</v>
      </c>
      <c r="J269">
        <v>1679617.4808691645</v>
      </c>
      <c r="K269">
        <v>102520000</v>
      </c>
      <c r="L269">
        <v>267</v>
      </c>
      <c r="M269">
        <v>-20.179158267452074</v>
      </c>
      <c r="N269">
        <v>-3.7735849056603774</v>
      </c>
    </row>
    <row r="270" spans="1:14" x14ac:dyDescent="0.3">
      <c r="A270">
        <v>269</v>
      </c>
      <c r="B270" t="s">
        <v>139</v>
      </c>
      <c r="C270" t="s">
        <v>149</v>
      </c>
      <c r="D270" t="s">
        <v>154</v>
      </c>
      <c r="E270" t="s">
        <v>156</v>
      </c>
      <c r="F270" t="s">
        <v>161</v>
      </c>
      <c r="G270" t="s">
        <v>225</v>
      </c>
      <c r="H270">
        <v>386.09658319373739</v>
      </c>
      <c r="I270">
        <v>55</v>
      </c>
      <c r="J270">
        <v>1679617.4808691645</v>
      </c>
      <c r="K270">
        <v>102520000</v>
      </c>
      <c r="L270">
        <v>268</v>
      </c>
      <c r="M270">
        <v>-20.179158267452074</v>
      </c>
      <c r="N270">
        <v>-3.7735849056603774</v>
      </c>
    </row>
    <row r="271" spans="1:14" x14ac:dyDescent="0.3">
      <c r="A271">
        <v>270</v>
      </c>
      <c r="B271" t="s">
        <v>139</v>
      </c>
      <c r="C271" t="s">
        <v>149</v>
      </c>
      <c r="D271" t="s">
        <v>154</v>
      </c>
      <c r="E271" t="s">
        <v>156</v>
      </c>
      <c r="F271" t="s">
        <v>161</v>
      </c>
      <c r="G271" t="s">
        <v>225</v>
      </c>
      <c r="H271">
        <v>386.09658319373739</v>
      </c>
      <c r="I271">
        <v>55</v>
      </c>
      <c r="J271">
        <v>1679617.4808691645</v>
      </c>
      <c r="K271">
        <v>102520000</v>
      </c>
      <c r="L271">
        <v>269</v>
      </c>
      <c r="M271">
        <v>-20.179158267452074</v>
      </c>
      <c r="N271">
        <v>-3.7735849056603774</v>
      </c>
    </row>
    <row r="272" spans="1:14" x14ac:dyDescent="0.3">
      <c r="A272">
        <v>271</v>
      </c>
      <c r="B272" t="s">
        <v>139</v>
      </c>
      <c r="C272" t="s">
        <v>149</v>
      </c>
      <c r="D272" t="s">
        <v>154</v>
      </c>
      <c r="E272" t="s">
        <v>156</v>
      </c>
      <c r="F272" t="s">
        <v>161</v>
      </c>
      <c r="G272" t="s">
        <v>225</v>
      </c>
      <c r="H272">
        <v>386.09658319373739</v>
      </c>
      <c r="I272">
        <v>55</v>
      </c>
      <c r="J272">
        <v>1679617.4808691645</v>
      </c>
      <c r="K272">
        <v>102520000</v>
      </c>
      <c r="L272">
        <v>270</v>
      </c>
      <c r="M272">
        <v>-20.179158267452074</v>
      </c>
      <c r="N272">
        <v>-3.7735849056603774</v>
      </c>
    </row>
    <row r="273" spans="1:14" x14ac:dyDescent="0.3">
      <c r="A273">
        <v>272</v>
      </c>
      <c r="B273" t="s">
        <v>139</v>
      </c>
      <c r="C273" t="s">
        <v>149</v>
      </c>
      <c r="D273" t="s">
        <v>154</v>
      </c>
      <c r="E273" t="s">
        <v>156</v>
      </c>
      <c r="F273" t="s">
        <v>161</v>
      </c>
      <c r="G273" t="s">
        <v>225</v>
      </c>
      <c r="H273">
        <v>386.09658319373739</v>
      </c>
      <c r="I273">
        <v>55</v>
      </c>
      <c r="J273">
        <v>1679617.4808691645</v>
      </c>
      <c r="K273">
        <v>102520000</v>
      </c>
      <c r="L273">
        <v>271</v>
      </c>
      <c r="M273">
        <v>-20.179158267452074</v>
      </c>
      <c r="N273">
        <v>-3.7735849056603774</v>
      </c>
    </row>
    <row r="274" spans="1:14" x14ac:dyDescent="0.3">
      <c r="A274">
        <v>273</v>
      </c>
      <c r="B274" t="s">
        <v>139</v>
      </c>
      <c r="C274" t="s">
        <v>149</v>
      </c>
      <c r="D274" t="s">
        <v>154</v>
      </c>
      <c r="E274" t="s">
        <v>156</v>
      </c>
      <c r="F274" t="s">
        <v>161</v>
      </c>
      <c r="G274" t="s">
        <v>225</v>
      </c>
      <c r="H274">
        <v>386.09658319373739</v>
      </c>
      <c r="I274">
        <v>55</v>
      </c>
      <c r="J274">
        <v>1679617.4808691645</v>
      </c>
      <c r="K274">
        <v>102520000</v>
      </c>
      <c r="L274">
        <v>272</v>
      </c>
      <c r="M274">
        <v>-20.179158267452074</v>
      </c>
      <c r="N274">
        <v>-3.7735849056603774</v>
      </c>
    </row>
    <row r="275" spans="1:14" x14ac:dyDescent="0.3">
      <c r="A275">
        <v>274</v>
      </c>
      <c r="B275" t="s">
        <v>139</v>
      </c>
      <c r="C275" t="s">
        <v>149</v>
      </c>
      <c r="D275" t="s">
        <v>154</v>
      </c>
      <c r="E275" t="s">
        <v>156</v>
      </c>
      <c r="F275" t="s">
        <v>161</v>
      </c>
      <c r="G275" t="s">
        <v>225</v>
      </c>
      <c r="H275">
        <v>386.09658319373739</v>
      </c>
      <c r="I275">
        <v>55</v>
      </c>
      <c r="J275">
        <v>1679617.4808691645</v>
      </c>
      <c r="K275">
        <v>102520000</v>
      </c>
      <c r="L275">
        <v>273</v>
      </c>
      <c r="M275">
        <v>-20.179158267452074</v>
      </c>
      <c r="N275">
        <v>-3.7735849056603774</v>
      </c>
    </row>
    <row r="276" spans="1:14" x14ac:dyDescent="0.3">
      <c r="A276">
        <v>275</v>
      </c>
      <c r="B276" t="s">
        <v>139</v>
      </c>
      <c r="C276" t="s">
        <v>149</v>
      </c>
      <c r="D276" t="s">
        <v>154</v>
      </c>
      <c r="E276" t="s">
        <v>156</v>
      </c>
      <c r="F276" t="s">
        <v>161</v>
      </c>
      <c r="G276" t="s">
        <v>225</v>
      </c>
      <c r="H276">
        <v>386.09658319373739</v>
      </c>
      <c r="I276">
        <v>55</v>
      </c>
      <c r="J276">
        <v>1679617.4808691645</v>
      </c>
      <c r="K276">
        <v>102520000</v>
      </c>
      <c r="L276">
        <v>274</v>
      </c>
      <c r="M276">
        <v>-20.179158267452074</v>
      </c>
      <c r="N276">
        <v>-3.7735849056603774</v>
      </c>
    </row>
    <row r="277" spans="1:14" x14ac:dyDescent="0.3">
      <c r="A277">
        <v>276</v>
      </c>
      <c r="B277" t="s">
        <v>139</v>
      </c>
      <c r="C277" t="s">
        <v>149</v>
      </c>
      <c r="D277" t="s">
        <v>154</v>
      </c>
      <c r="E277" t="s">
        <v>156</v>
      </c>
      <c r="F277" t="s">
        <v>161</v>
      </c>
      <c r="G277" t="s">
        <v>225</v>
      </c>
      <c r="H277">
        <v>386.09658319373739</v>
      </c>
      <c r="I277">
        <v>55</v>
      </c>
      <c r="J277">
        <v>1679617.4808691645</v>
      </c>
      <c r="K277">
        <v>102520000</v>
      </c>
      <c r="L277">
        <v>275</v>
      </c>
      <c r="M277">
        <v>-20.179158267452074</v>
      </c>
      <c r="N277">
        <v>-3.7735849056603774</v>
      </c>
    </row>
    <row r="278" spans="1:14" x14ac:dyDescent="0.3">
      <c r="A278">
        <v>277</v>
      </c>
      <c r="B278" t="s">
        <v>139</v>
      </c>
      <c r="C278" t="s">
        <v>149</v>
      </c>
      <c r="D278" t="s">
        <v>154</v>
      </c>
      <c r="E278" t="s">
        <v>156</v>
      </c>
      <c r="F278" t="s">
        <v>161</v>
      </c>
      <c r="G278" t="s">
        <v>225</v>
      </c>
      <c r="H278">
        <v>386.09658319373739</v>
      </c>
      <c r="I278">
        <v>55</v>
      </c>
      <c r="J278">
        <v>1679617.4808691645</v>
      </c>
      <c r="K278">
        <v>102520000</v>
      </c>
      <c r="L278">
        <v>276</v>
      </c>
      <c r="M278">
        <v>-20.179158267452074</v>
      </c>
      <c r="N278">
        <v>-3.7735849056603774</v>
      </c>
    </row>
    <row r="279" spans="1:14" x14ac:dyDescent="0.3">
      <c r="A279">
        <v>278</v>
      </c>
      <c r="B279" t="s">
        <v>139</v>
      </c>
      <c r="C279" t="s">
        <v>149</v>
      </c>
      <c r="D279" t="s">
        <v>154</v>
      </c>
      <c r="E279" t="s">
        <v>156</v>
      </c>
      <c r="F279" t="s">
        <v>161</v>
      </c>
      <c r="G279" t="s">
        <v>225</v>
      </c>
      <c r="H279">
        <v>386.09658319373739</v>
      </c>
      <c r="I279">
        <v>55</v>
      </c>
      <c r="J279">
        <v>1679617.4808691645</v>
      </c>
      <c r="K279">
        <v>102520000</v>
      </c>
      <c r="L279">
        <v>277</v>
      </c>
      <c r="M279">
        <v>-20.179158267452074</v>
      </c>
      <c r="N279">
        <v>-3.7735849056603774</v>
      </c>
    </row>
    <row r="280" spans="1:14" x14ac:dyDescent="0.3">
      <c r="A280">
        <v>279</v>
      </c>
      <c r="B280" t="s">
        <v>139</v>
      </c>
      <c r="C280" t="s">
        <v>149</v>
      </c>
      <c r="D280" t="s">
        <v>154</v>
      </c>
      <c r="E280" t="s">
        <v>156</v>
      </c>
      <c r="F280" t="s">
        <v>161</v>
      </c>
      <c r="G280" t="s">
        <v>225</v>
      </c>
      <c r="H280">
        <v>386.09658319373739</v>
      </c>
      <c r="I280">
        <v>55</v>
      </c>
      <c r="J280">
        <v>1679617.4808691645</v>
      </c>
      <c r="K280">
        <v>102520000</v>
      </c>
      <c r="L280">
        <v>278</v>
      </c>
      <c r="M280">
        <v>-20.179158267452074</v>
      </c>
      <c r="N280">
        <v>-3.7735849056603774</v>
      </c>
    </row>
    <row r="281" spans="1:14" x14ac:dyDescent="0.3">
      <c r="A281">
        <v>280</v>
      </c>
      <c r="B281" t="s">
        <v>139</v>
      </c>
      <c r="C281" t="s">
        <v>149</v>
      </c>
      <c r="D281" t="s">
        <v>154</v>
      </c>
      <c r="E281" t="s">
        <v>156</v>
      </c>
      <c r="F281" t="s">
        <v>161</v>
      </c>
      <c r="G281" t="s">
        <v>225</v>
      </c>
      <c r="H281">
        <v>386.09658319373739</v>
      </c>
      <c r="I281">
        <v>55</v>
      </c>
      <c r="J281">
        <v>1679617.4808691645</v>
      </c>
      <c r="K281">
        <v>102520000</v>
      </c>
      <c r="L281">
        <v>279</v>
      </c>
      <c r="M281">
        <v>-20.179158267452074</v>
      </c>
      <c r="N281">
        <v>-3.7735849056603774</v>
      </c>
    </row>
    <row r="282" spans="1:14" x14ac:dyDescent="0.3">
      <c r="A282">
        <v>281</v>
      </c>
      <c r="B282" t="s">
        <v>139</v>
      </c>
      <c r="C282" t="s">
        <v>149</v>
      </c>
      <c r="D282" t="s">
        <v>154</v>
      </c>
      <c r="E282" t="s">
        <v>156</v>
      </c>
      <c r="F282" t="s">
        <v>161</v>
      </c>
      <c r="G282" t="s">
        <v>225</v>
      </c>
      <c r="H282">
        <v>386.09658319373739</v>
      </c>
      <c r="I282">
        <v>55</v>
      </c>
      <c r="J282">
        <v>1679617.4808691645</v>
      </c>
      <c r="K282">
        <v>102520000</v>
      </c>
      <c r="L282">
        <v>280</v>
      </c>
      <c r="M282">
        <v>-20.179158267452074</v>
      </c>
      <c r="N282">
        <v>-3.7735849056603774</v>
      </c>
    </row>
    <row r="283" spans="1:14" x14ac:dyDescent="0.3">
      <c r="A283">
        <v>282</v>
      </c>
      <c r="B283" t="s">
        <v>139</v>
      </c>
      <c r="C283" t="s">
        <v>149</v>
      </c>
      <c r="D283" t="s">
        <v>154</v>
      </c>
      <c r="E283" t="s">
        <v>156</v>
      </c>
      <c r="F283" t="s">
        <v>161</v>
      </c>
      <c r="G283" t="s">
        <v>225</v>
      </c>
      <c r="H283">
        <v>386.09658319373739</v>
      </c>
      <c r="I283">
        <v>55</v>
      </c>
      <c r="J283">
        <v>1679617.4808691645</v>
      </c>
      <c r="K283">
        <v>102520000</v>
      </c>
      <c r="L283">
        <v>281</v>
      </c>
      <c r="M283">
        <v>-20.179158267452074</v>
      </c>
      <c r="N283">
        <v>-3.7735849056603774</v>
      </c>
    </row>
    <row r="284" spans="1:14" x14ac:dyDescent="0.3">
      <c r="A284">
        <v>283</v>
      </c>
      <c r="B284" t="s">
        <v>139</v>
      </c>
      <c r="C284" t="s">
        <v>149</v>
      </c>
      <c r="D284" t="s">
        <v>154</v>
      </c>
      <c r="E284" t="s">
        <v>156</v>
      </c>
      <c r="F284" t="s">
        <v>161</v>
      </c>
      <c r="G284" t="s">
        <v>225</v>
      </c>
      <c r="H284">
        <v>386.09658319373739</v>
      </c>
      <c r="I284">
        <v>55</v>
      </c>
      <c r="J284">
        <v>1679617.4808691645</v>
      </c>
      <c r="K284">
        <v>102520000</v>
      </c>
      <c r="L284">
        <v>282</v>
      </c>
      <c r="M284">
        <v>-20.179158267452074</v>
      </c>
      <c r="N284">
        <v>-3.7735849056603774</v>
      </c>
    </row>
    <row r="285" spans="1:14" x14ac:dyDescent="0.3">
      <c r="A285">
        <v>284</v>
      </c>
      <c r="B285" t="s">
        <v>139</v>
      </c>
      <c r="C285" t="s">
        <v>149</v>
      </c>
      <c r="D285" t="s">
        <v>154</v>
      </c>
      <c r="E285" t="s">
        <v>156</v>
      </c>
      <c r="F285" t="s">
        <v>161</v>
      </c>
      <c r="G285" t="s">
        <v>225</v>
      </c>
      <c r="H285">
        <v>386.09658319373739</v>
      </c>
      <c r="I285">
        <v>55</v>
      </c>
      <c r="J285">
        <v>1679617.4808691645</v>
      </c>
      <c r="K285">
        <v>102520000</v>
      </c>
      <c r="L285">
        <v>283</v>
      </c>
      <c r="M285">
        <v>-20.179158267452074</v>
      </c>
      <c r="N285">
        <v>-3.7735849056603774</v>
      </c>
    </row>
    <row r="286" spans="1:14" x14ac:dyDescent="0.3">
      <c r="A286">
        <v>285</v>
      </c>
      <c r="B286" t="s">
        <v>139</v>
      </c>
      <c r="C286" t="s">
        <v>149</v>
      </c>
      <c r="D286" t="s">
        <v>154</v>
      </c>
      <c r="E286" t="s">
        <v>156</v>
      </c>
      <c r="F286" t="s">
        <v>161</v>
      </c>
      <c r="G286" t="s">
        <v>225</v>
      </c>
      <c r="H286">
        <v>386.09658319373739</v>
      </c>
      <c r="I286">
        <v>55</v>
      </c>
      <c r="J286">
        <v>1679617.4808691645</v>
      </c>
      <c r="K286">
        <v>102520000</v>
      </c>
      <c r="L286">
        <v>284</v>
      </c>
      <c r="M286">
        <v>-20.179158267452074</v>
      </c>
      <c r="N286">
        <v>-3.7735849056603774</v>
      </c>
    </row>
    <row r="287" spans="1:14" x14ac:dyDescent="0.3">
      <c r="A287">
        <v>286</v>
      </c>
      <c r="B287" t="s">
        <v>139</v>
      </c>
      <c r="C287" t="s">
        <v>149</v>
      </c>
      <c r="D287" t="s">
        <v>154</v>
      </c>
      <c r="E287" t="s">
        <v>156</v>
      </c>
      <c r="F287" t="s">
        <v>161</v>
      </c>
      <c r="G287" t="s">
        <v>225</v>
      </c>
      <c r="H287">
        <v>386.09658319373739</v>
      </c>
      <c r="I287">
        <v>55</v>
      </c>
      <c r="J287">
        <v>1679617.4808691645</v>
      </c>
      <c r="K287">
        <v>102520000</v>
      </c>
      <c r="L287">
        <v>285</v>
      </c>
      <c r="M287">
        <v>-20.179158267452074</v>
      </c>
      <c r="N287">
        <v>-3.7735849056603774</v>
      </c>
    </row>
    <row r="288" spans="1:14" x14ac:dyDescent="0.3">
      <c r="A288">
        <v>287</v>
      </c>
      <c r="B288" t="s">
        <v>139</v>
      </c>
      <c r="C288" t="s">
        <v>149</v>
      </c>
      <c r="D288" t="s">
        <v>154</v>
      </c>
      <c r="E288" t="s">
        <v>156</v>
      </c>
      <c r="F288" t="s">
        <v>161</v>
      </c>
      <c r="G288" t="s">
        <v>225</v>
      </c>
      <c r="H288">
        <v>386.09658319373739</v>
      </c>
      <c r="I288">
        <v>55</v>
      </c>
      <c r="J288">
        <v>1679617.4808691645</v>
      </c>
      <c r="K288">
        <v>102520000</v>
      </c>
      <c r="L288">
        <v>286</v>
      </c>
      <c r="M288">
        <v>-20.179158267452074</v>
      </c>
      <c r="N288">
        <v>-3.7735849056603774</v>
      </c>
    </row>
    <row r="289" spans="1:14" x14ac:dyDescent="0.3">
      <c r="A289">
        <v>288</v>
      </c>
      <c r="B289" t="s">
        <v>139</v>
      </c>
      <c r="C289" t="s">
        <v>149</v>
      </c>
      <c r="D289" t="s">
        <v>154</v>
      </c>
      <c r="E289" t="s">
        <v>156</v>
      </c>
      <c r="F289" t="s">
        <v>161</v>
      </c>
      <c r="G289" t="s">
        <v>225</v>
      </c>
      <c r="H289">
        <v>386.09658319373739</v>
      </c>
      <c r="I289">
        <v>55</v>
      </c>
      <c r="J289">
        <v>1679617.4808691645</v>
      </c>
      <c r="K289">
        <v>102520000</v>
      </c>
      <c r="L289">
        <v>287</v>
      </c>
      <c r="M289">
        <v>-20.179158267452074</v>
      </c>
      <c r="N289">
        <v>-3.7735849056603774</v>
      </c>
    </row>
    <row r="290" spans="1:14" x14ac:dyDescent="0.3">
      <c r="A290">
        <v>289</v>
      </c>
      <c r="B290" t="s">
        <v>139</v>
      </c>
      <c r="C290" t="s">
        <v>149</v>
      </c>
      <c r="D290" t="s">
        <v>154</v>
      </c>
      <c r="E290" t="s">
        <v>156</v>
      </c>
      <c r="F290" t="s">
        <v>161</v>
      </c>
      <c r="G290" t="s">
        <v>225</v>
      </c>
      <c r="H290">
        <v>386.09658319373739</v>
      </c>
      <c r="I290">
        <v>55</v>
      </c>
      <c r="J290">
        <v>1679617.4808691645</v>
      </c>
      <c r="K290">
        <v>102520000</v>
      </c>
      <c r="L290">
        <v>288</v>
      </c>
      <c r="M290">
        <v>-20.179158267452074</v>
      </c>
      <c r="N290">
        <v>-3.7735849056603774</v>
      </c>
    </row>
    <row r="291" spans="1:14" x14ac:dyDescent="0.3">
      <c r="A291">
        <v>290</v>
      </c>
      <c r="B291" t="s">
        <v>139</v>
      </c>
      <c r="C291" t="s">
        <v>149</v>
      </c>
      <c r="D291" t="s">
        <v>154</v>
      </c>
      <c r="E291" t="s">
        <v>156</v>
      </c>
      <c r="F291" t="s">
        <v>161</v>
      </c>
      <c r="G291" t="s">
        <v>225</v>
      </c>
      <c r="H291">
        <v>386.09658319373739</v>
      </c>
      <c r="I291">
        <v>55</v>
      </c>
      <c r="J291">
        <v>1679617.4808691645</v>
      </c>
      <c r="K291">
        <v>102520000</v>
      </c>
      <c r="L291">
        <v>289</v>
      </c>
      <c r="M291">
        <v>-20.179158267452074</v>
      </c>
      <c r="N291">
        <v>-3.7735849056603774</v>
      </c>
    </row>
    <row r="292" spans="1:14" x14ac:dyDescent="0.3">
      <c r="A292">
        <v>291</v>
      </c>
      <c r="B292" t="s">
        <v>139</v>
      </c>
      <c r="C292" t="s">
        <v>149</v>
      </c>
      <c r="D292" t="s">
        <v>154</v>
      </c>
      <c r="E292" t="s">
        <v>156</v>
      </c>
      <c r="F292" t="s">
        <v>161</v>
      </c>
      <c r="G292" t="s">
        <v>225</v>
      </c>
      <c r="H292">
        <v>386.09658319373739</v>
      </c>
      <c r="I292">
        <v>55</v>
      </c>
      <c r="J292">
        <v>1679617.4808691645</v>
      </c>
      <c r="K292">
        <v>102520000</v>
      </c>
      <c r="L292">
        <v>290</v>
      </c>
      <c r="M292">
        <v>-20.179158267452074</v>
      </c>
      <c r="N292">
        <v>-3.7735849056603774</v>
      </c>
    </row>
    <row r="293" spans="1:14" x14ac:dyDescent="0.3">
      <c r="A293">
        <v>292</v>
      </c>
      <c r="B293" t="s">
        <v>139</v>
      </c>
      <c r="C293" t="s">
        <v>149</v>
      </c>
      <c r="D293" t="s">
        <v>154</v>
      </c>
      <c r="E293" t="s">
        <v>156</v>
      </c>
      <c r="F293" t="s">
        <v>161</v>
      </c>
      <c r="G293" t="s">
        <v>225</v>
      </c>
      <c r="H293">
        <v>386.09658319373739</v>
      </c>
      <c r="I293">
        <v>55</v>
      </c>
      <c r="J293">
        <v>1679617.4808691645</v>
      </c>
      <c r="K293">
        <v>102520000</v>
      </c>
      <c r="L293">
        <v>291</v>
      </c>
      <c r="M293">
        <v>-20.179158267452074</v>
      </c>
      <c r="N293">
        <v>-3.7735849056603774</v>
      </c>
    </row>
    <row r="294" spans="1:14" x14ac:dyDescent="0.3">
      <c r="A294">
        <v>293</v>
      </c>
      <c r="B294" t="s">
        <v>139</v>
      </c>
      <c r="C294" t="s">
        <v>149</v>
      </c>
      <c r="D294" t="s">
        <v>154</v>
      </c>
      <c r="E294" t="s">
        <v>156</v>
      </c>
      <c r="F294" t="s">
        <v>161</v>
      </c>
      <c r="G294" t="s">
        <v>225</v>
      </c>
      <c r="H294">
        <v>386.09658319373739</v>
      </c>
      <c r="I294">
        <v>55</v>
      </c>
      <c r="J294">
        <v>1679617.4808691645</v>
      </c>
      <c r="K294">
        <v>102520000</v>
      </c>
      <c r="L294">
        <v>292</v>
      </c>
      <c r="M294">
        <v>-20.179158267452074</v>
      </c>
      <c r="N294">
        <v>-3.7735849056603774</v>
      </c>
    </row>
    <row r="295" spans="1:14" x14ac:dyDescent="0.3">
      <c r="A295">
        <v>294</v>
      </c>
      <c r="B295" t="s">
        <v>139</v>
      </c>
      <c r="C295" t="s">
        <v>149</v>
      </c>
      <c r="D295" t="s">
        <v>154</v>
      </c>
      <c r="E295" t="s">
        <v>156</v>
      </c>
      <c r="F295" t="s">
        <v>161</v>
      </c>
      <c r="G295" t="s">
        <v>225</v>
      </c>
      <c r="H295">
        <v>358.80567871205358</v>
      </c>
      <c r="I295">
        <v>52</v>
      </c>
      <c r="J295">
        <v>1539676.8356420586</v>
      </c>
      <c r="K295">
        <v>96928000</v>
      </c>
      <c r="L295">
        <v>293</v>
      </c>
      <c r="M295">
        <v>-10.166194516863575</v>
      </c>
      <c r="N295">
        <v>1.8867924528301887</v>
      </c>
    </row>
    <row r="296" spans="1:14" x14ac:dyDescent="0.3">
      <c r="A296">
        <v>295</v>
      </c>
      <c r="B296" t="s">
        <v>139</v>
      </c>
      <c r="C296" t="s">
        <v>149</v>
      </c>
      <c r="D296" t="s">
        <v>154</v>
      </c>
      <c r="E296" t="s">
        <v>156</v>
      </c>
      <c r="F296" t="s">
        <v>161</v>
      </c>
      <c r="G296" t="s">
        <v>225</v>
      </c>
      <c r="H296">
        <v>358.80567871205358</v>
      </c>
      <c r="I296">
        <v>52</v>
      </c>
      <c r="J296">
        <v>1539676.8356420586</v>
      </c>
      <c r="K296">
        <v>96928000</v>
      </c>
      <c r="L296">
        <v>294</v>
      </c>
      <c r="M296">
        <v>-10.166194516863575</v>
      </c>
      <c r="N296">
        <v>1.8867924528301887</v>
      </c>
    </row>
    <row r="297" spans="1:14" x14ac:dyDescent="0.3">
      <c r="A297">
        <v>296</v>
      </c>
      <c r="B297" t="s">
        <v>139</v>
      </c>
      <c r="C297" t="s">
        <v>149</v>
      </c>
      <c r="D297" t="s">
        <v>154</v>
      </c>
      <c r="E297" t="s">
        <v>156</v>
      </c>
      <c r="F297" t="s">
        <v>161</v>
      </c>
      <c r="G297" t="s">
        <v>225</v>
      </c>
      <c r="H297">
        <v>358.80567871205358</v>
      </c>
      <c r="I297">
        <v>52</v>
      </c>
      <c r="J297">
        <v>1539676.8356420586</v>
      </c>
      <c r="K297">
        <v>96928000</v>
      </c>
      <c r="L297">
        <v>295</v>
      </c>
      <c r="M297">
        <v>-10.166194516863575</v>
      </c>
      <c r="N297">
        <v>1.8867924528301887</v>
      </c>
    </row>
    <row r="298" spans="1:14" x14ac:dyDescent="0.3">
      <c r="A298">
        <v>297</v>
      </c>
      <c r="B298" t="s">
        <v>139</v>
      </c>
      <c r="C298" t="s">
        <v>149</v>
      </c>
      <c r="D298" t="s">
        <v>154</v>
      </c>
      <c r="E298" t="s">
        <v>156</v>
      </c>
      <c r="F298" t="s">
        <v>161</v>
      </c>
      <c r="G298" t="s">
        <v>225</v>
      </c>
      <c r="H298">
        <v>358.80567871205358</v>
      </c>
      <c r="I298">
        <v>52</v>
      </c>
      <c r="J298">
        <v>1539676.8356420586</v>
      </c>
      <c r="K298">
        <v>96928000</v>
      </c>
      <c r="L298">
        <v>296</v>
      </c>
      <c r="M298">
        <v>-10.166194516863575</v>
      </c>
      <c r="N298">
        <v>1.8867924528301887</v>
      </c>
    </row>
    <row r="299" spans="1:14" x14ac:dyDescent="0.3">
      <c r="A299">
        <v>298</v>
      </c>
      <c r="B299" t="s">
        <v>139</v>
      </c>
      <c r="C299" t="s">
        <v>149</v>
      </c>
      <c r="D299" t="s">
        <v>154</v>
      </c>
      <c r="E299" t="s">
        <v>156</v>
      </c>
      <c r="F299" t="s">
        <v>161</v>
      </c>
      <c r="G299" t="s">
        <v>225</v>
      </c>
      <c r="H299">
        <v>358.80567871205358</v>
      </c>
      <c r="I299">
        <v>52</v>
      </c>
      <c r="J299">
        <v>1539676.8356420586</v>
      </c>
      <c r="K299">
        <v>96928000</v>
      </c>
      <c r="L299">
        <v>297</v>
      </c>
      <c r="M299">
        <v>-10.166194516863575</v>
      </c>
      <c r="N299">
        <v>1.8867924528301887</v>
      </c>
    </row>
    <row r="300" spans="1:14" x14ac:dyDescent="0.3">
      <c r="A300">
        <v>299</v>
      </c>
      <c r="B300" t="s">
        <v>139</v>
      </c>
      <c r="C300" t="s">
        <v>149</v>
      </c>
      <c r="D300" t="s">
        <v>154</v>
      </c>
      <c r="E300" t="s">
        <v>156</v>
      </c>
      <c r="F300" t="s">
        <v>161</v>
      </c>
      <c r="G300" t="s">
        <v>225</v>
      </c>
      <c r="H300">
        <v>358.80567871205358</v>
      </c>
      <c r="I300">
        <v>52</v>
      </c>
      <c r="J300">
        <v>1539676.8356420586</v>
      </c>
      <c r="K300">
        <v>96928000</v>
      </c>
      <c r="L300">
        <v>298</v>
      </c>
      <c r="M300">
        <v>-10.166194516863575</v>
      </c>
      <c r="N300">
        <v>1.8867924528301887</v>
      </c>
    </row>
    <row r="301" spans="1:14" x14ac:dyDescent="0.3">
      <c r="A301">
        <v>300</v>
      </c>
      <c r="B301" t="s">
        <v>139</v>
      </c>
      <c r="C301" t="s">
        <v>149</v>
      </c>
      <c r="D301" t="s">
        <v>154</v>
      </c>
      <c r="E301" t="s">
        <v>156</v>
      </c>
      <c r="F301" t="s">
        <v>161</v>
      </c>
      <c r="G301" t="s">
        <v>225</v>
      </c>
      <c r="H301">
        <v>358.80567871205358</v>
      </c>
      <c r="I301">
        <v>52</v>
      </c>
      <c r="J301">
        <v>1539676.8356420586</v>
      </c>
      <c r="K301">
        <v>96928000</v>
      </c>
      <c r="L301">
        <v>299</v>
      </c>
      <c r="M301">
        <v>-10.166194516863575</v>
      </c>
      <c r="N301">
        <v>1.8867924528301887</v>
      </c>
    </row>
    <row r="302" spans="1:14" x14ac:dyDescent="0.3">
      <c r="A302">
        <v>301</v>
      </c>
      <c r="B302" t="s">
        <v>139</v>
      </c>
      <c r="C302" t="s">
        <v>149</v>
      </c>
      <c r="D302" t="s">
        <v>154</v>
      </c>
      <c r="E302" t="s">
        <v>156</v>
      </c>
      <c r="F302" t="s">
        <v>161</v>
      </c>
      <c r="G302" t="s">
        <v>225</v>
      </c>
      <c r="H302">
        <v>358.80567871205358</v>
      </c>
      <c r="I302">
        <v>52</v>
      </c>
      <c r="J302">
        <v>1539676.8356420586</v>
      </c>
      <c r="K302">
        <v>96928000</v>
      </c>
      <c r="L302">
        <v>300</v>
      </c>
      <c r="M302">
        <v>-10.166194516863575</v>
      </c>
      <c r="N302">
        <v>1.8867924528301887</v>
      </c>
    </row>
    <row r="303" spans="1:14" x14ac:dyDescent="0.3">
      <c r="A303">
        <v>302</v>
      </c>
      <c r="B303" t="s">
        <v>139</v>
      </c>
      <c r="C303" t="s">
        <v>149</v>
      </c>
      <c r="D303" t="s">
        <v>154</v>
      </c>
      <c r="E303" t="s">
        <v>156</v>
      </c>
      <c r="F303" t="s">
        <v>161</v>
      </c>
      <c r="G303" t="s">
        <v>225</v>
      </c>
      <c r="H303">
        <v>358.80567871205358</v>
      </c>
      <c r="I303">
        <v>52</v>
      </c>
      <c r="J303">
        <v>1539676.8356420586</v>
      </c>
      <c r="K303">
        <v>96928000</v>
      </c>
      <c r="L303">
        <v>301</v>
      </c>
      <c r="M303">
        <v>-10.166194516863575</v>
      </c>
      <c r="N303">
        <v>1.8867924528301887</v>
      </c>
    </row>
    <row r="304" spans="1:14" x14ac:dyDescent="0.3">
      <c r="A304">
        <v>303</v>
      </c>
      <c r="B304" t="s">
        <v>139</v>
      </c>
      <c r="C304" t="s">
        <v>149</v>
      </c>
      <c r="D304" t="s">
        <v>154</v>
      </c>
      <c r="E304" t="s">
        <v>156</v>
      </c>
      <c r="F304" t="s">
        <v>161</v>
      </c>
      <c r="G304" t="s">
        <v>225</v>
      </c>
      <c r="H304">
        <v>358.80567871205358</v>
      </c>
      <c r="I304">
        <v>52</v>
      </c>
      <c r="J304">
        <v>1539676.8356420586</v>
      </c>
      <c r="K304">
        <v>96928000</v>
      </c>
      <c r="L304">
        <v>302</v>
      </c>
      <c r="M304">
        <v>-10.166194516863575</v>
      </c>
      <c r="N304">
        <v>1.8867924528301887</v>
      </c>
    </row>
    <row r="305" spans="1:14" x14ac:dyDescent="0.3">
      <c r="A305">
        <v>304</v>
      </c>
      <c r="B305" t="s">
        <v>139</v>
      </c>
      <c r="C305" t="s">
        <v>149</v>
      </c>
      <c r="D305" t="s">
        <v>154</v>
      </c>
      <c r="E305" t="s">
        <v>156</v>
      </c>
      <c r="F305" t="s">
        <v>161</v>
      </c>
      <c r="G305" t="s">
        <v>225</v>
      </c>
      <c r="H305">
        <v>358.80567871205358</v>
      </c>
      <c r="I305">
        <v>52</v>
      </c>
      <c r="J305">
        <v>1539676.8356420586</v>
      </c>
      <c r="K305">
        <v>96928000</v>
      </c>
      <c r="L305">
        <v>303</v>
      </c>
      <c r="M305">
        <v>-10.166194516863575</v>
      </c>
      <c r="N305">
        <v>1.8867924528301887</v>
      </c>
    </row>
    <row r="306" spans="1:14" x14ac:dyDescent="0.3">
      <c r="A306">
        <v>305</v>
      </c>
      <c r="B306" t="s">
        <v>139</v>
      </c>
      <c r="C306" t="s">
        <v>149</v>
      </c>
      <c r="D306" t="s">
        <v>154</v>
      </c>
      <c r="E306" t="s">
        <v>156</v>
      </c>
      <c r="F306" t="s">
        <v>161</v>
      </c>
      <c r="G306" t="s">
        <v>225</v>
      </c>
      <c r="H306">
        <v>358.80567871205358</v>
      </c>
      <c r="I306">
        <v>52</v>
      </c>
      <c r="J306">
        <v>1539676.8356420586</v>
      </c>
      <c r="K306">
        <v>96928000</v>
      </c>
      <c r="L306">
        <v>304</v>
      </c>
      <c r="M306">
        <v>-10.166194516863575</v>
      </c>
      <c r="N306">
        <v>1.8867924528301887</v>
      </c>
    </row>
    <row r="307" spans="1:14" x14ac:dyDescent="0.3">
      <c r="A307">
        <v>306</v>
      </c>
      <c r="B307" t="s">
        <v>139</v>
      </c>
      <c r="C307" t="s">
        <v>149</v>
      </c>
      <c r="D307" t="s">
        <v>154</v>
      </c>
      <c r="E307" t="s">
        <v>156</v>
      </c>
      <c r="F307" t="s">
        <v>161</v>
      </c>
      <c r="G307" t="s">
        <v>225</v>
      </c>
      <c r="H307">
        <v>358.80567871205358</v>
      </c>
      <c r="I307">
        <v>52</v>
      </c>
      <c r="J307">
        <v>1539676.8356420586</v>
      </c>
      <c r="K307">
        <v>96928000</v>
      </c>
      <c r="L307">
        <v>305</v>
      </c>
      <c r="M307">
        <v>-10.166194516863575</v>
      </c>
      <c r="N307">
        <v>1.8867924528301887</v>
      </c>
    </row>
    <row r="308" spans="1:14" x14ac:dyDescent="0.3">
      <c r="A308">
        <v>307</v>
      </c>
      <c r="B308" t="s">
        <v>139</v>
      </c>
      <c r="C308" t="s">
        <v>149</v>
      </c>
      <c r="D308" t="s">
        <v>154</v>
      </c>
      <c r="E308" t="s">
        <v>156</v>
      </c>
      <c r="F308" t="s">
        <v>161</v>
      </c>
      <c r="G308" t="s">
        <v>225</v>
      </c>
      <c r="H308">
        <v>358.80567871205358</v>
      </c>
      <c r="I308">
        <v>52</v>
      </c>
      <c r="J308">
        <v>1539676.8356420586</v>
      </c>
      <c r="K308">
        <v>96928000</v>
      </c>
      <c r="L308">
        <v>306</v>
      </c>
      <c r="M308">
        <v>-10.166194516863575</v>
      </c>
      <c r="N308">
        <v>1.8867924528301887</v>
      </c>
    </row>
    <row r="309" spans="1:14" x14ac:dyDescent="0.3">
      <c r="A309">
        <v>308</v>
      </c>
      <c r="B309" t="s">
        <v>139</v>
      </c>
      <c r="C309" t="s">
        <v>149</v>
      </c>
      <c r="D309" t="s">
        <v>154</v>
      </c>
      <c r="E309" t="s">
        <v>156</v>
      </c>
      <c r="F309" t="s">
        <v>161</v>
      </c>
      <c r="G309" t="s">
        <v>225</v>
      </c>
      <c r="H309">
        <v>358.80567871205358</v>
      </c>
      <c r="I309">
        <v>52</v>
      </c>
      <c r="J309">
        <v>1539676.8356420586</v>
      </c>
      <c r="K309">
        <v>96928000</v>
      </c>
      <c r="L309">
        <v>307</v>
      </c>
      <c r="M309">
        <v>-10.166194516863575</v>
      </c>
      <c r="N309">
        <v>1.8867924528301887</v>
      </c>
    </row>
    <row r="310" spans="1:14" x14ac:dyDescent="0.3">
      <c r="A310">
        <v>309</v>
      </c>
      <c r="B310" t="s">
        <v>139</v>
      </c>
      <c r="C310" t="s">
        <v>149</v>
      </c>
      <c r="D310" t="s">
        <v>154</v>
      </c>
      <c r="E310" t="s">
        <v>156</v>
      </c>
      <c r="F310" t="s">
        <v>161</v>
      </c>
      <c r="G310" t="s">
        <v>225</v>
      </c>
      <c r="H310">
        <v>358.80567871205358</v>
      </c>
      <c r="I310">
        <v>52</v>
      </c>
      <c r="J310">
        <v>1539676.8356420586</v>
      </c>
      <c r="K310">
        <v>96928000</v>
      </c>
      <c r="L310">
        <v>308</v>
      </c>
      <c r="M310">
        <v>-10.166194516863575</v>
      </c>
      <c r="N310">
        <v>1.8867924528301887</v>
      </c>
    </row>
    <row r="311" spans="1:14" x14ac:dyDescent="0.3">
      <c r="A311">
        <v>310</v>
      </c>
      <c r="B311" t="s">
        <v>139</v>
      </c>
      <c r="C311" t="s">
        <v>149</v>
      </c>
      <c r="D311" t="s">
        <v>154</v>
      </c>
      <c r="E311" t="s">
        <v>156</v>
      </c>
      <c r="F311" t="s">
        <v>161</v>
      </c>
      <c r="G311" t="s">
        <v>225</v>
      </c>
      <c r="H311">
        <v>358.80567871205358</v>
      </c>
      <c r="I311">
        <v>52</v>
      </c>
      <c r="J311">
        <v>1539676.8356420586</v>
      </c>
      <c r="K311">
        <v>96928000</v>
      </c>
      <c r="L311">
        <v>309</v>
      </c>
      <c r="M311">
        <v>-10.166194516863575</v>
      </c>
      <c r="N311">
        <v>1.8867924528301887</v>
      </c>
    </row>
    <row r="312" spans="1:14" x14ac:dyDescent="0.3">
      <c r="A312">
        <v>311</v>
      </c>
      <c r="B312" t="s">
        <v>139</v>
      </c>
      <c r="C312" t="s">
        <v>149</v>
      </c>
      <c r="D312" t="s">
        <v>154</v>
      </c>
      <c r="E312" t="s">
        <v>156</v>
      </c>
      <c r="F312" t="s">
        <v>161</v>
      </c>
      <c r="G312" t="s">
        <v>225</v>
      </c>
      <c r="H312">
        <v>358.80567871205358</v>
      </c>
      <c r="I312">
        <v>52</v>
      </c>
      <c r="J312">
        <v>1539676.8356420586</v>
      </c>
      <c r="K312">
        <v>96928000</v>
      </c>
      <c r="L312">
        <v>310</v>
      </c>
      <c r="M312">
        <v>-10.166194516863575</v>
      </c>
      <c r="N312">
        <v>1.8867924528301887</v>
      </c>
    </row>
    <row r="313" spans="1:14" x14ac:dyDescent="0.3">
      <c r="A313">
        <v>312</v>
      </c>
      <c r="B313" t="s">
        <v>139</v>
      </c>
      <c r="C313" t="s">
        <v>149</v>
      </c>
      <c r="D313" t="s">
        <v>154</v>
      </c>
      <c r="E313" t="s">
        <v>156</v>
      </c>
      <c r="F313" t="s">
        <v>161</v>
      </c>
      <c r="G313" t="s">
        <v>225</v>
      </c>
      <c r="H313">
        <v>358.80567871205358</v>
      </c>
      <c r="I313">
        <v>52</v>
      </c>
      <c r="J313">
        <v>1539676.8356420586</v>
      </c>
      <c r="K313">
        <v>96928000</v>
      </c>
      <c r="L313">
        <v>311</v>
      </c>
      <c r="M313">
        <v>-10.166194516863575</v>
      </c>
      <c r="N313">
        <v>1.8867924528301887</v>
      </c>
    </row>
    <row r="314" spans="1:14" x14ac:dyDescent="0.3">
      <c r="A314">
        <v>313</v>
      </c>
      <c r="B314" t="s">
        <v>139</v>
      </c>
      <c r="C314" t="s">
        <v>149</v>
      </c>
      <c r="D314" t="s">
        <v>154</v>
      </c>
      <c r="E314" t="s">
        <v>156</v>
      </c>
      <c r="F314" t="s">
        <v>161</v>
      </c>
      <c r="G314" t="s">
        <v>225</v>
      </c>
      <c r="H314">
        <v>358.80567871205358</v>
      </c>
      <c r="I314">
        <v>52</v>
      </c>
      <c r="J314">
        <v>1539676.8356420586</v>
      </c>
      <c r="K314">
        <v>96928000</v>
      </c>
      <c r="L314">
        <v>312</v>
      </c>
      <c r="M314">
        <v>-10.166194516863575</v>
      </c>
      <c r="N314">
        <v>1.8867924528301887</v>
      </c>
    </row>
    <row r="315" spans="1:14" x14ac:dyDescent="0.3">
      <c r="A315">
        <v>314</v>
      </c>
      <c r="B315" t="s">
        <v>139</v>
      </c>
      <c r="C315" t="s">
        <v>149</v>
      </c>
      <c r="D315" t="s">
        <v>154</v>
      </c>
      <c r="E315" t="s">
        <v>156</v>
      </c>
      <c r="F315" t="s">
        <v>161</v>
      </c>
      <c r="G315" t="s">
        <v>225</v>
      </c>
      <c r="H315">
        <v>358.80567871205358</v>
      </c>
      <c r="I315">
        <v>52</v>
      </c>
      <c r="J315">
        <v>1539676.8356420586</v>
      </c>
      <c r="K315">
        <v>96928000</v>
      </c>
      <c r="L315">
        <v>313</v>
      </c>
      <c r="M315">
        <v>-10.166194516863575</v>
      </c>
      <c r="N315">
        <v>1.8867924528301887</v>
      </c>
    </row>
    <row r="316" spans="1:14" x14ac:dyDescent="0.3">
      <c r="A316">
        <v>315</v>
      </c>
      <c r="B316" t="s">
        <v>139</v>
      </c>
      <c r="C316" t="s">
        <v>149</v>
      </c>
      <c r="D316" t="s">
        <v>154</v>
      </c>
      <c r="E316" t="s">
        <v>156</v>
      </c>
      <c r="F316" t="s">
        <v>161</v>
      </c>
      <c r="G316" t="s">
        <v>225</v>
      </c>
      <c r="H316">
        <v>358.80567871205358</v>
      </c>
      <c r="I316">
        <v>52</v>
      </c>
      <c r="J316">
        <v>1539676.8356420586</v>
      </c>
      <c r="K316">
        <v>96928000</v>
      </c>
      <c r="L316">
        <v>314</v>
      </c>
      <c r="M316">
        <v>-10.166194516863575</v>
      </c>
      <c r="N316">
        <v>1.8867924528301887</v>
      </c>
    </row>
    <row r="317" spans="1:14" x14ac:dyDescent="0.3">
      <c r="A317">
        <v>316</v>
      </c>
      <c r="B317" t="s">
        <v>139</v>
      </c>
      <c r="C317" t="s">
        <v>149</v>
      </c>
      <c r="D317" t="s">
        <v>154</v>
      </c>
      <c r="E317" t="s">
        <v>156</v>
      </c>
      <c r="F317" t="s">
        <v>161</v>
      </c>
      <c r="G317" t="s">
        <v>225</v>
      </c>
      <c r="H317">
        <v>358.80567871205358</v>
      </c>
      <c r="I317">
        <v>52</v>
      </c>
      <c r="J317">
        <v>1539676.8356420586</v>
      </c>
      <c r="K317">
        <v>96928000</v>
      </c>
      <c r="L317">
        <v>315</v>
      </c>
      <c r="M317">
        <v>-10.166194516863575</v>
      </c>
      <c r="N317">
        <v>1.8867924528301887</v>
      </c>
    </row>
    <row r="318" spans="1:14" x14ac:dyDescent="0.3">
      <c r="A318">
        <v>317</v>
      </c>
      <c r="B318" t="s">
        <v>139</v>
      </c>
      <c r="C318" t="s">
        <v>149</v>
      </c>
      <c r="D318" t="s">
        <v>154</v>
      </c>
      <c r="E318" t="s">
        <v>156</v>
      </c>
      <c r="F318" t="s">
        <v>161</v>
      </c>
      <c r="G318" t="s">
        <v>225</v>
      </c>
      <c r="H318">
        <v>358.80567871205358</v>
      </c>
      <c r="I318">
        <v>52</v>
      </c>
      <c r="J318">
        <v>1539676.8356420586</v>
      </c>
      <c r="K318">
        <v>96928000</v>
      </c>
      <c r="L318">
        <v>316</v>
      </c>
      <c r="M318">
        <v>-10.166194516863575</v>
      </c>
      <c r="N318">
        <v>1.8867924528301887</v>
      </c>
    </row>
    <row r="319" spans="1:14" x14ac:dyDescent="0.3">
      <c r="A319">
        <v>318</v>
      </c>
      <c r="B319" t="s">
        <v>139</v>
      </c>
      <c r="C319" t="s">
        <v>149</v>
      </c>
      <c r="D319" t="s">
        <v>154</v>
      </c>
      <c r="E319" t="s">
        <v>156</v>
      </c>
      <c r="F319" t="s">
        <v>161</v>
      </c>
      <c r="G319" t="s">
        <v>225</v>
      </c>
      <c r="H319">
        <v>358.80567871205358</v>
      </c>
      <c r="I319">
        <v>52</v>
      </c>
      <c r="J319">
        <v>1539676.8356420586</v>
      </c>
      <c r="K319">
        <v>96928000</v>
      </c>
      <c r="L319">
        <v>317</v>
      </c>
      <c r="M319">
        <v>-10.166194516863575</v>
      </c>
      <c r="N319">
        <v>1.8867924528301887</v>
      </c>
    </row>
    <row r="320" spans="1:14" x14ac:dyDescent="0.3">
      <c r="A320">
        <v>319</v>
      </c>
      <c r="B320" t="s">
        <v>139</v>
      </c>
      <c r="C320" t="s">
        <v>149</v>
      </c>
      <c r="D320" t="s">
        <v>154</v>
      </c>
      <c r="E320" t="s">
        <v>156</v>
      </c>
      <c r="F320" t="s">
        <v>161</v>
      </c>
      <c r="G320" t="s">
        <v>225</v>
      </c>
      <c r="H320">
        <v>358.80567871205358</v>
      </c>
      <c r="I320">
        <v>52</v>
      </c>
      <c r="J320">
        <v>1539676.8356420586</v>
      </c>
      <c r="K320">
        <v>96928000</v>
      </c>
      <c r="L320">
        <v>318</v>
      </c>
      <c r="M320">
        <v>-10.166194516863575</v>
      </c>
      <c r="N320">
        <v>1.8867924528301887</v>
      </c>
    </row>
    <row r="321" spans="1:14" x14ac:dyDescent="0.3">
      <c r="A321">
        <v>320</v>
      </c>
      <c r="B321" t="s">
        <v>139</v>
      </c>
      <c r="C321" t="s">
        <v>149</v>
      </c>
      <c r="D321" t="s">
        <v>154</v>
      </c>
      <c r="E321" t="s">
        <v>156</v>
      </c>
      <c r="F321" t="s">
        <v>161</v>
      </c>
      <c r="G321" t="s">
        <v>225</v>
      </c>
      <c r="H321">
        <v>358.80567871205358</v>
      </c>
      <c r="I321">
        <v>52</v>
      </c>
      <c r="J321">
        <v>1539676.8356420586</v>
      </c>
      <c r="K321">
        <v>96928000</v>
      </c>
      <c r="L321">
        <v>319</v>
      </c>
      <c r="M321">
        <v>-10.166194516863575</v>
      </c>
      <c r="N321">
        <v>1.8867924528301887</v>
      </c>
    </row>
    <row r="322" spans="1:14" x14ac:dyDescent="0.3">
      <c r="A322">
        <v>321</v>
      </c>
      <c r="B322" t="s">
        <v>139</v>
      </c>
      <c r="C322" t="s">
        <v>149</v>
      </c>
      <c r="D322" t="s">
        <v>154</v>
      </c>
      <c r="E322" t="s">
        <v>156</v>
      </c>
      <c r="F322" t="s">
        <v>161</v>
      </c>
      <c r="G322" t="s">
        <v>225</v>
      </c>
      <c r="H322">
        <v>358.80567871205358</v>
      </c>
      <c r="I322">
        <v>52</v>
      </c>
      <c r="J322">
        <v>1539676.8356420586</v>
      </c>
      <c r="K322">
        <v>96928000</v>
      </c>
      <c r="L322">
        <v>320</v>
      </c>
      <c r="M322">
        <v>-10.166194516863575</v>
      </c>
      <c r="N322">
        <v>1.8867924528301887</v>
      </c>
    </row>
    <row r="323" spans="1:14" x14ac:dyDescent="0.3">
      <c r="A323">
        <v>322</v>
      </c>
      <c r="B323" t="s">
        <v>139</v>
      </c>
      <c r="C323" t="s">
        <v>149</v>
      </c>
      <c r="D323" t="s">
        <v>154</v>
      </c>
      <c r="E323" t="s">
        <v>156</v>
      </c>
      <c r="F323" t="s">
        <v>161</v>
      </c>
      <c r="G323" t="s">
        <v>225</v>
      </c>
      <c r="H323">
        <v>358.80567871205358</v>
      </c>
      <c r="I323">
        <v>52</v>
      </c>
      <c r="J323">
        <v>1539676.8356420586</v>
      </c>
      <c r="K323">
        <v>96928000</v>
      </c>
      <c r="L323">
        <v>321</v>
      </c>
      <c r="M323">
        <v>-10.166194516863575</v>
      </c>
      <c r="N323">
        <v>1.8867924528301887</v>
      </c>
    </row>
    <row r="324" spans="1:14" x14ac:dyDescent="0.3">
      <c r="A324">
        <v>323</v>
      </c>
      <c r="B324" t="s">
        <v>139</v>
      </c>
      <c r="C324" t="s">
        <v>149</v>
      </c>
      <c r="D324" t="s">
        <v>154</v>
      </c>
      <c r="E324" t="s">
        <v>156</v>
      </c>
      <c r="F324" t="s">
        <v>161</v>
      </c>
      <c r="G324" t="s">
        <v>225</v>
      </c>
      <c r="H324">
        <v>358.80567871205358</v>
      </c>
      <c r="I324">
        <v>52</v>
      </c>
      <c r="J324">
        <v>1539676.8356420586</v>
      </c>
      <c r="K324">
        <v>96928000</v>
      </c>
      <c r="L324">
        <v>322</v>
      </c>
      <c r="M324">
        <v>-10.166194516863575</v>
      </c>
      <c r="N324">
        <v>1.8867924528301887</v>
      </c>
    </row>
    <row r="325" spans="1:14" x14ac:dyDescent="0.3">
      <c r="A325">
        <v>324</v>
      </c>
      <c r="B325" t="s">
        <v>139</v>
      </c>
      <c r="C325" t="s">
        <v>149</v>
      </c>
      <c r="D325" t="s">
        <v>154</v>
      </c>
      <c r="E325" t="s">
        <v>156</v>
      </c>
      <c r="F325" t="s">
        <v>161</v>
      </c>
      <c r="G325" t="s">
        <v>225</v>
      </c>
      <c r="H325">
        <v>358.80567871205358</v>
      </c>
      <c r="I325">
        <v>52</v>
      </c>
      <c r="J325">
        <v>1539676.8356420586</v>
      </c>
      <c r="K325">
        <v>96928000</v>
      </c>
      <c r="L325">
        <v>323</v>
      </c>
      <c r="M325">
        <v>-10.166194516863575</v>
      </c>
      <c r="N325">
        <v>1.8867924528301887</v>
      </c>
    </row>
    <row r="326" spans="1:14" x14ac:dyDescent="0.3">
      <c r="A326">
        <v>325</v>
      </c>
      <c r="B326" t="s">
        <v>139</v>
      </c>
      <c r="C326" t="s">
        <v>149</v>
      </c>
      <c r="D326" t="s">
        <v>154</v>
      </c>
      <c r="E326" t="s">
        <v>156</v>
      </c>
      <c r="F326" t="s">
        <v>161</v>
      </c>
      <c r="G326" t="s">
        <v>225</v>
      </c>
      <c r="H326">
        <v>358.80567871205358</v>
      </c>
      <c r="I326">
        <v>52</v>
      </c>
      <c r="J326">
        <v>1539676.8356420586</v>
      </c>
      <c r="K326">
        <v>96928000</v>
      </c>
      <c r="L326">
        <v>324</v>
      </c>
      <c r="M326">
        <v>-10.166194516863575</v>
      </c>
      <c r="N326">
        <v>1.8867924528301887</v>
      </c>
    </row>
    <row r="327" spans="1:14" x14ac:dyDescent="0.3">
      <c r="A327">
        <v>326</v>
      </c>
      <c r="B327" t="s">
        <v>139</v>
      </c>
      <c r="C327" t="s">
        <v>149</v>
      </c>
      <c r="D327" t="s">
        <v>154</v>
      </c>
      <c r="E327" t="s">
        <v>156</v>
      </c>
      <c r="F327" t="s">
        <v>161</v>
      </c>
      <c r="G327" t="s">
        <v>225</v>
      </c>
      <c r="H327">
        <v>358.80567871205358</v>
      </c>
      <c r="I327">
        <v>52</v>
      </c>
      <c r="J327">
        <v>1539676.8356420586</v>
      </c>
      <c r="K327">
        <v>96928000</v>
      </c>
      <c r="L327">
        <v>325</v>
      </c>
      <c r="M327">
        <v>-10.166194516863575</v>
      </c>
      <c r="N327">
        <v>1.8867924528301887</v>
      </c>
    </row>
    <row r="328" spans="1:14" x14ac:dyDescent="0.3">
      <c r="A328">
        <v>327</v>
      </c>
      <c r="B328" t="s">
        <v>139</v>
      </c>
      <c r="C328" t="s">
        <v>149</v>
      </c>
      <c r="D328" t="s">
        <v>154</v>
      </c>
      <c r="E328" t="s">
        <v>156</v>
      </c>
      <c r="F328" t="s">
        <v>161</v>
      </c>
      <c r="G328" t="s">
        <v>225</v>
      </c>
      <c r="H328">
        <v>358.80567871205358</v>
      </c>
      <c r="I328">
        <v>52</v>
      </c>
      <c r="J328">
        <v>1539676.8356420586</v>
      </c>
      <c r="K328">
        <v>96928000</v>
      </c>
      <c r="L328">
        <v>326</v>
      </c>
      <c r="M328">
        <v>-10.166194516863575</v>
      </c>
      <c r="N328">
        <v>1.8867924528301887</v>
      </c>
    </row>
    <row r="329" spans="1:14" x14ac:dyDescent="0.3">
      <c r="A329">
        <v>328</v>
      </c>
      <c r="B329" t="s">
        <v>139</v>
      </c>
      <c r="C329" t="s">
        <v>149</v>
      </c>
      <c r="D329" t="s">
        <v>154</v>
      </c>
      <c r="E329" t="s">
        <v>156</v>
      </c>
      <c r="F329" t="s">
        <v>161</v>
      </c>
      <c r="G329" t="s">
        <v>225</v>
      </c>
      <c r="H329">
        <v>358.80567871205358</v>
      </c>
      <c r="I329">
        <v>52</v>
      </c>
      <c r="J329">
        <v>1539676.8356420586</v>
      </c>
      <c r="K329">
        <v>96928000</v>
      </c>
      <c r="L329">
        <v>327</v>
      </c>
      <c r="M329">
        <v>-10.166194516863575</v>
      </c>
      <c r="N329">
        <v>1.8867924528301887</v>
      </c>
    </row>
    <row r="330" spans="1:14" x14ac:dyDescent="0.3">
      <c r="A330">
        <v>329</v>
      </c>
      <c r="B330" t="s">
        <v>139</v>
      </c>
      <c r="C330" t="s">
        <v>149</v>
      </c>
      <c r="D330" t="s">
        <v>154</v>
      </c>
      <c r="E330" t="s">
        <v>156</v>
      </c>
      <c r="F330" t="s">
        <v>161</v>
      </c>
      <c r="G330" t="s">
        <v>225</v>
      </c>
      <c r="H330">
        <v>358.80567871205358</v>
      </c>
      <c r="I330">
        <v>52</v>
      </c>
      <c r="J330">
        <v>1539676.8356420586</v>
      </c>
      <c r="K330">
        <v>96928000</v>
      </c>
      <c r="L330">
        <v>328</v>
      </c>
      <c r="M330">
        <v>-10.166194516863575</v>
      </c>
      <c r="N330">
        <v>1.8867924528301887</v>
      </c>
    </row>
    <row r="331" spans="1:14" x14ac:dyDescent="0.3">
      <c r="A331">
        <v>330</v>
      </c>
      <c r="B331" t="s">
        <v>139</v>
      </c>
      <c r="C331" t="s">
        <v>149</v>
      </c>
      <c r="D331" t="s">
        <v>154</v>
      </c>
      <c r="E331" t="s">
        <v>156</v>
      </c>
      <c r="F331" t="s">
        <v>161</v>
      </c>
      <c r="G331" t="s">
        <v>225</v>
      </c>
      <c r="H331">
        <v>358.80567871205358</v>
      </c>
      <c r="I331">
        <v>52</v>
      </c>
      <c r="J331">
        <v>1539676.8356420586</v>
      </c>
      <c r="K331">
        <v>96928000</v>
      </c>
      <c r="L331">
        <v>329</v>
      </c>
      <c r="M331">
        <v>-10.166194516863575</v>
      </c>
      <c r="N331">
        <v>1.8867924528301887</v>
      </c>
    </row>
    <row r="332" spans="1:14" x14ac:dyDescent="0.3">
      <c r="A332">
        <v>331</v>
      </c>
      <c r="B332" t="s">
        <v>139</v>
      </c>
      <c r="C332" t="s">
        <v>149</v>
      </c>
      <c r="D332" t="s">
        <v>154</v>
      </c>
      <c r="E332" t="s">
        <v>156</v>
      </c>
      <c r="F332" t="s">
        <v>161</v>
      </c>
      <c r="G332" t="s">
        <v>225</v>
      </c>
      <c r="H332">
        <v>358.80567871205358</v>
      </c>
      <c r="I332">
        <v>52</v>
      </c>
      <c r="J332">
        <v>1539676.8356420586</v>
      </c>
      <c r="K332">
        <v>96928000</v>
      </c>
      <c r="L332">
        <v>330</v>
      </c>
      <c r="M332">
        <v>-10.166194516863575</v>
      </c>
      <c r="N332">
        <v>1.8867924528301887</v>
      </c>
    </row>
    <row r="333" spans="1:14" x14ac:dyDescent="0.3">
      <c r="A333">
        <v>332</v>
      </c>
      <c r="B333" t="s">
        <v>139</v>
      </c>
      <c r="C333" t="s">
        <v>149</v>
      </c>
      <c r="D333" t="s">
        <v>154</v>
      </c>
      <c r="E333" t="s">
        <v>156</v>
      </c>
      <c r="F333" t="s">
        <v>161</v>
      </c>
      <c r="G333" t="s">
        <v>225</v>
      </c>
      <c r="H333">
        <v>358.80567871205358</v>
      </c>
      <c r="I333">
        <v>52</v>
      </c>
      <c r="J333">
        <v>1539676.8356420586</v>
      </c>
      <c r="K333">
        <v>96928000</v>
      </c>
      <c r="L333">
        <v>331</v>
      </c>
      <c r="M333">
        <v>-10.166194516863575</v>
      </c>
      <c r="N333">
        <v>1.8867924528301887</v>
      </c>
    </row>
    <row r="334" spans="1:14" x14ac:dyDescent="0.3">
      <c r="A334">
        <v>333</v>
      </c>
      <c r="B334" t="s">
        <v>139</v>
      </c>
      <c r="C334" t="s">
        <v>149</v>
      </c>
      <c r="D334" t="s">
        <v>154</v>
      </c>
      <c r="E334" t="s">
        <v>156</v>
      </c>
      <c r="F334" t="s">
        <v>161</v>
      </c>
      <c r="G334" t="s">
        <v>225</v>
      </c>
      <c r="H334">
        <v>358.80567871205358</v>
      </c>
      <c r="I334">
        <v>52</v>
      </c>
      <c r="J334">
        <v>1539676.8356420586</v>
      </c>
      <c r="K334">
        <v>96928000</v>
      </c>
      <c r="L334">
        <v>332</v>
      </c>
      <c r="M334">
        <v>-10.166194516863575</v>
      </c>
      <c r="N334">
        <v>1.8867924528301887</v>
      </c>
    </row>
    <row r="335" spans="1:14" x14ac:dyDescent="0.3">
      <c r="A335">
        <v>334</v>
      </c>
      <c r="B335" t="s">
        <v>139</v>
      </c>
      <c r="C335" t="s">
        <v>149</v>
      </c>
      <c r="D335" t="s">
        <v>154</v>
      </c>
      <c r="E335" t="s">
        <v>156</v>
      </c>
      <c r="F335" t="s">
        <v>161</v>
      </c>
      <c r="G335" t="s">
        <v>225</v>
      </c>
      <c r="H335">
        <v>358.80567871205358</v>
      </c>
      <c r="I335">
        <v>52</v>
      </c>
      <c r="J335">
        <v>1539676.8356420586</v>
      </c>
      <c r="K335">
        <v>96928000</v>
      </c>
      <c r="L335">
        <v>333</v>
      </c>
      <c r="M335">
        <v>-10.166194516863575</v>
      </c>
      <c r="N335">
        <v>1.8867924528301887</v>
      </c>
    </row>
    <row r="336" spans="1:14" x14ac:dyDescent="0.3">
      <c r="A336">
        <v>335</v>
      </c>
      <c r="B336" t="s">
        <v>139</v>
      </c>
      <c r="C336" t="s">
        <v>149</v>
      </c>
      <c r="D336" t="s">
        <v>154</v>
      </c>
      <c r="E336" t="s">
        <v>156</v>
      </c>
      <c r="F336" t="s">
        <v>161</v>
      </c>
      <c r="G336" t="s">
        <v>225</v>
      </c>
      <c r="H336">
        <v>358.80567871205358</v>
      </c>
      <c r="I336">
        <v>52</v>
      </c>
      <c r="J336">
        <v>1539676.8356420586</v>
      </c>
      <c r="K336">
        <v>96928000</v>
      </c>
      <c r="L336">
        <v>334</v>
      </c>
      <c r="M336">
        <v>-10.166194516863575</v>
      </c>
      <c r="N336">
        <v>1.8867924528301887</v>
      </c>
    </row>
    <row r="337" spans="1:14" x14ac:dyDescent="0.3">
      <c r="A337">
        <v>336</v>
      </c>
      <c r="B337" t="s">
        <v>139</v>
      </c>
      <c r="C337" t="s">
        <v>149</v>
      </c>
      <c r="D337" t="s">
        <v>154</v>
      </c>
      <c r="E337" t="s">
        <v>156</v>
      </c>
      <c r="F337" t="s">
        <v>161</v>
      </c>
      <c r="G337" t="s">
        <v>225</v>
      </c>
      <c r="H337">
        <v>358.80567871205358</v>
      </c>
      <c r="I337">
        <v>52</v>
      </c>
      <c r="J337">
        <v>1539676.8356420586</v>
      </c>
      <c r="K337">
        <v>96928000</v>
      </c>
      <c r="L337">
        <v>335</v>
      </c>
      <c r="M337">
        <v>-10.166194516863575</v>
      </c>
      <c r="N337">
        <v>1.8867924528301887</v>
      </c>
    </row>
    <row r="338" spans="1:14" x14ac:dyDescent="0.3">
      <c r="A338">
        <v>337</v>
      </c>
      <c r="B338" t="s">
        <v>139</v>
      </c>
      <c r="C338" t="s">
        <v>149</v>
      </c>
      <c r="D338" t="s">
        <v>154</v>
      </c>
      <c r="E338" t="s">
        <v>156</v>
      </c>
      <c r="F338" t="s">
        <v>161</v>
      </c>
      <c r="G338" t="s">
        <v>225</v>
      </c>
      <c r="H338">
        <v>358.80567871205358</v>
      </c>
      <c r="I338">
        <v>52</v>
      </c>
      <c r="J338">
        <v>1539676.8356420586</v>
      </c>
      <c r="K338">
        <v>96928000</v>
      </c>
      <c r="L338">
        <v>336</v>
      </c>
      <c r="M338">
        <v>-10.166194516863575</v>
      </c>
      <c r="N338">
        <v>1.8867924528301887</v>
      </c>
    </row>
    <row r="339" spans="1:14" x14ac:dyDescent="0.3">
      <c r="A339">
        <v>338</v>
      </c>
      <c r="B339" t="s">
        <v>139</v>
      </c>
      <c r="C339" t="s">
        <v>149</v>
      </c>
      <c r="D339" t="s">
        <v>154</v>
      </c>
      <c r="E339" t="s">
        <v>156</v>
      </c>
      <c r="F339" t="s">
        <v>161</v>
      </c>
      <c r="G339" t="s">
        <v>225</v>
      </c>
      <c r="H339">
        <v>358.80567871205358</v>
      </c>
      <c r="I339">
        <v>52</v>
      </c>
      <c r="J339">
        <v>1539676.8356420586</v>
      </c>
      <c r="K339">
        <v>96928000</v>
      </c>
      <c r="L339">
        <v>337</v>
      </c>
      <c r="M339">
        <v>-10.166194516863575</v>
      </c>
      <c r="N339">
        <v>1.8867924528301887</v>
      </c>
    </row>
    <row r="340" spans="1:14" x14ac:dyDescent="0.3">
      <c r="A340">
        <v>339</v>
      </c>
      <c r="B340" t="s">
        <v>139</v>
      </c>
      <c r="C340" t="s">
        <v>149</v>
      </c>
      <c r="D340" t="s">
        <v>154</v>
      </c>
      <c r="E340" t="s">
        <v>156</v>
      </c>
      <c r="F340" t="s">
        <v>161</v>
      </c>
      <c r="G340" t="s">
        <v>225</v>
      </c>
      <c r="H340">
        <v>371.18042895832355</v>
      </c>
      <c r="I340">
        <v>53</v>
      </c>
      <c r="J340">
        <v>1397594.6454303404</v>
      </c>
      <c r="K340">
        <v>98792000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149</v>
      </c>
      <c r="D341" t="s">
        <v>154</v>
      </c>
      <c r="E341" t="s">
        <v>156</v>
      </c>
      <c r="F341" t="s">
        <v>161</v>
      </c>
      <c r="G341" t="s">
        <v>225</v>
      </c>
      <c r="H341">
        <v>371.18042895832355</v>
      </c>
      <c r="I341">
        <v>53</v>
      </c>
      <c r="J341">
        <v>1397594.6454303404</v>
      </c>
      <c r="K341">
        <v>98792000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149</v>
      </c>
      <c r="D342" t="s">
        <v>154</v>
      </c>
      <c r="E342" t="s">
        <v>156</v>
      </c>
      <c r="F342" t="s">
        <v>161</v>
      </c>
      <c r="G342" t="s">
        <v>225</v>
      </c>
      <c r="H342">
        <v>371.18042895832355</v>
      </c>
      <c r="I342">
        <v>53</v>
      </c>
      <c r="J342">
        <v>1397594.6454303404</v>
      </c>
      <c r="K342">
        <v>98792000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149</v>
      </c>
      <c r="D343" t="s">
        <v>154</v>
      </c>
      <c r="E343" t="s">
        <v>156</v>
      </c>
      <c r="F343" t="s">
        <v>161</v>
      </c>
      <c r="G343" t="s">
        <v>225</v>
      </c>
      <c r="H343">
        <v>371.18042895832355</v>
      </c>
      <c r="I343">
        <v>53</v>
      </c>
      <c r="J343">
        <v>1397594.6454303404</v>
      </c>
      <c r="K343">
        <v>98792000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149</v>
      </c>
      <c r="D344" t="s">
        <v>154</v>
      </c>
      <c r="E344" t="s">
        <v>156</v>
      </c>
      <c r="F344" t="s">
        <v>161</v>
      </c>
      <c r="G344" t="s">
        <v>225</v>
      </c>
      <c r="H344">
        <v>371.18042895832355</v>
      </c>
      <c r="I344">
        <v>53</v>
      </c>
      <c r="J344">
        <v>1397594.6454303404</v>
      </c>
      <c r="K344">
        <v>98792000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149</v>
      </c>
      <c r="D345" t="s">
        <v>154</v>
      </c>
      <c r="E345" t="s">
        <v>156</v>
      </c>
      <c r="F345" t="s">
        <v>161</v>
      </c>
      <c r="G345" t="s">
        <v>225</v>
      </c>
      <c r="H345">
        <v>371.18042895832355</v>
      </c>
      <c r="I345">
        <v>53</v>
      </c>
      <c r="J345">
        <v>1397594.6454303404</v>
      </c>
      <c r="K345">
        <v>98792000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149</v>
      </c>
      <c r="D346" t="s">
        <v>154</v>
      </c>
      <c r="E346" t="s">
        <v>156</v>
      </c>
      <c r="F346" t="s">
        <v>161</v>
      </c>
      <c r="G346" t="s">
        <v>225</v>
      </c>
      <c r="H346">
        <v>371.18042895832355</v>
      </c>
      <c r="I346">
        <v>53</v>
      </c>
      <c r="J346">
        <v>1397594.6454303404</v>
      </c>
      <c r="K346">
        <v>98792000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149</v>
      </c>
      <c r="D347" t="s">
        <v>154</v>
      </c>
      <c r="E347" t="s">
        <v>156</v>
      </c>
      <c r="F347" t="s">
        <v>161</v>
      </c>
      <c r="G347" t="s">
        <v>225</v>
      </c>
      <c r="H347">
        <v>371.18042895832355</v>
      </c>
      <c r="I347">
        <v>53</v>
      </c>
      <c r="J347">
        <v>1397594.6454303404</v>
      </c>
      <c r="K347">
        <v>98792000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149</v>
      </c>
      <c r="D348" t="s">
        <v>154</v>
      </c>
      <c r="E348" t="s">
        <v>156</v>
      </c>
      <c r="F348" t="s">
        <v>161</v>
      </c>
      <c r="G348" t="s">
        <v>225</v>
      </c>
      <c r="H348">
        <v>371.18042895832355</v>
      </c>
      <c r="I348">
        <v>53</v>
      </c>
      <c r="J348">
        <v>1397594.6454303404</v>
      </c>
      <c r="K348">
        <v>98792000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149</v>
      </c>
      <c r="D349" t="s">
        <v>154</v>
      </c>
      <c r="E349" t="s">
        <v>156</v>
      </c>
      <c r="F349" t="s">
        <v>161</v>
      </c>
      <c r="G349" t="s">
        <v>225</v>
      </c>
      <c r="H349">
        <v>371.18042895832355</v>
      </c>
      <c r="I349">
        <v>53</v>
      </c>
      <c r="J349">
        <v>1397594.6454303404</v>
      </c>
      <c r="K349">
        <v>98792000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149</v>
      </c>
      <c r="D350" t="s">
        <v>154</v>
      </c>
      <c r="E350" t="s">
        <v>156</v>
      </c>
      <c r="F350" t="s">
        <v>161</v>
      </c>
      <c r="G350" t="s">
        <v>225</v>
      </c>
      <c r="H350">
        <v>371.18042895832355</v>
      </c>
      <c r="I350">
        <v>53</v>
      </c>
      <c r="J350">
        <v>1397594.6454303404</v>
      </c>
      <c r="K350">
        <v>98792000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149</v>
      </c>
      <c r="D351" t="s">
        <v>154</v>
      </c>
      <c r="E351" t="s">
        <v>156</v>
      </c>
      <c r="F351" t="s">
        <v>161</v>
      </c>
      <c r="G351" t="s">
        <v>225</v>
      </c>
      <c r="H351">
        <v>371.18042895832355</v>
      </c>
      <c r="I351">
        <v>53</v>
      </c>
      <c r="J351">
        <v>1397594.6454303404</v>
      </c>
      <c r="K351">
        <v>98792000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149</v>
      </c>
      <c r="D352" t="s">
        <v>154</v>
      </c>
      <c r="E352" t="s">
        <v>156</v>
      </c>
      <c r="F352" t="s">
        <v>161</v>
      </c>
      <c r="G352" t="s">
        <v>225</v>
      </c>
      <c r="H352">
        <v>371.18042895832355</v>
      </c>
      <c r="I352">
        <v>53</v>
      </c>
      <c r="J352">
        <v>1397594.6454303404</v>
      </c>
      <c r="K352">
        <v>98792000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149</v>
      </c>
      <c r="D353" t="s">
        <v>154</v>
      </c>
      <c r="E353" t="s">
        <v>156</v>
      </c>
      <c r="F353" t="s">
        <v>161</v>
      </c>
      <c r="G353" t="s">
        <v>225</v>
      </c>
      <c r="H353">
        <v>371.18042895832355</v>
      </c>
      <c r="I353">
        <v>53</v>
      </c>
      <c r="J353">
        <v>1397594.6454303404</v>
      </c>
      <c r="K353">
        <v>98792000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149</v>
      </c>
      <c r="D354" t="s">
        <v>154</v>
      </c>
      <c r="E354" t="s">
        <v>156</v>
      </c>
      <c r="F354" t="s">
        <v>161</v>
      </c>
      <c r="G354" t="s">
        <v>225</v>
      </c>
      <c r="H354">
        <v>371.18042895832355</v>
      </c>
      <c r="I354">
        <v>53</v>
      </c>
      <c r="J354">
        <v>1397594.6454303404</v>
      </c>
      <c r="K354">
        <v>98792000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149</v>
      </c>
      <c r="D355" t="s">
        <v>154</v>
      </c>
      <c r="E355" t="s">
        <v>156</v>
      </c>
      <c r="F355" t="s">
        <v>161</v>
      </c>
      <c r="G355" t="s">
        <v>225</v>
      </c>
      <c r="H355">
        <v>371.18042895832355</v>
      </c>
      <c r="I355">
        <v>53</v>
      </c>
      <c r="J355">
        <v>1397594.6454303404</v>
      </c>
      <c r="K355">
        <v>98792000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149</v>
      </c>
      <c r="D356" t="s">
        <v>154</v>
      </c>
      <c r="E356" t="s">
        <v>156</v>
      </c>
      <c r="F356" t="s">
        <v>161</v>
      </c>
      <c r="G356" t="s">
        <v>225</v>
      </c>
      <c r="H356">
        <v>371.18042895832355</v>
      </c>
      <c r="I356">
        <v>53</v>
      </c>
      <c r="J356">
        <v>1397594.6454303404</v>
      </c>
      <c r="K356">
        <v>98792000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149</v>
      </c>
      <c r="D357" t="s">
        <v>154</v>
      </c>
      <c r="E357" t="s">
        <v>156</v>
      </c>
      <c r="F357" t="s">
        <v>161</v>
      </c>
      <c r="G357" t="s">
        <v>225</v>
      </c>
      <c r="H357">
        <v>371.18042895832355</v>
      </c>
      <c r="I357">
        <v>53</v>
      </c>
      <c r="J357">
        <v>1397594.6454303404</v>
      </c>
      <c r="K357">
        <v>98792000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149</v>
      </c>
      <c r="D358" t="s">
        <v>154</v>
      </c>
      <c r="E358" t="s">
        <v>156</v>
      </c>
      <c r="F358" t="s">
        <v>161</v>
      </c>
      <c r="G358" t="s">
        <v>225</v>
      </c>
      <c r="H358">
        <v>371.18042895832355</v>
      </c>
      <c r="I358">
        <v>53</v>
      </c>
      <c r="J358">
        <v>1397594.6454303404</v>
      </c>
      <c r="K358">
        <v>98792000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149</v>
      </c>
      <c r="D359" t="s">
        <v>154</v>
      </c>
      <c r="E359" t="s">
        <v>156</v>
      </c>
      <c r="F359" t="s">
        <v>161</v>
      </c>
      <c r="G359" t="s">
        <v>225</v>
      </c>
      <c r="H359">
        <v>371.18042895832355</v>
      </c>
      <c r="I359">
        <v>53</v>
      </c>
      <c r="J359">
        <v>1397594.6454303404</v>
      </c>
      <c r="K359">
        <v>98792000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149</v>
      </c>
      <c r="D360" t="s">
        <v>154</v>
      </c>
      <c r="E360" t="s">
        <v>156</v>
      </c>
      <c r="F360" t="s">
        <v>161</v>
      </c>
      <c r="G360" t="s">
        <v>225</v>
      </c>
      <c r="H360">
        <v>371.18042895832355</v>
      </c>
      <c r="I360">
        <v>53</v>
      </c>
      <c r="J360">
        <v>1397594.6454303404</v>
      </c>
      <c r="K360">
        <v>98792000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149</v>
      </c>
      <c r="D361" t="s">
        <v>154</v>
      </c>
      <c r="E361" t="s">
        <v>156</v>
      </c>
      <c r="F361" t="s">
        <v>161</v>
      </c>
      <c r="G361" t="s">
        <v>225</v>
      </c>
      <c r="H361">
        <v>371.18042895832355</v>
      </c>
      <c r="I361">
        <v>53</v>
      </c>
      <c r="J361">
        <v>1397594.6454303404</v>
      </c>
      <c r="K361">
        <v>98792000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16BD3-B627-4F2C-B3B9-70349A67790D}">
  <sheetPr codeName="Sheet21"/>
  <dimension ref="A1:N361"/>
  <sheetViews>
    <sheetView workbookViewId="0"/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15.777343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311</v>
      </c>
      <c r="B1" t="s">
        <v>134</v>
      </c>
      <c r="C1" t="s">
        <v>147</v>
      </c>
      <c r="D1" t="s">
        <v>152</v>
      </c>
      <c r="E1" t="s">
        <v>153</v>
      </c>
      <c r="F1" t="s">
        <v>158</v>
      </c>
      <c r="G1" t="s">
        <v>221</v>
      </c>
      <c r="H1" t="s">
        <v>312</v>
      </c>
      <c r="I1" t="s">
        <v>313</v>
      </c>
      <c r="J1" t="s">
        <v>314</v>
      </c>
      <c r="K1" t="s">
        <v>319</v>
      </c>
      <c r="L1" t="s">
        <v>336</v>
      </c>
      <c r="M1" t="s">
        <v>337</v>
      </c>
      <c r="N1" t="s">
        <v>338</v>
      </c>
    </row>
    <row r="2" spans="1:14" x14ac:dyDescent="0.3">
      <c r="A2">
        <v>1</v>
      </c>
      <c r="B2" t="s">
        <v>139</v>
      </c>
      <c r="C2" t="s">
        <v>151</v>
      </c>
      <c r="D2" t="s">
        <v>155</v>
      </c>
      <c r="E2" t="s">
        <v>156</v>
      </c>
      <c r="F2" t="s">
        <v>161</v>
      </c>
      <c r="G2" t="s">
        <v>225</v>
      </c>
      <c r="H2">
        <v>397.9735912616124</v>
      </c>
      <c r="I2">
        <v>57</v>
      </c>
      <c r="J2">
        <v>1489488.3241882129</v>
      </c>
      <c r="K2">
        <v>106248000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151</v>
      </c>
      <c r="D3" t="s">
        <v>155</v>
      </c>
      <c r="E3" t="s">
        <v>156</v>
      </c>
      <c r="F3" t="s">
        <v>161</v>
      </c>
      <c r="G3" t="s">
        <v>225</v>
      </c>
      <c r="H3">
        <v>397.9735912616124</v>
      </c>
      <c r="I3">
        <v>57</v>
      </c>
      <c r="J3">
        <v>1489488.3241882129</v>
      </c>
      <c r="K3">
        <v>106248000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151</v>
      </c>
      <c r="D4" t="s">
        <v>155</v>
      </c>
      <c r="E4" t="s">
        <v>156</v>
      </c>
      <c r="F4" t="s">
        <v>161</v>
      </c>
      <c r="G4" t="s">
        <v>225</v>
      </c>
      <c r="H4">
        <v>397.9735912616124</v>
      </c>
      <c r="I4">
        <v>57</v>
      </c>
      <c r="J4">
        <v>1489488.3241882129</v>
      </c>
      <c r="K4">
        <v>106248000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151</v>
      </c>
      <c r="D5" t="s">
        <v>155</v>
      </c>
      <c r="E5" t="s">
        <v>156</v>
      </c>
      <c r="F5" t="s">
        <v>161</v>
      </c>
      <c r="G5" t="s">
        <v>225</v>
      </c>
      <c r="H5">
        <v>397.9735912616124</v>
      </c>
      <c r="I5">
        <v>57</v>
      </c>
      <c r="J5">
        <v>1489488.3241882129</v>
      </c>
      <c r="K5">
        <v>106248000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151</v>
      </c>
      <c r="D6" t="s">
        <v>155</v>
      </c>
      <c r="E6" t="s">
        <v>156</v>
      </c>
      <c r="F6" t="s">
        <v>161</v>
      </c>
      <c r="G6" t="s">
        <v>225</v>
      </c>
      <c r="H6">
        <v>397.9735912616124</v>
      </c>
      <c r="I6">
        <v>57</v>
      </c>
      <c r="J6">
        <v>1489488.3241882129</v>
      </c>
      <c r="K6">
        <v>106248000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151</v>
      </c>
      <c r="D7" t="s">
        <v>155</v>
      </c>
      <c r="E7" t="s">
        <v>156</v>
      </c>
      <c r="F7" t="s">
        <v>161</v>
      </c>
      <c r="G7" t="s">
        <v>225</v>
      </c>
      <c r="H7">
        <v>397.9735912616124</v>
      </c>
      <c r="I7">
        <v>57</v>
      </c>
      <c r="J7">
        <v>1489488.3241882129</v>
      </c>
      <c r="K7">
        <v>106248000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151</v>
      </c>
      <c r="D8" t="s">
        <v>155</v>
      </c>
      <c r="E8" t="s">
        <v>156</v>
      </c>
      <c r="F8" t="s">
        <v>161</v>
      </c>
      <c r="G8" t="s">
        <v>225</v>
      </c>
      <c r="H8">
        <v>397.9735912616124</v>
      </c>
      <c r="I8">
        <v>57</v>
      </c>
      <c r="J8">
        <v>1489488.3241882129</v>
      </c>
      <c r="K8">
        <v>106248000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151</v>
      </c>
      <c r="D9" t="s">
        <v>155</v>
      </c>
      <c r="E9" t="s">
        <v>156</v>
      </c>
      <c r="F9" t="s">
        <v>161</v>
      </c>
      <c r="G9" t="s">
        <v>225</v>
      </c>
      <c r="H9">
        <v>397.9735912616124</v>
      </c>
      <c r="I9">
        <v>57</v>
      </c>
      <c r="J9">
        <v>1489488.3241882129</v>
      </c>
      <c r="K9">
        <v>106248000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151</v>
      </c>
      <c r="D10" t="s">
        <v>155</v>
      </c>
      <c r="E10" t="s">
        <v>156</v>
      </c>
      <c r="F10" t="s">
        <v>161</v>
      </c>
      <c r="G10" t="s">
        <v>225</v>
      </c>
      <c r="H10">
        <v>397.9735912616124</v>
      </c>
      <c r="I10">
        <v>57</v>
      </c>
      <c r="J10">
        <v>1489488.3241882129</v>
      </c>
      <c r="K10">
        <v>106248000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151</v>
      </c>
      <c r="D11" t="s">
        <v>155</v>
      </c>
      <c r="E11" t="s">
        <v>156</v>
      </c>
      <c r="F11" t="s">
        <v>161</v>
      </c>
      <c r="G11" t="s">
        <v>225</v>
      </c>
      <c r="H11">
        <v>397.9735912616124</v>
      </c>
      <c r="I11">
        <v>57</v>
      </c>
      <c r="J11">
        <v>1489488.3241882129</v>
      </c>
      <c r="K11">
        <v>106248000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151</v>
      </c>
      <c r="D12" t="s">
        <v>155</v>
      </c>
      <c r="E12" t="s">
        <v>156</v>
      </c>
      <c r="F12" t="s">
        <v>161</v>
      </c>
      <c r="G12" t="s">
        <v>225</v>
      </c>
      <c r="H12">
        <v>397.9735912616124</v>
      </c>
      <c r="I12">
        <v>57</v>
      </c>
      <c r="J12">
        <v>1489488.3241882129</v>
      </c>
      <c r="K12">
        <v>106248000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151</v>
      </c>
      <c r="D13" t="s">
        <v>155</v>
      </c>
      <c r="E13" t="s">
        <v>156</v>
      </c>
      <c r="F13" t="s">
        <v>161</v>
      </c>
      <c r="G13" t="s">
        <v>225</v>
      </c>
      <c r="H13">
        <v>397.9735912616124</v>
      </c>
      <c r="I13">
        <v>57</v>
      </c>
      <c r="J13">
        <v>1489488.3241882129</v>
      </c>
      <c r="K13">
        <v>106248000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151</v>
      </c>
      <c r="D14" t="s">
        <v>155</v>
      </c>
      <c r="E14" t="s">
        <v>156</v>
      </c>
      <c r="F14" t="s">
        <v>161</v>
      </c>
      <c r="G14" t="s">
        <v>225</v>
      </c>
      <c r="H14">
        <v>397.9735912616124</v>
      </c>
      <c r="I14">
        <v>57</v>
      </c>
      <c r="J14">
        <v>1489488.3241882129</v>
      </c>
      <c r="K14">
        <v>106248000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151</v>
      </c>
      <c r="D15" t="s">
        <v>155</v>
      </c>
      <c r="E15" t="s">
        <v>156</v>
      </c>
      <c r="F15" t="s">
        <v>161</v>
      </c>
      <c r="G15" t="s">
        <v>225</v>
      </c>
      <c r="H15">
        <v>397.9735912616124</v>
      </c>
      <c r="I15">
        <v>57</v>
      </c>
      <c r="J15">
        <v>1489488.3241882129</v>
      </c>
      <c r="K15">
        <v>106248000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151</v>
      </c>
      <c r="D16" t="s">
        <v>155</v>
      </c>
      <c r="E16" t="s">
        <v>156</v>
      </c>
      <c r="F16" t="s">
        <v>161</v>
      </c>
      <c r="G16" t="s">
        <v>225</v>
      </c>
      <c r="H16">
        <v>397.9735912616124</v>
      </c>
      <c r="I16">
        <v>57</v>
      </c>
      <c r="J16">
        <v>1489488.3241882129</v>
      </c>
      <c r="K16">
        <v>106248000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151</v>
      </c>
      <c r="D17" t="s">
        <v>155</v>
      </c>
      <c r="E17" t="s">
        <v>156</v>
      </c>
      <c r="F17" t="s">
        <v>161</v>
      </c>
      <c r="G17" t="s">
        <v>225</v>
      </c>
      <c r="H17">
        <v>397.9735912616124</v>
      </c>
      <c r="I17">
        <v>57</v>
      </c>
      <c r="J17">
        <v>1489488.3241882129</v>
      </c>
      <c r="K17">
        <v>106248000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151</v>
      </c>
      <c r="D18" t="s">
        <v>155</v>
      </c>
      <c r="E18" t="s">
        <v>156</v>
      </c>
      <c r="F18" t="s">
        <v>161</v>
      </c>
      <c r="G18" t="s">
        <v>225</v>
      </c>
      <c r="H18">
        <v>397.9735912616124</v>
      </c>
      <c r="I18">
        <v>57</v>
      </c>
      <c r="J18">
        <v>1489488.3241882129</v>
      </c>
      <c r="K18">
        <v>106248000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151</v>
      </c>
      <c r="D19" t="s">
        <v>155</v>
      </c>
      <c r="E19" t="s">
        <v>156</v>
      </c>
      <c r="F19" t="s">
        <v>161</v>
      </c>
      <c r="G19" t="s">
        <v>225</v>
      </c>
      <c r="H19">
        <v>397.9735912616124</v>
      </c>
      <c r="I19">
        <v>57</v>
      </c>
      <c r="J19">
        <v>1489488.3241882129</v>
      </c>
      <c r="K19">
        <v>106248000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151</v>
      </c>
      <c r="D20" t="s">
        <v>155</v>
      </c>
      <c r="E20" t="s">
        <v>156</v>
      </c>
      <c r="F20" t="s">
        <v>161</v>
      </c>
      <c r="G20" t="s">
        <v>225</v>
      </c>
      <c r="H20">
        <v>397.9735912616124</v>
      </c>
      <c r="I20">
        <v>57</v>
      </c>
      <c r="J20">
        <v>1489488.3241882129</v>
      </c>
      <c r="K20">
        <v>106248000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151</v>
      </c>
      <c r="D21" t="s">
        <v>155</v>
      </c>
      <c r="E21" t="s">
        <v>156</v>
      </c>
      <c r="F21" t="s">
        <v>161</v>
      </c>
      <c r="G21" t="s">
        <v>225</v>
      </c>
      <c r="H21">
        <v>397.9735912616124</v>
      </c>
      <c r="I21">
        <v>57</v>
      </c>
      <c r="J21">
        <v>1489488.3241882129</v>
      </c>
      <c r="K21">
        <v>106248000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151</v>
      </c>
      <c r="D22" t="s">
        <v>155</v>
      </c>
      <c r="E22" t="s">
        <v>156</v>
      </c>
      <c r="F22" t="s">
        <v>161</v>
      </c>
      <c r="G22" t="s">
        <v>225</v>
      </c>
      <c r="H22">
        <v>397.9735912616124</v>
      </c>
      <c r="I22">
        <v>57</v>
      </c>
      <c r="J22">
        <v>1489488.3241882129</v>
      </c>
      <c r="K22">
        <v>106248000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151</v>
      </c>
      <c r="D23" t="s">
        <v>155</v>
      </c>
      <c r="E23" t="s">
        <v>156</v>
      </c>
      <c r="F23" t="s">
        <v>161</v>
      </c>
      <c r="G23" t="s">
        <v>225</v>
      </c>
      <c r="H23">
        <v>397.9735912616124</v>
      </c>
      <c r="I23">
        <v>57</v>
      </c>
      <c r="J23">
        <v>1489488.3241882129</v>
      </c>
      <c r="K23">
        <v>106248000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151</v>
      </c>
      <c r="D24" t="s">
        <v>155</v>
      </c>
      <c r="E24" t="s">
        <v>156</v>
      </c>
      <c r="F24" t="s">
        <v>161</v>
      </c>
      <c r="G24" t="s">
        <v>225</v>
      </c>
      <c r="H24">
        <v>397.9735912616124</v>
      </c>
      <c r="I24">
        <v>57</v>
      </c>
      <c r="J24">
        <v>1489488.3241882129</v>
      </c>
      <c r="K24">
        <v>106248000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151</v>
      </c>
      <c r="D25" t="s">
        <v>155</v>
      </c>
      <c r="E25" t="s">
        <v>156</v>
      </c>
      <c r="F25" t="s">
        <v>161</v>
      </c>
      <c r="G25" t="s">
        <v>225</v>
      </c>
      <c r="H25">
        <v>411.10145705724881</v>
      </c>
      <c r="I25">
        <v>59</v>
      </c>
      <c r="J25">
        <v>1673825.2212028003</v>
      </c>
      <c r="K25">
        <v>109976000</v>
      </c>
      <c r="L25">
        <v>23</v>
      </c>
      <c r="M25">
        <v>-12.375853776165247</v>
      </c>
      <c r="N25">
        <v>-3.5087719298245612</v>
      </c>
    </row>
    <row r="26" spans="1:14" x14ac:dyDescent="0.3">
      <c r="A26">
        <v>25</v>
      </c>
      <c r="B26" t="s">
        <v>139</v>
      </c>
      <c r="C26" t="s">
        <v>151</v>
      </c>
      <c r="D26" t="s">
        <v>155</v>
      </c>
      <c r="E26" t="s">
        <v>156</v>
      </c>
      <c r="F26" t="s">
        <v>161</v>
      </c>
      <c r="G26" t="s">
        <v>225</v>
      </c>
      <c r="H26">
        <v>411.10145705724881</v>
      </c>
      <c r="I26">
        <v>59</v>
      </c>
      <c r="J26">
        <v>1673825.2212028003</v>
      </c>
      <c r="K26">
        <v>109976000</v>
      </c>
      <c r="L26">
        <v>24</v>
      </c>
      <c r="M26">
        <v>-12.375853776165247</v>
      </c>
      <c r="N26">
        <v>-3.5087719298245612</v>
      </c>
    </row>
    <row r="27" spans="1:14" x14ac:dyDescent="0.3">
      <c r="A27">
        <v>26</v>
      </c>
      <c r="B27" t="s">
        <v>139</v>
      </c>
      <c r="C27" t="s">
        <v>151</v>
      </c>
      <c r="D27" t="s">
        <v>155</v>
      </c>
      <c r="E27" t="s">
        <v>156</v>
      </c>
      <c r="F27" t="s">
        <v>161</v>
      </c>
      <c r="G27" t="s">
        <v>225</v>
      </c>
      <c r="H27">
        <v>411.10145705724881</v>
      </c>
      <c r="I27">
        <v>59</v>
      </c>
      <c r="J27">
        <v>1673825.2212028003</v>
      </c>
      <c r="K27">
        <v>109976000</v>
      </c>
      <c r="L27">
        <v>25</v>
      </c>
      <c r="M27">
        <v>-12.375853776165247</v>
      </c>
      <c r="N27">
        <v>-3.5087719298245612</v>
      </c>
    </row>
    <row r="28" spans="1:14" x14ac:dyDescent="0.3">
      <c r="A28">
        <v>27</v>
      </c>
      <c r="B28" t="s">
        <v>139</v>
      </c>
      <c r="C28" t="s">
        <v>151</v>
      </c>
      <c r="D28" t="s">
        <v>155</v>
      </c>
      <c r="E28" t="s">
        <v>156</v>
      </c>
      <c r="F28" t="s">
        <v>161</v>
      </c>
      <c r="G28" t="s">
        <v>225</v>
      </c>
      <c r="H28">
        <v>411.10145705724881</v>
      </c>
      <c r="I28">
        <v>59</v>
      </c>
      <c r="J28">
        <v>1673825.2212028003</v>
      </c>
      <c r="K28">
        <v>109976000</v>
      </c>
      <c r="L28">
        <v>26</v>
      </c>
      <c r="M28">
        <v>-12.375853776165247</v>
      </c>
      <c r="N28">
        <v>-3.5087719298245612</v>
      </c>
    </row>
    <row r="29" spans="1:14" x14ac:dyDescent="0.3">
      <c r="A29">
        <v>28</v>
      </c>
      <c r="B29" t="s">
        <v>139</v>
      </c>
      <c r="C29" t="s">
        <v>151</v>
      </c>
      <c r="D29" t="s">
        <v>155</v>
      </c>
      <c r="E29" t="s">
        <v>156</v>
      </c>
      <c r="F29" t="s">
        <v>161</v>
      </c>
      <c r="G29" t="s">
        <v>225</v>
      </c>
      <c r="H29">
        <v>411.10145705724881</v>
      </c>
      <c r="I29">
        <v>59</v>
      </c>
      <c r="J29">
        <v>1673825.2212028003</v>
      </c>
      <c r="K29">
        <v>109976000</v>
      </c>
      <c r="L29">
        <v>27</v>
      </c>
      <c r="M29">
        <v>-12.375853776165247</v>
      </c>
      <c r="N29">
        <v>-3.5087719298245612</v>
      </c>
    </row>
    <row r="30" spans="1:14" x14ac:dyDescent="0.3">
      <c r="A30">
        <v>29</v>
      </c>
      <c r="B30" t="s">
        <v>139</v>
      </c>
      <c r="C30" t="s">
        <v>151</v>
      </c>
      <c r="D30" t="s">
        <v>155</v>
      </c>
      <c r="E30" t="s">
        <v>156</v>
      </c>
      <c r="F30" t="s">
        <v>161</v>
      </c>
      <c r="G30" t="s">
        <v>225</v>
      </c>
      <c r="H30">
        <v>411.10145705724881</v>
      </c>
      <c r="I30">
        <v>59</v>
      </c>
      <c r="J30">
        <v>1673825.2212028003</v>
      </c>
      <c r="K30">
        <v>109976000</v>
      </c>
      <c r="L30">
        <v>28</v>
      </c>
      <c r="M30">
        <v>-12.375853776165247</v>
      </c>
      <c r="N30">
        <v>-3.5087719298245612</v>
      </c>
    </row>
    <row r="31" spans="1:14" x14ac:dyDescent="0.3">
      <c r="A31">
        <v>30</v>
      </c>
      <c r="B31" t="s">
        <v>139</v>
      </c>
      <c r="C31" t="s">
        <v>151</v>
      </c>
      <c r="D31" t="s">
        <v>155</v>
      </c>
      <c r="E31" t="s">
        <v>156</v>
      </c>
      <c r="F31" t="s">
        <v>161</v>
      </c>
      <c r="G31" t="s">
        <v>225</v>
      </c>
      <c r="H31">
        <v>411.10145705724881</v>
      </c>
      <c r="I31">
        <v>59</v>
      </c>
      <c r="J31">
        <v>1673825.2212028003</v>
      </c>
      <c r="K31">
        <v>109976000</v>
      </c>
      <c r="L31">
        <v>29</v>
      </c>
      <c r="M31">
        <v>-12.375853776165247</v>
      </c>
      <c r="N31">
        <v>-3.5087719298245612</v>
      </c>
    </row>
    <row r="32" spans="1:14" x14ac:dyDescent="0.3">
      <c r="A32">
        <v>31</v>
      </c>
      <c r="B32" t="s">
        <v>139</v>
      </c>
      <c r="C32" t="s">
        <v>151</v>
      </c>
      <c r="D32" t="s">
        <v>155</v>
      </c>
      <c r="E32" t="s">
        <v>156</v>
      </c>
      <c r="F32" t="s">
        <v>161</v>
      </c>
      <c r="G32" t="s">
        <v>225</v>
      </c>
      <c r="H32">
        <v>411.10145705724881</v>
      </c>
      <c r="I32">
        <v>59</v>
      </c>
      <c r="J32">
        <v>1673825.2212028003</v>
      </c>
      <c r="K32">
        <v>109976000</v>
      </c>
      <c r="L32">
        <v>30</v>
      </c>
      <c r="M32">
        <v>-12.375853776165247</v>
      </c>
      <c r="N32">
        <v>-3.5087719298245612</v>
      </c>
    </row>
    <row r="33" spans="1:14" x14ac:dyDescent="0.3">
      <c r="A33">
        <v>32</v>
      </c>
      <c r="B33" t="s">
        <v>139</v>
      </c>
      <c r="C33" t="s">
        <v>151</v>
      </c>
      <c r="D33" t="s">
        <v>155</v>
      </c>
      <c r="E33" t="s">
        <v>156</v>
      </c>
      <c r="F33" t="s">
        <v>161</v>
      </c>
      <c r="G33" t="s">
        <v>225</v>
      </c>
      <c r="H33">
        <v>411.10145705724881</v>
      </c>
      <c r="I33">
        <v>59</v>
      </c>
      <c r="J33">
        <v>1673825.2212028003</v>
      </c>
      <c r="K33">
        <v>109976000</v>
      </c>
      <c r="L33">
        <v>31</v>
      </c>
      <c r="M33">
        <v>-12.375853776165247</v>
      </c>
      <c r="N33">
        <v>-3.5087719298245612</v>
      </c>
    </row>
    <row r="34" spans="1:14" x14ac:dyDescent="0.3">
      <c r="A34">
        <v>33</v>
      </c>
      <c r="B34" t="s">
        <v>139</v>
      </c>
      <c r="C34" t="s">
        <v>151</v>
      </c>
      <c r="D34" t="s">
        <v>155</v>
      </c>
      <c r="E34" t="s">
        <v>156</v>
      </c>
      <c r="F34" t="s">
        <v>161</v>
      </c>
      <c r="G34" t="s">
        <v>225</v>
      </c>
      <c r="H34">
        <v>411.10145705724881</v>
      </c>
      <c r="I34">
        <v>59</v>
      </c>
      <c r="J34">
        <v>1673825.2212028003</v>
      </c>
      <c r="K34">
        <v>109976000</v>
      </c>
      <c r="L34">
        <v>32</v>
      </c>
      <c r="M34">
        <v>-12.375853776165247</v>
      </c>
      <c r="N34">
        <v>-3.5087719298245612</v>
      </c>
    </row>
    <row r="35" spans="1:14" x14ac:dyDescent="0.3">
      <c r="A35">
        <v>34</v>
      </c>
      <c r="B35" t="s">
        <v>139</v>
      </c>
      <c r="C35" t="s">
        <v>151</v>
      </c>
      <c r="D35" t="s">
        <v>155</v>
      </c>
      <c r="E35" t="s">
        <v>156</v>
      </c>
      <c r="F35" t="s">
        <v>161</v>
      </c>
      <c r="G35" t="s">
        <v>225</v>
      </c>
      <c r="H35">
        <v>411.10145705724881</v>
      </c>
      <c r="I35">
        <v>59</v>
      </c>
      <c r="J35">
        <v>1673825.2212028003</v>
      </c>
      <c r="K35">
        <v>109976000</v>
      </c>
      <c r="L35">
        <v>33</v>
      </c>
      <c r="M35">
        <v>-12.375853776165247</v>
      </c>
      <c r="N35">
        <v>-3.5087719298245612</v>
      </c>
    </row>
    <row r="36" spans="1:14" x14ac:dyDescent="0.3">
      <c r="A36">
        <v>35</v>
      </c>
      <c r="B36" t="s">
        <v>139</v>
      </c>
      <c r="C36" t="s">
        <v>151</v>
      </c>
      <c r="D36" t="s">
        <v>155</v>
      </c>
      <c r="E36" t="s">
        <v>156</v>
      </c>
      <c r="F36" t="s">
        <v>161</v>
      </c>
      <c r="G36" t="s">
        <v>225</v>
      </c>
      <c r="H36">
        <v>411.10145705724881</v>
      </c>
      <c r="I36">
        <v>59</v>
      </c>
      <c r="J36">
        <v>1673825.2212028003</v>
      </c>
      <c r="K36">
        <v>109976000</v>
      </c>
      <c r="L36">
        <v>34</v>
      </c>
      <c r="M36">
        <v>-12.375853776165247</v>
      </c>
      <c r="N36">
        <v>-3.5087719298245612</v>
      </c>
    </row>
    <row r="37" spans="1:14" x14ac:dyDescent="0.3">
      <c r="A37">
        <v>36</v>
      </c>
      <c r="B37" t="s">
        <v>139</v>
      </c>
      <c r="C37" t="s">
        <v>151</v>
      </c>
      <c r="D37" t="s">
        <v>155</v>
      </c>
      <c r="E37" t="s">
        <v>156</v>
      </c>
      <c r="F37" t="s">
        <v>161</v>
      </c>
      <c r="G37" t="s">
        <v>225</v>
      </c>
      <c r="H37">
        <v>411.10145705724881</v>
      </c>
      <c r="I37">
        <v>59</v>
      </c>
      <c r="J37">
        <v>1673825.2212028003</v>
      </c>
      <c r="K37">
        <v>109976000</v>
      </c>
      <c r="L37">
        <v>35</v>
      </c>
      <c r="M37">
        <v>-12.375853776165247</v>
      </c>
      <c r="N37">
        <v>-3.5087719298245612</v>
      </c>
    </row>
    <row r="38" spans="1:14" x14ac:dyDescent="0.3">
      <c r="A38">
        <v>37</v>
      </c>
      <c r="B38" t="s">
        <v>139</v>
      </c>
      <c r="C38" t="s">
        <v>151</v>
      </c>
      <c r="D38" t="s">
        <v>155</v>
      </c>
      <c r="E38" t="s">
        <v>156</v>
      </c>
      <c r="F38" t="s">
        <v>161</v>
      </c>
      <c r="G38" t="s">
        <v>225</v>
      </c>
      <c r="H38">
        <v>411.10145705724881</v>
      </c>
      <c r="I38">
        <v>59</v>
      </c>
      <c r="J38">
        <v>1673825.2212028003</v>
      </c>
      <c r="K38">
        <v>109976000</v>
      </c>
      <c r="L38">
        <v>36</v>
      </c>
      <c r="M38">
        <v>-12.375853776165247</v>
      </c>
      <c r="N38">
        <v>-3.5087719298245612</v>
      </c>
    </row>
    <row r="39" spans="1:14" x14ac:dyDescent="0.3">
      <c r="A39">
        <v>38</v>
      </c>
      <c r="B39" t="s">
        <v>139</v>
      </c>
      <c r="C39" t="s">
        <v>151</v>
      </c>
      <c r="D39" t="s">
        <v>155</v>
      </c>
      <c r="E39" t="s">
        <v>156</v>
      </c>
      <c r="F39" t="s">
        <v>161</v>
      </c>
      <c r="G39" t="s">
        <v>225</v>
      </c>
      <c r="H39">
        <v>411.10145705724881</v>
      </c>
      <c r="I39">
        <v>59</v>
      </c>
      <c r="J39">
        <v>1673825.2212028003</v>
      </c>
      <c r="K39">
        <v>109976000</v>
      </c>
      <c r="L39">
        <v>37</v>
      </c>
      <c r="M39">
        <v>-12.375853776165247</v>
      </c>
      <c r="N39">
        <v>-3.5087719298245612</v>
      </c>
    </row>
    <row r="40" spans="1:14" x14ac:dyDescent="0.3">
      <c r="A40">
        <v>39</v>
      </c>
      <c r="B40" t="s">
        <v>139</v>
      </c>
      <c r="C40" t="s">
        <v>151</v>
      </c>
      <c r="D40" t="s">
        <v>155</v>
      </c>
      <c r="E40" t="s">
        <v>156</v>
      </c>
      <c r="F40" t="s">
        <v>161</v>
      </c>
      <c r="G40" t="s">
        <v>225</v>
      </c>
      <c r="H40">
        <v>411.10145705724881</v>
      </c>
      <c r="I40">
        <v>59</v>
      </c>
      <c r="J40">
        <v>1673825.2212028003</v>
      </c>
      <c r="K40">
        <v>109976000</v>
      </c>
      <c r="L40">
        <v>38</v>
      </c>
      <c r="M40">
        <v>-12.375853776165247</v>
      </c>
      <c r="N40">
        <v>-3.5087719298245612</v>
      </c>
    </row>
    <row r="41" spans="1:14" x14ac:dyDescent="0.3">
      <c r="A41">
        <v>40</v>
      </c>
      <c r="B41" t="s">
        <v>139</v>
      </c>
      <c r="C41" t="s">
        <v>151</v>
      </c>
      <c r="D41" t="s">
        <v>155</v>
      </c>
      <c r="E41" t="s">
        <v>156</v>
      </c>
      <c r="F41" t="s">
        <v>161</v>
      </c>
      <c r="G41" t="s">
        <v>225</v>
      </c>
      <c r="H41">
        <v>411.10145705724881</v>
      </c>
      <c r="I41">
        <v>59</v>
      </c>
      <c r="J41">
        <v>1673825.2212028003</v>
      </c>
      <c r="K41">
        <v>109976000</v>
      </c>
      <c r="L41">
        <v>39</v>
      </c>
      <c r="M41">
        <v>-12.375853776165247</v>
      </c>
      <c r="N41">
        <v>-3.5087719298245612</v>
      </c>
    </row>
    <row r="42" spans="1:14" x14ac:dyDescent="0.3">
      <c r="A42">
        <v>41</v>
      </c>
      <c r="B42" t="s">
        <v>139</v>
      </c>
      <c r="C42" t="s">
        <v>151</v>
      </c>
      <c r="D42" t="s">
        <v>155</v>
      </c>
      <c r="E42" t="s">
        <v>156</v>
      </c>
      <c r="F42" t="s">
        <v>161</v>
      </c>
      <c r="G42" t="s">
        <v>225</v>
      </c>
      <c r="H42">
        <v>411.10145705724881</v>
      </c>
      <c r="I42">
        <v>59</v>
      </c>
      <c r="J42">
        <v>1673825.2212028003</v>
      </c>
      <c r="K42">
        <v>109976000</v>
      </c>
      <c r="L42">
        <v>40</v>
      </c>
      <c r="M42">
        <v>-12.375853776165247</v>
      </c>
      <c r="N42">
        <v>-3.5087719298245612</v>
      </c>
    </row>
    <row r="43" spans="1:14" x14ac:dyDescent="0.3">
      <c r="A43">
        <v>42</v>
      </c>
      <c r="B43" t="s">
        <v>139</v>
      </c>
      <c r="C43" t="s">
        <v>151</v>
      </c>
      <c r="D43" t="s">
        <v>155</v>
      </c>
      <c r="E43" t="s">
        <v>156</v>
      </c>
      <c r="F43" t="s">
        <v>161</v>
      </c>
      <c r="G43" t="s">
        <v>225</v>
      </c>
      <c r="H43">
        <v>411.10145705724881</v>
      </c>
      <c r="I43">
        <v>59</v>
      </c>
      <c r="J43">
        <v>1673825.2212028003</v>
      </c>
      <c r="K43">
        <v>109976000</v>
      </c>
      <c r="L43">
        <v>41</v>
      </c>
      <c r="M43">
        <v>-12.375853776165247</v>
      </c>
      <c r="N43">
        <v>-3.5087719298245612</v>
      </c>
    </row>
    <row r="44" spans="1:14" x14ac:dyDescent="0.3">
      <c r="A44">
        <v>43</v>
      </c>
      <c r="B44" t="s">
        <v>139</v>
      </c>
      <c r="C44" t="s">
        <v>151</v>
      </c>
      <c r="D44" t="s">
        <v>155</v>
      </c>
      <c r="E44" t="s">
        <v>156</v>
      </c>
      <c r="F44" t="s">
        <v>161</v>
      </c>
      <c r="G44" t="s">
        <v>225</v>
      </c>
      <c r="H44">
        <v>411.10145705724881</v>
      </c>
      <c r="I44">
        <v>59</v>
      </c>
      <c r="J44">
        <v>1673825.2212028003</v>
      </c>
      <c r="K44">
        <v>109976000</v>
      </c>
      <c r="L44">
        <v>42</v>
      </c>
      <c r="M44">
        <v>-12.375853776165247</v>
      </c>
      <c r="N44">
        <v>-3.5087719298245612</v>
      </c>
    </row>
    <row r="45" spans="1:14" x14ac:dyDescent="0.3">
      <c r="A45">
        <v>44</v>
      </c>
      <c r="B45" t="s">
        <v>139</v>
      </c>
      <c r="C45" t="s">
        <v>151</v>
      </c>
      <c r="D45" t="s">
        <v>155</v>
      </c>
      <c r="E45" t="s">
        <v>156</v>
      </c>
      <c r="F45" t="s">
        <v>161</v>
      </c>
      <c r="G45" t="s">
        <v>225</v>
      </c>
      <c r="H45">
        <v>411.10145705724881</v>
      </c>
      <c r="I45">
        <v>59</v>
      </c>
      <c r="J45">
        <v>1673825.2212028003</v>
      </c>
      <c r="K45">
        <v>109976000</v>
      </c>
      <c r="L45">
        <v>43</v>
      </c>
      <c r="M45">
        <v>-12.375853776165247</v>
      </c>
      <c r="N45">
        <v>-3.5087719298245612</v>
      </c>
    </row>
    <row r="46" spans="1:14" x14ac:dyDescent="0.3">
      <c r="A46">
        <v>45</v>
      </c>
      <c r="B46" t="s">
        <v>139</v>
      </c>
      <c r="C46" t="s">
        <v>151</v>
      </c>
      <c r="D46" t="s">
        <v>155</v>
      </c>
      <c r="E46" t="s">
        <v>156</v>
      </c>
      <c r="F46" t="s">
        <v>161</v>
      </c>
      <c r="G46" t="s">
        <v>225</v>
      </c>
      <c r="H46">
        <v>411.10145705724881</v>
      </c>
      <c r="I46">
        <v>59</v>
      </c>
      <c r="J46">
        <v>1673825.2212028003</v>
      </c>
      <c r="K46">
        <v>109976000</v>
      </c>
      <c r="L46">
        <v>44</v>
      </c>
      <c r="M46">
        <v>-12.375853776165247</v>
      </c>
      <c r="N46">
        <v>-3.5087719298245612</v>
      </c>
    </row>
    <row r="47" spans="1:14" x14ac:dyDescent="0.3">
      <c r="A47">
        <v>46</v>
      </c>
      <c r="B47" t="s">
        <v>139</v>
      </c>
      <c r="C47" t="s">
        <v>151</v>
      </c>
      <c r="D47" t="s">
        <v>155</v>
      </c>
      <c r="E47" t="s">
        <v>156</v>
      </c>
      <c r="F47" t="s">
        <v>161</v>
      </c>
      <c r="G47" t="s">
        <v>225</v>
      </c>
      <c r="H47">
        <v>411.10145705724881</v>
      </c>
      <c r="I47">
        <v>59</v>
      </c>
      <c r="J47">
        <v>1673825.2212028003</v>
      </c>
      <c r="K47">
        <v>109976000</v>
      </c>
      <c r="L47">
        <v>45</v>
      </c>
      <c r="M47">
        <v>-12.375853776165247</v>
      </c>
      <c r="N47">
        <v>-3.5087719298245612</v>
      </c>
    </row>
    <row r="48" spans="1:14" x14ac:dyDescent="0.3">
      <c r="A48">
        <v>47</v>
      </c>
      <c r="B48" t="s">
        <v>139</v>
      </c>
      <c r="C48" t="s">
        <v>151</v>
      </c>
      <c r="D48" t="s">
        <v>155</v>
      </c>
      <c r="E48" t="s">
        <v>156</v>
      </c>
      <c r="F48" t="s">
        <v>161</v>
      </c>
      <c r="G48" t="s">
        <v>225</v>
      </c>
      <c r="H48">
        <v>411.10145705724881</v>
      </c>
      <c r="I48">
        <v>59</v>
      </c>
      <c r="J48">
        <v>1673825.2212028003</v>
      </c>
      <c r="K48">
        <v>109976000</v>
      </c>
      <c r="L48">
        <v>46</v>
      </c>
      <c r="M48">
        <v>-12.375853776165247</v>
      </c>
      <c r="N48">
        <v>-3.5087719298245612</v>
      </c>
    </row>
    <row r="49" spans="1:14" x14ac:dyDescent="0.3">
      <c r="A49">
        <v>48</v>
      </c>
      <c r="B49" t="s">
        <v>139</v>
      </c>
      <c r="C49" t="s">
        <v>151</v>
      </c>
      <c r="D49" t="s">
        <v>155</v>
      </c>
      <c r="E49" t="s">
        <v>156</v>
      </c>
      <c r="F49" t="s">
        <v>161</v>
      </c>
      <c r="G49" t="s">
        <v>225</v>
      </c>
      <c r="H49">
        <v>411.10145705724881</v>
      </c>
      <c r="I49">
        <v>59</v>
      </c>
      <c r="J49">
        <v>1673825.2212028003</v>
      </c>
      <c r="K49">
        <v>109976000</v>
      </c>
      <c r="L49">
        <v>47</v>
      </c>
      <c r="M49">
        <v>-12.375853776165247</v>
      </c>
      <c r="N49">
        <v>-3.5087719298245612</v>
      </c>
    </row>
    <row r="50" spans="1:14" x14ac:dyDescent="0.3">
      <c r="A50">
        <v>49</v>
      </c>
      <c r="B50" t="s">
        <v>139</v>
      </c>
      <c r="C50" t="s">
        <v>151</v>
      </c>
      <c r="D50" t="s">
        <v>155</v>
      </c>
      <c r="E50" t="s">
        <v>156</v>
      </c>
      <c r="F50" t="s">
        <v>161</v>
      </c>
      <c r="G50" t="s">
        <v>225</v>
      </c>
      <c r="H50">
        <v>411.10145705724881</v>
      </c>
      <c r="I50">
        <v>59</v>
      </c>
      <c r="J50">
        <v>1673825.2212028003</v>
      </c>
      <c r="K50">
        <v>109976000</v>
      </c>
      <c r="L50">
        <v>48</v>
      </c>
      <c r="M50">
        <v>-12.375853776165247</v>
      </c>
      <c r="N50">
        <v>-3.5087719298245612</v>
      </c>
    </row>
    <row r="51" spans="1:14" x14ac:dyDescent="0.3">
      <c r="A51">
        <v>50</v>
      </c>
      <c r="B51" t="s">
        <v>139</v>
      </c>
      <c r="C51" t="s">
        <v>151</v>
      </c>
      <c r="D51" t="s">
        <v>155</v>
      </c>
      <c r="E51" t="s">
        <v>156</v>
      </c>
      <c r="F51" t="s">
        <v>161</v>
      </c>
      <c r="G51" t="s">
        <v>225</v>
      </c>
      <c r="H51">
        <v>411.10145705724881</v>
      </c>
      <c r="I51">
        <v>59</v>
      </c>
      <c r="J51">
        <v>1673825.2212028003</v>
      </c>
      <c r="K51">
        <v>109976000</v>
      </c>
      <c r="L51">
        <v>49</v>
      </c>
      <c r="M51">
        <v>-12.375853776165247</v>
      </c>
      <c r="N51">
        <v>-3.5087719298245612</v>
      </c>
    </row>
    <row r="52" spans="1:14" x14ac:dyDescent="0.3">
      <c r="A52">
        <v>51</v>
      </c>
      <c r="B52" t="s">
        <v>139</v>
      </c>
      <c r="C52" t="s">
        <v>151</v>
      </c>
      <c r="D52" t="s">
        <v>155</v>
      </c>
      <c r="E52" t="s">
        <v>156</v>
      </c>
      <c r="F52" t="s">
        <v>161</v>
      </c>
      <c r="G52" t="s">
        <v>225</v>
      </c>
      <c r="H52">
        <v>411.10145705724881</v>
      </c>
      <c r="I52">
        <v>59</v>
      </c>
      <c r="J52">
        <v>1673825.2212028003</v>
      </c>
      <c r="K52">
        <v>109976000</v>
      </c>
      <c r="L52">
        <v>50</v>
      </c>
      <c r="M52">
        <v>-12.375853776165247</v>
      </c>
      <c r="N52">
        <v>-3.5087719298245612</v>
      </c>
    </row>
    <row r="53" spans="1:14" x14ac:dyDescent="0.3">
      <c r="A53">
        <v>52</v>
      </c>
      <c r="B53" t="s">
        <v>139</v>
      </c>
      <c r="C53" t="s">
        <v>151</v>
      </c>
      <c r="D53" t="s">
        <v>155</v>
      </c>
      <c r="E53" t="s">
        <v>156</v>
      </c>
      <c r="F53" t="s">
        <v>161</v>
      </c>
      <c r="G53" t="s">
        <v>225</v>
      </c>
      <c r="H53">
        <v>411.10145705724881</v>
      </c>
      <c r="I53">
        <v>59</v>
      </c>
      <c r="J53">
        <v>1673825.2212028003</v>
      </c>
      <c r="K53">
        <v>109976000</v>
      </c>
      <c r="L53">
        <v>51</v>
      </c>
      <c r="M53">
        <v>-12.375853776165247</v>
      </c>
      <c r="N53">
        <v>-3.5087719298245612</v>
      </c>
    </row>
    <row r="54" spans="1:14" x14ac:dyDescent="0.3">
      <c r="A54">
        <v>53</v>
      </c>
      <c r="B54" t="s">
        <v>139</v>
      </c>
      <c r="C54" t="s">
        <v>151</v>
      </c>
      <c r="D54" t="s">
        <v>155</v>
      </c>
      <c r="E54" t="s">
        <v>156</v>
      </c>
      <c r="F54" t="s">
        <v>161</v>
      </c>
      <c r="G54" t="s">
        <v>225</v>
      </c>
      <c r="H54">
        <v>411.10145705724881</v>
      </c>
      <c r="I54">
        <v>59</v>
      </c>
      <c r="J54">
        <v>1673825.2212028003</v>
      </c>
      <c r="K54">
        <v>109976000</v>
      </c>
      <c r="L54">
        <v>52</v>
      </c>
      <c r="M54">
        <v>-12.375853776165247</v>
      </c>
      <c r="N54">
        <v>-3.5087719298245612</v>
      </c>
    </row>
    <row r="55" spans="1:14" x14ac:dyDescent="0.3">
      <c r="A55">
        <v>54</v>
      </c>
      <c r="B55" t="s">
        <v>139</v>
      </c>
      <c r="C55" t="s">
        <v>151</v>
      </c>
      <c r="D55" t="s">
        <v>155</v>
      </c>
      <c r="E55" t="s">
        <v>156</v>
      </c>
      <c r="F55" t="s">
        <v>161</v>
      </c>
      <c r="G55" t="s">
        <v>225</v>
      </c>
      <c r="H55">
        <v>411.10145705724881</v>
      </c>
      <c r="I55">
        <v>59</v>
      </c>
      <c r="J55">
        <v>1673825.2212028003</v>
      </c>
      <c r="K55">
        <v>109976000</v>
      </c>
      <c r="L55">
        <v>53</v>
      </c>
      <c r="M55">
        <v>-12.375853776165247</v>
      </c>
      <c r="N55">
        <v>-3.5087719298245612</v>
      </c>
    </row>
    <row r="56" spans="1:14" x14ac:dyDescent="0.3">
      <c r="A56">
        <v>55</v>
      </c>
      <c r="B56" t="s">
        <v>139</v>
      </c>
      <c r="C56" t="s">
        <v>151</v>
      </c>
      <c r="D56" t="s">
        <v>155</v>
      </c>
      <c r="E56" t="s">
        <v>156</v>
      </c>
      <c r="F56" t="s">
        <v>161</v>
      </c>
      <c r="G56" t="s">
        <v>225</v>
      </c>
      <c r="H56">
        <v>411.10145705724881</v>
      </c>
      <c r="I56">
        <v>59</v>
      </c>
      <c r="J56">
        <v>1673825.2212028003</v>
      </c>
      <c r="K56">
        <v>109976000</v>
      </c>
      <c r="L56">
        <v>54</v>
      </c>
      <c r="M56">
        <v>-12.375853776165247</v>
      </c>
      <c r="N56">
        <v>-3.5087719298245612</v>
      </c>
    </row>
    <row r="57" spans="1:14" x14ac:dyDescent="0.3">
      <c r="A57">
        <v>56</v>
      </c>
      <c r="B57" t="s">
        <v>139</v>
      </c>
      <c r="C57" t="s">
        <v>151</v>
      </c>
      <c r="D57" t="s">
        <v>155</v>
      </c>
      <c r="E57" t="s">
        <v>156</v>
      </c>
      <c r="F57" t="s">
        <v>161</v>
      </c>
      <c r="G57" t="s">
        <v>225</v>
      </c>
      <c r="H57">
        <v>411.10145705724881</v>
      </c>
      <c r="I57">
        <v>59</v>
      </c>
      <c r="J57">
        <v>1673825.2212028003</v>
      </c>
      <c r="K57">
        <v>109976000</v>
      </c>
      <c r="L57">
        <v>55</v>
      </c>
      <c r="M57">
        <v>-12.375853776165247</v>
      </c>
      <c r="N57">
        <v>-3.5087719298245612</v>
      </c>
    </row>
    <row r="58" spans="1:14" x14ac:dyDescent="0.3">
      <c r="A58">
        <v>57</v>
      </c>
      <c r="B58" t="s">
        <v>139</v>
      </c>
      <c r="C58" t="s">
        <v>151</v>
      </c>
      <c r="D58" t="s">
        <v>155</v>
      </c>
      <c r="E58" t="s">
        <v>156</v>
      </c>
      <c r="F58" t="s">
        <v>161</v>
      </c>
      <c r="G58" t="s">
        <v>225</v>
      </c>
      <c r="H58">
        <v>411.10145705724881</v>
      </c>
      <c r="I58">
        <v>59</v>
      </c>
      <c r="J58">
        <v>1673825.2212028003</v>
      </c>
      <c r="K58">
        <v>109976000</v>
      </c>
      <c r="L58">
        <v>56</v>
      </c>
      <c r="M58">
        <v>-12.375853776165247</v>
      </c>
      <c r="N58">
        <v>-3.5087719298245612</v>
      </c>
    </row>
    <row r="59" spans="1:14" x14ac:dyDescent="0.3">
      <c r="A59">
        <v>58</v>
      </c>
      <c r="B59" t="s">
        <v>139</v>
      </c>
      <c r="C59" t="s">
        <v>151</v>
      </c>
      <c r="D59" t="s">
        <v>155</v>
      </c>
      <c r="E59" t="s">
        <v>156</v>
      </c>
      <c r="F59" t="s">
        <v>161</v>
      </c>
      <c r="G59" t="s">
        <v>225</v>
      </c>
      <c r="H59">
        <v>411.10145705724881</v>
      </c>
      <c r="I59">
        <v>59</v>
      </c>
      <c r="J59">
        <v>1673825.2212028003</v>
      </c>
      <c r="K59">
        <v>109976000</v>
      </c>
      <c r="L59">
        <v>57</v>
      </c>
      <c r="M59">
        <v>-12.375853776165247</v>
      </c>
      <c r="N59">
        <v>-3.5087719298245612</v>
      </c>
    </row>
    <row r="60" spans="1:14" x14ac:dyDescent="0.3">
      <c r="A60">
        <v>59</v>
      </c>
      <c r="B60" t="s">
        <v>139</v>
      </c>
      <c r="C60" t="s">
        <v>151</v>
      </c>
      <c r="D60" t="s">
        <v>155</v>
      </c>
      <c r="E60" t="s">
        <v>156</v>
      </c>
      <c r="F60" t="s">
        <v>161</v>
      </c>
      <c r="G60" t="s">
        <v>225</v>
      </c>
      <c r="H60">
        <v>411.10145705724881</v>
      </c>
      <c r="I60">
        <v>59</v>
      </c>
      <c r="J60">
        <v>1673825.2212028003</v>
      </c>
      <c r="K60">
        <v>109976000</v>
      </c>
      <c r="L60">
        <v>58</v>
      </c>
      <c r="M60">
        <v>-12.375853776165247</v>
      </c>
      <c r="N60">
        <v>-3.5087719298245612</v>
      </c>
    </row>
    <row r="61" spans="1:14" x14ac:dyDescent="0.3">
      <c r="A61">
        <v>60</v>
      </c>
      <c r="B61" t="s">
        <v>139</v>
      </c>
      <c r="C61" t="s">
        <v>151</v>
      </c>
      <c r="D61" t="s">
        <v>155</v>
      </c>
      <c r="E61" t="s">
        <v>156</v>
      </c>
      <c r="F61" t="s">
        <v>161</v>
      </c>
      <c r="G61" t="s">
        <v>225</v>
      </c>
      <c r="H61">
        <v>411.10145705724881</v>
      </c>
      <c r="I61">
        <v>59</v>
      </c>
      <c r="J61">
        <v>1673825.2212028003</v>
      </c>
      <c r="K61">
        <v>109976000</v>
      </c>
      <c r="L61">
        <v>59</v>
      </c>
      <c r="M61">
        <v>-12.375853776165247</v>
      </c>
      <c r="N61">
        <v>-3.5087719298245612</v>
      </c>
    </row>
    <row r="62" spans="1:14" x14ac:dyDescent="0.3">
      <c r="A62">
        <v>61</v>
      </c>
      <c r="B62" t="s">
        <v>139</v>
      </c>
      <c r="C62" t="s">
        <v>151</v>
      </c>
      <c r="D62" t="s">
        <v>155</v>
      </c>
      <c r="E62" t="s">
        <v>156</v>
      </c>
      <c r="F62" t="s">
        <v>161</v>
      </c>
      <c r="G62" t="s">
        <v>225</v>
      </c>
      <c r="H62">
        <v>411.10145705724881</v>
      </c>
      <c r="I62">
        <v>59</v>
      </c>
      <c r="J62">
        <v>1673825.2212028003</v>
      </c>
      <c r="K62">
        <v>109976000</v>
      </c>
      <c r="L62">
        <v>60</v>
      </c>
      <c r="M62">
        <v>-12.375853776165247</v>
      </c>
      <c r="N62">
        <v>-3.5087719298245612</v>
      </c>
    </row>
    <row r="63" spans="1:14" x14ac:dyDescent="0.3">
      <c r="A63">
        <v>62</v>
      </c>
      <c r="B63" t="s">
        <v>139</v>
      </c>
      <c r="C63" t="s">
        <v>151</v>
      </c>
      <c r="D63" t="s">
        <v>155</v>
      </c>
      <c r="E63" t="s">
        <v>156</v>
      </c>
      <c r="F63" t="s">
        <v>161</v>
      </c>
      <c r="G63" t="s">
        <v>225</v>
      </c>
      <c r="H63">
        <v>411.10145705724881</v>
      </c>
      <c r="I63">
        <v>59</v>
      </c>
      <c r="J63">
        <v>1673825.2212028003</v>
      </c>
      <c r="K63">
        <v>109976000</v>
      </c>
      <c r="L63">
        <v>61</v>
      </c>
      <c r="M63">
        <v>-12.375853776165247</v>
      </c>
      <c r="N63">
        <v>-3.5087719298245612</v>
      </c>
    </row>
    <row r="64" spans="1:14" x14ac:dyDescent="0.3">
      <c r="A64">
        <v>63</v>
      </c>
      <c r="B64" t="s">
        <v>139</v>
      </c>
      <c r="C64" t="s">
        <v>151</v>
      </c>
      <c r="D64" t="s">
        <v>155</v>
      </c>
      <c r="E64" t="s">
        <v>156</v>
      </c>
      <c r="F64" t="s">
        <v>161</v>
      </c>
      <c r="G64" t="s">
        <v>225</v>
      </c>
      <c r="H64">
        <v>411.10145705724881</v>
      </c>
      <c r="I64">
        <v>59</v>
      </c>
      <c r="J64">
        <v>1673825.2212028003</v>
      </c>
      <c r="K64">
        <v>109976000</v>
      </c>
      <c r="L64">
        <v>62</v>
      </c>
      <c r="M64">
        <v>-12.375853776165247</v>
      </c>
      <c r="N64">
        <v>-3.5087719298245612</v>
      </c>
    </row>
    <row r="65" spans="1:14" x14ac:dyDescent="0.3">
      <c r="A65">
        <v>64</v>
      </c>
      <c r="B65" t="s">
        <v>139</v>
      </c>
      <c r="C65" t="s">
        <v>151</v>
      </c>
      <c r="D65" t="s">
        <v>155</v>
      </c>
      <c r="E65" t="s">
        <v>156</v>
      </c>
      <c r="F65" t="s">
        <v>161</v>
      </c>
      <c r="G65" t="s">
        <v>225</v>
      </c>
      <c r="H65">
        <v>411.10145705724881</v>
      </c>
      <c r="I65">
        <v>59</v>
      </c>
      <c r="J65">
        <v>1673825.2212028003</v>
      </c>
      <c r="K65">
        <v>109976000</v>
      </c>
      <c r="L65">
        <v>63</v>
      </c>
      <c r="M65">
        <v>-12.375853776165247</v>
      </c>
      <c r="N65">
        <v>-3.5087719298245612</v>
      </c>
    </row>
    <row r="66" spans="1:14" x14ac:dyDescent="0.3">
      <c r="A66">
        <v>65</v>
      </c>
      <c r="B66" t="s">
        <v>139</v>
      </c>
      <c r="C66" t="s">
        <v>151</v>
      </c>
      <c r="D66" t="s">
        <v>155</v>
      </c>
      <c r="E66" t="s">
        <v>156</v>
      </c>
      <c r="F66" t="s">
        <v>161</v>
      </c>
      <c r="G66" t="s">
        <v>225</v>
      </c>
      <c r="H66">
        <v>411.10145705724881</v>
      </c>
      <c r="I66">
        <v>59</v>
      </c>
      <c r="J66">
        <v>1673825.2212028003</v>
      </c>
      <c r="K66">
        <v>109976000</v>
      </c>
      <c r="L66">
        <v>64</v>
      </c>
      <c r="M66">
        <v>-12.375853776165247</v>
      </c>
      <c r="N66">
        <v>-3.5087719298245612</v>
      </c>
    </row>
    <row r="67" spans="1:14" x14ac:dyDescent="0.3">
      <c r="A67">
        <v>66</v>
      </c>
      <c r="B67" t="s">
        <v>139</v>
      </c>
      <c r="C67" t="s">
        <v>151</v>
      </c>
      <c r="D67" t="s">
        <v>155</v>
      </c>
      <c r="E67" t="s">
        <v>156</v>
      </c>
      <c r="F67" t="s">
        <v>161</v>
      </c>
      <c r="G67" t="s">
        <v>225</v>
      </c>
      <c r="H67">
        <v>411.10145705724881</v>
      </c>
      <c r="I67">
        <v>59</v>
      </c>
      <c r="J67">
        <v>1673825.2212028003</v>
      </c>
      <c r="K67">
        <v>109976000</v>
      </c>
      <c r="L67">
        <v>65</v>
      </c>
      <c r="M67">
        <v>-12.375853776165247</v>
      </c>
      <c r="N67">
        <v>-3.5087719298245612</v>
      </c>
    </row>
    <row r="68" spans="1:14" x14ac:dyDescent="0.3">
      <c r="A68">
        <v>67</v>
      </c>
      <c r="B68" t="s">
        <v>139</v>
      </c>
      <c r="C68" t="s">
        <v>151</v>
      </c>
      <c r="D68" t="s">
        <v>155</v>
      </c>
      <c r="E68" t="s">
        <v>156</v>
      </c>
      <c r="F68" t="s">
        <v>161</v>
      </c>
      <c r="G68" t="s">
        <v>225</v>
      </c>
      <c r="H68">
        <v>411.10145705724881</v>
      </c>
      <c r="I68">
        <v>59</v>
      </c>
      <c r="J68">
        <v>1673825.2212028003</v>
      </c>
      <c r="K68">
        <v>109976000</v>
      </c>
      <c r="L68">
        <v>66</v>
      </c>
      <c r="M68">
        <v>-12.375853776165247</v>
      </c>
      <c r="N68">
        <v>-3.5087719298245612</v>
      </c>
    </row>
    <row r="69" spans="1:14" x14ac:dyDescent="0.3">
      <c r="A69">
        <v>68</v>
      </c>
      <c r="B69" t="s">
        <v>139</v>
      </c>
      <c r="C69" t="s">
        <v>151</v>
      </c>
      <c r="D69" t="s">
        <v>155</v>
      </c>
      <c r="E69" t="s">
        <v>156</v>
      </c>
      <c r="F69" t="s">
        <v>161</v>
      </c>
      <c r="G69" t="s">
        <v>225</v>
      </c>
      <c r="H69">
        <v>411.10145705724881</v>
      </c>
      <c r="I69">
        <v>59</v>
      </c>
      <c r="J69">
        <v>1673825.2212028003</v>
      </c>
      <c r="K69">
        <v>109976000</v>
      </c>
      <c r="L69">
        <v>67</v>
      </c>
      <c r="M69">
        <v>-12.375853776165247</v>
      </c>
      <c r="N69">
        <v>-3.5087719298245612</v>
      </c>
    </row>
    <row r="70" spans="1:14" x14ac:dyDescent="0.3">
      <c r="A70">
        <v>69</v>
      </c>
      <c r="B70" t="s">
        <v>139</v>
      </c>
      <c r="C70" t="s">
        <v>151</v>
      </c>
      <c r="D70" t="s">
        <v>155</v>
      </c>
      <c r="E70" t="s">
        <v>156</v>
      </c>
      <c r="F70" t="s">
        <v>161</v>
      </c>
      <c r="G70" t="s">
        <v>225</v>
      </c>
      <c r="H70">
        <v>422.58159393626005</v>
      </c>
      <c r="I70">
        <v>61</v>
      </c>
      <c r="J70">
        <v>1813931.1977607785</v>
      </c>
      <c r="K70">
        <v>113704000</v>
      </c>
      <c r="L70">
        <v>68</v>
      </c>
      <c r="M70">
        <v>-21.782169642007126</v>
      </c>
      <c r="N70">
        <v>-7.0175438596491224</v>
      </c>
    </row>
    <row r="71" spans="1:14" x14ac:dyDescent="0.3">
      <c r="A71">
        <v>70</v>
      </c>
      <c r="B71" t="s">
        <v>139</v>
      </c>
      <c r="C71" t="s">
        <v>151</v>
      </c>
      <c r="D71" t="s">
        <v>155</v>
      </c>
      <c r="E71" t="s">
        <v>156</v>
      </c>
      <c r="F71" t="s">
        <v>161</v>
      </c>
      <c r="G71" t="s">
        <v>225</v>
      </c>
      <c r="H71">
        <v>422.58159393626005</v>
      </c>
      <c r="I71">
        <v>61</v>
      </c>
      <c r="J71">
        <v>1813931.1977607785</v>
      </c>
      <c r="K71">
        <v>113704000</v>
      </c>
      <c r="L71">
        <v>69</v>
      </c>
      <c r="M71">
        <v>-21.782169642007126</v>
      </c>
      <c r="N71">
        <v>-7.0175438596491224</v>
      </c>
    </row>
    <row r="72" spans="1:14" x14ac:dyDescent="0.3">
      <c r="A72">
        <v>71</v>
      </c>
      <c r="B72" t="s">
        <v>139</v>
      </c>
      <c r="C72" t="s">
        <v>151</v>
      </c>
      <c r="D72" t="s">
        <v>155</v>
      </c>
      <c r="E72" t="s">
        <v>156</v>
      </c>
      <c r="F72" t="s">
        <v>161</v>
      </c>
      <c r="G72" t="s">
        <v>225</v>
      </c>
      <c r="H72">
        <v>422.58159393626005</v>
      </c>
      <c r="I72">
        <v>61</v>
      </c>
      <c r="J72">
        <v>1813931.1977607785</v>
      </c>
      <c r="K72">
        <v>113704000</v>
      </c>
      <c r="L72">
        <v>70</v>
      </c>
      <c r="M72">
        <v>-21.782169642007126</v>
      </c>
      <c r="N72">
        <v>-7.0175438596491224</v>
      </c>
    </row>
    <row r="73" spans="1:14" x14ac:dyDescent="0.3">
      <c r="A73">
        <v>72</v>
      </c>
      <c r="B73" t="s">
        <v>139</v>
      </c>
      <c r="C73" t="s">
        <v>151</v>
      </c>
      <c r="D73" t="s">
        <v>155</v>
      </c>
      <c r="E73" t="s">
        <v>156</v>
      </c>
      <c r="F73" t="s">
        <v>161</v>
      </c>
      <c r="G73" t="s">
        <v>225</v>
      </c>
      <c r="H73">
        <v>422.58159393626005</v>
      </c>
      <c r="I73">
        <v>61</v>
      </c>
      <c r="J73">
        <v>1813931.1977607785</v>
      </c>
      <c r="K73">
        <v>113704000</v>
      </c>
      <c r="L73">
        <v>71</v>
      </c>
      <c r="M73">
        <v>-21.782169642007126</v>
      </c>
      <c r="N73">
        <v>-7.0175438596491224</v>
      </c>
    </row>
    <row r="74" spans="1:14" x14ac:dyDescent="0.3">
      <c r="A74">
        <v>73</v>
      </c>
      <c r="B74" t="s">
        <v>139</v>
      </c>
      <c r="C74" t="s">
        <v>151</v>
      </c>
      <c r="D74" t="s">
        <v>155</v>
      </c>
      <c r="E74" t="s">
        <v>156</v>
      </c>
      <c r="F74" t="s">
        <v>161</v>
      </c>
      <c r="G74" t="s">
        <v>225</v>
      </c>
      <c r="H74">
        <v>422.58159393626005</v>
      </c>
      <c r="I74">
        <v>61</v>
      </c>
      <c r="J74">
        <v>1813931.1977607785</v>
      </c>
      <c r="K74">
        <v>113704000</v>
      </c>
      <c r="L74">
        <v>72</v>
      </c>
      <c r="M74">
        <v>-21.782169642007126</v>
      </c>
      <c r="N74">
        <v>-7.0175438596491224</v>
      </c>
    </row>
    <row r="75" spans="1:14" x14ac:dyDescent="0.3">
      <c r="A75">
        <v>74</v>
      </c>
      <c r="B75" t="s">
        <v>139</v>
      </c>
      <c r="C75" t="s">
        <v>151</v>
      </c>
      <c r="D75" t="s">
        <v>155</v>
      </c>
      <c r="E75" t="s">
        <v>156</v>
      </c>
      <c r="F75" t="s">
        <v>161</v>
      </c>
      <c r="G75" t="s">
        <v>225</v>
      </c>
      <c r="H75">
        <v>422.58159393626005</v>
      </c>
      <c r="I75">
        <v>61</v>
      </c>
      <c r="J75">
        <v>1813931.1977607785</v>
      </c>
      <c r="K75">
        <v>113704000</v>
      </c>
      <c r="L75">
        <v>73</v>
      </c>
      <c r="M75">
        <v>-21.782169642007126</v>
      </c>
      <c r="N75">
        <v>-7.0175438596491224</v>
      </c>
    </row>
    <row r="76" spans="1:14" x14ac:dyDescent="0.3">
      <c r="A76">
        <v>75</v>
      </c>
      <c r="B76" t="s">
        <v>139</v>
      </c>
      <c r="C76" t="s">
        <v>151</v>
      </c>
      <c r="D76" t="s">
        <v>155</v>
      </c>
      <c r="E76" t="s">
        <v>156</v>
      </c>
      <c r="F76" t="s">
        <v>161</v>
      </c>
      <c r="G76" t="s">
        <v>225</v>
      </c>
      <c r="H76">
        <v>422.58159393626005</v>
      </c>
      <c r="I76">
        <v>61</v>
      </c>
      <c r="J76">
        <v>1813931.1977607785</v>
      </c>
      <c r="K76">
        <v>113704000</v>
      </c>
      <c r="L76">
        <v>74</v>
      </c>
      <c r="M76">
        <v>-21.782169642007126</v>
      </c>
      <c r="N76">
        <v>-7.0175438596491224</v>
      </c>
    </row>
    <row r="77" spans="1:14" x14ac:dyDescent="0.3">
      <c r="A77">
        <v>76</v>
      </c>
      <c r="B77" t="s">
        <v>139</v>
      </c>
      <c r="C77" t="s">
        <v>151</v>
      </c>
      <c r="D77" t="s">
        <v>155</v>
      </c>
      <c r="E77" t="s">
        <v>156</v>
      </c>
      <c r="F77" t="s">
        <v>161</v>
      </c>
      <c r="G77" t="s">
        <v>225</v>
      </c>
      <c r="H77">
        <v>422.58159393626005</v>
      </c>
      <c r="I77">
        <v>61</v>
      </c>
      <c r="J77">
        <v>1813931.1977607785</v>
      </c>
      <c r="K77">
        <v>113704000</v>
      </c>
      <c r="L77">
        <v>75</v>
      </c>
      <c r="M77">
        <v>-21.782169642007126</v>
      </c>
      <c r="N77">
        <v>-7.0175438596491224</v>
      </c>
    </row>
    <row r="78" spans="1:14" x14ac:dyDescent="0.3">
      <c r="A78">
        <v>77</v>
      </c>
      <c r="B78" t="s">
        <v>139</v>
      </c>
      <c r="C78" t="s">
        <v>151</v>
      </c>
      <c r="D78" t="s">
        <v>155</v>
      </c>
      <c r="E78" t="s">
        <v>156</v>
      </c>
      <c r="F78" t="s">
        <v>161</v>
      </c>
      <c r="G78" t="s">
        <v>225</v>
      </c>
      <c r="H78">
        <v>422.58159393626005</v>
      </c>
      <c r="I78">
        <v>61</v>
      </c>
      <c r="J78">
        <v>1813931.1977607785</v>
      </c>
      <c r="K78">
        <v>113704000</v>
      </c>
      <c r="L78">
        <v>76</v>
      </c>
      <c r="M78">
        <v>-21.782169642007126</v>
      </c>
      <c r="N78">
        <v>-7.0175438596491224</v>
      </c>
    </row>
    <row r="79" spans="1:14" x14ac:dyDescent="0.3">
      <c r="A79">
        <v>78</v>
      </c>
      <c r="B79" t="s">
        <v>139</v>
      </c>
      <c r="C79" t="s">
        <v>151</v>
      </c>
      <c r="D79" t="s">
        <v>155</v>
      </c>
      <c r="E79" t="s">
        <v>156</v>
      </c>
      <c r="F79" t="s">
        <v>161</v>
      </c>
      <c r="G79" t="s">
        <v>225</v>
      </c>
      <c r="H79">
        <v>422.58159393626005</v>
      </c>
      <c r="I79">
        <v>61</v>
      </c>
      <c r="J79">
        <v>1813931.1977607785</v>
      </c>
      <c r="K79">
        <v>113704000</v>
      </c>
      <c r="L79">
        <v>77</v>
      </c>
      <c r="M79">
        <v>-21.782169642007126</v>
      </c>
      <c r="N79">
        <v>-7.0175438596491224</v>
      </c>
    </row>
    <row r="80" spans="1:14" x14ac:dyDescent="0.3">
      <c r="A80">
        <v>79</v>
      </c>
      <c r="B80" t="s">
        <v>139</v>
      </c>
      <c r="C80" t="s">
        <v>151</v>
      </c>
      <c r="D80" t="s">
        <v>155</v>
      </c>
      <c r="E80" t="s">
        <v>156</v>
      </c>
      <c r="F80" t="s">
        <v>161</v>
      </c>
      <c r="G80" t="s">
        <v>225</v>
      </c>
      <c r="H80">
        <v>422.58159393626005</v>
      </c>
      <c r="I80">
        <v>61</v>
      </c>
      <c r="J80">
        <v>1813931.1977607785</v>
      </c>
      <c r="K80">
        <v>113704000</v>
      </c>
      <c r="L80">
        <v>78</v>
      </c>
      <c r="M80">
        <v>-21.782169642007126</v>
      </c>
      <c r="N80">
        <v>-7.0175438596491224</v>
      </c>
    </row>
    <row r="81" spans="1:14" x14ac:dyDescent="0.3">
      <c r="A81">
        <v>80</v>
      </c>
      <c r="B81" t="s">
        <v>139</v>
      </c>
      <c r="C81" t="s">
        <v>151</v>
      </c>
      <c r="D81" t="s">
        <v>155</v>
      </c>
      <c r="E81" t="s">
        <v>156</v>
      </c>
      <c r="F81" t="s">
        <v>161</v>
      </c>
      <c r="G81" t="s">
        <v>225</v>
      </c>
      <c r="H81">
        <v>422.58159393626005</v>
      </c>
      <c r="I81">
        <v>61</v>
      </c>
      <c r="J81">
        <v>1813931.1977607785</v>
      </c>
      <c r="K81">
        <v>113704000</v>
      </c>
      <c r="L81">
        <v>79</v>
      </c>
      <c r="M81">
        <v>-21.782169642007126</v>
      </c>
      <c r="N81">
        <v>-7.0175438596491224</v>
      </c>
    </row>
    <row r="82" spans="1:14" x14ac:dyDescent="0.3">
      <c r="A82">
        <v>81</v>
      </c>
      <c r="B82" t="s">
        <v>139</v>
      </c>
      <c r="C82" t="s">
        <v>151</v>
      </c>
      <c r="D82" t="s">
        <v>155</v>
      </c>
      <c r="E82" t="s">
        <v>156</v>
      </c>
      <c r="F82" t="s">
        <v>161</v>
      </c>
      <c r="G82" t="s">
        <v>225</v>
      </c>
      <c r="H82">
        <v>422.58159393626005</v>
      </c>
      <c r="I82">
        <v>61</v>
      </c>
      <c r="J82">
        <v>1813931.1977607785</v>
      </c>
      <c r="K82">
        <v>113704000</v>
      </c>
      <c r="L82">
        <v>80</v>
      </c>
      <c r="M82">
        <v>-21.782169642007126</v>
      </c>
      <c r="N82">
        <v>-7.0175438596491224</v>
      </c>
    </row>
    <row r="83" spans="1:14" x14ac:dyDescent="0.3">
      <c r="A83">
        <v>82</v>
      </c>
      <c r="B83" t="s">
        <v>139</v>
      </c>
      <c r="C83" t="s">
        <v>151</v>
      </c>
      <c r="D83" t="s">
        <v>155</v>
      </c>
      <c r="E83" t="s">
        <v>156</v>
      </c>
      <c r="F83" t="s">
        <v>161</v>
      </c>
      <c r="G83" t="s">
        <v>225</v>
      </c>
      <c r="H83">
        <v>422.58159393626005</v>
      </c>
      <c r="I83">
        <v>61</v>
      </c>
      <c r="J83">
        <v>1813931.1977607785</v>
      </c>
      <c r="K83">
        <v>113704000</v>
      </c>
      <c r="L83">
        <v>81</v>
      </c>
      <c r="M83">
        <v>-21.782169642007126</v>
      </c>
      <c r="N83">
        <v>-7.0175438596491224</v>
      </c>
    </row>
    <row r="84" spans="1:14" x14ac:dyDescent="0.3">
      <c r="A84">
        <v>83</v>
      </c>
      <c r="B84" t="s">
        <v>139</v>
      </c>
      <c r="C84" t="s">
        <v>151</v>
      </c>
      <c r="D84" t="s">
        <v>155</v>
      </c>
      <c r="E84" t="s">
        <v>156</v>
      </c>
      <c r="F84" t="s">
        <v>161</v>
      </c>
      <c r="G84" t="s">
        <v>225</v>
      </c>
      <c r="H84">
        <v>422.58159393626005</v>
      </c>
      <c r="I84">
        <v>61</v>
      </c>
      <c r="J84">
        <v>1813931.1977607785</v>
      </c>
      <c r="K84">
        <v>113704000</v>
      </c>
      <c r="L84">
        <v>82</v>
      </c>
      <c r="M84">
        <v>-21.782169642007126</v>
      </c>
      <c r="N84">
        <v>-7.0175438596491224</v>
      </c>
    </row>
    <row r="85" spans="1:14" x14ac:dyDescent="0.3">
      <c r="A85">
        <v>84</v>
      </c>
      <c r="B85" t="s">
        <v>139</v>
      </c>
      <c r="C85" t="s">
        <v>151</v>
      </c>
      <c r="D85" t="s">
        <v>155</v>
      </c>
      <c r="E85" t="s">
        <v>156</v>
      </c>
      <c r="F85" t="s">
        <v>161</v>
      </c>
      <c r="G85" t="s">
        <v>225</v>
      </c>
      <c r="H85">
        <v>422.58159393626005</v>
      </c>
      <c r="I85">
        <v>61</v>
      </c>
      <c r="J85">
        <v>1813931.1977607785</v>
      </c>
      <c r="K85">
        <v>113704000</v>
      </c>
      <c r="L85">
        <v>83</v>
      </c>
      <c r="M85">
        <v>-21.782169642007126</v>
      </c>
      <c r="N85">
        <v>-7.0175438596491224</v>
      </c>
    </row>
    <row r="86" spans="1:14" x14ac:dyDescent="0.3">
      <c r="A86">
        <v>85</v>
      </c>
      <c r="B86" t="s">
        <v>139</v>
      </c>
      <c r="C86" t="s">
        <v>151</v>
      </c>
      <c r="D86" t="s">
        <v>155</v>
      </c>
      <c r="E86" t="s">
        <v>156</v>
      </c>
      <c r="F86" t="s">
        <v>161</v>
      </c>
      <c r="G86" t="s">
        <v>225</v>
      </c>
      <c r="H86">
        <v>422.58159393626005</v>
      </c>
      <c r="I86">
        <v>61</v>
      </c>
      <c r="J86">
        <v>1813931.1977607785</v>
      </c>
      <c r="K86">
        <v>113704000</v>
      </c>
      <c r="L86">
        <v>84</v>
      </c>
      <c r="M86">
        <v>-21.782169642007126</v>
      </c>
      <c r="N86">
        <v>-7.0175438596491224</v>
      </c>
    </row>
    <row r="87" spans="1:14" x14ac:dyDescent="0.3">
      <c r="A87">
        <v>86</v>
      </c>
      <c r="B87" t="s">
        <v>139</v>
      </c>
      <c r="C87" t="s">
        <v>151</v>
      </c>
      <c r="D87" t="s">
        <v>155</v>
      </c>
      <c r="E87" t="s">
        <v>156</v>
      </c>
      <c r="F87" t="s">
        <v>161</v>
      </c>
      <c r="G87" t="s">
        <v>225</v>
      </c>
      <c r="H87">
        <v>422.58159393626005</v>
      </c>
      <c r="I87">
        <v>61</v>
      </c>
      <c r="J87">
        <v>1813931.1977607785</v>
      </c>
      <c r="K87">
        <v>113704000</v>
      </c>
      <c r="L87">
        <v>85</v>
      </c>
      <c r="M87">
        <v>-21.782169642007126</v>
      </c>
      <c r="N87">
        <v>-7.0175438596491224</v>
      </c>
    </row>
    <row r="88" spans="1:14" x14ac:dyDescent="0.3">
      <c r="A88">
        <v>87</v>
      </c>
      <c r="B88" t="s">
        <v>139</v>
      </c>
      <c r="C88" t="s">
        <v>151</v>
      </c>
      <c r="D88" t="s">
        <v>155</v>
      </c>
      <c r="E88" t="s">
        <v>156</v>
      </c>
      <c r="F88" t="s">
        <v>161</v>
      </c>
      <c r="G88" t="s">
        <v>225</v>
      </c>
      <c r="H88">
        <v>422.58159393626005</v>
      </c>
      <c r="I88">
        <v>61</v>
      </c>
      <c r="J88">
        <v>1813931.1977607785</v>
      </c>
      <c r="K88">
        <v>113704000</v>
      </c>
      <c r="L88">
        <v>86</v>
      </c>
      <c r="M88">
        <v>-21.782169642007126</v>
      </c>
      <c r="N88">
        <v>-7.0175438596491224</v>
      </c>
    </row>
    <row r="89" spans="1:14" x14ac:dyDescent="0.3">
      <c r="A89">
        <v>88</v>
      </c>
      <c r="B89" t="s">
        <v>139</v>
      </c>
      <c r="C89" t="s">
        <v>151</v>
      </c>
      <c r="D89" t="s">
        <v>155</v>
      </c>
      <c r="E89" t="s">
        <v>156</v>
      </c>
      <c r="F89" t="s">
        <v>161</v>
      </c>
      <c r="G89" t="s">
        <v>225</v>
      </c>
      <c r="H89">
        <v>422.58159393626005</v>
      </c>
      <c r="I89">
        <v>61</v>
      </c>
      <c r="J89">
        <v>1813931.1977607785</v>
      </c>
      <c r="K89">
        <v>113704000</v>
      </c>
      <c r="L89">
        <v>87</v>
      </c>
      <c r="M89">
        <v>-21.782169642007126</v>
      </c>
      <c r="N89">
        <v>-7.0175438596491224</v>
      </c>
    </row>
    <row r="90" spans="1:14" x14ac:dyDescent="0.3">
      <c r="A90">
        <v>89</v>
      </c>
      <c r="B90" t="s">
        <v>139</v>
      </c>
      <c r="C90" t="s">
        <v>151</v>
      </c>
      <c r="D90" t="s">
        <v>155</v>
      </c>
      <c r="E90" t="s">
        <v>156</v>
      </c>
      <c r="F90" t="s">
        <v>161</v>
      </c>
      <c r="G90" t="s">
        <v>225</v>
      </c>
      <c r="H90">
        <v>422.58159393626005</v>
      </c>
      <c r="I90">
        <v>61</v>
      </c>
      <c r="J90">
        <v>1813931.1977607785</v>
      </c>
      <c r="K90">
        <v>113704000</v>
      </c>
      <c r="L90">
        <v>88</v>
      </c>
      <c r="M90">
        <v>-21.782169642007126</v>
      </c>
      <c r="N90">
        <v>-7.0175438596491224</v>
      </c>
    </row>
    <row r="91" spans="1:14" x14ac:dyDescent="0.3">
      <c r="A91">
        <v>90</v>
      </c>
      <c r="B91" t="s">
        <v>139</v>
      </c>
      <c r="C91" t="s">
        <v>151</v>
      </c>
      <c r="D91" t="s">
        <v>155</v>
      </c>
      <c r="E91" t="s">
        <v>156</v>
      </c>
      <c r="F91" t="s">
        <v>161</v>
      </c>
      <c r="G91" t="s">
        <v>225</v>
      </c>
      <c r="H91">
        <v>422.58159393626005</v>
      </c>
      <c r="I91">
        <v>61</v>
      </c>
      <c r="J91">
        <v>1813931.1977607785</v>
      </c>
      <c r="K91">
        <v>113704000</v>
      </c>
      <c r="L91">
        <v>89</v>
      </c>
      <c r="M91">
        <v>-21.782169642007126</v>
      </c>
      <c r="N91">
        <v>-7.0175438596491224</v>
      </c>
    </row>
    <row r="92" spans="1:14" x14ac:dyDescent="0.3">
      <c r="A92">
        <v>91</v>
      </c>
      <c r="B92" t="s">
        <v>139</v>
      </c>
      <c r="C92" t="s">
        <v>151</v>
      </c>
      <c r="D92" t="s">
        <v>155</v>
      </c>
      <c r="E92" t="s">
        <v>156</v>
      </c>
      <c r="F92" t="s">
        <v>161</v>
      </c>
      <c r="G92" t="s">
        <v>225</v>
      </c>
      <c r="H92">
        <v>422.58159393626005</v>
      </c>
      <c r="I92">
        <v>61</v>
      </c>
      <c r="J92">
        <v>1813931.1977607785</v>
      </c>
      <c r="K92">
        <v>113704000</v>
      </c>
      <c r="L92">
        <v>90</v>
      </c>
      <c r="M92">
        <v>-21.782169642007126</v>
      </c>
      <c r="N92">
        <v>-7.0175438596491224</v>
      </c>
    </row>
    <row r="93" spans="1:14" x14ac:dyDescent="0.3">
      <c r="A93">
        <v>92</v>
      </c>
      <c r="B93" t="s">
        <v>139</v>
      </c>
      <c r="C93" t="s">
        <v>151</v>
      </c>
      <c r="D93" t="s">
        <v>155</v>
      </c>
      <c r="E93" t="s">
        <v>156</v>
      </c>
      <c r="F93" t="s">
        <v>161</v>
      </c>
      <c r="G93" t="s">
        <v>225</v>
      </c>
      <c r="H93">
        <v>422.58159393626005</v>
      </c>
      <c r="I93">
        <v>61</v>
      </c>
      <c r="J93">
        <v>1813931.1977607785</v>
      </c>
      <c r="K93">
        <v>113704000</v>
      </c>
      <c r="L93">
        <v>91</v>
      </c>
      <c r="M93">
        <v>-21.782169642007126</v>
      </c>
      <c r="N93">
        <v>-7.0175438596491224</v>
      </c>
    </row>
    <row r="94" spans="1:14" x14ac:dyDescent="0.3">
      <c r="A94">
        <v>93</v>
      </c>
      <c r="B94" t="s">
        <v>139</v>
      </c>
      <c r="C94" t="s">
        <v>151</v>
      </c>
      <c r="D94" t="s">
        <v>155</v>
      </c>
      <c r="E94" t="s">
        <v>156</v>
      </c>
      <c r="F94" t="s">
        <v>161</v>
      </c>
      <c r="G94" t="s">
        <v>225</v>
      </c>
      <c r="H94">
        <v>422.58159393626005</v>
      </c>
      <c r="I94">
        <v>61</v>
      </c>
      <c r="J94">
        <v>1813931.1977607785</v>
      </c>
      <c r="K94">
        <v>113704000</v>
      </c>
      <c r="L94">
        <v>92</v>
      </c>
      <c r="M94">
        <v>-21.782169642007126</v>
      </c>
      <c r="N94">
        <v>-7.0175438596491224</v>
      </c>
    </row>
    <row r="95" spans="1:14" x14ac:dyDescent="0.3">
      <c r="A95">
        <v>94</v>
      </c>
      <c r="B95" t="s">
        <v>139</v>
      </c>
      <c r="C95" t="s">
        <v>151</v>
      </c>
      <c r="D95" t="s">
        <v>155</v>
      </c>
      <c r="E95" t="s">
        <v>156</v>
      </c>
      <c r="F95" t="s">
        <v>161</v>
      </c>
      <c r="G95" t="s">
        <v>225</v>
      </c>
      <c r="H95">
        <v>422.58159393626005</v>
      </c>
      <c r="I95">
        <v>61</v>
      </c>
      <c r="J95">
        <v>1813931.1977607785</v>
      </c>
      <c r="K95">
        <v>113704000</v>
      </c>
      <c r="L95">
        <v>93</v>
      </c>
      <c r="M95">
        <v>-21.782169642007126</v>
      </c>
      <c r="N95">
        <v>-7.0175438596491224</v>
      </c>
    </row>
    <row r="96" spans="1:14" x14ac:dyDescent="0.3">
      <c r="A96">
        <v>95</v>
      </c>
      <c r="B96" t="s">
        <v>139</v>
      </c>
      <c r="C96" t="s">
        <v>151</v>
      </c>
      <c r="D96" t="s">
        <v>155</v>
      </c>
      <c r="E96" t="s">
        <v>156</v>
      </c>
      <c r="F96" t="s">
        <v>161</v>
      </c>
      <c r="G96" t="s">
        <v>225</v>
      </c>
      <c r="H96">
        <v>422.58159393626005</v>
      </c>
      <c r="I96">
        <v>61</v>
      </c>
      <c r="J96">
        <v>1813931.1977607785</v>
      </c>
      <c r="K96">
        <v>113704000</v>
      </c>
      <c r="L96">
        <v>94</v>
      </c>
      <c r="M96">
        <v>-21.782169642007126</v>
      </c>
      <c r="N96">
        <v>-7.0175438596491224</v>
      </c>
    </row>
    <row r="97" spans="1:14" x14ac:dyDescent="0.3">
      <c r="A97">
        <v>96</v>
      </c>
      <c r="B97" t="s">
        <v>139</v>
      </c>
      <c r="C97" t="s">
        <v>151</v>
      </c>
      <c r="D97" t="s">
        <v>155</v>
      </c>
      <c r="E97" t="s">
        <v>156</v>
      </c>
      <c r="F97" t="s">
        <v>161</v>
      </c>
      <c r="G97" t="s">
        <v>225</v>
      </c>
      <c r="H97">
        <v>422.58159393626005</v>
      </c>
      <c r="I97">
        <v>61</v>
      </c>
      <c r="J97">
        <v>1813931.1977607785</v>
      </c>
      <c r="K97">
        <v>113704000</v>
      </c>
      <c r="L97">
        <v>95</v>
      </c>
      <c r="M97">
        <v>-21.782169642007126</v>
      </c>
      <c r="N97">
        <v>-7.0175438596491224</v>
      </c>
    </row>
    <row r="98" spans="1:14" x14ac:dyDescent="0.3">
      <c r="A98">
        <v>97</v>
      </c>
      <c r="B98" t="s">
        <v>139</v>
      </c>
      <c r="C98" t="s">
        <v>151</v>
      </c>
      <c r="D98" t="s">
        <v>155</v>
      </c>
      <c r="E98" t="s">
        <v>156</v>
      </c>
      <c r="F98" t="s">
        <v>161</v>
      </c>
      <c r="G98" t="s">
        <v>225</v>
      </c>
      <c r="H98">
        <v>422.58159393626005</v>
      </c>
      <c r="I98">
        <v>61</v>
      </c>
      <c r="J98">
        <v>1813931.1977607785</v>
      </c>
      <c r="K98">
        <v>113704000</v>
      </c>
      <c r="L98">
        <v>96</v>
      </c>
      <c r="M98">
        <v>-21.782169642007126</v>
      </c>
      <c r="N98">
        <v>-7.0175438596491224</v>
      </c>
    </row>
    <row r="99" spans="1:14" x14ac:dyDescent="0.3">
      <c r="A99">
        <v>98</v>
      </c>
      <c r="B99" t="s">
        <v>139</v>
      </c>
      <c r="C99" t="s">
        <v>151</v>
      </c>
      <c r="D99" t="s">
        <v>155</v>
      </c>
      <c r="E99" t="s">
        <v>156</v>
      </c>
      <c r="F99" t="s">
        <v>161</v>
      </c>
      <c r="G99" t="s">
        <v>225</v>
      </c>
      <c r="H99">
        <v>422.58159393626005</v>
      </c>
      <c r="I99">
        <v>61</v>
      </c>
      <c r="J99">
        <v>1813931.1977607785</v>
      </c>
      <c r="K99">
        <v>113704000</v>
      </c>
      <c r="L99">
        <v>97</v>
      </c>
      <c r="M99">
        <v>-21.782169642007126</v>
      </c>
      <c r="N99">
        <v>-7.0175438596491224</v>
      </c>
    </row>
    <row r="100" spans="1:14" x14ac:dyDescent="0.3">
      <c r="A100">
        <v>99</v>
      </c>
      <c r="B100" t="s">
        <v>139</v>
      </c>
      <c r="C100" t="s">
        <v>151</v>
      </c>
      <c r="D100" t="s">
        <v>155</v>
      </c>
      <c r="E100" t="s">
        <v>156</v>
      </c>
      <c r="F100" t="s">
        <v>161</v>
      </c>
      <c r="G100" t="s">
        <v>225</v>
      </c>
      <c r="H100">
        <v>422.58159393626005</v>
      </c>
      <c r="I100">
        <v>61</v>
      </c>
      <c r="J100">
        <v>1813931.1977607785</v>
      </c>
      <c r="K100">
        <v>113704000</v>
      </c>
      <c r="L100">
        <v>98</v>
      </c>
      <c r="M100">
        <v>-21.782169642007126</v>
      </c>
      <c r="N100">
        <v>-7.0175438596491224</v>
      </c>
    </row>
    <row r="101" spans="1:14" x14ac:dyDescent="0.3">
      <c r="A101">
        <v>100</v>
      </c>
      <c r="B101" t="s">
        <v>139</v>
      </c>
      <c r="C101" t="s">
        <v>151</v>
      </c>
      <c r="D101" t="s">
        <v>155</v>
      </c>
      <c r="E101" t="s">
        <v>156</v>
      </c>
      <c r="F101" t="s">
        <v>161</v>
      </c>
      <c r="G101" t="s">
        <v>225</v>
      </c>
      <c r="H101">
        <v>422.58159393626005</v>
      </c>
      <c r="I101">
        <v>61</v>
      </c>
      <c r="J101">
        <v>1813931.1977607785</v>
      </c>
      <c r="K101">
        <v>113704000</v>
      </c>
      <c r="L101">
        <v>99</v>
      </c>
      <c r="M101">
        <v>-21.782169642007126</v>
      </c>
      <c r="N101">
        <v>-7.0175438596491224</v>
      </c>
    </row>
    <row r="102" spans="1:14" x14ac:dyDescent="0.3">
      <c r="A102">
        <v>101</v>
      </c>
      <c r="B102" t="s">
        <v>139</v>
      </c>
      <c r="C102" t="s">
        <v>151</v>
      </c>
      <c r="D102" t="s">
        <v>155</v>
      </c>
      <c r="E102" t="s">
        <v>156</v>
      </c>
      <c r="F102" t="s">
        <v>161</v>
      </c>
      <c r="G102" t="s">
        <v>225</v>
      </c>
      <c r="H102">
        <v>422.58159393626005</v>
      </c>
      <c r="I102">
        <v>61</v>
      </c>
      <c r="J102">
        <v>1813931.1977607785</v>
      </c>
      <c r="K102">
        <v>113704000</v>
      </c>
      <c r="L102">
        <v>100</v>
      </c>
      <c r="M102">
        <v>-21.782169642007126</v>
      </c>
      <c r="N102">
        <v>-7.0175438596491224</v>
      </c>
    </row>
    <row r="103" spans="1:14" x14ac:dyDescent="0.3">
      <c r="A103">
        <v>102</v>
      </c>
      <c r="B103" t="s">
        <v>139</v>
      </c>
      <c r="C103" t="s">
        <v>151</v>
      </c>
      <c r="D103" t="s">
        <v>155</v>
      </c>
      <c r="E103" t="s">
        <v>156</v>
      </c>
      <c r="F103" t="s">
        <v>161</v>
      </c>
      <c r="G103" t="s">
        <v>225</v>
      </c>
      <c r="H103">
        <v>422.58159393626005</v>
      </c>
      <c r="I103">
        <v>61</v>
      </c>
      <c r="J103">
        <v>1813931.1977607785</v>
      </c>
      <c r="K103">
        <v>113704000</v>
      </c>
      <c r="L103">
        <v>101</v>
      </c>
      <c r="M103">
        <v>-21.782169642007126</v>
      </c>
      <c r="N103">
        <v>-7.0175438596491224</v>
      </c>
    </row>
    <row r="104" spans="1:14" x14ac:dyDescent="0.3">
      <c r="A104">
        <v>103</v>
      </c>
      <c r="B104" t="s">
        <v>139</v>
      </c>
      <c r="C104" t="s">
        <v>151</v>
      </c>
      <c r="D104" t="s">
        <v>155</v>
      </c>
      <c r="E104" t="s">
        <v>156</v>
      </c>
      <c r="F104" t="s">
        <v>161</v>
      </c>
      <c r="G104" t="s">
        <v>225</v>
      </c>
      <c r="H104">
        <v>422.58159393626005</v>
      </c>
      <c r="I104">
        <v>61</v>
      </c>
      <c r="J104">
        <v>1813931.1977607785</v>
      </c>
      <c r="K104">
        <v>113704000</v>
      </c>
      <c r="L104">
        <v>102</v>
      </c>
      <c r="M104">
        <v>-21.782169642007126</v>
      </c>
      <c r="N104">
        <v>-7.0175438596491224</v>
      </c>
    </row>
    <row r="105" spans="1:14" x14ac:dyDescent="0.3">
      <c r="A105">
        <v>104</v>
      </c>
      <c r="B105" t="s">
        <v>139</v>
      </c>
      <c r="C105" t="s">
        <v>151</v>
      </c>
      <c r="D105" t="s">
        <v>155</v>
      </c>
      <c r="E105" t="s">
        <v>156</v>
      </c>
      <c r="F105" t="s">
        <v>161</v>
      </c>
      <c r="G105" t="s">
        <v>225</v>
      </c>
      <c r="H105">
        <v>422.58159393626005</v>
      </c>
      <c r="I105">
        <v>61</v>
      </c>
      <c r="J105">
        <v>1813931.1977607785</v>
      </c>
      <c r="K105">
        <v>113704000</v>
      </c>
      <c r="L105">
        <v>103</v>
      </c>
      <c r="M105">
        <v>-21.782169642007126</v>
      </c>
      <c r="N105">
        <v>-7.0175438596491224</v>
      </c>
    </row>
    <row r="106" spans="1:14" x14ac:dyDescent="0.3">
      <c r="A106">
        <v>105</v>
      </c>
      <c r="B106" t="s">
        <v>139</v>
      </c>
      <c r="C106" t="s">
        <v>151</v>
      </c>
      <c r="D106" t="s">
        <v>155</v>
      </c>
      <c r="E106" t="s">
        <v>156</v>
      </c>
      <c r="F106" t="s">
        <v>161</v>
      </c>
      <c r="G106" t="s">
        <v>225</v>
      </c>
      <c r="H106">
        <v>422.58159393626005</v>
      </c>
      <c r="I106">
        <v>61</v>
      </c>
      <c r="J106">
        <v>1813931.1977607785</v>
      </c>
      <c r="K106">
        <v>113704000</v>
      </c>
      <c r="L106">
        <v>104</v>
      </c>
      <c r="M106">
        <v>-21.782169642007126</v>
      </c>
      <c r="N106">
        <v>-7.0175438596491224</v>
      </c>
    </row>
    <row r="107" spans="1:14" x14ac:dyDescent="0.3">
      <c r="A107">
        <v>106</v>
      </c>
      <c r="B107" t="s">
        <v>139</v>
      </c>
      <c r="C107" t="s">
        <v>151</v>
      </c>
      <c r="D107" t="s">
        <v>155</v>
      </c>
      <c r="E107" t="s">
        <v>156</v>
      </c>
      <c r="F107" t="s">
        <v>161</v>
      </c>
      <c r="G107" t="s">
        <v>225</v>
      </c>
      <c r="H107">
        <v>422.58159393626005</v>
      </c>
      <c r="I107">
        <v>61</v>
      </c>
      <c r="J107">
        <v>1813931.1977607785</v>
      </c>
      <c r="K107">
        <v>113704000</v>
      </c>
      <c r="L107">
        <v>105</v>
      </c>
      <c r="M107">
        <v>-21.782169642007126</v>
      </c>
      <c r="N107">
        <v>-7.0175438596491224</v>
      </c>
    </row>
    <row r="108" spans="1:14" x14ac:dyDescent="0.3">
      <c r="A108">
        <v>107</v>
      </c>
      <c r="B108" t="s">
        <v>139</v>
      </c>
      <c r="C108" t="s">
        <v>151</v>
      </c>
      <c r="D108" t="s">
        <v>155</v>
      </c>
      <c r="E108" t="s">
        <v>156</v>
      </c>
      <c r="F108" t="s">
        <v>161</v>
      </c>
      <c r="G108" t="s">
        <v>225</v>
      </c>
      <c r="H108">
        <v>422.58159393626005</v>
      </c>
      <c r="I108">
        <v>61</v>
      </c>
      <c r="J108">
        <v>1813931.1977607785</v>
      </c>
      <c r="K108">
        <v>113704000</v>
      </c>
      <c r="L108">
        <v>106</v>
      </c>
      <c r="M108">
        <v>-21.782169642007126</v>
      </c>
      <c r="N108">
        <v>-7.0175438596491224</v>
      </c>
    </row>
    <row r="109" spans="1:14" x14ac:dyDescent="0.3">
      <c r="A109">
        <v>108</v>
      </c>
      <c r="B109" t="s">
        <v>139</v>
      </c>
      <c r="C109" t="s">
        <v>151</v>
      </c>
      <c r="D109" t="s">
        <v>155</v>
      </c>
      <c r="E109" t="s">
        <v>156</v>
      </c>
      <c r="F109" t="s">
        <v>161</v>
      </c>
      <c r="G109" t="s">
        <v>225</v>
      </c>
      <c r="H109">
        <v>422.58159393626005</v>
      </c>
      <c r="I109">
        <v>61</v>
      </c>
      <c r="J109">
        <v>1813931.1977607785</v>
      </c>
      <c r="K109">
        <v>113704000</v>
      </c>
      <c r="L109">
        <v>107</v>
      </c>
      <c r="M109">
        <v>-21.782169642007126</v>
      </c>
      <c r="N109">
        <v>-7.0175438596491224</v>
      </c>
    </row>
    <row r="110" spans="1:14" x14ac:dyDescent="0.3">
      <c r="A110">
        <v>109</v>
      </c>
      <c r="B110" t="s">
        <v>139</v>
      </c>
      <c r="C110" t="s">
        <v>151</v>
      </c>
      <c r="D110" t="s">
        <v>155</v>
      </c>
      <c r="E110" t="s">
        <v>156</v>
      </c>
      <c r="F110" t="s">
        <v>161</v>
      </c>
      <c r="G110" t="s">
        <v>225</v>
      </c>
      <c r="H110">
        <v>422.58159393626005</v>
      </c>
      <c r="I110">
        <v>61</v>
      </c>
      <c r="J110">
        <v>1813931.1977607785</v>
      </c>
      <c r="K110">
        <v>113704000</v>
      </c>
      <c r="L110">
        <v>108</v>
      </c>
      <c r="M110">
        <v>-21.782169642007126</v>
      </c>
      <c r="N110">
        <v>-7.0175438596491224</v>
      </c>
    </row>
    <row r="111" spans="1:14" x14ac:dyDescent="0.3">
      <c r="A111">
        <v>110</v>
      </c>
      <c r="B111" t="s">
        <v>139</v>
      </c>
      <c r="C111" t="s">
        <v>151</v>
      </c>
      <c r="D111" t="s">
        <v>155</v>
      </c>
      <c r="E111" t="s">
        <v>156</v>
      </c>
      <c r="F111" t="s">
        <v>161</v>
      </c>
      <c r="G111" t="s">
        <v>225</v>
      </c>
      <c r="H111">
        <v>422.58159393626005</v>
      </c>
      <c r="I111">
        <v>61</v>
      </c>
      <c r="J111">
        <v>1813931.1977607785</v>
      </c>
      <c r="K111">
        <v>113704000</v>
      </c>
      <c r="L111">
        <v>109</v>
      </c>
      <c r="M111">
        <v>-21.782169642007126</v>
      </c>
      <c r="N111">
        <v>-7.0175438596491224</v>
      </c>
    </row>
    <row r="112" spans="1:14" x14ac:dyDescent="0.3">
      <c r="A112">
        <v>111</v>
      </c>
      <c r="B112" t="s">
        <v>139</v>
      </c>
      <c r="C112" t="s">
        <v>151</v>
      </c>
      <c r="D112" t="s">
        <v>155</v>
      </c>
      <c r="E112" t="s">
        <v>156</v>
      </c>
      <c r="F112" t="s">
        <v>161</v>
      </c>
      <c r="G112" t="s">
        <v>225</v>
      </c>
      <c r="H112">
        <v>422.58159393626005</v>
      </c>
      <c r="I112">
        <v>61</v>
      </c>
      <c r="J112">
        <v>1813931.1977607785</v>
      </c>
      <c r="K112">
        <v>113704000</v>
      </c>
      <c r="L112">
        <v>110</v>
      </c>
      <c r="M112">
        <v>-21.782169642007126</v>
      </c>
      <c r="N112">
        <v>-7.0175438596491224</v>
      </c>
    </row>
    <row r="113" spans="1:14" x14ac:dyDescent="0.3">
      <c r="A113">
        <v>112</v>
      </c>
      <c r="B113" t="s">
        <v>139</v>
      </c>
      <c r="C113" t="s">
        <v>151</v>
      </c>
      <c r="D113" t="s">
        <v>155</v>
      </c>
      <c r="E113" t="s">
        <v>156</v>
      </c>
      <c r="F113" t="s">
        <v>161</v>
      </c>
      <c r="G113" t="s">
        <v>225</v>
      </c>
      <c r="H113">
        <v>422.58159393626005</v>
      </c>
      <c r="I113">
        <v>61</v>
      </c>
      <c r="J113">
        <v>1813931.1977607785</v>
      </c>
      <c r="K113">
        <v>113704000</v>
      </c>
      <c r="L113">
        <v>111</v>
      </c>
      <c r="M113">
        <v>-21.782169642007126</v>
      </c>
      <c r="N113">
        <v>-7.0175438596491224</v>
      </c>
    </row>
    <row r="114" spans="1:14" x14ac:dyDescent="0.3">
      <c r="A114">
        <v>113</v>
      </c>
      <c r="B114" t="s">
        <v>139</v>
      </c>
      <c r="C114" t="s">
        <v>151</v>
      </c>
      <c r="D114" t="s">
        <v>155</v>
      </c>
      <c r="E114" t="s">
        <v>156</v>
      </c>
      <c r="F114" t="s">
        <v>161</v>
      </c>
      <c r="G114" t="s">
        <v>225</v>
      </c>
      <c r="H114">
        <v>422.58159393626005</v>
      </c>
      <c r="I114">
        <v>61</v>
      </c>
      <c r="J114">
        <v>1813931.1977607785</v>
      </c>
      <c r="K114">
        <v>113704000</v>
      </c>
      <c r="L114">
        <v>112</v>
      </c>
      <c r="M114">
        <v>-21.782169642007126</v>
      </c>
      <c r="N114">
        <v>-7.0175438596491224</v>
      </c>
    </row>
    <row r="115" spans="1:14" x14ac:dyDescent="0.3">
      <c r="A115">
        <v>114</v>
      </c>
      <c r="B115" t="s">
        <v>139</v>
      </c>
      <c r="C115" t="s">
        <v>151</v>
      </c>
      <c r="D115" t="s">
        <v>155</v>
      </c>
      <c r="E115" t="s">
        <v>156</v>
      </c>
      <c r="F115" t="s">
        <v>161</v>
      </c>
      <c r="G115" t="s">
        <v>225</v>
      </c>
      <c r="H115">
        <v>400.82968591050223</v>
      </c>
      <c r="I115">
        <v>57</v>
      </c>
      <c r="J115">
        <v>1677792.9419515056</v>
      </c>
      <c r="K115">
        <v>106248000</v>
      </c>
      <c r="L115">
        <v>113</v>
      </c>
      <c r="M115">
        <v>-12.642235236447442</v>
      </c>
      <c r="N115">
        <v>0</v>
      </c>
    </row>
    <row r="116" spans="1:14" x14ac:dyDescent="0.3">
      <c r="A116">
        <v>115</v>
      </c>
      <c r="B116" t="s">
        <v>139</v>
      </c>
      <c r="C116" t="s">
        <v>151</v>
      </c>
      <c r="D116" t="s">
        <v>155</v>
      </c>
      <c r="E116" t="s">
        <v>156</v>
      </c>
      <c r="F116" t="s">
        <v>161</v>
      </c>
      <c r="G116" t="s">
        <v>225</v>
      </c>
      <c r="H116">
        <v>400.82968591050223</v>
      </c>
      <c r="I116">
        <v>57</v>
      </c>
      <c r="J116">
        <v>1677792.9419515056</v>
      </c>
      <c r="K116">
        <v>106248000</v>
      </c>
      <c r="L116">
        <v>114</v>
      </c>
      <c r="M116">
        <v>-12.642235236447442</v>
      </c>
      <c r="N116">
        <v>0</v>
      </c>
    </row>
    <row r="117" spans="1:14" x14ac:dyDescent="0.3">
      <c r="A117">
        <v>116</v>
      </c>
      <c r="B117" t="s">
        <v>139</v>
      </c>
      <c r="C117" t="s">
        <v>151</v>
      </c>
      <c r="D117" t="s">
        <v>155</v>
      </c>
      <c r="E117" t="s">
        <v>156</v>
      </c>
      <c r="F117" t="s">
        <v>161</v>
      </c>
      <c r="G117" t="s">
        <v>225</v>
      </c>
      <c r="H117">
        <v>400.82968591050223</v>
      </c>
      <c r="I117">
        <v>57</v>
      </c>
      <c r="J117">
        <v>1677792.9419515056</v>
      </c>
      <c r="K117">
        <v>106248000</v>
      </c>
      <c r="L117">
        <v>115</v>
      </c>
      <c r="M117">
        <v>-12.642235236447442</v>
      </c>
      <c r="N117">
        <v>0</v>
      </c>
    </row>
    <row r="118" spans="1:14" x14ac:dyDescent="0.3">
      <c r="A118">
        <v>117</v>
      </c>
      <c r="B118" t="s">
        <v>139</v>
      </c>
      <c r="C118" t="s">
        <v>151</v>
      </c>
      <c r="D118" t="s">
        <v>155</v>
      </c>
      <c r="E118" t="s">
        <v>156</v>
      </c>
      <c r="F118" t="s">
        <v>161</v>
      </c>
      <c r="G118" t="s">
        <v>225</v>
      </c>
      <c r="H118">
        <v>400.82968591050223</v>
      </c>
      <c r="I118">
        <v>57</v>
      </c>
      <c r="J118">
        <v>1677792.9419515056</v>
      </c>
      <c r="K118">
        <v>106248000</v>
      </c>
      <c r="L118">
        <v>116</v>
      </c>
      <c r="M118">
        <v>-12.642235236447442</v>
      </c>
      <c r="N118">
        <v>0</v>
      </c>
    </row>
    <row r="119" spans="1:14" x14ac:dyDescent="0.3">
      <c r="A119">
        <v>118</v>
      </c>
      <c r="B119" t="s">
        <v>139</v>
      </c>
      <c r="C119" t="s">
        <v>151</v>
      </c>
      <c r="D119" t="s">
        <v>155</v>
      </c>
      <c r="E119" t="s">
        <v>156</v>
      </c>
      <c r="F119" t="s">
        <v>161</v>
      </c>
      <c r="G119" t="s">
        <v>225</v>
      </c>
      <c r="H119">
        <v>400.82968591050223</v>
      </c>
      <c r="I119">
        <v>57</v>
      </c>
      <c r="J119">
        <v>1677792.9419515056</v>
      </c>
      <c r="K119">
        <v>106248000</v>
      </c>
      <c r="L119">
        <v>117</v>
      </c>
      <c r="M119">
        <v>-12.642235236447442</v>
      </c>
      <c r="N119">
        <v>0</v>
      </c>
    </row>
    <row r="120" spans="1:14" x14ac:dyDescent="0.3">
      <c r="A120">
        <v>119</v>
      </c>
      <c r="B120" t="s">
        <v>139</v>
      </c>
      <c r="C120" t="s">
        <v>151</v>
      </c>
      <c r="D120" t="s">
        <v>155</v>
      </c>
      <c r="E120" t="s">
        <v>156</v>
      </c>
      <c r="F120" t="s">
        <v>161</v>
      </c>
      <c r="G120" t="s">
        <v>225</v>
      </c>
      <c r="H120">
        <v>400.82968591050223</v>
      </c>
      <c r="I120">
        <v>57</v>
      </c>
      <c r="J120">
        <v>1677792.9419515056</v>
      </c>
      <c r="K120">
        <v>106248000</v>
      </c>
      <c r="L120">
        <v>118</v>
      </c>
      <c r="M120">
        <v>-12.642235236447442</v>
      </c>
      <c r="N120">
        <v>0</v>
      </c>
    </row>
    <row r="121" spans="1:14" x14ac:dyDescent="0.3">
      <c r="A121">
        <v>120</v>
      </c>
      <c r="B121" t="s">
        <v>139</v>
      </c>
      <c r="C121" t="s">
        <v>151</v>
      </c>
      <c r="D121" t="s">
        <v>155</v>
      </c>
      <c r="E121" t="s">
        <v>156</v>
      </c>
      <c r="F121" t="s">
        <v>161</v>
      </c>
      <c r="G121" t="s">
        <v>225</v>
      </c>
      <c r="H121">
        <v>400.82968591050223</v>
      </c>
      <c r="I121">
        <v>57</v>
      </c>
      <c r="J121">
        <v>1677792.9419515056</v>
      </c>
      <c r="K121">
        <v>106248000</v>
      </c>
      <c r="L121">
        <v>119</v>
      </c>
      <c r="M121">
        <v>-12.642235236447442</v>
      </c>
      <c r="N121">
        <v>0</v>
      </c>
    </row>
    <row r="122" spans="1:14" x14ac:dyDescent="0.3">
      <c r="A122">
        <v>121</v>
      </c>
      <c r="B122" t="s">
        <v>139</v>
      </c>
      <c r="C122" t="s">
        <v>151</v>
      </c>
      <c r="D122" t="s">
        <v>155</v>
      </c>
      <c r="E122" t="s">
        <v>156</v>
      </c>
      <c r="F122" t="s">
        <v>161</v>
      </c>
      <c r="G122" t="s">
        <v>225</v>
      </c>
      <c r="H122">
        <v>400.82968591050223</v>
      </c>
      <c r="I122">
        <v>57</v>
      </c>
      <c r="J122">
        <v>1677792.9419515056</v>
      </c>
      <c r="K122">
        <v>106248000</v>
      </c>
      <c r="L122">
        <v>120</v>
      </c>
      <c r="M122">
        <v>-12.642235236447442</v>
      </c>
      <c r="N122">
        <v>0</v>
      </c>
    </row>
    <row r="123" spans="1:14" x14ac:dyDescent="0.3">
      <c r="A123">
        <v>122</v>
      </c>
      <c r="B123" t="s">
        <v>139</v>
      </c>
      <c r="C123" t="s">
        <v>151</v>
      </c>
      <c r="D123" t="s">
        <v>155</v>
      </c>
      <c r="E123" t="s">
        <v>156</v>
      </c>
      <c r="F123" t="s">
        <v>161</v>
      </c>
      <c r="G123" t="s">
        <v>225</v>
      </c>
      <c r="H123">
        <v>400.82968591050223</v>
      </c>
      <c r="I123">
        <v>57</v>
      </c>
      <c r="J123">
        <v>1677792.9419515056</v>
      </c>
      <c r="K123">
        <v>106248000</v>
      </c>
      <c r="L123">
        <v>121</v>
      </c>
      <c r="M123">
        <v>-12.642235236447442</v>
      </c>
      <c r="N123">
        <v>0</v>
      </c>
    </row>
    <row r="124" spans="1:14" x14ac:dyDescent="0.3">
      <c r="A124">
        <v>123</v>
      </c>
      <c r="B124" t="s">
        <v>139</v>
      </c>
      <c r="C124" t="s">
        <v>151</v>
      </c>
      <c r="D124" t="s">
        <v>155</v>
      </c>
      <c r="E124" t="s">
        <v>156</v>
      </c>
      <c r="F124" t="s">
        <v>161</v>
      </c>
      <c r="G124" t="s">
        <v>225</v>
      </c>
      <c r="H124">
        <v>400.82968591050223</v>
      </c>
      <c r="I124">
        <v>57</v>
      </c>
      <c r="J124">
        <v>1677792.9419515056</v>
      </c>
      <c r="K124">
        <v>106248000</v>
      </c>
      <c r="L124">
        <v>122</v>
      </c>
      <c r="M124">
        <v>-12.642235236447442</v>
      </c>
      <c r="N124">
        <v>0</v>
      </c>
    </row>
    <row r="125" spans="1:14" x14ac:dyDescent="0.3">
      <c r="A125">
        <v>124</v>
      </c>
      <c r="B125" t="s">
        <v>139</v>
      </c>
      <c r="C125" t="s">
        <v>151</v>
      </c>
      <c r="D125" t="s">
        <v>155</v>
      </c>
      <c r="E125" t="s">
        <v>156</v>
      </c>
      <c r="F125" t="s">
        <v>161</v>
      </c>
      <c r="G125" t="s">
        <v>225</v>
      </c>
      <c r="H125">
        <v>400.82968591050223</v>
      </c>
      <c r="I125">
        <v>57</v>
      </c>
      <c r="J125">
        <v>1677792.9419515056</v>
      </c>
      <c r="K125">
        <v>106248000</v>
      </c>
      <c r="L125">
        <v>123</v>
      </c>
      <c r="M125">
        <v>-12.642235236447442</v>
      </c>
      <c r="N125">
        <v>0</v>
      </c>
    </row>
    <row r="126" spans="1:14" x14ac:dyDescent="0.3">
      <c r="A126">
        <v>125</v>
      </c>
      <c r="B126" t="s">
        <v>139</v>
      </c>
      <c r="C126" t="s">
        <v>151</v>
      </c>
      <c r="D126" t="s">
        <v>155</v>
      </c>
      <c r="E126" t="s">
        <v>156</v>
      </c>
      <c r="F126" t="s">
        <v>161</v>
      </c>
      <c r="G126" t="s">
        <v>225</v>
      </c>
      <c r="H126">
        <v>400.82968591050223</v>
      </c>
      <c r="I126">
        <v>57</v>
      </c>
      <c r="J126">
        <v>1677792.9419515056</v>
      </c>
      <c r="K126">
        <v>106248000</v>
      </c>
      <c r="L126">
        <v>124</v>
      </c>
      <c r="M126">
        <v>-12.642235236447442</v>
      </c>
      <c r="N126">
        <v>0</v>
      </c>
    </row>
    <row r="127" spans="1:14" x14ac:dyDescent="0.3">
      <c r="A127">
        <v>126</v>
      </c>
      <c r="B127" t="s">
        <v>139</v>
      </c>
      <c r="C127" t="s">
        <v>151</v>
      </c>
      <c r="D127" t="s">
        <v>155</v>
      </c>
      <c r="E127" t="s">
        <v>156</v>
      </c>
      <c r="F127" t="s">
        <v>161</v>
      </c>
      <c r="G127" t="s">
        <v>225</v>
      </c>
      <c r="H127">
        <v>400.82968591050223</v>
      </c>
      <c r="I127">
        <v>57</v>
      </c>
      <c r="J127">
        <v>1677792.9419515056</v>
      </c>
      <c r="K127">
        <v>106248000</v>
      </c>
      <c r="L127">
        <v>125</v>
      </c>
      <c r="M127">
        <v>-12.642235236447442</v>
      </c>
      <c r="N127">
        <v>0</v>
      </c>
    </row>
    <row r="128" spans="1:14" x14ac:dyDescent="0.3">
      <c r="A128">
        <v>127</v>
      </c>
      <c r="B128" t="s">
        <v>139</v>
      </c>
      <c r="C128" t="s">
        <v>151</v>
      </c>
      <c r="D128" t="s">
        <v>155</v>
      </c>
      <c r="E128" t="s">
        <v>156</v>
      </c>
      <c r="F128" t="s">
        <v>161</v>
      </c>
      <c r="G128" t="s">
        <v>225</v>
      </c>
      <c r="H128">
        <v>400.82968591050223</v>
      </c>
      <c r="I128">
        <v>57</v>
      </c>
      <c r="J128">
        <v>1677792.9419515056</v>
      </c>
      <c r="K128">
        <v>106248000</v>
      </c>
      <c r="L128">
        <v>126</v>
      </c>
      <c r="M128">
        <v>-12.642235236447442</v>
      </c>
      <c r="N128">
        <v>0</v>
      </c>
    </row>
    <row r="129" spans="1:14" x14ac:dyDescent="0.3">
      <c r="A129">
        <v>128</v>
      </c>
      <c r="B129" t="s">
        <v>139</v>
      </c>
      <c r="C129" t="s">
        <v>151</v>
      </c>
      <c r="D129" t="s">
        <v>155</v>
      </c>
      <c r="E129" t="s">
        <v>156</v>
      </c>
      <c r="F129" t="s">
        <v>161</v>
      </c>
      <c r="G129" t="s">
        <v>225</v>
      </c>
      <c r="H129">
        <v>400.82968591050223</v>
      </c>
      <c r="I129">
        <v>57</v>
      </c>
      <c r="J129">
        <v>1677792.9419515056</v>
      </c>
      <c r="K129">
        <v>106248000</v>
      </c>
      <c r="L129">
        <v>127</v>
      </c>
      <c r="M129">
        <v>-12.642235236447442</v>
      </c>
      <c r="N129">
        <v>0</v>
      </c>
    </row>
    <row r="130" spans="1:14" x14ac:dyDescent="0.3">
      <c r="A130">
        <v>129</v>
      </c>
      <c r="B130" t="s">
        <v>139</v>
      </c>
      <c r="C130" t="s">
        <v>151</v>
      </c>
      <c r="D130" t="s">
        <v>155</v>
      </c>
      <c r="E130" t="s">
        <v>156</v>
      </c>
      <c r="F130" t="s">
        <v>161</v>
      </c>
      <c r="G130" t="s">
        <v>225</v>
      </c>
      <c r="H130">
        <v>400.82968591050223</v>
      </c>
      <c r="I130">
        <v>57</v>
      </c>
      <c r="J130">
        <v>1677792.9419515056</v>
      </c>
      <c r="K130">
        <v>106248000</v>
      </c>
      <c r="L130">
        <v>128</v>
      </c>
      <c r="M130">
        <v>-12.642235236447442</v>
      </c>
      <c r="N130">
        <v>0</v>
      </c>
    </row>
    <row r="131" spans="1:14" x14ac:dyDescent="0.3">
      <c r="A131">
        <v>130</v>
      </c>
      <c r="B131" t="s">
        <v>139</v>
      </c>
      <c r="C131" t="s">
        <v>151</v>
      </c>
      <c r="D131" t="s">
        <v>155</v>
      </c>
      <c r="E131" t="s">
        <v>156</v>
      </c>
      <c r="F131" t="s">
        <v>161</v>
      </c>
      <c r="G131" t="s">
        <v>225</v>
      </c>
      <c r="H131">
        <v>400.82968591050223</v>
      </c>
      <c r="I131">
        <v>57</v>
      </c>
      <c r="J131">
        <v>1677792.9419515056</v>
      </c>
      <c r="K131">
        <v>106248000</v>
      </c>
      <c r="L131">
        <v>129</v>
      </c>
      <c r="M131">
        <v>-12.642235236447442</v>
      </c>
      <c r="N131">
        <v>0</v>
      </c>
    </row>
    <row r="132" spans="1:14" x14ac:dyDescent="0.3">
      <c r="A132">
        <v>131</v>
      </c>
      <c r="B132" t="s">
        <v>139</v>
      </c>
      <c r="C132" t="s">
        <v>151</v>
      </c>
      <c r="D132" t="s">
        <v>155</v>
      </c>
      <c r="E132" t="s">
        <v>156</v>
      </c>
      <c r="F132" t="s">
        <v>161</v>
      </c>
      <c r="G132" t="s">
        <v>225</v>
      </c>
      <c r="H132">
        <v>400.82968591050223</v>
      </c>
      <c r="I132">
        <v>57</v>
      </c>
      <c r="J132">
        <v>1677792.9419515056</v>
      </c>
      <c r="K132">
        <v>106248000</v>
      </c>
      <c r="L132">
        <v>130</v>
      </c>
      <c r="M132">
        <v>-12.642235236447442</v>
      </c>
      <c r="N132">
        <v>0</v>
      </c>
    </row>
    <row r="133" spans="1:14" x14ac:dyDescent="0.3">
      <c r="A133">
        <v>132</v>
      </c>
      <c r="B133" t="s">
        <v>139</v>
      </c>
      <c r="C133" t="s">
        <v>151</v>
      </c>
      <c r="D133" t="s">
        <v>155</v>
      </c>
      <c r="E133" t="s">
        <v>156</v>
      </c>
      <c r="F133" t="s">
        <v>161</v>
      </c>
      <c r="G133" t="s">
        <v>225</v>
      </c>
      <c r="H133">
        <v>400.82968591050223</v>
      </c>
      <c r="I133">
        <v>57</v>
      </c>
      <c r="J133">
        <v>1677792.9419515056</v>
      </c>
      <c r="K133">
        <v>106248000</v>
      </c>
      <c r="L133">
        <v>131</v>
      </c>
      <c r="M133">
        <v>-12.642235236447442</v>
      </c>
      <c r="N133">
        <v>0</v>
      </c>
    </row>
    <row r="134" spans="1:14" x14ac:dyDescent="0.3">
      <c r="A134">
        <v>133</v>
      </c>
      <c r="B134" t="s">
        <v>139</v>
      </c>
      <c r="C134" t="s">
        <v>151</v>
      </c>
      <c r="D134" t="s">
        <v>155</v>
      </c>
      <c r="E134" t="s">
        <v>156</v>
      </c>
      <c r="F134" t="s">
        <v>161</v>
      </c>
      <c r="G134" t="s">
        <v>225</v>
      </c>
      <c r="H134">
        <v>400.82968591050223</v>
      </c>
      <c r="I134">
        <v>57</v>
      </c>
      <c r="J134">
        <v>1677792.9419515056</v>
      </c>
      <c r="K134">
        <v>106248000</v>
      </c>
      <c r="L134">
        <v>132</v>
      </c>
      <c r="M134">
        <v>-12.642235236447442</v>
      </c>
      <c r="N134">
        <v>0</v>
      </c>
    </row>
    <row r="135" spans="1:14" x14ac:dyDescent="0.3">
      <c r="A135">
        <v>134</v>
      </c>
      <c r="B135" t="s">
        <v>139</v>
      </c>
      <c r="C135" t="s">
        <v>151</v>
      </c>
      <c r="D135" t="s">
        <v>155</v>
      </c>
      <c r="E135" t="s">
        <v>156</v>
      </c>
      <c r="F135" t="s">
        <v>161</v>
      </c>
      <c r="G135" t="s">
        <v>225</v>
      </c>
      <c r="H135">
        <v>400.82968591050223</v>
      </c>
      <c r="I135">
        <v>57</v>
      </c>
      <c r="J135">
        <v>1677792.9419515056</v>
      </c>
      <c r="K135">
        <v>106248000</v>
      </c>
      <c r="L135">
        <v>133</v>
      </c>
      <c r="M135">
        <v>-12.642235236447442</v>
      </c>
      <c r="N135">
        <v>0</v>
      </c>
    </row>
    <row r="136" spans="1:14" x14ac:dyDescent="0.3">
      <c r="A136">
        <v>135</v>
      </c>
      <c r="B136" t="s">
        <v>139</v>
      </c>
      <c r="C136" t="s">
        <v>151</v>
      </c>
      <c r="D136" t="s">
        <v>155</v>
      </c>
      <c r="E136" t="s">
        <v>156</v>
      </c>
      <c r="F136" t="s">
        <v>161</v>
      </c>
      <c r="G136" t="s">
        <v>225</v>
      </c>
      <c r="H136">
        <v>400.82968591050223</v>
      </c>
      <c r="I136">
        <v>57</v>
      </c>
      <c r="J136">
        <v>1677792.9419515056</v>
      </c>
      <c r="K136">
        <v>106248000</v>
      </c>
      <c r="L136">
        <v>134</v>
      </c>
      <c r="M136">
        <v>-12.642235236447442</v>
      </c>
      <c r="N136">
        <v>0</v>
      </c>
    </row>
    <row r="137" spans="1:14" x14ac:dyDescent="0.3">
      <c r="A137">
        <v>136</v>
      </c>
      <c r="B137" t="s">
        <v>139</v>
      </c>
      <c r="C137" t="s">
        <v>151</v>
      </c>
      <c r="D137" t="s">
        <v>155</v>
      </c>
      <c r="E137" t="s">
        <v>156</v>
      </c>
      <c r="F137" t="s">
        <v>161</v>
      </c>
      <c r="G137" t="s">
        <v>225</v>
      </c>
      <c r="H137">
        <v>400.82968591050223</v>
      </c>
      <c r="I137">
        <v>57</v>
      </c>
      <c r="J137">
        <v>1677792.9419515056</v>
      </c>
      <c r="K137">
        <v>106248000</v>
      </c>
      <c r="L137">
        <v>135</v>
      </c>
      <c r="M137">
        <v>-12.642235236447442</v>
      </c>
      <c r="N137">
        <v>0</v>
      </c>
    </row>
    <row r="138" spans="1:14" x14ac:dyDescent="0.3">
      <c r="A138">
        <v>137</v>
      </c>
      <c r="B138" t="s">
        <v>139</v>
      </c>
      <c r="C138" t="s">
        <v>151</v>
      </c>
      <c r="D138" t="s">
        <v>155</v>
      </c>
      <c r="E138" t="s">
        <v>156</v>
      </c>
      <c r="F138" t="s">
        <v>161</v>
      </c>
      <c r="G138" t="s">
        <v>225</v>
      </c>
      <c r="H138">
        <v>400.82968591050223</v>
      </c>
      <c r="I138">
        <v>57</v>
      </c>
      <c r="J138">
        <v>1677792.9419515056</v>
      </c>
      <c r="K138">
        <v>106248000</v>
      </c>
      <c r="L138">
        <v>136</v>
      </c>
      <c r="M138">
        <v>-12.642235236447442</v>
      </c>
      <c r="N138">
        <v>0</v>
      </c>
    </row>
    <row r="139" spans="1:14" x14ac:dyDescent="0.3">
      <c r="A139">
        <v>138</v>
      </c>
      <c r="B139" t="s">
        <v>139</v>
      </c>
      <c r="C139" t="s">
        <v>151</v>
      </c>
      <c r="D139" t="s">
        <v>155</v>
      </c>
      <c r="E139" t="s">
        <v>156</v>
      </c>
      <c r="F139" t="s">
        <v>161</v>
      </c>
      <c r="G139" t="s">
        <v>225</v>
      </c>
      <c r="H139">
        <v>400.82968591050223</v>
      </c>
      <c r="I139">
        <v>57</v>
      </c>
      <c r="J139">
        <v>1677792.9419515056</v>
      </c>
      <c r="K139">
        <v>106248000</v>
      </c>
      <c r="L139">
        <v>137</v>
      </c>
      <c r="M139">
        <v>-12.642235236447442</v>
      </c>
      <c r="N139">
        <v>0</v>
      </c>
    </row>
    <row r="140" spans="1:14" x14ac:dyDescent="0.3">
      <c r="A140">
        <v>139</v>
      </c>
      <c r="B140" t="s">
        <v>139</v>
      </c>
      <c r="C140" t="s">
        <v>151</v>
      </c>
      <c r="D140" t="s">
        <v>155</v>
      </c>
      <c r="E140" t="s">
        <v>156</v>
      </c>
      <c r="F140" t="s">
        <v>161</v>
      </c>
      <c r="G140" t="s">
        <v>225</v>
      </c>
      <c r="H140">
        <v>400.82968591050223</v>
      </c>
      <c r="I140">
        <v>57</v>
      </c>
      <c r="J140">
        <v>1677792.9419515056</v>
      </c>
      <c r="K140">
        <v>106248000</v>
      </c>
      <c r="L140">
        <v>138</v>
      </c>
      <c r="M140">
        <v>-12.642235236447442</v>
      </c>
      <c r="N140">
        <v>0</v>
      </c>
    </row>
    <row r="141" spans="1:14" x14ac:dyDescent="0.3">
      <c r="A141">
        <v>140</v>
      </c>
      <c r="B141" t="s">
        <v>139</v>
      </c>
      <c r="C141" t="s">
        <v>151</v>
      </c>
      <c r="D141" t="s">
        <v>155</v>
      </c>
      <c r="E141" t="s">
        <v>156</v>
      </c>
      <c r="F141" t="s">
        <v>161</v>
      </c>
      <c r="G141" t="s">
        <v>225</v>
      </c>
      <c r="H141">
        <v>400.82968591050223</v>
      </c>
      <c r="I141">
        <v>57</v>
      </c>
      <c r="J141">
        <v>1677792.9419515056</v>
      </c>
      <c r="K141">
        <v>106248000</v>
      </c>
      <c r="L141">
        <v>139</v>
      </c>
      <c r="M141">
        <v>-12.642235236447442</v>
      </c>
      <c r="N141">
        <v>0</v>
      </c>
    </row>
    <row r="142" spans="1:14" x14ac:dyDescent="0.3">
      <c r="A142">
        <v>141</v>
      </c>
      <c r="B142" t="s">
        <v>139</v>
      </c>
      <c r="C142" t="s">
        <v>151</v>
      </c>
      <c r="D142" t="s">
        <v>155</v>
      </c>
      <c r="E142" t="s">
        <v>156</v>
      </c>
      <c r="F142" t="s">
        <v>161</v>
      </c>
      <c r="G142" t="s">
        <v>225</v>
      </c>
      <c r="H142">
        <v>400.82968591050223</v>
      </c>
      <c r="I142">
        <v>57</v>
      </c>
      <c r="J142">
        <v>1677792.9419515056</v>
      </c>
      <c r="K142">
        <v>106248000</v>
      </c>
      <c r="L142">
        <v>140</v>
      </c>
      <c r="M142">
        <v>-12.642235236447442</v>
      </c>
      <c r="N142">
        <v>0</v>
      </c>
    </row>
    <row r="143" spans="1:14" x14ac:dyDescent="0.3">
      <c r="A143">
        <v>142</v>
      </c>
      <c r="B143" t="s">
        <v>139</v>
      </c>
      <c r="C143" t="s">
        <v>151</v>
      </c>
      <c r="D143" t="s">
        <v>155</v>
      </c>
      <c r="E143" t="s">
        <v>156</v>
      </c>
      <c r="F143" t="s">
        <v>161</v>
      </c>
      <c r="G143" t="s">
        <v>225</v>
      </c>
      <c r="H143">
        <v>400.82968591050223</v>
      </c>
      <c r="I143">
        <v>57</v>
      </c>
      <c r="J143">
        <v>1677792.9419515056</v>
      </c>
      <c r="K143">
        <v>106248000</v>
      </c>
      <c r="L143">
        <v>141</v>
      </c>
      <c r="M143">
        <v>-12.642235236447442</v>
      </c>
      <c r="N143">
        <v>0</v>
      </c>
    </row>
    <row r="144" spans="1:14" x14ac:dyDescent="0.3">
      <c r="A144">
        <v>143</v>
      </c>
      <c r="B144" t="s">
        <v>139</v>
      </c>
      <c r="C144" t="s">
        <v>151</v>
      </c>
      <c r="D144" t="s">
        <v>155</v>
      </c>
      <c r="E144" t="s">
        <v>156</v>
      </c>
      <c r="F144" t="s">
        <v>161</v>
      </c>
      <c r="G144" t="s">
        <v>225</v>
      </c>
      <c r="H144">
        <v>400.82968591050223</v>
      </c>
      <c r="I144">
        <v>57</v>
      </c>
      <c r="J144">
        <v>1677792.9419515056</v>
      </c>
      <c r="K144">
        <v>106248000</v>
      </c>
      <c r="L144">
        <v>142</v>
      </c>
      <c r="M144">
        <v>-12.642235236447442</v>
      </c>
      <c r="N144">
        <v>0</v>
      </c>
    </row>
    <row r="145" spans="1:14" x14ac:dyDescent="0.3">
      <c r="A145">
        <v>144</v>
      </c>
      <c r="B145" t="s">
        <v>139</v>
      </c>
      <c r="C145" t="s">
        <v>151</v>
      </c>
      <c r="D145" t="s">
        <v>155</v>
      </c>
      <c r="E145" t="s">
        <v>156</v>
      </c>
      <c r="F145" t="s">
        <v>161</v>
      </c>
      <c r="G145" t="s">
        <v>225</v>
      </c>
      <c r="H145">
        <v>400.82968591050223</v>
      </c>
      <c r="I145">
        <v>57</v>
      </c>
      <c r="J145">
        <v>1677792.9419515056</v>
      </c>
      <c r="K145">
        <v>106248000</v>
      </c>
      <c r="L145">
        <v>143</v>
      </c>
      <c r="M145">
        <v>-12.642235236447442</v>
      </c>
      <c r="N145">
        <v>0</v>
      </c>
    </row>
    <row r="146" spans="1:14" x14ac:dyDescent="0.3">
      <c r="A146">
        <v>145</v>
      </c>
      <c r="B146" t="s">
        <v>139</v>
      </c>
      <c r="C146" t="s">
        <v>151</v>
      </c>
      <c r="D146" t="s">
        <v>155</v>
      </c>
      <c r="E146" t="s">
        <v>156</v>
      </c>
      <c r="F146" t="s">
        <v>161</v>
      </c>
      <c r="G146" t="s">
        <v>225</v>
      </c>
      <c r="H146">
        <v>400.82968591050223</v>
      </c>
      <c r="I146">
        <v>57</v>
      </c>
      <c r="J146">
        <v>1677792.9419515056</v>
      </c>
      <c r="K146">
        <v>106248000</v>
      </c>
      <c r="L146">
        <v>144</v>
      </c>
      <c r="M146">
        <v>-12.642235236447442</v>
      </c>
      <c r="N146">
        <v>0</v>
      </c>
    </row>
    <row r="147" spans="1:14" x14ac:dyDescent="0.3">
      <c r="A147">
        <v>146</v>
      </c>
      <c r="B147" t="s">
        <v>139</v>
      </c>
      <c r="C147" t="s">
        <v>151</v>
      </c>
      <c r="D147" t="s">
        <v>155</v>
      </c>
      <c r="E147" t="s">
        <v>156</v>
      </c>
      <c r="F147" t="s">
        <v>161</v>
      </c>
      <c r="G147" t="s">
        <v>225</v>
      </c>
      <c r="H147">
        <v>400.82968591050223</v>
      </c>
      <c r="I147">
        <v>57</v>
      </c>
      <c r="J147">
        <v>1677792.9419515056</v>
      </c>
      <c r="K147">
        <v>106248000</v>
      </c>
      <c r="L147">
        <v>145</v>
      </c>
      <c r="M147">
        <v>-12.642235236447442</v>
      </c>
      <c r="N147">
        <v>0</v>
      </c>
    </row>
    <row r="148" spans="1:14" x14ac:dyDescent="0.3">
      <c r="A148">
        <v>147</v>
      </c>
      <c r="B148" t="s">
        <v>139</v>
      </c>
      <c r="C148" t="s">
        <v>151</v>
      </c>
      <c r="D148" t="s">
        <v>155</v>
      </c>
      <c r="E148" t="s">
        <v>156</v>
      </c>
      <c r="F148" t="s">
        <v>161</v>
      </c>
      <c r="G148" t="s">
        <v>225</v>
      </c>
      <c r="H148">
        <v>400.82968591050223</v>
      </c>
      <c r="I148">
        <v>57</v>
      </c>
      <c r="J148">
        <v>1677792.9419515056</v>
      </c>
      <c r="K148">
        <v>106248000</v>
      </c>
      <c r="L148">
        <v>146</v>
      </c>
      <c r="M148">
        <v>-12.642235236447442</v>
      </c>
      <c r="N148">
        <v>0</v>
      </c>
    </row>
    <row r="149" spans="1:14" x14ac:dyDescent="0.3">
      <c r="A149">
        <v>148</v>
      </c>
      <c r="B149" t="s">
        <v>139</v>
      </c>
      <c r="C149" t="s">
        <v>151</v>
      </c>
      <c r="D149" t="s">
        <v>155</v>
      </c>
      <c r="E149" t="s">
        <v>156</v>
      </c>
      <c r="F149" t="s">
        <v>161</v>
      </c>
      <c r="G149" t="s">
        <v>225</v>
      </c>
      <c r="H149">
        <v>400.82968591050223</v>
      </c>
      <c r="I149">
        <v>57</v>
      </c>
      <c r="J149">
        <v>1677792.9419515056</v>
      </c>
      <c r="K149">
        <v>106248000</v>
      </c>
      <c r="L149">
        <v>147</v>
      </c>
      <c r="M149">
        <v>-12.642235236447442</v>
      </c>
      <c r="N149">
        <v>0</v>
      </c>
    </row>
    <row r="150" spans="1:14" x14ac:dyDescent="0.3">
      <c r="A150">
        <v>149</v>
      </c>
      <c r="B150" t="s">
        <v>139</v>
      </c>
      <c r="C150" t="s">
        <v>151</v>
      </c>
      <c r="D150" t="s">
        <v>155</v>
      </c>
      <c r="E150" t="s">
        <v>156</v>
      </c>
      <c r="F150" t="s">
        <v>161</v>
      </c>
      <c r="G150" t="s">
        <v>225</v>
      </c>
      <c r="H150">
        <v>400.82968591050223</v>
      </c>
      <c r="I150">
        <v>57</v>
      </c>
      <c r="J150">
        <v>1677792.9419515056</v>
      </c>
      <c r="K150">
        <v>106248000</v>
      </c>
      <c r="L150">
        <v>148</v>
      </c>
      <c r="M150">
        <v>-12.642235236447442</v>
      </c>
      <c r="N150">
        <v>0</v>
      </c>
    </row>
    <row r="151" spans="1:14" x14ac:dyDescent="0.3">
      <c r="A151">
        <v>150</v>
      </c>
      <c r="B151" t="s">
        <v>139</v>
      </c>
      <c r="C151" t="s">
        <v>151</v>
      </c>
      <c r="D151" t="s">
        <v>155</v>
      </c>
      <c r="E151" t="s">
        <v>156</v>
      </c>
      <c r="F151" t="s">
        <v>161</v>
      </c>
      <c r="G151" t="s">
        <v>225</v>
      </c>
      <c r="H151">
        <v>400.82968591050223</v>
      </c>
      <c r="I151">
        <v>57</v>
      </c>
      <c r="J151">
        <v>1677792.9419515056</v>
      </c>
      <c r="K151">
        <v>106248000</v>
      </c>
      <c r="L151">
        <v>149</v>
      </c>
      <c r="M151">
        <v>-12.642235236447442</v>
      </c>
      <c r="N151">
        <v>0</v>
      </c>
    </row>
    <row r="152" spans="1:14" x14ac:dyDescent="0.3">
      <c r="A152">
        <v>151</v>
      </c>
      <c r="B152" t="s">
        <v>139</v>
      </c>
      <c r="C152" t="s">
        <v>151</v>
      </c>
      <c r="D152" t="s">
        <v>155</v>
      </c>
      <c r="E152" t="s">
        <v>156</v>
      </c>
      <c r="F152" t="s">
        <v>161</v>
      </c>
      <c r="G152" t="s">
        <v>225</v>
      </c>
      <c r="H152">
        <v>400.82968591050223</v>
      </c>
      <c r="I152">
        <v>57</v>
      </c>
      <c r="J152">
        <v>1677792.9419515056</v>
      </c>
      <c r="K152">
        <v>106248000</v>
      </c>
      <c r="L152">
        <v>150</v>
      </c>
      <c r="M152">
        <v>-12.642235236447442</v>
      </c>
      <c r="N152">
        <v>0</v>
      </c>
    </row>
    <row r="153" spans="1:14" x14ac:dyDescent="0.3">
      <c r="A153">
        <v>152</v>
      </c>
      <c r="B153" t="s">
        <v>139</v>
      </c>
      <c r="C153" t="s">
        <v>151</v>
      </c>
      <c r="D153" t="s">
        <v>155</v>
      </c>
      <c r="E153" t="s">
        <v>156</v>
      </c>
      <c r="F153" t="s">
        <v>161</v>
      </c>
      <c r="G153" t="s">
        <v>225</v>
      </c>
      <c r="H153">
        <v>400.82968591050223</v>
      </c>
      <c r="I153">
        <v>57</v>
      </c>
      <c r="J153">
        <v>1677792.9419515056</v>
      </c>
      <c r="K153">
        <v>106248000</v>
      </c>
      <c r="L153">
        <v>151</v>
      </c>
      <c r="M153">
        <v>-12.642235236447442</v>
      </c>
      <c r="N153">
        <v>0</v>
      </c>
    </row>
    <row r="154" spans="1:14" x14ac:dyDescent="0.3">
      <c r="A154">
        <v>153</v>
      </c>
      <c r="B154" t="s">
        <v>139</v>
      </c>
      <c r="C154" t="s">
        <v>151</v>
      </c>
      <c r="D154" t="s">
        <v>155</v>
      </c>
      <c r="E154" t="s">
        <v>156</v>
      </c>
      <c r="F154" t="s">
        <v>161</v>
      </c>
      <c r="G154" t="s">
        <v>225</v>
      </c>
      <c r="H154">
        <v>400.82968591050223</v>
      </c>
      <c r="I154">
        <v>57</v>
      </c>
      <c r="J154">
        <v>1677792.9419515056</v>
      </c>
      <c r="K154">
        <v>106248000</v>
      </c>
      <c r="L154">
        <v>152</v>
      </c>
      <c r="M154">
        <v>-12.642235236447442</v>
      </c>
      <c r="N154">
        <v>0</v>
      </c>
    </row>
    <row r="155" spans="1:14" x14ac:dyDescent="0.3">
      <c r="A155">
        <v>154</v>
      </c>
      <c r="B155" t="s">
        <v>139</v>
      </c>
      <c r="C155" t="s">
        <v>151</v>
      </c>
      <c r="D155" t="s">
        <v>155</v>
      </c>
      <c r="E155" t="s">
        <v>156</v>
      </c>
      <c r="F155" t="s">
        <v>161</v>
      </c>
      <c r="G155" t="s">
        <v>225</v>
      </c>
      <c r="H155">
        <v>400.82968591050223</v>
      </c>
      <c r="I155">
        <v>57</v>
      </c>
      <c r="J155">
        <v>1677792.9419515056</v>
      </c>
      <c r="K155">
        <v>106248000</v>
      </c>
      <c r="L155">
        <v>153</v>
      </c>
      <c r="M155">
        <v>-12.642235236447442</v>
      </c>
      <c r="N155">
        <v>0</v>
      </c>
    </row>
    <row r="156" spans="1:14" x14ac:dyDescent="0.3">
      <c r="A156">
        <v>155</v>
      </c>
      <c r="B156" t="s">
        <v>139</v>
      </c>
      <c r="C156" t="s">
        <v>151</v>
      </c>
      <c r="D156" t="s">
        <v>155</v>
      </c>
      <c r="E156" t="s">
        <v>156</v>
      </c>
      <c r="F156" t="s">
        <v>161</v>
      </c>
      <c r="G156" t="s">
        <v>225</v>
      </c>
      <c r="H156">
        <v>400.82968591050223</v>
      </c>
      <c r="I156">
        <v>57</v>
      </c>
      <c r="J156">
        <v>1677792.9419515056</v>
      </c>
      <c r="K156">
        <v>106248000</v>
      </c>
      <c r="L156">
        <v>154</v>
      </c>
      <c r="M156">
        <v>-12.642235236447442</v>
      </c>
      <c r="N156">
        <v>0</v>
      </c>
    </row>
    <row r="157" spans="1:14" x14ac:dyDescent="0.3">
      <c r="A157">
        <v>156</v>
      </c>
      <c r="B157" t="s">
        <v>139</v>
      </c>
      <c r="C157" t="s">
        <v>151</v>
      </c>
      <c r="D157" t="s">
        <v>155</v>
      </c>
      <c r="E157" t="s">
        <v>156</v>
      </c>
      <c r="F157" t="s">
        <v>161</v>
      </c>
      <c r="G157" t="s">
        <v>225</v>
      </c>
      <c r="H157">
        <v>400.82968591050223</v>
      </c>
      <c r="I157">
        <v>57</v>
      </c>
      <c r="J157">
        <v>1677792.9419515056</v>
      </c>
      <c r="K157">
        <v>106248000</v>
      </c>
      <c r="L157">
        <v>155</v>
      </c>
      <c r="M157">
        <v>-12.642235236447442</v>
      </c>
      <c r="N157">
        <v>0</v>
      </c>
    </row>
    <row r="158" spans="1:14" x14ac:dyDescent="0.3">
      <c r="A158">
        <v>157</v>
      </c>
      <c r="B158" t="s">
        <v>139</v>
      </c>
      <c r="C158" t="s">
        <v>151</v>
      </c>
      <c r="D158" t="s">
        <v>155</v>
      </c>
      <c r="E158" t="s">
        <v>156</v>
      </c>
      <c r="F158" t="s">
        <v>161</v>
      </c>
      <c r="G158" t="s">
        <v>225</v>
      </c>
      <c r="H158">
        <v>400.82968591050223</v>
      </c>
      <c r="I158">
        <v>57</v>
      </c>
      <c r="J158">
        <v>1677792.9419515056</v>
      </c>
      <c r="K158">
        <v>106248000</v>
      </c>
      <c r="L158">
        <v>156</v>
      </c>
      <c r="M158">
        <v>-12.642235236447442</v>
      </c>
      <c r="N158">
        <v>0</v>
      </c>
    </row>
    <row r="159" spans="1:14" x14ac:dyDescent="0.3">
      <c r="A159">
        <v>158</v>
      </c>
      <c r="B159" t="s">
        <v>139</v>
      </c>
      <c r="C159" t="s">
        <v>151</v>
      </c>
      <c r="D159" t="s">
        <v>155</v>
      </c>
      <c r="E159" t="s">
        <v>156</v>
      </c>
      <c r="F159" t="s">
        <v>161</v>
      </c>
      <c r="G159" t="s">
        <v>225</v>
      </c>
      <c r="H159">
        <v>400.82968591050223</v>
      </c>
      <c r="I159">
        <v>57</v>
      </c>
      <c r="J159">
        <v>1677792.9419515056</v>
      </c>
      <c r="K159">
        <v>106248000</v>
      </c>
      <c r="L159">
        <v>157</v>
      </c>
      <c r="M159">
        <v>-12.642235236447442</v>
      </c>
      <c r="N159">
        <v>0</v>
      </c>
    </row>
    <row r="160" spans="1:14" x14ac:dyDescent="0.3">
      <c r="A160">
        <v>159</v>
      </c>
      <c r="B160" t="s">
        <v>139</v>
      </c>
      <c r="C160" t="s">
        <v>151</v>
      </c>
      <c r="D160" t="s">
        <v>155</v>
      </c>
      <c r="E160" t="s">
        <v>156</v>
      </c>
      <c r="F160" t="s">
        <v>161</v>
      </c>
      <c r="G160" t="s">
        <v>225</v>
      </c>
      <c r="H160">
        <v>402.81957074762983</v>
      </c>
      <c r="I160">
        <v>58</v>
      </c>
      <c r="J160">
        <v>1483724.2602019215</v>
      </c>
      <c r="K160">
        <v>108112000</v>
      </c>
      <c r="L160">
        <v>158</v>
      </c>
      <c r="M160">
        <v>0.38698282441608844</v>
      </c>
      <c r="N160">
        <v>-1.7543859649122806</v>
      </c>
    </row>
    <row r="161" spans="1:14" x14ac:dyDescent="0.3">
      <c r="A161">
        <v>160</v>
      </c>
      <c r="B161" t="s">
        <v>139</v>
      </c>
      <c r="C161" t="s">
        <v>151</v>
      </c>
      <c r="D161" t="s">
        <v>155</v>
      </c>
      <c r="E161" t="s">
        <v>156</v>
      </c>
      <c r="F161" t="s">
        <v>161</v>
      </c>
      <c r="G161" t="s">
        <v>225</v>
      </c>
      <c r="H161">
        <v>402.81957074762983</v>
      </c>
      <c r="I161">
        <v>58</v>
      </c>
      <c r="J161">
        <v>1483724.2602019215</v>
      </c>
      <c r="K161">
        <v>108112000</v>
      </c>
      <c r="L161">
        <v>159</v>
      </c>
      <c r="M161">
        <v>0.38698282441608844</v>
      </c>
      <c r="N161">
        <v>-1.7543859649122806</v>
      </c>
    </row>
    <row r="162" spans="1:14" x14ac:dyDescent="0.3">
      <c r="A162">
        <v>161</v>
      </c>
      <c r="B162" t="s">
        <v>139</v>
      </c>
      <c r="C162" t="s">
        <v>151</v>
      </c>
      <c r="D162" t="s">
        <v>155</v>
      </c>
      <c r="E162" t="s">
        <v>156</v>
      </c>
      <c r="F162" t="s">
        <v>161</v>
      </c>
      <c r="G162" t="s">
        <v>225</v>
      </c>
      <c r="H162">
        <v>402.81957074762983</v>
      </c>
      <c r="I162">
        <v>58</v>
      </c>
      <c r="J162">
        <v>1483724.2602019215</v>
      </c>
      <c r="K162">
        <v>108112000</v>
      </c>
      <c r="L162">
        <v>160</v>
      </c>
      <c r="M162">
        <v>0.38698282441608844</v>
      </c>
      <c r="N162">
        <v>-1.7543859649122806</v>
      </c>
    </row>
    <row r="163" spans="1:14" x14ac:dyDescent="0.3">
      <c r="A163">
        <v>162</v>
      </c>
      <c r="B163" t="s">
        <v>139</v>
      </c>
      <c r="C163" t="s">
        <v>151</v>
      </c>
      <c r="D163" t="s">
        <v>155</v>
      </c>
      <c r="E163" t="s">
        <v>156</v>
      </c>
      <c r="F163" t="s">
        <v>161</v>
      </c>
      <c r="G163" t="s">
        <v>225</v>
      </c>
      <c r="H163">
        <v>402.81957074762983</v>
      </c>
      <c r="I163">
        <v>58</v>
      </c>
      <c r="J163">
        <v>1483724.2602019215</v>
      </c>
      <c r="K163">
        <v>108112000</v>
      </c>
      <c r="L163">
        <v>161</v>
      </c>
      <c r="M163">
        <v>0.38698282441608844</v>
      </c>
      <c r="N163">
        <v>-1.7543859649122806</v>
      </c>
    </row>
    <row r="164" spans="1:14" x14ac:dyDescent="0.3">
      <c r="A164">
        <v>163</v>
      </c>
      <c r="B164" t="s">
        <v>139</v>
      </c>
      <c r="C164" t="s">
        <v>151</v>
      </c>
      <c r="D164" t="s">
        <v>155</v>
      </c>
      <c r="E164" t="s">
        <v>156</v>
      </c>
      <c r="F164" t="s">
        <v>161</v>
      </c>
      <c r="G164" t="s">
        <v>225</v>
      </c>
      <c r="H164">
        <v>402.81957074762983</v>
      </c>
      <c r="I164">
        <v>58</v>
      </c>
      <c r="J164">
        <v>1483724.2602019215</v>
      </c>
      <c r="K164">
        <v>108112000</v>
      </c>
      <c r="L164">
        <v>162</v>
      </c>
      <c r="M164">
        <v>0.38698282441608844</v>
      </c>
      <c r="N164">
        <v>-1.7543859649122806</v>
      </c>
    </row>
    <row r="165" spans="1:14" x14ac:dyDescent="0.3">
      <c r="A165">
        <v>164</v>
      </c>
      <c r="B165" t="s">
        <v>139</v>
      </c>
      <c r="C165" t="s">
        <v>151</v>
      </c>
      <c r="D165" t="s">
        <v>155</v>
      </c>
      <c r="E165" t="s">
        <v>156</v>
      </c>
      <c r="F165" t="s">
        <v>161</v>
      </c>
      <c r="G165" t="s">
        <v>225</v>
      </c>
      <c r="H165">
        <v>402.81957074762983</v>
      </c>
      <c r="I165">
        <v>58</v>
      </c>
      <c r="J165">
        <v>1483724.2602019215</v>
      </c>
      <c r="K165">
        <v>108112000</v>
      </c>
      <c r="L165">
        <v>163</v>
      </c>
      <c r="M165">
        <v>0.38698282441608844</v>
      </c>
      <c r="N165">
        <v>-1.7543859649122806</v>
      </c>
    </row>
    <row r="166" spans="1:14" x14ac:dyDescent="0.3">
      <c r="A166">
        <v>165</v>
      </c>
      <c r="B166" t="s">
        <v>139</v>
      </c>
      <c r="C166" t="s">
        <v>151</v>
      </c>
      <c r="D166" t="s">
        <v>155</v>
      </c>
      <c r="E166" t="s">
        <v>156</v>
      </c>
      <c r="F166" t="s">
        <v>161</v>
      </c>
      <c r="G166" t="s">
        <v>225</v>
      </c>
      <c r="H166">
        <v>402.81957074762983</v>
      </c>
      <c r="I166">
        <v>58</v>
      </c>
      <c r="J166">
        <v>1483724.2602019215</v>
      </c>
      <c r="K166">
        <v>108112000</v>
      </c>
      <c r="L166">
        <v>164</v>
      </c>
      <c r="M166">
        <v>0.38698282441608844</v>
      </c>
      <c r="N166">
        <v>-1.7543859649122806</v>
      </c>
    </row>
    <row r="167" spans="1:14" x14ac:dyDescent="0.3">
      <c r="A167">
        <v>166</v>
      </c>
      <c r="B167" t="s">
        <v>139</v>
      </c>
      <c r="C167" t="s">
        <v>151</v>
      </c>
      <c r="D167" t="s">
        <v>155</v>
      </c>
      <c r="E167" t="s">
        <v>156</v>
      </c>
      <c r="F167" t="s">
        <v>161</v>
      </c>
      <c r="G167" t="s">
        <v>225</v>
      </c>
      <c r="H167">
        <v>402.81957074762983</v>
      </c>
      <c r="I167">
        <v>58</v>
      </c>
      <c r="J167">
        <v>1483724.2602019215</v>
      </c>
      <c r="K167">
        <v>108112000</v>
      </c>
      <c r="L167">
        <v>165</v>
      </c>
      <c r="M167">
        <v>0.38698282441608844</v>
      </c>
      <c r="N167">
        <v>-1.7543859649122806</v>
      </c>
    </row>
    <row r="168" spans="1:14" x14ac:dyDescent="0.3">
      <c r="A168">
        <v>167</v>
      </c>
      <c r="B168" t="s">
        <v>139</v>
      </c>
      <c r="C168" t="s">
        <v>151</v>
      </c>
      <c r="D168" t="s">
        <v>155</v>
      </c>
      <c r="E168" t="s">
        <v>156</v>
      </c>
      <c r="F168" t="s">
        <v>161</v>
      </c>
      <c r="G168" t="s">
        <v>225</v>
      </c>
      <c r="H168">
        <v>402.81957074762983</v>
      </c>
      <c r="I168">
        <v>58</v>
      </c>
      <c r="J168">
        <v>1483724.2602019215</v>
      </c>
      <c r="K168">
        <v>108112000</v>
      </c>
      <c r="L168">
        <v>166</v>
      </c>
      <c r="M168">
        <v>0.38698282441608844</v>
      </c>
      <c r="N168">
        <v>-1.7543859649122806</v>
      </c>
    </row>
    <row r="169" spans="1:14" x14ac:dyDescent="0.3">
      <c r="A169">
        <v>168</v>
      </c>
      <c r="B169" t="s">
        <v>139</v>
      </c>
      <c r="C169" t="s">
        <v>151</v>
      </c>
      <c r="D169" t="s">
        <v>155</v>
      </c>
      <c r="E169" t="s">
        <v>156</v>
      </c>
      <c r="F169" t="s">
        <v>161</v>
      </c>
      <c r="G169" t="s">
        <v>225</v>
      </c>
      <c r="H169">
        <v>402.81957074762983</v>
      </c>
      <c r="I169">
        <v>58</v>
      </c>
      <c r="J169">
        <v>1483724.2602019215</v>
      </c>
      <c r="K169">
        <v>108112000</v>
      </c>
      <c r="L169">
        <v>167</v>
      </c>
      <c r="M169">
        <v>0.38698282441608844</v>
      </c>
      <c r="N169">
        <v>-1.7543859649122806</v>
      </c>
    </row>
    <row r="170" spans="1:14" x14ac:dyDescent="0.3">
      <c r="A170">
        <v>169</v>
      </c>
      <c r="B170" t="s">
        <v>139</v>
      </c>
      <c r="C170" t="s">
        <v>151</v>
      </c>
      <c r="D170" t="s">
        <v>155</v>
      </c>
      <c r="E170" t="s">
        <v>156</v>
      </c>
      <c r="F170" t="s">
        <v>161</v>
      </c>
      <c r="G170" t="s">
        <v>225</v>
      </c>
      <c r="H170">
        <v>402.81957074762983</v>
      </c>
      <c r="I170">
        <v>58</v>
      </c>
      <c r="J170">
        <v>1483724.2602019215</v>
      </c>
      <c r="K170">
        <v>108112000</v>
      </c>
      <c r="L170">
        <v>168</v>
      </c>
      <c r="M170">
        <v>0.38698282441608844</v>
      </c>
      <c r="N170">
        <v>-1.7543859649122806</v>
      </c>
    </row>
    <row r="171" spans="1:14" x14ac:dyDescent="0.3">
      <c r="A171">
        <v>170</v>
      </c>
      <c r="B171" t="s">
        <v>139</v>
      </c>
      <c r="C171" t="s">
        <v>151</v>
      </c>
      <c r="D171" t="s">
        <v>155</v>
      </c>
      <c r="E171" t="s">
        <v>156</v>
      </c>
      <c r="F171" t="s">
        <v>161</v>
      </c>
      <c r="G171" t="s">
        <v>225</v>
      </c>
      <c r="H171">
        <v>402.81957074762983</v>
      </c>
      <c r="I171">
        <v>58</v>
      </c>
      <c r="J171">
        <v>1483724.2602019215</v>
      </c>
      <c r="K171">
        <v>108112000</v>
      </c>
      <c r="L171">
        <v>169</v>
      </c>
      <c r="M171">
        <v>0.38698282441608844</v>
      </c>
      <c r="N171">
        <v>-1.7543859649122806</v>
      </c>
    </row>
    <row r="172" spans="1:14" x14ac:dyDescent="0.3">
      <c r="A172">
        <v>171</v>
      </c>
      <c r="B172" t="s">
        <v>139</v>
      </c>
      <c r="C172" t="s">
        <v>151</v>
      </c>
      <c r="D172" t="s">
        <v>155</v>
      </c>
      <c r="E172" t="s">
        <v>156</v>
      </c>
      <c r="F172" t="s">
        <v>161</v>
      </c>
      <c r="G172" t="s">
        <v>225</v>
      </c>
      <c r="H172">
        <v>402.81957074762983</v>
      </c>
      <c r="I172">
        <v>58</v>
      </c>
      <c r="J172">
        <v>1483724.2602019215</v>
      </c>
      <c r="K172">
        <v>108112000</v>
      </c>
      <c r="L172">
        <v>170</v>
      </c>
      <c r="M172">
        <v>0.38698282441608844</v>
      </c>
      <c r="N172">
        <v>-1.7543859649122806</v>
      </c>
    </row>
    <row r="173" spans="1:14" x14ac:dyDescent="0.3">
      <c r="A173">
        <v>172</v>
      </c>
      <c r="B173" t="s">
        <v>139</v>
      </c>
      <c r="C173" t="s">
        <v>151</v>
      </c>
      <c r="D173" t="s">
        <v>155</v>
      </c>
      <c r="E173" t="s">
        <v>156</v>
      </c>
      <c r="F173" t="s">
        <v>161</v>
      </c>
      <c r="G173" t="s">
        <v>225</v>
      </c>
      <c r="H173">
        <v>402.81957074762983</v>
      </c>
      <c r="I173">
        <v>58</v>
      </c>
      <c r="J173">
        <v>1483724.2602019215</v>
      </c>
      <c r="K173">
        <v>108112000</v>
      </c>
      <c r="L173">
        <v>171</v>
      </c>
      <c r="M173">
        <v>0.38698282441608844</v>
      </c>
      <c r="N173">
        <v>-1.7543859649122806</v>
      </c>
    </row>
    <row r="174" spans="1:14" x14ac:dyDescent="0.3">
      <c r="A174">
        <v>173</v>
      </c>
      <c r="B174" t="s">
        <v>139</v>
      </c>
      <c r="C174" t="s">
        <v>151</v>
      </c>
      <c r="D174" t="s">
        <v>155</v>
      </c>
      <c r="E174" t="s">
        <v>156</v>
      </c>
      <c r="F174" t="s">
        <v>161</v>
      </c>
      <c r="G174" t="s">
        <v>225</v>
      </c>
      <c r="H174">
        <v>402.81957074762983</v>
      </c>
      <c r="I174">
        <v>58</v>
      </c>
      <c r="J174">
        <v>1483724.2602019215</v>
      </c>
      <c r="K174">
        <v>108112000</v>
      </c>
      <c r="L174">
        <v>172</v>
      </c>
      <c r="M174">
        <v>0.38698282441608844</v>
      </c>
      <c r="N174">
        <v>-1.7543859649122806</v>
      </c>
    </row>
    <row r="175" spans="1:14" x14ac:dyDescent="0.3">
      <c r="A175">
        <v>174</v>
      </c>
      <c r="B175" t="s">
        <v>139</v>
      </c>
      <c r="C175" t="s">
        <v>151</v>
      </c>
      <c r="D175" t="s">
        <v>155</v>
      </c>
      <c r="E175" t="s">
        <v>156</v>
      </c>
      <c r="F175" t="s">
        <v>161</v>
      </c>
      <c r="G175" t="s">
        <v>225</v>
      </c>
      <c r="H175">
        <v>402.81957074762983</v>
      </c>
      <c r="I175">
        <v>58</v>
      </c>
      <c r="J175">
        <v>1483724.2602019215</v>
      </c>
      <c r="K175">
        <v>108112000</v>
      </c>
      <c r="L175">
        <v>173</v>
      </c>
      <c r="M175">
        <v>0.38698282441608844</v>
      </c>
      <c r="N175">
        <v>-1.7543859649122806</v>
      </c>
    </row>
    <row r="176" spans="1:14" x14ac:dyDescent="0.3">
      <c r="A176">
        <v>175</v>
      </c>
      <c r="B176" t="s">
        <v>139</v>
      </c>
      <c r="C176" t="s">
        <v>151</v>
      </c>
      <c r="D176" t="s">
        <v>155</v>
      </c>
      <c r="E176" t="s">
        <v>156</v>
      </c>
      <c r="F176" t="s">
        <v>161</v>
      </c>
      <c r="G176" t="s">
        <v>225</v>
      </c>
      <c r="H176">
        <v>402.81957074762983</v>
      </c>
      <c r="I176">
        <v>58</v>
      </c>
      <c r="J176">
        <v>1483724.2602019215</v>
      </c>
      <c r="K176">
        <v>108112000</v>
      </c>
      <c r="L176">
        <v>174</v>
      </c>
      <c r="M176">
        <v>0.38698282441608844</v>
      </c>
      <c r="N176">
        <v>-1.7543859649122806</v>
      </c>
    </row>
    <row r="177" spans="1:14" x14ac:dyDescent="0.3">
      <c r="A177">
        <v>176</v>
      </c>
      <c r="B177" t="s">
        <v>139</v>
      </c>
      <c r="C177" t="s">
        <v>151</v>
      </c>
      <c r="D177" t="s">
        <v>155</v>
      </c>
      <c r="E177" t="s">
        <v>156</v>
      </c>
      <c r="F177" t="s">
        <v>161</v>
      </c>
      <c r="G177" t="s">
        <v>225</v>
      </c>
      <c r="H177">
        <v>402.81957074762983</v>
      </c>
      <c r="I177">
        <v>58</v>
      </c>
      <c r="J177">
        <v>1483724.2602019215</v>
      </c>
      <c r="K177">
        <v>108112000</v>
      </c>
      <c r="L177">
        <v>175</v>
      </c>
      <c r="M177">
        <v>0.38698282441608844</v>
      </c>
      <c r="N177">
        <v>-1.7543859649122806</v>
      </c>
    </row>
    <row r="178" spans="1:14" x14ac:dyDescent="0.3">
      <c r="A178">
        <v>177</v>
      </c>
      <c r="B178" t="s">
        <v>139</v>
      </c>
      <c r="C178" t="s">
        <v>151</v>
      </c>
      <c r="D178" t="s">
        <v>155</v>
      </c>
      <c r="E178" t="s">
        <v>156</v>
      </c>
      <c r="F178" t="s">
        <v>161</v>
      </c>
      <c r="G178" t="s">
        <v>225</v>
      </c>
      <c r="H178">
        <v>402.81957074762983</v>
      </c>
      <c r="I178">
        <v>58</v>
      </c>
      <c r="J178">
        <v>1483724.2602019215</v>
      </c>
      <c r="K178">
        <v>108112000</v>
      </c>
      <c r="L178">
        <v>176</v>
      </c>
      <c r="M178">
        <v>0.38698282441608844</v>
      </c>
      <c r="N178">
        <v>-1.7543859649122806</v>
      </c>
    </row>
    <row r="179" spans="1:14" x14ac:dyDescent="0.3">
      <c r="A179">
        <v>178</v>
      </c>
      <c r="B179" t="s">
        <v>139</v>
      </c>
      <c r="C179" t="s">
        <v>151</v>
      </c>
      <c r="D179" t="s">
        <v>155</v>
      </c>
      <c r="E179" t="s">
        <v>156</v>
      </c>
      <c r="F179" t="s">
        <v>161</v>
      </c>
      <c r="G179" t="s">
        <v>225</v>
      </c>
      <c r="H179">
        <v>402.81957074762983</v>
      </c>
      <c r="I179">
        <v>58</v>
      </c>
      <c r="J179">
        <v>1483724.2602019215</v>
      </c>
      <c r="K179">
        <v>108112000</v>
      </c>
      <c r="L179">
        <v>177</v>
      </c>
      <c r="M179">
        <v>0.38698282441608844</v>
      </c>
      <c r="N179">
        <v>-1.7543859649122806</v>
      </c>
    </row>
    <row r="180" spans="1:14" x14ac:dyDescent="0.3">
      <c r="A180">
        <v>179</v>
      </c>
      <c r="B180" t="s">
        <v>139</v>
      </c>
      <c r="C180" t="s">
        <v>151</v>
      </c>
      <c r="D180" t="s">
        <v>155</v>
      </c>
      <c r="E180" t="s">
        <v>156</v>
      </c>
      <c r="F180" t="s">
        <v>161</v>
      </c>
      <c r="G180" t="s">
        <v>225</v>
      </c>
      <c r="H180">
        <v>402.81957074762983</v>
      </c>
      <c r="I180">
        <v>58</v>
      </c>
      <c r="J180">
        <v>1483724.2602019215</v>
      </c>
      <c r="K180">
        <v>108112000</v>
      </c>
      <c r="L180">
        <v>178</v>
      </c>
      <c r="M180">
        <v>0.38698282441608844</v>
      </c>
      <c r="N180">
        <v>-1.7543859649122806</v>
      </c>
    </row>
    <row r="181" spans="1:14" x14ac:dyDescent="0.3">
      <c r="A181">
        <v>180</v>
      </c>
      <c r="B181" t="s">
        <v>139</v>
      </c>
      <c r="C181" t="s">
        <v>151</v>
      </c>
      <c r="D181" t="s">
        <v>155</v>
      </c>
      <c r="E181" t="s">
        <v>156</v>
      </c>
      <c r="F181" t="s">
        <v>161</v>
      </c>
      <c r="G181" t="s">
        <v>225</v>
      </c>
      <c r="H181">
        <v>402.81957074762983</v>
      </c>
      <c r="I181">
        <v>58</v>
      </c>
      <c r="J181">
        <v>1483724.2602019215</v>
      </c>
      <c r="K181">
        <v>108112000</v>
      </c>
      <c r="L181">
        <v>179</v>
      </c>
      <c r="M181">
        <v>0.38698282441608844</v>
      </c>
      <c r="N181">
        <v>-1.7543859649122806</v>
      </c>
    </row>
    <row r="182" spans="1:14" x14ac:dyDescent="0.3">
      <c r="A182">
        <v>181</v>
      </c>
      <c r="B182" t="s">
        <v>139</v>
      </c>
      <c r="C182" t="s">
        <v>151</v>
      </c>
      <c r="D182" t="s">
        <v>155</v>
      </c>
      <c r="E182" t="s">
        <v>156</v>
      </c>
      <c r="F182" t="s">
        <v>161</v>
      </c>
      <c r="G182" t="s">
        <v>225</v>
      </c>
      <c r="H182">
        <v>402.81957074762983</v>
      </c>
      <c r="I182">
        <v>58</v>
      </c>
      <c r="J182">
        <v>1483724.2602019215</v>
      </c>
      <c r="K182">
        <v>108112000</v>
      </c>
      <c r="L182">
        <v>180</v>
      </c>
      <c r="M182">
        <v>0.38698282441608844</v>
      </c>
      <c r="N182">
        <v>-1.7543859649122806</v>
      </c>
    </row>
    <row r="183" spans="1:14" x14ac:dyDescent="0.3">
      <c r="A183">
        <v>182</v>
      </c>
      <c r="B183" t="s">
        <v>139</v>
      </c>
      <c r="C183" t="s">
        <v>151</v>
      </c>
      <c r="D183" t="s">
        <v>155</v>
      </c>
      <c r="E183" t="s">
        <v>156</v>
      </c>
      <c r="F183" t="s">
        <v>161</v>
      </c>
      <c r="G183" t="s">
        <v>225</v>
      </c>
      <c r="H183">
        <v>402.81957074762983</v>
      </c>
      <c r="I183">
        <v>58</v>
      </c>
      <c r="J183">
        <v>1483724.2602019215</v>
      </c>
      <c r="K183">
        <v>108112000</v>
      </c>
      <c r="L183">
        <v>181</v>
      </c>
      <c r="M183">
        <v>0.38698282441608844</v>
      </c>
      <c r="N183">
        <v>-1.7543859649122806</v>
      </c>
    </row>
    <row r="184" spans="1:14" x14ac:dyDescent="0.3">
      <c r="A184">
        <v>183</v>
      </c>
      <c r="B184" t="s">
        <v>139</v>
      </c>
      <c r="C184" t="s">
        <v>151</v>
      </c>
      <c r="D184" t="s">
        <v>155</v>
      </c>
      <c r="E184" t="s">
        <v>156</v>
      </c>
      <c r="F184" t="s">
        <v>161</v>
      </c>
      <c r="G184" t="s">
        <v>225</v>
      </c>
      <c r="H184">
        <v>402.81957074762983</v>
      </c>
      <c r="I184">
        <v>58</v>
      </c>
      <c r="J184">
        <v>1483724.2602019215</v>
      </c>
      <c r="K184">
        <v>108112000</v>
      </c>
      <c r="L184">
        <v>182</v>
      </c>
      <c r="M184">
        <v>0.38698282441608844</v>
      </c>
      <c r="N184">
        <v>-1.7543859649122806</v>
      </c>
    </row>
    <row r="185" spans="1:14" x14ac:dyDescent="0.3">
      <c r="A185">
        <v>184</v>
      </c>
      <c r="B185" t="s">
        <v>139</v>
      </c>
      <c r="C185" t="s">
        <v>151</v>
      </c>
      <c r="D185" t="s">
        <v>155</v>
      </c>
      <c r="E185" t="s">
        <v>156</v>
      </c>
      <c r="F185" t="s">
        <v>161</v>
      </c>
      <c r="G185" t="s">
        <v>225</v>
      </c>
      <c r="H185">
        <v>402.81957074762983</v>
      </c>
      <c r="I185">
        <v>58</v>
      </c>
      <c r="J185">
        <v>1483724.2602019215</v>
      </c>
      <c r="K185">
        <v>108112000</v>
      </c>
      <c r="L185">
        <v>183</v>
      </c>
      <c r="M185">
        <v>0.38698282441608844</v>
      </c>
      <c r="N185">
        <v>-1.7543859649122806</v>
      </c>
    </row>
    <row r="186" spans="1:14" x14ac:dyDescent="0.3">
      <c r="A186">
        <v>185</v>
      </c>
      <c r="B186" t="s">
        <v>139</v>
      </c>
      <c r="C186" t="s">
        <v>151</v>
      </c>
      <c r="D186" t="s">
        <v>155</v>
      </c>
      <c r="E186" t="s">
        <v>156</v>
      </c>
      <c r="F186" t="s">
        <v>161</v>
      </c>
      <c r="G186" t="s">
        <v>225</v>
      </c>
      <c r="H186">
        <v>402.81957074762983</v>
      </c>
      <c r="I186">
        <v>58</v>
      </c>
      <c r="J186">
        <v>1483724.2602019215</v>
      </c>
      <c r="K186">
        <v>108112000</v>
      </c>
      <c r="L186">
        <v>184</v>
      </c>
      <c r="M186">
        <v>0.38698282441608844</v>
      </c>
      <c r="N186">
        <v>-1.7543859649122806</v>
      </c>
    </row>
    <row r="187" spans="1:14" x14ac:dyDescent="0.3">
      <c r="A187">
        <v>186</v>
      </c>
      <c r="B187" t="s">
        <v>139</v>
      </c>
      <c r="C187" t="s">
        <v>151</v>
      </c>
      <c r="D187" t="s">
        <v>155</v>
      </c>
      <c r="E187" t="s">
        <v>156</v>
      </c>
      <c r="F187" t="s">
        <v>161</v>
      </c>
      <c r="G187" t="s">
        <v>225</v>
      </c>
      <c r="H187">
        <v>402.81957074762983</v>
      </c>
      <c r="I187">
        <v>58</v>
      </c>
      <c r="J187">
        <v>1483724.2602019215</v>
      </c>
      <c r="K187">
        <v>108112000</v>
      </c>
      <c r="L187">
        <v>185</v>
      </c>
      <c r="M187">
        <v>0.38698282441608844</v>
      </c>
      <c r="N187">
        <v>-1.7543859649122806</v>
      </c>
    </row>
    <row r="188" spans="1:14" x14ac:dyDescent="0.3">
      <c r="A188">
        <v>187</v>
      </c>
      <c r="B188" t="s">
        <v>139</v>
      </c>
      <c r="C188" t="s">
        <v>151</v>
      </c>
      <c r="D188" t="s">
        <v>155</v>
      </c>
      <c r="E188" t="s">
        <v>156</v>
      </c>
      <c r="F188" t="s">
        <v>161</v>
      </c>
      <c r="G188" t="s">
        <v>225</v>
      </c>
      <c r="H188">
        <v>402.81957074762983</v>
      </c>
      <c r="I188">
        <v>58</v>
      </c>
      <c r="J188">
        <v>1483724.2602019215</v>
      </c>
      <c r="K188">
        <v>108112000</v>
      </c>
      <c r="L188">
        <v>186</v>
      </c>
      <c r="M188">
        <v>0.38698282441608844</v>
      </c>
      <c r="N188">
        <v>-1.7543859649122806</v>
      </c>
    </row>
    <row r="189" spans="1:14" x14ac:dyDescent="0.3">
      <c r="A189">
        <v>188</v>
      </c>
      <c r="B189" t="s">
        <v>139</v>
      </c>
      <c r="C189" t="s">
        <v>151</v>
      </c>
      <c r="D189" t="s">
        <v>155</v>
      </c>
      <c r="E189" t="s">
        <v>156</v>
      </c>
      <c r="F189" t="s">
        <v>161</v>
      </c>
      <c r="G189" t="s">
        <v>225</v>
      </c>
      <c r="H189">
        <v>402.81957074762983</v>
      </c>
      <c r="I189">
        <v>58</v>
      </c>
      <c r="J189">
        <v>1483724.2602019215</v>
      </c>
      <c r="K189">
        <v>108112000</v>
      </c>
      <c r="L189">
        <v>187</v>
      </c>
      <c r="M189">
        <v>0.38698282441608844</v>
      </c>
      <c r="N189">
        <v>-1.7543859649122806</v>
      </c>
    </row>
    <row r="190" spans="1:14" x14ac:dyDescent="0.3">
      <c r="A190">
        <v>189</v>
      </c>
      <c r="B190" t="s">
        <v>139</v>
      </c>
      <c r="C190" t="s">
        <v>151</v>
      </c>
      <c r="D190" t="s">
        <v>155</v>
      </c>
      <c r="E190" t="s">
        <v>156</v>
      </c>
      <c r="F190" t="s">
        <v>161</v>
      </c>
      <c r="G190" t="s">
        <v>225</v>
      </c>
      <c r="H190">
        <v>402.81957074762983</v>
      </c>
      <c r="I190">
        <v>58</v>
      </c>
      <c r="J190">
        <v>1483724.2602019215</v>
      </c>
      <c r="K190">
        <v>108112000</v>
      </c>
      <c r="L190">
        <v>188</v>
      </c>
      <c r="M190">
        <v>0.38698282441608844</v>
      </c>
      <c r="N190">
        <v>-1.7543859649122806</v>
      </c>
    </row>
    <row r="191" spans="1:14" x14ac:dyDescent="0.3">
      <c r="A191">
        <v>190</v>
      </c>
      <c r="B191" t="s">
        <v>139</v>
      </c>
      <c r="C191" t="s">
        <v>151</v>
      </c>
      <c r="D191" t="s">
        <v>155</v>
      </c>
      <c r="E191" t="s">
        <v>156</v>
      </c>
      <c r="F191" t="s">
        <v>161</v>
      </c>
      <c r="G191" t="s">
        <v>225</v>
      </c>
      <c r="H191">
        <v>402.81957074762983</v>
      </c>
      <c r="I191">
        <v>58</v>
      </c>
      <c r="J191">
        <v>1483724.2602019215</v>
      </c>
      <c r="K191">
        <v>108112000</v>
      </c>
      <c r="L191">
        <v>189</v>
      </c>
      <c r="M191">
        <v>0.38698282441608844</v>
      </c>
      <c r="N191">
        <v>-1.7543859649122806</v>
      </c>
    </row>
    <row r="192" spans="1:14" x14ac:dyDescent="0.3">
      <c r="A192">
        <v>191</v>
      </c>
      <c r="B192" t="s">
        <v>139</v>
      </c>
      <c r="C192" t="s">
        <v>151</v>
      </c>
      <c r="D192" t="s">
        <v>155</v>
      </c>
      <c r="E192" t="s">
        <v>156</v>
      </c>
      <c r="F192" t="s">
        <v>161</v>
      </c>
      <c r="G192" t="s">
        <v>225</v>
      </c>
      <c r="H192">
        <v>402.81957074762983</v>
      </c>
      <c r="I192">
        <v>58</v>
      </c>
      <c r="J192">
        <v>1483724.2602019215</v>
      </c>
      <c r="K192">
        <v>108112000</v>
      </c>
      <c r="L192">
        <v>190</v>
      </c>
      <c r="M192">
        <v>0.38698282441608844</v>
      </c>
      <c r="N192">
        <v>-1.7543859649122806</v>
      </c>
    </row>
    <row r="193" spans="1:14" x14ac:dyDescent="0.3">
      <c r="A193">
        <v>192</v>
      </c>
      <c r="B193" t="s">
        <v>139</v>
      </c>
      <c r="C193" t="s">
        <v>151</v>
      </c>
      <c r="D193" t="s">
        <v>155</v>
      </c>
      <c r="E193" t="s">
        <v>156</v>
      </c>
      <c r="F193" t="s">
        <v>161</v>
      </c>
      <c r="G193" t="s">
        <v>225</v>
      </c>
      <c r="H193">
        <v>402.81957074762983</v>
      </c>
      <c r="I193">
        <v>58</v>
      </c>
      <c r="J193">
        <v>1483724.2602019215</v>
      </c>
      <c r="K193">
        <v>108112000</v>
      </c>
      <c r="L193">
        <v>191</v>
      </c>
      <c r="M193">
        <v>0.38698282441608844</v>
      </c>
      <c r="N193">
        <v>-1.7543859649122806</v>
      </c>
    </row>
    <row r="194" spans="1:14" x14ac:dyDescent="0.3">
      <c r="A194">
        <v>193</v>
      </c>
      <c r="B194" t="s">
        <v>139</v>
      </c>
      <c r="C194" t="s">
        <v>151</v>
      </c>
      <c r="D194" t="s">
        <v>155</v>
      </c>
      <c r="E194" t="s">
        <v>156</v>
      </c>
      <c r="F194" t="s">
        <v>161</v>
      </c>
      <c r="G194" t="s">
        <v>225</v>
      </c>
      <c r="H194">
        <v>402.81957074762983</v>
      </c>
      <c r="I194">
        <v>58</v>
      </c>
      <c r="J194">
        <v>1483724.2602019215</v>
      </c>
      <c r="K194">
        <v>108112000</v>
      </c>
      <c r="L194">
        <v>192</v>
      </c>
      <c r="M194">
        <v>0.38698282441608844</v>
      </c>
      <c r="N194">
        <v>-1.7543859649122806</v>
      </c>
    </row>
    <row r="195" spans="1:14" x14ac:dyDescent="0.3">
      <c r="A195">
        <v>194</v>
      </c>
      <c r="B195" t="s">
        <v>139</v>
      </c>
      <c r="C195" t="s">
        <v>151</v>
      </c>
      <c r="D195" t="s">
        <v>155</v>
      </c>
      <c r="E195" t="s">
        <v>156</v>
      </c>
      <c r="F195" t="s">
        <v>161</v>
      </c>
      <c r="G195" t="s">
        <v>225</v>
      </c>
      <c r="H195">
        <v>402.81957074762983</v>
      </c>
      <c r="I195">
        <v>58</v>
      </c>
      <c r="J195">
        <v>1483724.2602019215</v>
      </c>
      <c r="K195">
        <v>108112000</v>
      </c>
      <c r="L195">
        <v>193</v>
      </c>
      <c r="M195">
        <v>0.38698282441608844</v>
      </c>
      <c r="N195">
        <v>-1.7543859649122806</v>
      </c>
    </row>
    <row r="196" spans="1:14" x14ac:dyDescent="0.3">
      <c r="A196">
        <v>195</v>
      </c>
      <c r="B196" t="s">
        <v>139</v>
      </c>
      <c r="C196" t="s">
        <v>151</v>
      </c>
      <c r="D196" t="s">
        <v>155</v>
      </c>
      <c r="E196" t="s">
        <v>156</v>
      </c>
      <c r="F196" t="s">
        <v>161</v>
      </c>
      <c r="G196" t="s">
        <v>225</v>
      </c>
      <c r="H196">
        <v>402.81957074762983</v>
      </c>
      <c r="I196">
        <v>58</v>
      </c>
      <c r="J196">
        <v>1483724.2602019215</v>
      </c>
      <c r="K196">
        <v>108112000</v>
      </c>
      <c r="L196">
        <v>194</v>
      </c>
      <c r="M196">
        <v>0.38698282441608844</v>
      </c>
      <c r="N196">
        <v>-1.7543859649122806</v>
      </c>
    </row>
    <row r="197" spans="1:14" x14ac:dyDescent="0.3">
      <c r="A197">
        <v>196</v>
      </c>
      <c r="B197" t="s">
        <v>139</v>
      </c>
      <c r="C197" t="s">
        <v>151</v>
      </c>
      <c r="D197" t="s">
        <v>155</v>
      </c>
      <c r="E197" t="s">
        <v>156</v>
      </c>
      <c r="F197" t="s">
        <v>161</v>
      </c>
      <c r="G197" t="s">
        <v>225</v>
      </c>
      <c r="H197">
        <v>402.81957074762983</v>
      </c>
      <c r="I197">
        <v>58</v>
      </c>
      <c r="J197">
        <v>1483724.2602019215</v>
      </c>
      <c r="K197">
        <v>108112000</v>
      </c>
      <c r="L197">
        <v>195</v>
      </c>
      <c r="M197">
        <v>0.38698282441608844</v>
      </c>
      <c r="N197">
        <v>-1.7543859649122806</v>
      </c>
    </row>
    <row r="198" spans="1:14" x14ac:dyDescent="0.3">
      <c r="A198">
        <v>197</v>
      </c>
      <c r="B198" t="s">
        <v>139</v>
      </c>
      <c r="C198" t="s">
        <v>151</v>
      </c>
      <c r="D198" t="s">
        <v>155</v>
      </c>
      <c r="E198" t="s">
        <v>156</v>
      </c>
      <c r="F198" t="s">
        <v>161</v>
      </c>
      <c r="G198" t="s">
        <v>225</v>
      </c>
      <c r="H198">
        <v>402.81957074762983</v>
      </c>
      <c r="I198">
        <v>58</v>
      </c>
      <c r="J198">
        <v>1483724.2602019215</v>
      </c>
      <c r="K198">
        <v>108112000</v>
      </c>
      <c r="L198">
        <v>196</v>
      </c>
      <c r="M198">
        <v>0.38698282441608844</v>
      </c>
      <c r="N198">
        <v>-1.7543859649122806</v>
      </c>
    </row>
    <row r="199" spans="1:14" x14ac:dyDescent="0.3">
      <c r="A199">
        <v>198</v>
      </c>
      <c r="B199" t="s">
        <v>139</v>
      </c>
      <c r="C199" t="s">
        <v>151</v>
      </c>
      <c r="D199" t="s">
        <v>155</v>
      </c>
      <c r="E199" t="s">
        <v>156</v>
      </c>
      <c r="F199" t="s">
        <v>161</v>
      </c>
      <c r="G199" t="s">
        <v>225</v>
      </c>
      <c r="H199">
        <v>402.81957074762983</v>
      </c>
      <c r="I199">
        <v>58</v>
      </c>
      <c r="J199">
        <v>1483724.2602019215</v>
      </c>
      <c r="K199">
        <v>108112000</v>
      </c>
      <c r="L199">
        <v>197</v>
      </c>
      <c r="M199">
        <v>0.38698282441608844</v>
      </c>
      <c r="N199">
        <v>-1.7543859649122806</v>
      </c>
    </row>
    <row r="200" spans="1:14" x14ac:dyDescent="0.3">
      <c r="A200">
        <v>199</v>
      </c>
      <c r="B200" t="s">
        <v>139</v>
      </c>
      <c r="C200" t="s">
        <v>151</v>
      </c>
      <c r="D200" t="s">
        <v>155</v>
      </c>
      <c r="E200" t="s">
        <v>156</v>
      </c>
      <c r="F200" t="s">
        <v>161</v>
      </c>
      <c r="G200" t="s">
        <v>225</v>
      </c>
      <c r="H200">
        <v>402.81957074762983</v>
      </c>
      <c r="I200">
        <v>58</v>
      </c>
      <c r="J200">
        <v>1483724.2602019215</v>
      </c>
      <c r="K200">
        <v>108112000</v>
      </c>
      <c r="L200">
        <v>198</v>
      </c>
      <c r="M200">
        <v>0.38698282441608844</v>
      </c>
      <c r="N200">
        <v>-1.7543859649122806</v>
      </c>
    </row>
    <row r="201" spans="1:14" x14ac:dyDescent="0.3">
      <c r="A201">
        <v>200</v>
      </c>
      <c r="B201" t="s">
        <v>139</v>
      </c>
      <c r="C201" t="s">
        <v>151</v>
      </c>
      <c r="D201" t="s">
        <v>155</v>
      </c>
      <c r="E201" t="s">
        <v>156</v>
      </c>
      <c r="F201" t="s">
        <v>161</v>
      </c>
      <c r="G201" t="s">
        <v>225</v>
      </c>
      <c r="H201">
        <v>402.81957074762983</v>
      </c>
      <c r="I201">
        <v>58</v>
      </c>
      <c r="J201">
        <v>1483724.2602019215</v>
      </c>
      <c r="K201">
        <v>108112000</v>
      </c>
      <c r="L201">
        <v>199</v>
      </c>
      <c r="M201">
        <v>0.38698282441608844</v>
      </c>
      <c r="N201">
        <v>-1.7543859649122806</v>
      </c>
    </row>
    <row r="202" spans="1:14" x14ac:dyDescent="0.3">
      <c r="A202">
        <v>201</v>
      </c>
      <c r="B202" t="s">
        <v>139</v>
      </c>
      <c r="C202" t="s">
        <v>151</v>
      </c>
      <c r="D202" t="s">
        <v>155</v>
      </c>
      <c r="E202" t="s">
        <v>156</v>
      </c>
      <c r="F202" t="s">
        <v>161</v>
      </c>
      <c r="G202" t="s">
        <v>225</v>
      </c>
      <c r="H202">
        <v>402.81957074762983</v>
      </c>
      <c r="I202">
        <v>58</v>
      </c>
      <c r="J202">
        <v>1483724.2602019215</v>
      </c>
      <c r="K202">
        <v>108112000</v>
      </c>
      <c r="L202">
        <v>200</v>
      </c>
      <c r="M202">
        <v>0.38698282441608844</v>
      </c>
      <c r="N202">
        <v>-1.7543859649122806</v>
      </c>
    </row>
    <row r="203" spans="1:14" x14ac:dyDescent="0.3">
      <c r="A203">
        <v>202</v>
      </c>
      <c r="B203" t="s">
        <v>139</v>
      </c>
      <c r="C203" t="s">
        <v>151</v>
      </c>
      <c r="D203" t="s">
        <v>155</v>
      </c>
      <c r="E203" t="s">
        <v>156</v>
      </c>
      <c r="F203" t="s">
        <v>161</v>
      </c>
      <c r="G203" t="s">
        <v>225</v>
      </c>
      <c r="H203">
        <v>402.81957074762983</v>
      </c>
      <c r="I203">
        <v>58</v>
      </c>
      <c r="J203">
        <v>1483724.2602019215</v>
      </c>
      <c r="K203">
        <v>108112000</v>
      </c>
      <c r="L203">
        <v>201</v>
      </c>
      <c r="M203">
        <v>0.38698282441608844</v>
      </c>
      <c r="N203">
        <v>-1.7543859649122806</v>
      </c>
    </row>
    <row r="204" spans="1:14" x14ac:dyDescent="0.3">
      <c r="A204">
        <v>203</v>
      </c>
      <c r="B204" t="s">
        <v>139</v>
      </c>
      <c r="C204" t="s">
        <v>151</v>
      </c>
      <c r="D204" t="s">
        <v>155</v>
      </c>
      <c r="E204" t="s">
        <v>156</v>
      </c>
      <c r="F204" t="s">
        <v>161</v>
      </c>
      <c r="G204" t="s">
        <v>225</v>
      </c>
      <c r="H204">
        <v>402.81957074762983</v>
      </c>
      <c r="I204">
        <v>58</v>
      </c>
      <c r="J204">
        <v>1483724.2602019215</v>
      </c>
      <c r="K204">
        <v>108112000</v>
      </c>
      <c r="L204">
        <v>202</v>
      </c>
      <c r="M204">
        <v>0.38698282441608844</v>
      </c>
      <c r="N204">
        <v>-1.7543859649122806</v>
      </c>
    </row>
    <row r="205" spans="1:14" x14ac:dyDescent="0.3">
      <c r="A205">
        <v>204</v>
      </c>
      <c r="B205" t="s">
        <v>139</v>
      </c>
      <c r="C205" t="s">
        <v>151</v>
      </c>
      <c r="D205" t="s">
        <v>155</v>
      </c>
      <c r="E205" t="s">
        <v>156</v>
      </c>
      <c r="F205" t="s">
        <v>161</v>
      </c>
      <c r="G205" t="s">
        <v>225</v>
      </c>
      <c r="H205">
        <v>405.67839899547965</v>
      </c>
      <c r="I205">
        <v>58</v>
      </c>
      <c r="J205">
        <v>1653209.2755984599</v>
      </c>
      <c r="K205">
        <v>108112000</v>
      </c>
      <c r="L205">
        <v>203</v>
      </c>
      <c r="M205">
        <v>-10.99175795818854</v>
      </c>
      <c r="N205">
        <v>-1.7543859649122806</v>
      </c>
    </row>
    <row r="206" spans="1:14" x14ac:dyDescent="0.3">
      <c r="A206">
        <v>205</v>
      </c>
      <c r="B206" t="s">
        <v>139</v>
      </c>
      <c r="C206" t="s">
        <v>151</v>
      </c>
      <c r="D206" t="s">
        <v>155</v>
      </c>
      <c r="E206" t="s">
        <v>156</v>
      </c>
      <c r="F206" t="s">
        <v>161</v>
      </c>
      <c r="G206" t="s">
        <v>225</v>
      </c>
      <c r="H206">
        <v>405.67839899547965</v>
      </c>
      <c r="I206">
        <v>58</v>
      </c>
      <c r="J206">
        <v>1653209.2755984599</v>
      </c>
      <c r="K206">
        <v>108112000</v>
      </c>
      <c r="L206">
        <v>204</v>
      </c>
      <c r="M206">
        <v>-10.99175795818854</v>
      </c>
      <c r="N206">
        <v>-1.7543859649122806</v>
      </c>
    </row>
    <row r="207" spans="1:14" x14ac:dyDescent="0.3">
      <c r="A207">
        <v>206</v>
      </c>
      <c r="B207" t="s">
        <v>139</v>
      </c>
      <c r="C207" t="s">
        <v>151</v>
      </c>
      <c r="D207" t="s">
        <v>155</v>
      </c>
      <c r="E207" t="s">
        <v>156</v>
      </c>
      <c r="F207" t="s">
        <v>161</v>
      </c>
      <c r="G207" t="s">
        <v>225</v>
      </c>
      <c r="H207">
        <v>405.67839899547965</v>
      </c>
      <c r="I207">
        <v>58</v>
      </c>
      <c r="J207">
        <v>1653209.2755984599</v>
      </c>
      <c r="K207">
        <v>108112000</v>
      </c>
      <c r="L207">
        <v>205</v>
      </c>
      <c r="M207">
        <v>-10.99175795818854</v>
      </c>
      <c r="N207">
        <v>-1.7543859649122806</v>
      </c>
    </row>
    <row r="208" spans="1:14" x14ac:dyDescent="0.3">
      <c r="A208">
        <v>207</v>
      </c>
      <c r="B208" t="s">
        <v>139</v>
      </c>
      <c r="C208" t="s">
        <v>151</v>
      </c>
      <c r="D208" t="s">
        <v>155</v>
      </c>
      <c r="E208" t="s">
        <v>156</v>
      </c>
      <c r="F208" t="s">
        <v>161</v>
      </c>
      <c r="G208" t="s">
        <v>225</v>
      </c>
      <c r="H208">
        <v>405.67839899547965</v>
      </c>
      <c r="I208">
        <v>58</v>
      </c>
      <c r="J208">
        <v>1653209.2755984599</v>
      </c>
      <c r="K208">
        <v>108112000</v>
      </c>
      <c r="L208">
        <v>206</v>
      </c>
      <c r="M208">
        <v>-10.99175795818854</v>
      </c>
      <c r="N208">
        <v>-1.7543859649122806</v>
      </c>
    </row>
    <row r="209" spans="1:14" x14ac:dyDescent="0.3">
      <c r="A209">
        <v>208</v>
      </c>
      <c r="B209" t="s">
        <v>139</v>
      </c>
      <c r="C209" t="s">
        <v>151</v>
      </c>
      <c r="D209" t="s">
        <v>155</v>
      </c>
      <c r="E209" t="s">
        <v>156</v>
      </c>
      <c r="F209" t="s">
        <v>161</v>
      </c>
      <c r="G209" t="s">
        <v>225</v>
      </c>
      <c r="H209">
        <v>405.67839899547965</v>
      </c>
      <c r="I209">
        <v>58</v>
      </c>
      <c r="J209">
        <v>1653209.2755984599</v>
      </c>
      <c r="K209">
        <v>108112000</v>
      </c>
      <c r="L209">
        <v>207</v>
      </c>
      <c r="M209">
        <v>-10.99175795818854</v>
      </c>
      <c r="N209">
        <v>-1.7543859649122806</v>
      </c>
    </row>
    <row r="210" spans="1:14" x14ac:dyDescent="0.3">
      <c r="A210">
        <v>209</v>
      </c>
      <c r="B210" t="s">
        <v>139</v>
      </c>
      <c r="C210" t="s">
        <v>151</v>
      </c>
      <c r="D210" t="s">
        <v>155</v>
      </c>
      <c r="E210" t="s">
        <v>156</v>
      </c>
      <c r="F210" t="s">
        <v>161</v>
      </c>
      <c r="G210" t="s">
        <v>225</v>
      </c>
      <c r="H210">
        <v>405.67839899547965</v>
      </c>
      <c r="I210">
        <v>58</v>
      </c>
      <c r="J210">
        <v>1653209.2755984599</v>
      </c>
      <c r="K210">
        <v>108112000</v>
      </c>
      <c r="L210">
        <v>208</v>
      </c>
      <c r="M210">
        <v>-10.99175795818854</v>
      </c>
      <c r="N210">
        <v>-1.7543859649122806</v>
      </c>
    </row>
    <row r="211" spans="1:14" x14ac:dyDescent="0.3">
      <c r="A211">
        <v>210</v>
      </c>
      <c r="B211" t="s">
        <v>139</v>
      </c>
      <c r="C211" t="s">
        <v>151</v>
      </c>
      <c r="D211" t="s">
        <v>155</v>
      </c>
      <c r="E211" t="s">
        <v>156</v>
      </c>
      <c r="F211" t="s">
        <v>161</v>
      </c>
      <c r="G211" t="s">
        <v>225</v>
      </c>
      <c r="H211">
        <v>405.67839899547965</v>
      </c>
      <c r="I211">
        <v>58</v>
      </c>
      <c r="J211">
        <v>1653209.2755984599</v>
      </c>
      <c r="K211">
        <v>108112000</v>
      </c>
      <c r="L211">
        <v>209</v>
      </c>
      <c r="M211">
        <v>-10.99175795818854</v>
      </c>
      <c r="N211">
        <v>-1.7543859649122806</v>
      </c>
    </row>
    <row r="212" spans="1:14" x14ac:dyDescent="0.3">
      <c r="A212">
        <v>211</v>
      </c>
      <c r="B212" t="s">
        <v>139</v>
      </c>
      <c r="C212" t="s">
        <v>151</v>
      </c>
      <c r="D212" t="s">
        <v>155</v>
      </c>
      <c r="E212" t="s">
        <v>156</v>
      </c>
      <c r="F212" t="s">
        <v>161</v>
      </c>
      <c r="G212" t="s">
        <v>225</v>
      </c>
      <c r="H212">
        <v>405.67839899547965</v>
      </c>
      <c r="I212">
        <v>58</v>
      </c>
      <c r="J212">
        <v>1653209.2755984599</v>
      </c>
      <c r="K212">
        <v>108112000</v>
      </c>
      <c r="L212">
        <v>210</v>
      </c>
      <c r="M212">
        <v>-10.99175795818854</v>
      </c>
      <c r="N212">
        <v>-1.7543859649122806</v>
      </c>
    </row>
    <row r="213" spans="1:14" x14ac:dyDescent="0.3">
      <c r="A213">
        <v>212</v>
      </c>
      <c r="B213" t="s">
        <v>139</v>
      </c>
      <c r="C213" t="s">
        <v>151</v>
      </c>
      <c r="D213" t="s">
        <v>155</v>
      </c>
      <c r="E213" t="s">
        <v>156</v>
      </c>
      <c r="F213" t="s">
        <v>161</v>
      </c>
      <c r="G213" t="s">
        <v>225</v>
      </c>
      <c r="H213">
        <v>405.67839899547965</v>
      </c>
      <c r="I213">
        <v>58</v>
      </c>
      <c r="J213">
        <v>1653209.2755984599</v>
      </c>
      <c r="K213">
        <v>108112000</v>
      </c>
      <c r="L213">
        <v>211</v>
      </c>
      <c r="M213">
        <v>-10.99175795818854</v>
      </c>
      <c r="N213">
        <v>-1.7543859649122806</v>
      </c>
    </row>
    <row r="214" spans="1:14" x14ac:dyDescent="0.3">
      <c r="A214">
        <v>213</v>
      </c>
      <c r="B214" t="s">
        <v>139</v>
      </c>
      <c r="C214" t="s">
        <v>151</v>
      </c>
      <c r="D214" t="s">
        <v>155</v>
      </c>
      <c r="E214" t="s">
        <v>156</v>
      </c>
      <c r="F214" t="s">
        <v>161</v>
      </c>
      <c r="G214" t="s">
        <v>225</v>
      </c>
      <c r="H214">
        <v>405.67839899547965</v>
      </c>
      <c r="I214">
        <v>58</v>
      </c>
      <c r="J214">
        <v>1653209.2755984599</v>
      </c>
      <c r="K214">
        <v>108112000</v>
      </c>
      <c r="L214">
        <v>212</v>
      </c>
      <c r="M214">
        <v>-10.99175795818854</v>
      </c>
      <c r="N214">
        <v>-1.7543859649122806</v>
      </c>
    </row>
    <row r="215" spans="1:14" x14ac:dyDescent="0.3">
      <c r="A215">
        <v>214</v>
      </c>
      <c r="B215" t="s">
        <v>139</v>
      </c>
      <c r="C215" t="s">
        <v>151</v>
      </c>
      <c r="D215" t="s">
        <v>155</v>
      </c>
      <c r="E215" t="s">
        <v>156</v>
      </c>
      <c r="F215" t="s">
        <v>161</v>
      </c>
      <c r="G215" t="s">
        <v>225</v>
      </c>
      <c r="H215">
        <v>405.67839899547965</v>
      </c>
      <c r="I215">
        <v>58</v>
      </c>
      <c r="J215">
        <v>1653209.2755984599</v>
      </c>
      <c r="K215">
        <v>108112000</v>
      </c>
      <c r="L215">
        <v>213</v>
      </c>
      <c r="M215">
        <v>-10.99175795818854</v>
      </c>
      <c r="N215">
        <v>-1.7543859649122806</v>
      </c>
    </row>
    <row r="216" spans="1:14" x14ac:dyDescent="0.3">
      <c r="A216">
        <v>215</v>
      </c>
      <c r="B216" t="s">
        <v>139</v>
      </c>
      <c r="C216" t="s">
        <v>151</v>
      </c>
      <c r="D216" t="s">
        <v>155</v>
      </c>
      <c r="E216" t="s">
        <v>156</v>
      </c>
      <c r="F216" t="s">
        <v>161</v>
      </c>
      <c r="G216" t="s">
        <v>225</v>
      </c>
      <c r="H216">
        <v>405.67839899547965</v>
      </c>
      <c r="I216">
        <v>58</v>
      </c>
      <c r="J216">
        <v>1653209.2755984599</v>
      </c>
      <c r="K216">
        <v>108112000</v>
      </c>
      <c r="L216">
        <v>214</v>
      </c>
      <c r="M216">
        <v>-10.99175795818854</v>
      </c>
      <c r="N216">
        <v>-1.7543859649122806</v>
      </c>
    </row>
    <row r="217" spans="1:14" x14ac:dyDescent="0.3">
      <c r="A217">
        <v>216</v>
      </c>
      <c r="B217" t="s">
        <v>139</v>
      </c>
      <c r="C217" t="s">
        <v>151</v>
      </c>
      <c r="D217" t="s">
        <v>155</v>
      </c>
      <c r="E217" t="s">
        <v>156</v>
      </c>
      <c r="F217" t="s">
        <v>161</v>
      </c>
      <c r="G217" t="s">
        <v>225</v>
      </c>
      <c r="H217">
        <v>405.67839899547965</v>
      </c>
      <c r="I217">
        <v>58</v>
      </c>
      <c r="J217">
        <v>1653209.2755984599</v>
      </c>
      <c r="K217">
        <v>108112000</v>
      </c>
      <c r="L217">
        <v>215</v>
      </c>
      <c r="M217">
        <v>-10.99175795818854</v>
      </c>
      <c r="N217">
        <v>-1.7543859649122806</v>
      </c>
    </row>
    <row r="218" spans="1:14" x14ac:dyDescent="0.3">
      <c r="A218">
        <v>217</v>
      </c>
      <c r="B218" t="s">
        <v>139</v>
      </c>
      <c r="C218" t="s">
        <v>151</v>
      </c>
      <c r="D218" t="s">
        <v>155</v>
      </c>
      <c r="E218" t="s">
        <v>156</v>
      </c>
      <c r="F218" t="s">
        <v>161</v>
      </c>
      <c r="G218" t="s">
        <v>225</v>
      </c>
      <c r="H218">
        <v>405.67839899547965</v>
      </c>
      <c r="I218">
        <v>58</v>
      </c>
      <c r="J218">
        <v>1653209.2755984599</v>
      </c>
      <c r="K218">
        <v>108112000</v>
      </c>
      <c r="L218">
        <v>216</v>
      </c>
      <c r="M218">
        <v>-10.99175795818854</v>
      </c>
      <c r="N218">
        <v>-1.7543859649122806</v>
      </c>
    </row>
    <row r="219" spans="1:14" x14ac:dyDescent="0.3">
      <c r="A219">
        <v>218</v>
      </c>
      <c r="B219" t="s">
        <v>139</v>
      </c>
      <c r="C219" t="s">
        <v>151</v>
      </c>
      <c r="D219" t="s">
        <v>155</v>
      </c>
      <c r="E219" t="s">
        <v>156</v>
      </c>
      <c r="F219" t="s">
        <v>161</v>
      </c>
      <c r="G219" t="s">
        <v>225</v>
      </c>
      <c r="H219">
        <v>405.67839899547965</v>
      </c>
      <c r="I219">
        <v>58</v>
      </c>
      <c r="J219">
        <v>1653209.2755984599</v>
      </c>
      <c r="K219">
        <v>108112000</v>
      </c>
      <c r="L219">
        <v>217</v>
      </c>
      <c r="M219">
        <v>-10.99175795818854</v>
      </c>
      <c r="N219">
        <v>-1.7543859649122806</v>
      </c>
    </row>
    <row r="220" spans="1:14" x14ac:dyDescent="0.3">
      <c r="A220">
        <v>219</v>
      </c>
      <c r="B220" t="s">
        <v>139</v>
      </c>
      <c r="C220" t="s">
        <v>151</v>
      </c>
      <c r="D220" t="s">
        <v>155</v>
      </c>
      <c r="E220" t="s">
        <v>156</v>
      </c>
      <c r="F220" t="s">
        <v>161</v>
      </c>
      <c r="G220" t="s">
        <v>225</v>
      </c>
      <c r="H220">
        <v>405.67839899547965</v>
      </c>
      <c r="I220">
        <v>58</v>
      </c>
      <c r="J220">
        <v>1653209.2755984599</v>
      </c>
      <c r="K220">
        <v>108112000</v>
      </c>
      <c r="L220">
        <v>218</v>
      </c>
      <c r="M220">
        <v>-10.99175795818854</v>
      </c>
      <c r="N220">
        <v>-1.7543859649122806</v>
      </c>
    </row>
    <row r="221" spans="1:14" x14ac:dyDescent="0.3">
      <c r="A221">
        <v>220</v>
      </c>
      <c r="B221" t="s">
        <v>139</v>
      </c>
      <c r="C221" t="s">
        <v>151</v>
      </c>
      <c r="D221" t="s">
        <v>155</v>
      </c>
      <c r="E221" t="s">
        <v>156</v>
      </c>
      <c r="F221" t="s">
        <v>161</v>
      </c>
      <c r="G221" t="s">
        <v>225</v>
      </c>
      <c r="H221">
        <v>405.67839899547965</v>
      </c>
      <c r="I221">
        <v>58</v>
      </c>
      <c r="J221">
        <v>1653209.2755984599</v>
      </c>
      <c r="K221">
        <v>108112000</v>
      </c>
      <c r="L221">
        <v>219</v>
      </c>
      <c r="M221">
        <v>-10.99175795818854</v>
      </c>
      <c r="N221">
        <v>-1.7543859649122806</v>
      </c>
    </row>
    <row r="222" spans="1:14" x14ac:dyDescent="0.3">
      <c r="A222">
        <v>221</v>
      </c>
      <c r="B222" t="s">
        <v>139</v>
      </c>
      <c r="C222" t="s">
        <v>151</v>
      </c>
      <c r="D222" t="s">
        <v>155</v>
      </c>
      <c r="E222" t="s">
        <v>156</v>
      </c>
      <c r="F222" t="s">
        <v>161</v>
      </c>
      <c r="G222" t="s">
        <v>225</v>
      </c>
      <c r="H222">
        <v>405.67839899547965</v>
      </c>
      <c r="I222">
        <v>58</v>
      </c>
      <c r="J222">
        <v>1653209.2755984599</v>
      </c>
      <c r="K222">
        <v>108112000</v>
      </c>
      <c r="L222">
        <v>220</v>
      </c>
      <c r="M222">
        <v>-10.99175795818854</v>
      </c>
      <c r="N222">
        <v>-1.7543859649122806</v>
      </c>
    </row>
    <row r="223" spans="1:14" x14ac:dyDescent="0.3">
      <c r="A223">
        <v>222</v>
      </c>
      <c r="B223" t="s">
        <v>139</v>
      </c>
      <c r="C223" t="s">
        <v>151</v>
      </c>
      <c r="D223" t="s">
        <v>155</v>
      </c>
      <c r="E223" t="s">
        <v>156</v>
      </c>
      <c r="F223" t="s">
        <v>161</v>
      </c>
      <c r="G223" t="s">
        <v>225</v>
      </c>
      <c r="H223">
        <v>405.67839899547965</v>
      </c>
      <c r="I223">
        <v>58</v>
      </c>
      <c r="J223">
        <v>1653209.2755984599</v>
      </c>
      <c r="K223">
        <v>108112000</v>
      </c>
      <c r="L223">
        <v>221</v>
      </c>
      <c r="M223">
        <v>-10.99175795818854</v>
      </c>
      <c r="N223">
        <v>-1.7543859649122806</v>
      </c>
    </row>
    <row r="224" spans="1:14" x14ac:dyDescent="0.3">
      <c r="A224">
        <v>223</v>
      </c>
      <c r="B224" t="s">
        <v>139</v>
      </c>
      <c r="C224" t="s">
        <v>151</v>
      </c>
      <c r="D224" t="s">
        <v>155</v>
      </c>
      <c r="E224" t="s">
        <v>156</v>
      </c>
      <c r="F224" t="s">
        <v>161</v>
      </c>
      <c r="G224" t="s">
        <v>225</v>
      </c>
      <c r="H224">
        <v>405.67839899547965</v>
      </c>
      <c r="I224">
        <v>58</v>
      </c>
      <c r="J224">
        <v>1653209.2755984599</v>
      </c>
      <c r="K224">
        <v>108112000</v>
      </c>
      <c r="L224">
        <v>222</v>
      </c>
      <c r="M224">
        <v>-10.99175795818854</v>
      </c>
      <c r="N224">
        <v>-1.7543859649122806</v>
      </c>
    </row>
    <row r="225" spans="1:14" x14ac:dyDescent="0.3">
      <c r="A225">
        <v>224</v>
      </c>
      <c r="B225" t="s">
        <v>139</v>
      </c>
      <c r="C225" t="s">
        <v>151</v>
      </c>
      <c r="D225" t="s">
        <v>155</v>
      </c>
      <c r="E225" t="s">
        <v>156</v>
      </c>
      <c r="F225" t="s">
        <v>161</v>
      </c>
      <c r="G225" t="s">
        <v>225</v>
      </c>
      <c r="H225">
        <v>405.67839899547965</v>
      </c>
      <c r="I225">
        <v>58</v>
      </c>
      <c r="J225">
        <v>1653209.2755984599</v>
      </c>
      <c r="K225">
        <v>108112000</v>
      </c>
      <c r="L225">
        <v>223</v>
      </c>
      <c r="M225">
        <v>-10.99175795818854</v>
      </c>
      <c r="N225">
        <v>-1.7543859649122806</v>
      </c>
    </row>
    <row r="226" spans="1:14" x14ac:dyDescent="0.3">
      <c r="A226">
        <v>225</v>
      </c>
      <c r="B226" t="s">
        <v>139</v>
      </c>
      <c r="C226" t="s">
        <v>151</v>
      </c>
      <c r="D226" t="s">
        <v>155</v>
      </c>
      <c r="E226" t="s">
        <v>156</v>
      </c>
      <c r="F226" t="s">
        <v>161</v>
      </c>
      <c r="G226" t="s">
        <v>225</v>
      </c>
      <c r="H226">
        <v>405.67839899547965</v>
      </c>
      <c r="I226">
        <v>58</v>
      </c>
      <c r="J226">
        <v>1653209.2755984599</v>
      </c>
      <c r="K226">
        <v>108112000</v>
      </c>
      <c r="L226">
        <v>224</v>
      </c>
      <c r="M226">
        <v>-10.99175795818854</v>
      </c>
      <c r="N226">
        <v>-1.7543859649122806</v>
      </c>
    </row>
    <row r="227" spans="1:14" x14ac:dyDescent="0.3">
      <c r="A227">
        <v>226</v>
      </c>
      <c r="B227" t="s">
        <v>139</v>
      </c>
      <c r="C227" t="s">
        <v>151</v>
      </c>
      <c r="D227" t="s">
        <v>155</v>
      </c>
      <c r="E227" t="s">
        <v>156</v>
      </c>
      <c r="F227" t="s">
        <v>161</v>
      </c>
      <c r="G227" t="s">
        <v>225</v>
      </c>
      <c r="H227">
        <v>405.67839899547965</v>
      </c>
      <c r="I227">
        <v>58</v>
      </c>
      <c r="J227">
        <v>1653209.2755984599</v>
      </c>
      <c r="K227">
        <v>108112000</v>
      </c>
      <c r="L227">
        <v>225</v>
      </c>
      <c r="M227">
        <v>-10.99175795818854</v>
      </c>
      <c r="N227">
        <v>-1.7543859649122806</v>
      </c>
    </row>
    <row r="228" spans="1:14" x14ac:dyDescent="0.3">
      <c r="A228">
        <v>227</v>
      </c>
      <c r="B228" t="s">
        <v>139</v>
      </c>
      <c r="C228" t="s">
        <v>151</v>
      </c>
      <c r="D228" t="s">
        <v>155</v>
      </c>
      <c r="E228" t="s">
        <v>156</v>
      </c>
      <c r="F228" t="s">
        <v>161</v>
      </c>
      <c r="G228" t="s">
        <v>225</v>
      </c>
      <c r="H228">
        <v>405.67839899547965</v>
      </c>
      <c r="I228">
        <v>58</v>
      </c>
      <c r="J228">
        <v>1653209.2755984599</v>
      </c>
      <c r="K228">
        <v>108112000</v>
      </c>
      <c r="L228">
        <v>226</v>
      </c>
      <c r="M228">
        <v>-10.99175795818854</v>
      </c>
      <c r="N228">
        <v>-1.7543859649122806</v>
      </c>
    </row>
    <row r="229" spans="1:14" x14ac:dyDescent="0.3">
      <c r="A229">
        <v>228</v>
      </c>
      <c r="B229" t="s">
        <v>139</v>
      </c>
      <c r="C229" t="s">
        <v>151</v>
      </c>
      <c r="D229" t="s">
        <v>155</v>
      </c>
      <c r="E229" t="s">
        <v>156</v>
      </c>
      <c r="F229" t="s">
        <v>161</v>
      </c>
      <c r="G229" t="s">
        <v>225</v>
      </c>
      <c r="H229">
        <v>405.67839899547965</v>
      </c>
      <c r="I229">
        <v>58</v>
      </c>
      <c r="J229">
        <v>1653209.2755984599</v>
      </c>
      <c r="K229">
        <v>108112000</v>
      </c>
      <c r="L229">
        <v>227</v>
      </c>
      <c r="M229">
        <v>-10.99175795818854</v>
      </c>
      <c r="N229">
        <v>-1.7543859649122806</v>
      </c>
    </row>
    <row r="230" spans="1:14" x14ac:dyDescent="0.3">
      <c r="A230">
        <v>229</v>
      </c>
      <c r="B230" t="s">
        <v>139</v>
      </c>
      <c r="C230" t="s">
        <v>151</v>
      </c>
      <c r="D230" t="s">
        <v>155</v>
      </c>
      <c r="E230" t="s">
        <v>156</v>
      </c>
      <c r="F230" t="s">
        <v>161</v>
      </c>
      <c r="G230" t="s">
        <v>225</v>
      </c>
      <c r="H230">
        <v>405.67839899547965</v>
      </c>
      <c r="I230">
        <v>58</v>
      </c>
      <c r="J230">
        <v>1653209.2755984599</v>
      </c>
      <c r="K230">
        <v>108112000</v>
      </c>
      <c r="L230">
        <v>228</v>
      </c>
      <c r="M230">
        <v>-10.99175795818854</v>
      </c>
      <c r="N230">
        <v>-1.7543859649122806</v>
      </c>
    </row>
    <row r="231" spans="1:14" x14ac:dyDescent="0.3">
      <c r="A231">
        <v>230</v>
      </c>
      <c r="B231" t="s">
        <v>139</v>
      </c>
      <c r="C231" t="s">
        <v>151</v>
      </c>
      <c r="D231" t="s">
        <v>155</v>
      </c>
      <c r="E231" t="s">
        <v>156</v>
      </c>
      <c r="F231" t="s">
        <v>161</v>
      </c>
      <c r="G231" t="s">
        <v>225</v>
      </c>
      <c r="H231">
        <v>405.67839899547965</v>
      </c>
      <c r="I231">
        <v>58</v>
      </c>
      <c r="J231">
        <v>1653209.2755984599</v>
      </c>
      <c r="K231">
        <v>108112000</v>
      </c>
      <c r="L231">
        <v>229</v>
      </c>
      <c r="M231">
        <v>-10.99175795818854</v>
      </c>
      <c r="N231">
        <v>-1.7543859649122806</v>
      </c>
    </row>
    <row r="232" spans="1:14" x14ac:dyDescent="0.3">
      <c r="A232">
        <v>231</v>
      </c>
      <c r="B232" t="s">
        <v>139</v>
      </c>
      <c r="C232" t="s">
        <v>151</v>
      </c>
      <c r="D232" t="s">
        <v>155</v>
      </c>
      <c r="E232" t="s">
        <v>156</v>
      </c>
      <c r="F232" t="s">
        <v>161</v>
      </c>
      <c r="G232" t="s">
        <v>225</v>
      </c>
      <c r="H232">
        <v>405.67839899547965</v>
      </c>
      <c r="I232">
        <v>58</v>
      </c>
      <c r="J232">
        <v>1653209.2755984599</v>
      </c>
      <c r="K232">
        <v>108112000</v>
      </c>
      <c r="L232">
        <v>230</v>
      </c>
      <c r="M232">
        <v>-10.99175795818854</v>
      </c>
      <c r="N232">
        <v>-1.7543859649122806</v>
      </c>
    </row>
    <row r="233" spans="1:14" x14ac:dyDescent="0.3">
      <c r="A233">
        <v>232</v>
      </c>
      <c r="B233" t="s">
        <v>139</v>
      </c>
      <c r="C233" t="s">
        <v>151</v>
      </c>
      <c r="D233" t="s">
        <v>155</v>
      </c>
      <c r="E233" t="s">
        <v>156</v>
      </c>
      <c r="F233" t="s">
        <v>161</v>
      </c>
      <c r="G233" t="s">
        <v>225</v>
      </c>
      <c r="H233">
        <v>405.67839899547965</v>
      </c>
      <c r="I233">
        <v>58</v>
      </c>
      <c r="J233">
        <v>1653209.2755984599</v>
      </c>
      <c r="K233">
        <v>108112000</v>
      </c>
      <c r="L233">
        <v>231</v>
      </c>
      <c r="M233">
        <v>-10.99175795818854</v>
      </c>
      <c r="N233">
        <v>-1.7543859649122806</v>
      </c>
    </row>
    <row r="234" spans="1:14" x14ac:dyDescent="0.3">
      <c r="A234">
        <v>233</v>
      </c>
      <c r="B234" t="s">
        <v>139</v>
      </c>
      <c r="C234" t="s">
        <v>151</v>
      </c>
      <c r="D234" t="s">
        <v>155</v>
      </c>
      <c r="E234" t="s">
        <v>156</v>
      </c>
      <c r="F234" t="s">
        <v>161</v>
      </c>
      <c r="G234" t="s">
        <v>225</v>
      </c>
      <c r="H234">
        <v>405.67839899547965</v>
      </c>
      <c r="I234">
        <v>58</v>
      </c>
      <c r="J234">
        <v>1653209.2755984599</v>
      </c>
      <c r="K234">
        <v>108112000</v>
      </c>
      <c r="L234">
        <v>232</v>
      </c>
      <c r="M234">
        <v>-10.99175795818854</v>
      </c>
      <c r="N234">
        <v>-1.7543859649122806</v>
      </c>
    </row>
    <row r="235" spans="1:14" x14ac:dyDescent="0.3">
      <c r="A235">
        <v>234</v>
      </c>
      <c r="B235" t="s">
        <v>139</v>
      </c>
      <c r="C235" t="s">
        <v>151</v>
      </c>
      <c r="D235" t="s">
        <v>155</v>
      </c>
      <c r="E235" t="s">
        <v>156</v>
      </c>
      <c r="F235" t="s">
        <v>161</v>
      </c>
      <c r="G235" t="s">
        <v>225</v>
      </c>
      <c r="H235">
        <v>405.67839899547965</v>
      </c>
      <c r="I235">
        <v>58</v>
      </c>
      <c r="J235">
        <v>1653209.2755984599</v>
      </c>
      <c r="K235">
        <v>108112000</v>
      </c>
      <c r="L235">
        <v>233</v>
      </c>
      <c r="M235">
        <v>-10.99175795818854</v>
      </c>
      <c r="N235">
        <v>-1.7543859649122806</v>
      </c>
    </row>
    <row r="236" spans="1:14" x14ac:dyDescent="0.3">
      <c r="A236">
        <v>235</v>
      </c>
      <c r="B236" t="s">
        <v>139</v>
      </c>
      <c r="C236" t="s">
        <v>151</v>
      </c>
      <c r="D236" t="s">
        <v>155</v>
      </c>
      <c r="E236" t="s">
        <v>156</v>
      </c>
      <c r="F236" t="s">
        <v>161</v>
      </c>
      <c r="G236" t="s">
        <v>225</v>
      </c>
      <c r="H236">
        <v>405.67839899547965</v>
      </c>
      <c r="I236">
        <v>58</v>
      </c>
      <c r="J236">
        <v>1653209.2755984599</v>
      </c>
      <c r="K236">
        <v>108112000</v>
      </c>
      <c r="L236">
        <v>234</v>
      </c>
      <c r="M236">
        <v>-10.99175795818854</v>
      </c>
      <c r="N236">
        <v>-1.7543859649122806</v>
      </c>
    </row>
    <row r="237" spans="1:14" x14ac:dyDescent="0.3">
      <c r="A237">
        <v>236</v>
      </c>
      <c r="B237" t="s">
        <v>139</v>
      </c>
      <c r="C237" t="s">
        <v>151</v>
      </c>
      <c r="D237" t="s">
        <v>155</v>
      </c>
      <c r="E237" t="s">
        <v>156</v>
      </c>
      <c r="F237" t="s">
        <v>161</v>
      </c>
      <c r="G237" t="s">
        <v>225</v>
      </c>
      <c r="H237">
        <v>405.67839899547965</v>
      </c>
      <c r="I237">
        <v>58</v>
      </c>
      <c r="J237">
        <v>1653209.2755984599</v>
      </c>
      <c r="K237">
        <v>108112000</v>
      </c>
      <c r="L237">
        <v>235</v>
      </c>
      <c r="M237">
        <v>-10.99175795818854</v>
      </c>
      <c r="N237">
        <v>-1.7543859649122806</v>
      </c>
    </row>
    <row r="238" spans="1:14" x14ac:dyDescent="0.3">
      <c r="A238">
        <v>237</v>
      </c>
      <c r="B238" t="s">
        <v>139</v>
      </c>
      <c r="C238" t="s">
        <v>151</v>
      </c>
      <c r="D238" t="s">
        <v>155</v>
      </c>
      <c r="E238" t="s">
        <v>156</v>
      </c>
      <c r="F238" t="s">
        <v>161</v>
      </c>
      <c r="G238" t="s">
        <v>225</v>
      </c>
      <c r="H238">
        <v>405.67839899547965</v>
      </c>
      <c r="I238">
        <v>58</v>
      </c>
      <c r="J238">
        <v>1653209.2755984599</v>
      </c>
      <c r="K238">
        <v>108112000</v>
      </c>
      <c r="L238">
        <v>236</v>
      </c>
      <c r="M238">
        <v>-10.99175795818854</v>
      </c>
      <c r="N238">
        <v>-1.7543859649122806</v>
      </c>
    </row>
    <row r="239" spans="1:14" x14ac:dyDescent="0.3">
      <c r="A239">
        <v>238</v>
      </c>
      <c r="B239" t="s">
        <v>139</v>
      </c>
      <c r="C239" t="s">
        <v>151</v>
      </c>
      <c r="D239" t="s">
        <v>155</v>
      </c>
      <c r="E239" t="s">
        <v>156</v>
      </c>
      <c r="F239" t="s">
        <v>161</v>
      </c>
      <c r="G239" t="s">
        <v>225</v>
      </c>
      <c r="H239">
        <v>405.67839899547965</v>
      </c>
      <c r="I239">
        <v>58</v>
      </c>
      <c r="J239">
        <v>1653209.2755984599</v>
      </c>
      <c r="K239">
        <v>108112000</v>
      </c>
      <c r="L239">
        <v>237</v>
      </c>
      <c r="M239">
        <v>-10.99175795818854</v>
      </c>
      <c r="N239">
        <v>-1.7543859649122806</v>
      </c>
    </row>
    <row r="240" spans="1:14" x14ac:dyDescent="0.3">
      <c r="A240">
        <v>239</v>
      </c>
      <c r="B240" t="s">
        <v>139</v>
      </c>
      <c r="C240" t="s">
        <v>151</v>
      </c>
      <c r="D240" t="s">
        <v>155</v>
      </c>
      <c r="E240" t="s">
        <v>156</v>
      </c>
      <c r="F240" t="s">
        <v>161</v>
      </c>
      <c r="G240" t="s">
        <v>225</v>
      </c>
      <c r="H240">
        <v>405.67839899547965</v>
      </c>
      <c r="I240">
        <v>58</v>
      </c>
      <c r="J240">
        <v>1653209.2755984599</v>
      </c>
      <c r="K240">
        <v>108112000</v>
      </c>
      <c r="L240">
        <v>238</v>
      </c>
      <c r="M240">
        <v>-10.99175795818854</v>
      </c>
      <c r="N240">
        <v>-1.7543859649122806</v>
      </c>
    </row>
    <row r="241" spans="1:14" x14ac:dyDescent="0.3">
      <c r="A241">
        <v>240</v>
      </c>
      <c r="B241" t="s">
        <v>139</v>
      </c>
      <c r="C241" t="s">
        <v>151</v>
      </c>
      <c r="D241" t="s">
        <v>155</v>
      </c>
      <c r="E241" t="s">
        <v>156</v>
      </c>
      <c r="F241" t="s">
        <v>161</v>
      </c>
      <c r="G241" t="s">
        <v>225</v>
      </c>
      <c r="H241">
        <v>405.67839899547965</v>
      </c>
      <c r="I241">
        <v>58</v>
      </c>
      <c r="J241">
        <v>1653209.2755984599</v>
      </c>
      <c r="K241">
        <v>108112000</v>
      </c>
      <c r="L241">
        <v>239</v>
      </c>
      <c r="M241">
        <v>-10.99175795818854</v>
      </c>
      <c r="N241">
        <v>-1.7543859649122806</v>
      </c>
    </row>
    <row r="242" spans="1:14" x14ac:dyDescent="0.3">
      <c r="A242">
        <v>241</v>
      </c>
      <c r="B242" t="s">
        <v>139</v>
      </c>
      <c r="C242" t="s">
        <v>151</v>
      </c>
      <c r="D242" t="s">
        <v>155</v>
      </c>
      <c r="E242" t="s">
        <v>156</v>
      </c>
      <c r="F242" t="s">
        <v>161</v>
      </c>
      <c r="G242" t="s">
        <v>225</v>
      </c>
      <c r="H242">
        <v>405.67839899547965</v>
      </c>
      <c r="I242">
        <v>58</v>
      </c>
      <c r="J242">
        <v>1653209.2755984599</v>
      </c>
      <c r="K242">
        <v>108112000</v>
      </c>
      <c r="L242">
        <v>240</v>
      </c>
      <c r="M242">
        <v>-10.99175795818854</v>
      </c>
      <c r="N242">
        <v>-1.7543859649122806</v>
      </c>
    </row>
    <row r="243" spans="1:14" x14ac:dyDescent="0.3">
      <c r="A243">
        <v>242</v>
      </c>
      <c r="B243" t="s">
        <v>139</v>
      </c>
      <c r="C243" t="s">
        <v>151</v>
      </c>
      <c r="D243" t="s">
        <v>155</v>
      </c>
      <c r="E243" t="s">
        <v>156</v>
      </c>
      <c r="F243" t="s">
        <v>161</v>
      </c>
      <c r="G243" t="s">
        <v>225</v>
      </c>
      <c r="H243">
        <v>405.67839899547965</v>
      </c>
      <c r="I243">
        <v>58</v>
      </c>
      <c r="J243">
        <v>1653209.2755984599</v>
      </c>
      <c r="K243">
        <v>108112000</v>
      </c>
      <c r="L243">
        <v>241</v>
      </c>
      <c r="M243">
        <v>-10.99175795818854</v>
      </c>
      <c r="N243">
        <v>-1.7543859649122806</v>
      </c>
    </row>
    <row r="244" spans="1:14" x14ac:dyDescent="0.3">
      <c r="A244">
        <v>243</v>
      </c>
      <c r="B244" t="s">
        <v>139</v>
      </c>
      <c r="C244" t="s">
        <v>151</v>
      </c>
      <c r="D244" t="s">
        <v>155</v>
      </c>
      <c r="E244" t="s">
        <v>156</v>
      </c>
      <c r="F244" t="s">
        <v>161</v>
      </c>
      <c r="G244" t="s">
        <v>225</v>
      </c>
      <c r="H244">
        <v>405.67839899547965</v>
      </c>
      <c r="I244">
        <v>58</v>
      </c>
      <c r="J244">
        <v>1653209.2755984599</v>
      </c>
      <c r="K244">
        <v>108112000</v>
      </c>
      <c r="L244">
        <v>242</v>
      </c>
      <c r="M244">
        <v>-10.99175795818854</v>
      </c>
      <c r="N244">
        <v>-1.7543859649122806</v>
      </c>
    </row>
    <row r="245" spans="1:14" x14ac:dyDescent="0.3">
      <c r="A245">
        <v>244</v>
      </c>
      <c r="B245" t="s">
        <v>139</v>
      </c>
      <c r="C245" t="s">
        <v>151</v>
      </c>
      <c r="D245" t="s">
        <v>155</v>
      </c>
      <c r="E245" t="s">
        <v>156</v>
      </c>
      <c r="F245" t="s">
        <v>161</v>
      </c>
      <c r="G245" t="s">
        <v>225</v>
      </c>
      <c r="H245">
        <v>405.67839899547965</v>
      </c>
      <c r="I245">
        <v>58</v>
      </c>
      <c r="J245">
        <v>1653209.2755984599</v>
      </c>
      <c r="K245">
        <v>108112000</v>
      </c>
      <c r="L245">
        <v>243</v>
      </c>
      <c r="M245">
        <v>-10.99175795818854</v>
      </c>
      <c r="N245">
        <v>-1.7543859649122806</v>
      </c>
    </row>
    <row r="246" spans="1:14" x14ac:dyDescent="0.3">
      <c r="A246">
        <v>245</v>
      </c>
      <c r="B246" t="s">
        <v>139</v>
      </c>
      <c r="C246" t="s">
        <v>151</v>
      </c>
      <c r="D246" t="s">
        <v>155</v>
      </c>
      <c r="E246" t="s">
        <v>156</v>
      </c>
      <c r="F246" t="s">
        <v>161</v>
      </c>
      <c r="G246" t="s">
        <v>225</v>
      </c>
      <c r="H246">
        <v>405.67839899547965</v>
      </c>
      <c r="I246">
        <v>58</v>
      </c>
      <c r="J246">
        <v>1653209.2755984599</v>
      </c>
      <c r="K246">
        <v>108112000</v>
      </c>
      <c r="L246">
        <v>244</v>
      </c>
      <c r="M246">
        <v>-10.99175795818854</v>
      </c>
      <c r="N246">
        <v>-1.7543859649122806</v>
      </c>
    </row>
    <row r="247" spans="1:14" x14ac:dyDescent="0.3">
      <c r="A247">
        <v>246</v>
      </c>
      <c r="B247" t="s">
        <v>139</v>
      </c>
      <c r="C247" t="s">
        <v>151</v>
      </c>
      <c r="D247" t="s">
        <v>155</v>
      </c>
      <c r="E247" t="s">
        <v>156</v>
      </c>
      <c r="F247" t="s">
        <v>161</v>
      </c>
      <c r="G247" t="s">
        <v>225</v>
      </c>
      <c r="H247">
        <v>405.67839899547965</v>
      </c>
      <c r="I247">
        <v>58</v>
      </c>
      <c r="J247">
        <v>1653209.2755984599</v>
      </c>
      <c r="K247">
        <v>108112000</v>
      </c>
      <c r="L247">
        <v>245</v>
      </c>
      <c r="M247">
        <v>-10.99175795818854</v>
      </c>
      <c r="N247">
        <v>-1.7543859649122806</v>
      </c>
    </row>
    <row r="248" spans="1:14" x14ac:dyDescent="0.3">
      <c r="A248">
        <v>247</v>
      </c>
      <c r="B248" t="s">
        <v>139</v>
      </c>
      <c r="C248" t="s">
        <v>151</v>
      </c>
      <c r="D248" t="s">
        <v>155</v>
      </c>
      <c r="E248" t="s">
        <v>156</v>
      </c>
      <c r="F248" t="s">
        <v>161</v>
      </c>
      <c r="G248" t="s">
        <v>225</v>
      </c>
      <c r="H248">
        <v>405.67839899547965</v>
      </c>
      <c r="I248">
        <v>58</v>
      </c>
      <c r="J248">
        <v>1653209.2755984599</v>
      </c>
      <c r="K248">
        <v>108112000</v>
      </c>
      <c r="L248">
        <v>246</v>
      </c>
      <c r="M248">
        <v>-10.99175795818854</v>
      </c>
      <c r="N248">
        <v>-1.7543859649122806</v>
      </c>
    </row>
    <row r="249" spans="1:14" x14ac:dyDescent="0.3">
      <c r="A249">
        <v>248</v>
      </c>
      <c r="B249" t="s">
        <v>139</v>
      </c>
      <c r="C249" t="s">
        <v>151</v>
      </c>
      <c r="D249" t="s">
        <v>155</v>
      </c>
      <c r="E249" t="s">
        <v>156</v>
      </c>
      <c r="F249" t="s">
        <v>161</v>
      </c>
      <c r="G249" t="s">
        <v>225</v>
      </c>
      <c r="H249">
        <v>405.67839899547965</v>
      </c>
      <c r="I249">
        <v>58</v>
      </c>
      <c r="J249">
        <v>1653209.2755984599</v>
      </c>
      <c r="K249">
        <v>108112000</v>
      </c>
      <c r="L249">
        <v>247</v>
      </c>
      <c r="M249">
        <v>-10.99175795818854</v>
      </c>
      <c r="N249">
        <v>-1.7543859649122806</v>
      </c>
    </row>
    <row r="250" spans="1:14" x14ac:dyDescent="0.3">
      <c r="A250">
        <v>249</v>
      </c>
      <c r="B250" t="s">
        <v>139</v>
      </c>
      <c r="C250" t="s">
        <v>151</v>
      </c>
      <c r="D250" t="s">
        <v>155</v>
      </c>
      <c r="E250" t="s">
        <v>156</v>
      </c>
      <c r="F250" t="s">
        <v>161</v>
      </c>
      <c r="G250" t="s">
        <v>225</v>
      </c>
      <c r="H250">
        <v>417.73232676471423</v>
      </c>
      <c r="I250">
        <v>60</v>
      </c>
      <c r="J250">
        <v>1810709.8286458419</v>
      </c>
      <c r="K250">
        <v>111840000</v>
      </c>
      <c r="L250">
        <v>248</v>
      </c>
      <c r="M250">
        <v>-21.565896102790752</v>
      </c>
      <c r="N250">
        <v>-5.2631578947368425</v>
      </c>
    </row>
    <row r="251" spans="1:14" x14ac:dyDescent="0.3">
      <c r="A251">
        <v>250</v>
      </c>
      <c r="B251" t="s">
        <v>139</v>
      </c>
      <c r="C251" t="s">
        <v>151</v>
      </c>
      <c r="D251" t="s">
        <v>155</v>
      </c>
      <c r="E251" t="s">
        <v>156</v>
      </c>
      <c r="F251" t="s">
        <v>161</v>
      </c>
      <c r="G251" t="s">
        <v>225</v>
      </c>
      <c r="H251">
        <v>417.73232676471423</v>
      </c>
      <c r="I251">
        <v>60</v>
      </c>
      <c r="J251">
        <v>1810709.8286458419</v>
      </c>
      <c r="K251">
        <v>111840000</v>
      </c>
      <c r="L251">
        <v>249</v>
      </c>
      <c r="M251">
        <v>-21.565896102790752</v>
      </c>
      <c r="N251">
        <v>-5.2631578947368425</v>
      </c>
    </row>
    <row r="252" spans="1:14" x14ac:dyDescent="0.3">
      <c r="A252">
        <v>251</v>
      </c>
      <c r="B252" t="s">
        <v>139</v>
      </c>
      <c r="C252" t="s">
        <v>151</v>
      </c>
      <c r="D252" t="s">
        <v>155</v>
      </c>
      <c r="E252" t="s">
        <v>156</v>
      </c>
      <c r="F252" t="s">
        <v>161</v>
      </c>
      <c r="G252" t="s">
        <v>225</v>
      </c>
      <c r="H252">
        <v>417.73232676471423</v>
      </c>
      <c r="I252">
        <v>60</v>
      </c>
      <c r="J252">
        <v>1810709.8286458419</v>
      </c>
      <c r="K252">
        <v>111840000</v>
      </c>
      <c r="L252">
        <v>250</v>
      </c>
      <c r="M252">
        <v>-21.565896102790752</v>
      </c>
      <c r="N252">
        <v>-5.2631578947368425</v>
      </c>
    </row>
    <row r="253" spans="1:14" x14ac:dyDescent="0.3">
      <c r="A253">
        <v>252</v>
      </c>
      <c r="B253" t="s">
        <v>139</v>
      </c>
      <c r="C253" t="s">
        <v>151</v>
      </c>
      <c r="D253" t="s">
        <v>155</v>
      </c>
      <c r="E253" t="s">
        <v>156</v>
      </c>
      <c r="F253" t="s">
        <v>161</v>
      </c>
      <c r="G253" t="s">
        <v>225</v>
      </c>
      <c r="H253">
        <v>417.73232676471423</v>
      </c>
      <c r="I253">
        <v>60</v>
      </c>
      <c r="J253">
        <v>1810709.8286458419</v>
      </c>
      <c r="K253">
        <v>111840000</v>
      </c>
      <c r="L253">
        <v>251</v>
      </c>
      <c r="M253">
        <v>-21.565896102790752</v>
      </c>
      <c r="N253">
        <v>-5.2631578947368425</v>
      </c>
    </row>
    <row r="254" spans="1:14" x14ac:dyDescent="0.3">
      <c r="A254">
        <v>253</v>
      </c>
      <c r="B254" t="s">
        <v>139</v>
      </c>
      <c r="C254" t="s">
        <v>151</v>
      </c>
      <c r="D254" t="s">
        <v>155</v>
      </c>
      <c r="E254" t="s">
        <v>156</v>
      </c>
      <c r="F254" t="s">
        <v>161</v>
      </c>
      <c r="G254" t="s">
        <v>225</v>
      </c>
      <c r="H254">
        <v>417.73232676471423</v>
      </c>
      <c r="I254">
        <v>60</v>
      </c>
      <c r="J254">
        <v>1810709.8286458419</v>
      </c>
      <c r="K254">
        <v>111840000</v>
      </c>
      <c r="L254">
        <v>252</v>
      </c>
      <c r="M254">
        <v>-21.565896102790752</v>
      </c>
      <c r="N254">
        <v>-5.2631578947368425</v>
      </c>
    </row>
    <row r="255" spans="1:14" x14ac:dyDescent="0.3">
      <c r="A255">
        <v>254</v>
      </c>
      <c r="B255" t="s">
        <v>139</v>
      </c>
      <c r="C255" t="s">
        <v>151</v>
      </c>
      <c r="D255" t="s">
        <v>155</v>
      </c>
      <c r="E255" t="s">
        <v>156</v>
      </c>
      <c r="F255" t="s">
        <v>161</v>
      </c>
      <c r="G255" t="s">
        <v>225</v>
      </c>
      <c r="H255">
        <v>417.73232676471423</v>
      </c>
      <c r="I255">
        <v>60</v>
      </c>
      <c r="J255">
        <v>1810709.8286458419</v>
      </c>
      <c r="K255">
        <v>111840000</v>
      </c>
      <c r="L255">
        <v>253</v>
      </c>
      <c r="M255">
        <v>-21.565896102790752</v>
      </c>
      <c r="N255">
        <v>-5.2631578947368425</v>
      </c>
    </row>
    <row r="256" spans="1:14" x14ac:dyDescent="0.3">
      <c r="A256">
        <v>255</v>
      </c>
      <c r="B256" t="s">
        <v>139</v>
      </c>
      <c r="C256" t="s">
        <v>151</v>
      </c>
      <c r="D256" t="s">
        <v>155</v>
      </c>
      <c r="E256" t="s">
        <v>156</v>
      </c>
      <c r="F256" t="s">
        <v>161</v>
      </c>
      <c r="G256" t="s">
        <v>225</v>
      </c>
      <c r="H256">
        <v>417.73232676471423</v>
      </c>
      <c r="I256">
        <v>60</v>
      </c>
      <c r="J256">
        <v>1810709.8286458419</v>
      </c>
      <c r="K256">
        <v>111840000</v>
      </c>
      <c r="L256">
        <v>254</v>
      </c>
      <c r="M256">
        <v>-21.565896102790752</v>
      </c>
      <c r="N256">
        <v>-5.2631578947368425</v>
      </c>
    </row>
    <row r="257" spans="1:14" x14ac:dyDescent="0.3">
      <c r="A257">
        <v>256</v>
      </c>
      <c r="B257" t="s">
        <v>139</v>
      </c>
      <c r="C257" t="s">
        <v>151</v>
      </c>
      <c r="D257" t="s">
        <v>155</v>
      </c>
      <c r="E257" t="s">
        <v>156</v>
      </c>
      <c r="F257" t="s">
        <v>161</v>
      </c>
      <c r="G257" t="s">
        <v>225</v>
      </c>
      <c r="H257">
        <v>417.73232676471423</v>
      </c>
      <c r="I257">
        <v>60</v>
      </c>
      <c r="J257">
        <v>1810709.8286458419</v>
      </c>
      <c r="K257">
        <v>111840000</v>
      </c>
      <c r="L257">
        <v>255</v>
      </c>
      <c r="M257">
        <v>-21.565896102790752</v>
      </c>
      <c r="N257">
        <v>-5.2631578947368425</v>
      </c>
    </row>
    <row r="258" spans="1:14" x14ac:dyDescent="0.3">
      <c r="A258">
        <v>257</v>
      </c>
      <c r="B258" t="s">
        <v>139</v>
      </c>
      <c r="C258" t="s">
        <v>151</v>
      </c>
      <c r="D258" t="s">
        <v>155</v>
      </c>
      <c r="E258" t="s">
        <v>156</v>
      </c>
      <c r="F258" t="s">
        <v>161</v>
      </c>
      <c r="G258" t="s">
        <v>225</v>
      </c>
      <c r="H258">
        <v>417.73232676471423</v>
      </c>
      <c r="I258">
        <v>60</v>
      </c>
      <c r="J258">
        <v>1810709.8286458419</v>
      </c>
      <c r="K258">
        <v>111840000</v>
      </c>
      <c r="L258">
        <v>256</v>
      </c>
      <c r="M258">
        <v>-21.565896102790752</v>
      </c>
      <c r="N258">
        <v>-5.2631578947368425</v>
      </c>
    </row>
    <row r="259" spans="1:14" x14ac:dyDescent="0.3">
      <c r="A259">
        <v>258</v>
      </c>
      <c r="B259" t="s">
        <v>139</v>
      </c>
      <c r="C259" t="s">
        <v>151</v>
      </c>
      <c r="D259" t="s">
        <v>155</v>
      </c>
      <c r="E259" t="s">
        <v>156</v>
      </c>
      <c r="F259" t="s">
        <v>161</v>
      </c>
      <c r="G259" t="s">
        <v>225</v>
      </c>
      <c r="H259">
        <v>417.73232676471423</v>
      </c>
      <c r="I259">
        <v>60</v>
      </c>
      <c r="J259">
        <v>1810709.8286458419</v>
      </c>
      <c r="K259">
        <v>111840000</v>
      </c>
      <c r="L259">
        <v>257</v>
      </c>
      <c r="M259">
        <v>-21.565896102790752</v>
      </c>
      <c r="N259">
        <v>-5.2631578947368425</v>
      </c>
    </row>
    <row r="260" spans="1:14" x14ac:dyDescent="0.3">
      <c r="A260">
        <v>259</v>
      </c>
      <c r="B260" t="s">
        <v>139</v>
      </c>
      <c r="C260" t="s">
        <v>151</v>
      </c>
      <c r="D260" t="s">
        <v>155</v>
      </c>
      <c r="E260" t="s">
        <v>156</v>
      </c>
      <c r="F260" t="s">
        <v>161</v>
      </c>
      <c r="G260" t="s">
        <v>225</v>
      </c>
      <c r="H260">
        <v>417.73232676471423</v>
      </c>
      <c r="I260">
        <v>60</v>
      </c>
      <c r="J260">
        <v>1810709.8286458419</v>
      </c>
      <c r="K260">
        <v>111840000</v>
      </c>
      <c r="L260">
        <v>258</v>
      </c>
      <c r="M260">
        <v>-21.565896102790752</v>
      </c>
      <c r="N260">
        <v>-5.2631578947368425</v>
      </c>
    </row>
    <row r="261" spans="1:14" x14ac:dyDescent="0.3">
      <c r="A261">
        <v>260</v>
      </c>
      <c r="B261" t="s">
        <v>139</v>
      </c>
      <c r="C261" t="s">
        <v>151</v>
      </c>
      <c r="D261" t="s">
        <v>155</v>
      </c>
      <c r="E261" t="s">
        <v>156</v>
      </c>
      <c r="F261" t="s">
        <v>161</v>
      </c>
      <c r="G261" t="s">
        <v>225</v>
      </c>
      <c r="H261">
        <v>417.73232676471423</v>
      </c>
      <c r="I261">
        <v>60</v>
      </c>
      <c r="J261">
        <v>1810709.8286458419</v>
      </c>
      <c r="K261">
        <v>111840000</v>
      </c>
      <c r="L261">
        <v>259</v>
      </c>
      <c r="M261">
        <v>-21.565896102790752</v>
      </c>
      <c r="N261">
        <v>-5.2631578947368425</v>
      </c>
    </row>
    <row r="262" spans="1:14" x14ac:dyDescent="0.3">
      <c r="A262">
        <v>261</v>
      </c>
      <c r="B262" t="s">
        <v>139</v>
      </c>
      <c r="C262" t="s">
        <v>151</v>
      </c>
      <c r="D262" t="s">
        <v>155</v>
      </c>
      <c r="E262" t="s">
        <v>156</v>
      </c>
      <c r="F262" t="s">
        <v>161</v>
      </c>
      <c r="G262" t="s">
        <v>225</v>
      </c>
      <c r="H262">
        <v>417.73232676471423</v>
      </c>
      <c r="I262">
        <v>60</v>
      </c>
      <c r="J262">
        <v>1810709.8286458419</v>
      </c>
      <c r="K262">
        <v>111840000</v>
      </c>
      <c r="L262">
        <v>260</v>
      </c>
      <c r="M262">
        <v>-21.565896102790752</v>
      </c>
      <c r="N262">
        <v>-5.2631578947368425</v>
      </c>
    </row>
    <row r="263" spans="1:14" x14ac:dyDescent="0.3">
      <c r="A263">
        <v>262</v>
      </c>
      <c r="B263" t="s">
        <v>139</v>
      </c>
      <c r="C263" t="s">
        <v>151</v>
      </c>
      <c r="D263" t="s">
        <v>155</v>
      </c>
      <c r="E263" t="s">
        <v>156</v>
      </c>
      <c r="F263" t="s">
        <v>161</v>
      </c>
      <c r="G263" t="s">
        <v>225</v>
      </c>
      <c r="H263">
        <v>417.73232676471423</v>
      </c>
      <c r="I263">
        <v>60</v>
      </c>
      <c r="J263">
        <v>1810709.8286458419</v>
      </c>
      <c r="K263">
        <v>111840000</v>
      </c>
      <c r="L263">
        <v>261</v>
      </c>
      <c r="M263">
        <v>-21.565896102790752</v>
      </c>
      <c r="N263">
        <v>-5.2631578947368425</v>
      </c>
    </row>
    <row r="264" spans="1:14" x14ac:dyDescent="0.3">
      <c r="A264">
        <v>263</v>
      </c>
      <c r="B264" t="s">
        <v>139</v>
      </c>
      <c r="C264" t="s">
        <v>151</v>
      </c>
      <c r="D264" t="s">
        <v>155</v>
      </c>
      <c r="E264" t="s">
        <v>156</v>
      </c>
      <c r="F264" t="s">
        <v>161</v>
      </c>
      <c r="G264" t="s">
        <v>225</v>
      </c>
      <c r="H264">
        <v>417.73232676471423</v>
      </c>
      <c r="I264">
        <v>60</v>
      </c>
      <c r="J264">
        <v>1810709.8286458419</v>
      </c>
      <c r="K264">
        <v>111840000</v>
      </c>
      <c r="L264">
        <v>262</v>
      </c>
      <c r="M264">
        <v>-21.565896102790752</v>
      </c>
      <c r="N264">
        <v>-5.2631578947368425</v>
      </c>
    </row>
    <row r="265" spans="1:14" x14ac:dyDescent="0.3">
      <c r="A265">
        <v>264</v>
      </c>
      <c r="B265" t="s">
        <v>139</v>
      </c>
      <c r="C265" t="s">
        <v>151</v>
      </c>
      <c r="D265" t="s">
        <v>155</v>
      </c>
      <c r="E265" t="s">
        <v>156</v>
      </c>
      <c r="F265" t="s">
        <v>161</v>
      </c>
      <c r="G265" t="s">
        <v>225</v>
      </c>
      <c r="H265">
        <v>417.73232676471423</v>
      </c>
      <c r="I265">
        <v>60</v>
      </c>
      <c r="J265">
        <v>1810709.8286458419</v>
      </c>
      <c r="K265">
        <v>111840000</v>
      </c>
      <c r="L265">
        <v>263</v>
      </c>
      <c r="M265">
        <v>-21.565896102790752</v>
      </c>
      <c r="N265">
        <v>-5.2631578947368425</v>
      </c>
    </row>
    <row r="266" spans="1:14" x14ac:dyDescent="0.3">
      <c r="A266">
        <v>265</v>
      </c>
      <c r="B266" t="s">
        <v>139</v>
      </c>
      <c r="C266" t="s">
        <v>151</v>
      </c>
      <c r="D266" t="s">
        <v>155</v>
      </c>
      <c r="E266" t="s">
        <v>156</v>
      </c>
      <c r="F266" t="s">
        <v>161</v>
      </c>
      <c r="G266" t="s">
        <v>225</v>
      </c>
      <c r="H266">
        <v>417.73232676471423</v>
      </c>
      <c r="I266">
        <v>60</v>
      </c>
      <c r="J266">
        <v>1810709.8286458419</v>
      </c>
      <c r="K266">
        <v>111840000</v>
      </c>
      <c r="L266">
        <v>264</v>
      </c>
      <c r="M266">
        <v>-21.565896102790752</v>
      </c>
      <c r="N266">
        <v>-5.2631578947368425</v>
      </c>
    </row>
    <row r="267" spans="1:14" x14ac:dyDescent="0.3">
      <c r="A267">
        <v>266</v>
      </c>
      <c r="B267" t="s">
        <v>139</v>
      </c>
      <c r="C267" t="s">
        <v>151</v>
      </c>
      <c r="D267" t="s">
        <v>155</v>
      </c>
      <c r="E267" t="s">
        <v>156</v>
      </c>
      <c r="F267" t="s">
        <v>161</v>
      </c>
      <c r="G267" t="s">
        <v>225</v>
      </c>
      <c r="H267">
        <v>417.73232676471423</v>
      </c>
      <c r="I267">
        <v>60</v>
      </c>
      <c r="J267">
        <v>1810709.8286458419</v>
      </c>
      <c r="K267">
        <v>111840000</v>
      </c>
      <c r="L267">
        <v>265</v>
      </c>
      <c r="M267">
        <v>-21.565896102790752</v>
      </c>
      <c r="N267">
        <v>-5.2631578947368425</v>
      </c>
    </row>
    <row r="268" spans="1:14" x14ac:dyDescent="0.3">
      <c r="A268">
        <v>267</v>
      </c>
      <c r="B268" t="s">
        <v>139</v>
      </c>
      <c r="C268" t="s">
        <v>151</v>
      </c>
      <c r="D268" t="s">
        <v>155</v>
      </c>
      <c r="E268" t="s">
        <v>156</v>
      </c>
      <c r="F268" t="s">
        <v>161</v>
      </c>
      <c r="G268" t="s">
        <v>225</v>
      </c>
      <c r="H268">
        <v>417.73232676471423</v>
      </c>
      <c r="I268">
        <v>60</v>
      </c>
      <c r="J268">
        <v>1810709.8286458419</v>
      </c>
      <c r="K268">
        <v>111840000</v>
      </c>
      <c r="L268">
        <v>266</v>
      </c>
      <c r="M268">
        <v>-21.565896102790752</v>
      </c>
      <c r="N268">
        <v>-5.2631578947368425</v>
      </c>
    </row>
    <row r="269" spans="1:14" x14ac:dyDescent="0.3">
      <c r="A269">
        <v>268</v>
      </c>
      <c r="B269" t="s">
        <v>139</v>
      </c>
      <c r="C269" t="s">
        <v>151</v>
      </c>
      <c r="D269" t="s">
        <v>155</v>
      </c>
      <c r="E269" t="s">
        <v>156</v>
      </c>
      <c r="F269" t="s">
        <v>161</v>
      </c>
      <c r="G269" t="s">
        <v>225</v>
      </c>
      <c r="H269">
        <v>417.73232676471423</v>
      </c>
      <c r="I269">
        <v>60</v>
      </c>
      <c r="J269">
        <v>1810709.8286458419</v>
      </c>
      <c r="K269">
        <v>111840000</v>
      </c>
      <c r="L269">
        <v>267</v>
      </c>
      <c r="M269">
        <v>-21.565896102790752</v>
      </c>
      <c r="N269">
        <v>-5.2631578947368425</v>
      </c>
    </row>
    <row r="270" spans="1:14" x14ac:dyDescent="0.3">
      <c r="A270">
        <v>269</v>
      </c>
      <c r="B270" t="s">
        <v>139</v>
      </c>
      <c r="C270" t="s">
        <v>151</v>
      </c>
      <c r="D270" t="s">
        <v>155</v>
      </c>
      <c r="E270" t="s">
        <v>156</v>
      </c>
      <c r="F270" t="s">
        <v>161</v>
      </c>
      <c r="G270" t="s">
        <v>225</v>
      </c>
      <c r="H270">
        <v>417.73232676471423</v>
      </c>
      <c r="I270">
        <v>60</v>
      </c>
      <c r="J270">
        <v>1810709.8286458419</v>
      </c>
      <c r="K270">
        <v>111840000</v>
      </c>
      <c r="L270">
        <v>268</v>
      </c>
      <c r="M270">
        <v>-21.565896102790752</v>
      </c>
      <c r="N270">
        <v>-5.2631578947368425</v>
      </c>
    </row>
    <row r="271" spans="1:14" x14ac:dyDescent="0.3">
      <c r="A271">
        <v>270</v>
      </c>
      <c r="B271" t="s">
        <v>139</v>
      </c>
      <c r="C271" t="s">
        <v>151</v>
      </c>
      <c r="D271" t="s">
        <v>155</v>
      </c>
      <c r="E271" t="s">
        <v>156</v>
      </c>
      <c r="F271" t="s">
        <v>161</v>
      </c>
      <c r="G271" t="s">
        <v>225</v>
      </c>
      <c r="H271">
        <v>417.73232676471423</v>
      </c>
      <c r="I271">
        <v>60</v>
      </c>
      <c r="J271">
        <v>1810709.8286458419</v>
      </c>
      <c r="K271">
        <v>111840000</v>
      </c>
      <c r="L271">
        <v>269</v>
      </c>
      <c r="M271">
        <v>-21.565896102790752</v>
      </c>
      <c r="N271">
        <v>-5.2631578947368425</v>
      </c>
    </row>
    <row r="272" spans="1:14" x14ac:dyDescent="0.3">
      <c r="A272">
        <v>271</v>
      </c>
      <c r="B272" t="s">
        <v>139</v>
      </c>
      <c r="C272" t="s">
        <v>151</v>
      </c>
      <c r="D272" t="s">
        <v>155</v>
      </c>
      <c r="E272" t="s">
        <v>156</v>
      </c>
      <c r="F272" t="s">
        <v>161</v>
      </c>
      <c r="G272" t="s">
        <v>225</v>
      </c>
      <c r="H272">
        <v>417.73232676471423</v>
      </c>
      <c r="I272">
        <v>60</v>
      </c>
      <c r="J272">
        <v>1810709.8286458419</v>
      </c>
      <c r="K272">
        <v>111840000</v>
      </c>
      <c r="L272">
        <v>270</v>
      </c>
      <c r="M272">
        <v>-21.565896102790752</v>
      </c>
      <c r="N272">
        <v>-5.2631578947368425</v>
      </c>
    </row>
    <row r="273" spans="1:14" x14ac:dyDescent="0.3">
      <c r="A273">
        <v>272</v>
      </c>
      <c r="B273" t="s">
        <v>139</v>
      </c>
      <c r="C273" t="s">
        <v>151</v>
      </c>
      <c r="D273" t="s">
        <v>155</v>
      </c>
      <c r="E273" t="s">
        <v>156</v>
      </c>
      <c r="F273" t="s">
        <v>161</v>
      </c>
      <c r="G273" t="s">
        <v>225</v>
      </c>
      <c r="H273">
        <v>417.73232676471423</v>
      </c>
      <c r="I273">
        <v>60</v>
      </c>
      <c r="J273">
        <v>1810709.8286458419</v>
      </c>
      <c r="K273">
        <v>111840000</v>
      </c>
      <c r="L273">
        <v>271</v>
      </c>
      <c r="M273">
        <v>-21.565896102790752</v>
      </c>
      <c r="N273">
        <v>-5.2631578947368425</v>
      </c>
    </row>
    <row r="274" spans="1:14" x14ac:dyDescent="0.3">
      <c r="A274">
        <v>273</v>
      </c>
      <c r="B274" t="s">
        <v>139</v>
      </c>
      <c r="C274" t="s">
        <v>151</v>
      </c>
      <c r="D274" t="s">
        <v>155</v>
      </c>
      <c r="E274" t="s">
        <v>156</v>
      </c>
      <c r="F274" t="s">
        <v>161</v>
      </c>
      <c r="G274" t="s">
        <v>225</v>
      </c>
      <c r="H274">
        <v>417.73232676471423</v>
      </c>
      <c r="I274">
        <v>60</v>
      </c>
      <c r="J274">
        <v>1810709.8286458419</v>
      </c>
      <c r="K274">
        <v>111840000</v>
      </c>
      <c r="L274">
        <v>272</v>
      </c>
      <c r="M274">
        <v>-21.565896102790752</v>
      </c>
      <c r="N274">
        <v>-5.2631578947368425</v>
      </c>
    </row>
    <row r="275" spans="1:14" x14ac:dyDescent="0.3">
      <c r="A275">
        <v>274</v>
      </c>
      <c r="B275" t="s">
        <v>139</v>
      </c>
      <c r="C275" t="s">
        <v>151</v>
      </c>
      <c r="D275" t="s">
        <v>155</v>
      </c>
      <c r="E275" t="s">
        <v>156</v>
      </c>
      <c r="F275" t="s">
        <v>161</v>
      </c>
      <c r="G275" t="s">
        <v>225</v>
      </c>
      <c r="H275">
        <v>417.73232676471423</v>
      </c>
      <c r="I275">
        <v>60</v>
      </c>
      <c r="J275">
        <v>1810709.8286458419</v>
      </c>
      <c r="K275">
        <v>111840000</v>
      </c>
      <c r="L275">
        <v>273</v>
      </c>
      <c r="M275">
        <v>-21.565896102790752</v>
      </c>
      <c r="N275">
        <v>-5.2631578947368425</v>
      </c>
    </row>
    <row r="276" spans="1:14" x14ac:dyDescent="0.3">
      <c r="A276">
        <v>275</v>
      </c>
      <c r="B276" t="s">
        <v>139</v>
      </c>
      <c r="C276" t="s">
        <v>151</v>
      </c>
      <c r="D276" t="s">
        <v>155</v>
      </c>
      <c r="E276" t="s">
        <v>156</v>
      </c>
      <c r="F276" t="s">
        <v>161</v>
      </c>
      <c r="G276" t="s">
        <v>225</v>
      </c>
      <c r="H276">
        <v>417.73232676471423</v>
      </c>
      <c r="I276">
        <v>60</v>
      </c>
      <c r="J276">
        <v>1810709.8286458419</v>
      </c>
      <c r="K276">
        <v>111840000</v>
      </c>
      <c r="L276">
        <v>274</v>
      </c>
      <c r="M276">
        <v>-21.565896102790752</v>
      </c>
      <c r="N276">
        <v>-5.2631578947368425</v>
      </c>
    </row>
    <row r="277" spans="1:14" x14ac:dyDescent="0.3">
      <c r="A277">
        <v>276</v>
      </c>
      <c r="B277" t="s">
        <v>139</v>
      </c>
      <c r="C277" t="s">
        <v>151</v>
      </c>
      <c r="D277" t="s">
        <v>155</v>
      </c>
      <c r="E277" t="s">
        <v>156</v>
      </c>
      <c r="F277" t="s">
        <v>161</v>
      </c>
      <c r="G277" t="s">
        <v>225</v>
      </c>
      <c r="H277">
        <v>417.73232676471423</v>
      </c>
      <c r="I277">
        <v>60</v>
      </c>
      <c r="J277">
        <v>1810709.8286458419</v>
      </c>
      <c r="K277">
        <v>111840000</v>
      </c>
      <c r="L277">
        <v>275</v>
      </c>
      <c r="M277">
        <v>-21.565896102790752</v>
      </c>
      <c r="N277">
        <v>-5.2631578947368425</v>
      </c>
    </row>
    <row r="278" spans="1:14" x14ac:dyDescent="0.3">
      <c r="A278">
        <v>277</v>
      </c>
      <c r="B278" t="s">
        <v>139</v>
      </c>
      <c r="C278" t="s">
        <v>151</v>
      </c>
      <c r="D278" t="s">
        <v>155</v>
      </c>
      <c r="E278" t="s">
        <v>156</v>
      </c>
      <c r="F278" t="s">
        <v>161</v>
      </c>
      <c r="G278" t="s">
        <v>225</v>
      </c>
      <c r="H278">
        <v>417.73232676471423</v>
      </c>
      <c r="I278">
        <v>60</v>
      </c>
      <c r="J278">
        <v>1810709.8286458419</v>
      </c>
      <c r="K278">
        <v>111840000</v>
      </c>
      <c r="L278">
        <v>276</v>
      </c>
      <c r="M278">
        <v>-21.565896102790752</v>
      </c>
      <c r="N278">
        <v>-5.2631578947368425</v>
      </c>
    </row>
    <row r="279" spans="1:14" x14ac:dyDescent="0.3">
      <c r="A279">
        <v>278</v>
      </c>
      <c r="B279" t="s">
        <v>139</v>
      </c>
      <c r="C279" t="s">
        <v>151</v>
      </c>
      <c r="D279" t="s">
        <v>155</v>
      </c>
      <c r="E279" t="s">
        <v>156</v>
      </c>
      <c r="F279" t="s">
        <v>161</v>
      </c>
      <c r="G279" t="s">
        <v>225</v>
      </c>
      <c r="H279">
        <v>417.73232676471423</v>
      </c>
      <c r="I279">
        <v>60</v>
      </c>
      <c r="J279">
        <v>1810709.8286458419</v>
      </c>
      <c r="K279">
        <v>111840000</v>
      </c>
      <c r="L279">
        <v>277</v>
      </c>
      <c r="M279">
        <v>-21.565896102790752</v>
      </c>
      <c r="N279">
        <v>-5.2631578947368425</v>
      </c>
    </row>
    <row r="280" spans="1:14" x14ac:dyDescent="0.3">
      <c r="A280">
        <v>279</v>
      </c>
      <c r="B280" t="s">
        <v>139</v>
      </c>
      <c r="C280" t="s">
        <v>151</v>
      </c>
      <c r="D280" t="s">
        <v>155</v>
      </c>
      <c r="E280" t="s">
        <v>156</v>
      </c>
      <c r="F280" t="s">
        <v>161</v>
      </c>
      <c r="G280" t="s">
        <v>225</v>
      </c>
      <c r="H280">
        <v>417.73232676471423</v>
      </c>
      <c r="I280">
        <v>60</v>
      </c>
      <c r="J280">
        <v>1810709.8286458419</v>
      </c>
      <c r="K280">
        <v>111840000</v>
      </c>
      <c r="L280">
        <v>278</v>
      </c>
      <c r="M280">
        <v>-21.565896102790752</v>
      </c>
      <c r="N280">
        <v>-5.2631578947368425</v>
      </c>
    </row>
    <row r="281" spans="1:14" x14ac:dyDescent="0.3">
      <c r="A281">
        <v>280</v>
      </c>
      <c r="B281" t="s">
        <v>139</v>
      </c>
      <c r="C281" t="s">
        <v>151</v>
      </c>
      <c r="D281" t="s">
        <v>155</v>
      </c>
      <c r="E281" t="s">
        <v>156</v>
      </c>
      <c r="F281" t="s">
        <v>161</v>
      </c>
      <c r="G281" t="s">
        <v>225</v>
      </c>
      <c r="H281">
        <v>417.73232676471423</v>
      </c>
      <c r="I281">
        <v>60</v>
      </c>
      <c r="J281">
        <v>1810709.8286458419</v>
      </c>
      <c r="K281">
        <v>111840000</v>
      </c>
      <c r="L281">
        <v>279</v>
      </c>
      <c r="M281">
        <v>-21.565896102790752</v>
      </c>
      <c r="N281">
        <v>-5.2631578947368425</v>
      </c>
    </row>
    <row r="282" spans="1:14" x14ac:dyDescent="0.3">
      <c r="A282">
        <v>281</v>
      </c>
      <c r="B282" t="s">
        <v>139</v>
      </c>
      <c r="C282" t="s">
        <v>151</v>
      </c>
      <c r="D282" t="s">
        <v>155</v>
      </c>
      <c r="E282" t="s">
        <v>156</v>
      </c>
      <c r="F282" t="s">
        <v>161</v>
      </c>
      <c r="G282" t="s">
        <v>225</v>
      </c>
      <c r="H282">
        <v>417.73232676471423</v>
      </c>
      <c r="I282">
        <v>60</v>
      </c>
      <c r="J282">
        <v>1810709.8286458419</v>
      </c>
      <c r="K282">
        <v>111840000</v>
      </c>
      <c r="L282">
        <v>280</v>
      </c>
      <c r="M282">
        <v>-21.565896102790752</v>
      </c>
      <c r="N282">
        <v>-5.2631578947368425</v>
      </c>
    </row>
    <row r="283" spans="1:14" x14ac:dyDescent="0.3">
      <c r="A283">
        <v>282</v>
      </c>
      <c r="B283" t="s">
        <v>139</v>
      </c>
      <c r="C283" t="s">
        <v>151</v>
      </c>
      <c r="D283" t="s">
        <v>155</v>
      </c>
      <c r="E283" t="s">
        <v>156</v>
      </c>
      <c r="F283" t="s">
        <v>161</v>
      </c>
      <c r="G283" t="s">
        <v>225</v>
      </c>
      <c r="H283">
        <v>417.73232676471423</v>
      </c>
      <c r="I283">
        <v>60</v>
      </c>
      <c r="J283">
        <v>1810709.8286458419</v>
      </c>
      <c r="K283">
        <v>111840000</v>
      </c>
      <c r="L283">
        <v>281</v>
      </c>
      <c r="M283">
        <v>-21.565896102790752</v>
      </c>
      <c r="N283">
        <v>-5.2631578947368425</v>
      </c>
    </row>
    <row r="284" spans="1:14" x14ac:dyDescent="0.3">
      <c r="A284">
        <v>283</v>
      </c>
      <c r="B284" t="s">
        <v>139</v>
      </c>
      <c r="C284" t="s">
        <v>151</v>
      </c>
      <c r="D284" t="s">
        <v>155</v>
      </c>
      <c r="E284" t="s">
        <v>156</v>
      </c>
      <c r="F284" t="s">
        <v>161</v>
      </c>
      <c r="G284" t="s">
        <v>225</v>
      </c>
      <c r="H284">
        <v>417.73232676471423</v>
      </c>
      <c r="I284">
        <v>60</v>
      </c>
      <c r="J284">
        <v>1810709.8286458419</v>
      </c>
      <c r="K284">
        <v>111840000</v>
      </c>
      <c r="L284">
        <v>282</v>
      </c>
      <c r="M284">
        <v>-21.565896102790752</v>
      </c>
      <c r="N284">
        <v>-5.2631578947368425</v>
      </c>
    </row>
    <row r="285" spans="1:14" x14ac:dyDescent="0.3">
      <c r="A285">
        <v>284</v>
      </c>
      <c r="B285" t="s">
        <v>139</v>
      </c>
      <c r="C285" t="s">
        <v>151</v>
      </c>
      <c r="D285" t="s">
        <v>155</v>
      </c>
      <c r="E285" t="s">
        <v>156</v>
      </c>
      <c r="F285" t="s">
        <v>161</v>
      </c>
      <c r="G285" t="s">
        <v>225</v>
      </c>
      <c r="H285">
        <v>417.73232676471423</v>
      </c>
      <c r="I285">
        <v>60</v>
      </c>
      <c r="J285">
        <v>1810709.8286458419</v>
      </c>
      <c r="K285">
        <v>111840000</v>
      </c>
      <c r="L285">
        <v>283</v>
      </c>
      <c r="M285">
        <v>-21.565896102790752</v>
      </c>
      <c r="N285">
        <v>-5.2631578947368425</v>
      </c>
    </row>
    <row r="286" spans="1:14" x14ac:dyDescent="0.3">
      <c r="A286">
        <v>285</v>
      </c>
      <c r="B286" t="s">
        <v>139</v>
      </c>
      <c r="C286" t="s">
        <v>151</v>
      </c>
      <c r="D286" t="s">
        <v>155</v>
      </c>
      <c r="E286" t="s">
        <v>156</v>
      </c>
      <c r="F286" t="s">
        <v>161</v>
      </c>
      <c r="G286" t="s">
        <v>225</v>
      </c>
      <c r="H286">
        <v>417.73232676471423</v>
      </c>
      <c r="I286">
        <v>60</v>
      </c>
      <c r="J286">
        <v>1810709.8286458419</v>
      </c>
      <c r="K286">
        <v>111840000</v>
      </c>
      <c r="L286">
        <v>284</v>
      </c>
      <c r="M286">
        <v>-21.565896102790752</v>
      </c>
      <c r="N286">
        <v>-5.2631578947368425</v>
      </c>
    </row>
    <row r="287" spans="1:14" x14ac:dyDescent="0.3">
      <c r="A287">
        <v>286</v>
      </c>
      <c r="B287" t="s">
        <v>139</v>
      </c>
      <c r="C287" t="s">
        <v>151</v>
      </c>
      <c r="D287" t="s">
        <v>155</v>
      </c>
      <c r="E287" t="s">
        <v>156</v>
      </c>
      <c r="F287" t="s">
        <v>161</v>
      </c>
      <c r="G287" t="s">
        <v>225</v>
      </c>
      <c r="H287">
        <v>417.73232676471423</v>
      </c>
      <c r="I287">
        <v>60</v>
      </c>
      <c r="J287">
        <v>1810709.8286458419</v>
      </c>
      <c r="K287">
        <v>111840000</v>
      </c>
      <c r="L287">
        <v>285</v>
      </c>
      <c r="M287">
        <v>-21.565896102790752</v>
      </c>
      <c r="N287">
        <v>-5.2631578947368425</v>
      </c>
    </row>
    <row r="288" spans="1:14" x14ac:dyDescent="0.3">
      <c r="A288">
        <v>287</v>
      </c>
      <c r="B288" t="s">
        <v>139</v>
      </c>
      <c r="C288" t="s">
        <v>151</v>
      </c>
      <c r="D288" t="s">
        <v>155</v>
      </c>
      <c r="E288" t="s">
        <v>156</v>
      </c>
      <c r="F288" t="s">
        <v>161</v>
      </c>
      <c r="G288" t="s">
        <v>225</v>
      </c>
      <c r="H288">
        <v>417.73232676471423</v>
      </c>
      <c r="I288">
        <v>60</v>
      </c>
      <c r="J288">
        <v>1810709.8286458419</v>
      </c>
      <c r="K288">
        <v>111840000</v>
      </c>
      <c r="L288">
        <v>286</v>
      </c>
      <c r="M288">
        <v>-21.565896102790752</v>
      </c>
      <c r="N288">
        <v>-5.2631578947368425</v>
      </c>
    </row>
    <row r="289" spans="1:14" x14ac:dyDescent="0.3">
      <c r="A289">
        <v>288</v>
      </c>
      <c r="B289" t="s">
        <v>139</v>
      </c>
      <c r="C289" t="s">
        <v>151</v>
      </c>
      <c r="D289" t="s">
        <v>155</v>
      </c>
      <c r="E289" t="s">
        <v>156</v>
      </c>
      <c r="F289" t="s">
        <v>161</v>
      </c>
      <c r="G289" t="s">
        <v>225</v>
      </c>
      <c r="H289">
        <v>417.73232676471423</v>
      </c>
      <c r="I289">
        <v>60</v>
      </c>
      <c r="J289">
        <v>1810709.8286458419</v>
      </c>
      <c r="K289">
        <v>111840000</v>
      </c>
      <c r="L289">
        <v>287</v>
      </c>
      <c r="M289">
        <v>-21.565896102790752</v>
      </c>
      <c r="N289">
        <v>-5.2631578947368425</v>
      </c>
    </row>
    <row r="290" spans="1:14" x14ac:dyDescent="0.3">
      <c r="A290">
        <v>289</v>
      </c>
      <c r="B290" t="s">
        <v>139</v>
      </c>
      <c r="C290" t="s">
        <v>151</v>
      </c>
      <c r="D290" t="s">
        <v>155</v>
      </c>
      <c r="E290" t="s">
        <v>156</v>
      </c>
      <c r="F290" t="s">
        <v>161</v>
      </c>
      <c r="G290" t="s">
        <v>225</v>
      </c>
      <c r="H290">
        <v>417.73232676471423</v>
      </c>
      <c r="I290">
        <v>60</v>
      </c>
      <c r="J290">
        <v>1810709.8286458419</v>
      </c>
      <c r="K290">
        <v>111840000</v>
      </c>
      <c r="L290">
        <v>288</v>
      </c>
      <c r="M290">
        <v>-21.565896102790752</v>
      </c>
      <c r="N290">
        <v>-5.2631578947368425</v>
      </c>
    </row>
    <row r="291" spans="1:14" x14ac:dyDescent="0.3">
      <c r="A291">
        <v>290</v>
      </c>
      <c r="B291" t="s">
        <v>139</v>
      </c>
      <c r="C291" t="s">
        <v>151</v>
      </c>
      <c r="D291" t="s">
        <v>155</v>
      </c>
      <c r="E291" t="s">
        <v>156</v>
      </c>
      <c r="F291" t="s">
        <v>161</v>
      </c>
      <c r="G291" t="s">
        <v>225</v>
      </c>
      <c r="H291">
        <v>417.73232676471423</v>
      </c>
      <c r="I291">
        <v>60</v>
      </c>
      <c r="J291">
        <v>1810709.8286458419</v>
      </c>
      <c r="K291">
        <v>111840000</v>
      </c>
      <c r="L291">
        <v>289</v>
      </c>
      <c r="M291">
        <v>-21.565896102790752</v>
      </c>
      <c r="N291">
        <v>-5.2631578947368425</v>
      </c>
    </row>
    <row r="292" spans="1:14" x14ac:dyDescent="0.3">
      <c r="A292">
        <v>291</v>
      </c>
      <c r="B292" t="s">
        <v>139</v>
      </c>
      <c r="C292" t="s">
        <v>151</v>
      </c>
      <c r="D292" t="s">
        <v>155</v>
      </c>
      <c r="E292" t="s">
        <v>156</v>
      </c>
      <c r="F292" t="s">
        <v>161</v>
      </c>
      <c r="G292" t="s">
        <v>225</v>
      </c>
      <c r="H292">
        <v>417.73232676471423</v>
      </c>
      <c r="I292">
        <v>60</v>
      </c>
      <c r="J292">
        <v>1810709.8286458419</v>
      </c>
      <c r="K292">
        <v>111840000</v>
      </c>
      <c r="L292">
        <v>290</v>
      </c>
      <c r="M292">
        <v>-21.565896102790752</v>
      </c>
      <c r="N292">
        <v>-5.2631578947368425</v>
      </c>
    </row>
    <row r="293" spans="1:14" x14ac:dyDescent="0.3">
      <c r="A293">
        <v>292</v>
      </c>
      <c r="B293" t="s">
        <v>139</v>
      </c>
      <c r="C293" t="s">
        <v>151</v>
      </c>
      <c r="D293" t="s">
        <v>155</v>
      </c>
      <c r="E293" t="s">
        <v>156</v>
      </c>
      <c r="F293" t="s">
        <v>161</v>
      </c>
      <c r="G293" t="s">
        <v>225</v>
      </c>
      <c r="H293">
        <v>417.73232676471423</v>
      </c>
      <c r="I293">
        <v>60</v>
      </c>
      <c r="J293">
        <v>1810709.8286458419</v>
      </c>
      <c r="K293">
        <v>111840000</v>
      </c>
      <c r="L293">
        <v>291</v>
      </c>
      <c r="M293">
        <v>-21.565896102790752</v>
      </c>
      <c r="N293">
        <v>-5.2631578947368425</v>
      </c>
    </row>
    <row r="294" spans="1:14" x14ac:dyDescent="0.3">
      <c r="A294">
        <v>293</v>
      </c>
      <c r="B294" t="s">
        <v>139</v>
      </c>
      <c r="C294" t="s">
        <v>151</v>
      </c>
      <c r="D294" t="s">
        <v>155</v>
      </c>
      <c r="E294" t="s">
        <v>156</v>
      </c>
      <c r="F294" t="s">
        <v>161</v>
      </c>
      <c r="G294" t="s">
        <v>225</v>
      </c>
      <c r="H294">
        <v>417.73232676471423</v>
      </c>
      <c r="I294">
        <v>60</v>
      </c>
      <c r="J294">
        <v>1810709.8286458419</v>
      </c>
      <c r="K294">
        <v>111840000</v>
      </c>
      <c r="L294">
        <v>292</v>
      </c>
      <c r="M294">
        <v>-21.565896102790752</v>
      </c>
      <c r="N294">
        <v>-5.2631578947368425</v>
      </c>
    </row>
    <row r="295" spans="1:14" x14ac:dyDescent="0.3">
      <c r="A295">
        <v>294</v>
      </c>
      <c r="B295" t="s">
        <v>139</v>
      </c>
      <c r="C295" t="s">
        <v>151</v>
      </c>
      <c r="D295" t="s">
        <v>155</v>
      </c>
      <c r="E295" t="s">
        <v>156</v>
      </c>
      <c r="F295" t="s">
        <v>161</v>
      </c>
      <c r="G295" t="s">
        <v>225</v>
      </c>
      <c r="H295">
        <v>383.67854187621128</v>
      </c>
      <c r="I295">
        <v>55</v>
      </c>
      <c r="J295">
        <v>1651101.0572213675</v>
      </c>
      <c r="K295">
        <v>102520000</v>
      </c>
      <c r="L295">
        <v>293</v>
      </c>
      <c r="M295">
        <v>-10.850218186250993</v>
      </c>
      <c r="N295">
        <v>3.5087719298245612</v>
      </c>
    </row>
    <row r="296" spans="1:14" x14ac:dyDescent="0.3">
      <c r="A296">
        <v>295</v>
      </c>
      <c r="B296" t="s">
        <v>139</v>
      </c>
      <c r="C296" t="s">
        <v>151</v>
      </c>
      <c r="D296" t="s">
        <v>155</v>
      </c>
      <c r="E296" t="s">
        <v>156</v>
      </c>
      <c r="F296" t="s">
        <v>161</v>
      </c>
      <c r="G296" t="s">
        <v>225</v>
      </c>
      <c r="H296">
        <v>383.67854187621128</v>
      </c>
      <c r="I296">
        <v>55</v>
      </c>
      <c r="J296">
        <v>1651101.0572213675</v>
      </c>
      <c r="K296">
        <v>102520000</v>
      </c>
      <c r="L296">
        <v>294</v>
      </c>
      <c r="M296">
        <v>-10.850218186250993</v>
      </c>
      <c r="N296">
        <v>3.5087719298245612</v>
      </c>
    </row>
    <row r="297" spans="1:14" x14ac:dyDescent="0.3">
      <c r="A297">
        <v>296</v>
      </c>
      <c r="B297" t="s">
        <v>139</v>
      </c>
      <c r="C297" t="s">
        <v>151</v>
      </c>
      <c r="D297" t="s">
        <v>155</v>
      </c>
      <c r="E297" t="s">
        <v>156</v>
      </c>
      <c r="F297" t="s">
        <v>161</v>
      </c>
      <c r="G297" t="s">
        <v>225</v>
      </c>
      <c r="H297">
        <v>383.67854187621128</v>
      </c>
      <c r="I297">
        <v>55</v>
      </c>
      <c r="J297">
        <v>1651101.0572213675</v>
      </c>
      <c r="K297">
        <v>102520000</v>
      </c>
      <c r="L297">
        <v>295</v>
      </c>
      <c r="M297">
        <v>-10.850218186250993</v>
      </c>
      <c r="N297">
        <v>3.5087719298245612</v>
      </c>
    </row>
    <row r="298" spans="1:14" x14ac:dyDescent="0.3">
      <c r="A298">
        <v>297</v>
      </c>
      <c r="B298" t="s">
        <v>139</v>
      </c>
      <c r="C298" t="s">
        <v>151</v>
      </c>
      <c r="D298" t="s">
        <v>155</v>
      </c>
      <c r="E298" t="s">
        <v>156</v>
      </c>
      <c r="F298" t="s">
        <v>161</v>
      </c>
      <c r="G298" t="s">
        <v>225</v>
      </c>
      <c r="H298">
        <v>383.67854187621128</v>
      </c>
      <c r="I298">
        <v>55</v>
      </c>
      <c r="J298">
        <v>1651101.0572213675</v>
      </c>
      <c r="K298">
        <v>102520000</v>
      </c>
      <c r="L298">
        <v>296</v>
      </c>
      <c r="M298">
        <v>-10.850218186250993</v>
      </c>
      <c r="N298">
        <v>3.5087719298245612</v>
      </c>
    </row>
    <row r="299" spans="1:14" x14ac:dyDescent="0.3">
      <c r="A299">
        <v>298</v>
      </c>
      <c r="B299" t="s">
        <v>139</v>
      </c>
      <c r="C299" t="s">
        <v>151</v>
      </c>
      <c r="D299" t="s">
        <v>155</v>
      </c>
      <c r="E299" t="s">
        <v>156</v>
      </c>
      <c r="F299" t="s">
        <v>161</v>
      </c>
      <c r="G299" t="s">
        <v>225</v>
      </c>
      <c r="H299">
        <v>383.67854187621128</v>
      </c>
      <c r="I299">
        <v>55</v>
      </c>
      <c r="J299">
        <v>1651101.0572213675</v>
      </c>
      <c r="K299">
        <v>102520000</v>
      </c>
      <c r="L299">
        <v>297</v>
      </c>
      <c r="M299">
        <v>-10.850218186250993</v>
      </c>
      <c r="N299">
        <v>3.5087719298245612</v>
      </c>
    </row>
    <row r="300" spans="1:14" x14ac:dyDescent="0.3">
      <c r="A300">
        <v>299</v>
      </c>
      <c r="B300" t="s">
        <v>139</v>
      </c>
      <c r="C300" t="s">
        <v>151</v>
      </c>
      <c r="D300" t="s">
        <v>155</v>
      </c>
      <c r="E300" t="s">
        <v>156</v>
      </c>
      <c r="F300" t="s">
        <v>161</v>
      </c>
      <c r="G300" t="s">
        <v>225</v>
      </c>
      <c r="H300">
        <v>383.67854187621128</v>
      </c>
      <c r="I300">
        <v>55</v>
      </c>
      <c r="J300">
        <v>1651101.0572213675</v>
      </c>
      <c r="K300">
        <v>102520000</v>
      </c>
      <c r="L300">
        <v>298</v>
      </c>
      <c r="M300">
        <v>-10.850218186250993</v>
      </c>
      <c r="N300">
        <v>3.5087719298245612</v>
      </c>
    </row>
    <row r="301" spans="1:14" x14ac:dyDescent="0.3">
      <c r="A301">
        <v>300</v>
      </c>
      <c r="B301" t="s">
        <v>139</v>
      </c>
      <c r="C301" t="s">
        <v>151</v>
      </c>
      <c r="D301" t="s">
        <v>155</v>
      </c>
      <c r="E301" t="s">
        <v>156</v>
      </c>
      <c r="F301" t="s">
        <v>161</v>
      </c>
      <c r="G301" t="s">
        <v>225</v>
      </c>
      <c r="H301">
        <v>383.67854187621128</v>
      </c>
      <c r="I301">
        <v>55</v>
      </c>
      <c r="J301">
        <v>1651101.0572213675</v>
      </c>
      <c r="K301">
        <v>102520000</v>
      </c>
      <c r="L301">
        <v>299</v>
      </c>
      <c r="M301">
        <v>-10.850218186250993</v>
      </c>
      <c r="N301">
        <v>3.5087719298245612</v>
      </c>
    </row>
    <row r="302" spans="1:14" x14ac:dyDescent="0.3">
      <c r="A302">
        <v>301</v>
      </c>
      <c r="B302" t="s">
        <v>139</v>
      </c>
      <c r="C302" t="s">
        <v>151</v>
      </c>
      <c r="D302" t="s">
        <v>155</v>
      </c>
      <c r="E302" t="s">
        <v>156</v>
      </c>
      <c r="F302" t="s">
        <v>161</v>
      </c>
      <c r="G302" t="s">
        <v>225</v>
      </c>
      <c r="H302">
        <v>383.67854187621128</v>
      </c>
      <c r="I302">
        <v>55</v>
      </c>
      <c r="J302">
        <v>1651101.0572213675</v>
      </c>
      <c r="K302">
        <v>102520000</v>
      </c>
      <c r="L302">
        <v>300</v>
      </c>
      <c r="M302">
        <v>-10.850218186250993</v>
      </c>
      <c r="N302">
        <v>3.5087719298245612</v>
      </c>
    </row>
    <row r="303" spans="1:14" x14ac:dyDescent="0.3">
      <c r="A303">
        <v>302</v>
      </c>
      <c r="B303" t="s">
        <v>139</v>
      </c>
      <c r="C303" t="s">
        <v>151</v>
      </c>
      <c r="D303" t="s">
        <v>155</v>
      </c>
      <c r="E303" t="s">
        <v>156</v>
      </c>
      <c r="F303" t="s">
        <v>161</v>
      </c>
      <c r="G303" t="s">
        <v>225</v>
      </c>
      <c r="H303">
        <v>383.67854187621128</v>
      </c>
      <c r="I303">
        <v>55</v>
      </c>
      <c r="J303">
        <v>1651101.0572213675</v>
      </c>
      <c r="K303">
        <v>102520000</v>
      </c>
      <c r="L303">
        <v>301</v>
      </c>
      <c r="M303">
        <v>-10.850218186250993</v>
      </c>
      <c r="N303">
        <v>3.5087719298245612</v>
      </c>
    </row>
    <row r="304" spans="1:14" x14ac:dyDescent="0.3">
      <c r="A304">
        <v>303</v>
      </c>
      <c r="B304" t="s">
        <v>139</v>
      </c>
      <c r="C304" t="s">
        <v>151</v>
      </c>
      <c r="D304" t="s">
        <v>155</v>
      </c>
      <c r="E304" t="s">
        <v>156</v>
      </c>
      <c r="F304" t="s">
        <v>161</v>
      </c>
      <c r="G304" t="s">
        <v>225</v>
      </c>
      <c r="H304">
        <v>383.67854187621128</v>
      </c>
      <c r="I304">
        <v>55</v>
      </c>
      <c r="J304">
        <v>1651101.0572213675</v>
      </c>
      <c r="K304">
        <v>102520000</v>
      </c>
      <c r="L304">
        <v>302</v>
      </c>
      <c r="M304">
        <v>-10.850218186250993</v>
      </c>
      <c r="N304">
        <v>3.5087719298245612</v>
      </c>
    </row>
    <row r="305" spans="1:14" x14ac:dyDescent="0.3">
      <c r="A305">
        <v>304</v>
      </c>
      <c r="B305" t="s">
        <v>139</v>
      </c>
      <c r="C305" t="s">
        <v>151</v>
      </c>
      <c r="D305" t="s">
        <v>155</v>
      </c>
      <c r="E305" t="s">
        <v>156</v>
      </c>
      <c r="F305" t="s">
        <v>161</v>
      </c>
      <c r="G305" t="s">
        <v>225</v>
      </c>
      <c r="H305">
        <v>383.67854187621128</v>
      </c>
      <c r="I305">
        <v>55</v>
      </c>
      <c r="J305">
        <v>1651101.0572213675</v>
      </c>
      <c r="K305">
        <v>102520000</v>
      </c>
      <c r="L305">
        <v>303</v>
      </c>
      <c r="M305">
        <v>-10.850218186250993</v>
      </c>
      <c r="N305">
        <v>3.5087719298245612</v>
      </c>
    </row>
    <row r="306" spans="1:14" x14ac:dyDescent="0.3">
      <c r="A306">
        <v>305</v>
      </c>
      <c r="B306" t="s">
        <v>139</v>
      </c>
      <c r="C306" t="s">
        <v>151</v>
      </c>
      <c r="D306" t="s">
        <v>155</v>
      </c>
      <c r="E306" t="s">
        <v>156</v>
      </c>
      <c r="F306" t="s">
        <v>161</v>
      </c>
      <c r="G306" t="s">
        <v>225</v>
      </c>
      <c r="H306">
        <v>383.67854187621128</v>
      </c>
      <c r="I306">
        <v>55</v>
      </c>
      <c r="J306">
        <v>1651101.0572213675</v>
      </c>
      <c r="K306">
        <v>102520000</v>
      </c>
      <c r="L306">
        <v>304</v>
      </c>
      <c r="M306">
        <v>-10.850218186250993</v>
      </c>
      <c r="N306">
        <v>3.5087719298245612</v>
      </c>
    </row>
    <row r="307" spans="1:14" x14ac:dyDescent="0.3">
      <c r="A307">
        <v>306</v>
      </c>
      <c r="B307" t="s">
        <v>139</v>
      </c>
      <c r="C307" t="s">
        <v>151</v>
      </c>
      <c r="D307" t="s">
        <v>155</v>
      </c>
      <c r="E307" t="s">
        <v>156</v>
      </c>
      <c r="F307" t="s">
        <v>161</v>
      </c>
      <c r="G307" t="s">
        <v>225</v>
      </c>
      <c r="H307">
        <v>383.67854187621128</v>
      </c>
      <c r="I307">
        <v>55</v>
      </c>
      <c r="J307">
        <v>1651101.0572213675</v>
      </c>
      <c r="K307">
        <v>102520000</v>
      </c>
      <c r="L307">
        <v>305</v>
      </c>
      <c r="M307">
        <v>-10.850218186250993</v>
      </c>
      <c r="N307">
        <v>3.5087719298245612</v>
      </c>
    </row>
    <row r="308" spans="1:14" x14ac:dyDescent="0.3">
      <c r="A308">
        <v>307</v>
      </c>
      <c r="B308" t="s">
        <v>139</v>
      </c>
      <c r="C308" t="s">
        <v>151</v>
      </c>
      <c r="D308" t="s">
        <v>155</v>
      </c>
      <c r="E308" t="s">
        <v>156</v>
      </c>
      <c r="F308" t="s">
        <v>161</v>
      </c>
      <c r="G308" t="s">
        <v>225</v>
      </c>
      <c r="H308">
        <v>383.67854187621128</v>
      </c>
      <c r="I308">
        <v>55</v>
      </c>
      <c r="J308">
        <v>1651101.0572213675</v>
      </c>
      <c r="K308">
        <v>102520000</v>
      </c>
      <c r="L308">
        <v>306</v>
      </c>
      <c r="M308">
        <v>-10.850218186250993</v>
      </c>
      <c r="N308">
        <v>3.5087719298245612</v>
      </c>
    </row>
    <row r="309" spans="1:14" x14ac:dyDescent="0.3">
      <c r="A309">
        <v>308</v>
      </c>
      <c r="B309" t="s">
        <v>139</v>
      </c>
      <c r="C309" t="s">
        <v>151</v>
      </c>
      <c r="D309" t="s">
        <v>155</v>
      </c>
      <c r="E309" t="s">
        <v>156</v>
      </c>
      <c r="F309" t="s">
        <v>161</v>
      </c>
      <c r="G309" t="s">
        <v>225</v>
      </c>
      <c r="H309">
        <v>383.67854187621128</v>
      </c>
      <c r="I309">
        <v>55</v>
      </c>
      <c r="J309">
        <v>1651101.0572213675</v>
      </c>
      <c r="K309">
        <v>102520000</v>
      </c>
      <c r="L309">
        <v>307</v>
      </c>
      <c r="M309">
        <v>-10.850218186250993</v>
      </c>
      <c r="N309">
        <v>3.5087719298245612</v>
      </c>
    </row>
    <row r="310" spans="1:14" x14ac:dyDescent="0.3">
      <c r="A310">
        <v>309</v>
      </c>
      <c r="B310" t="s">
        <v>139</v>
      </c>
      <c r="C310" t="s">
        <v>151</v>
      </c>
      <c r="D310" t="s">
        <v>155</v>
      </c>
      <c r="E310" t="s">
        <v>156</v>
      </c>
      <c r="F310" t="s">
        <v>161</v>
      </c>
      <c r="G310" t="s">
        <v>225</v>
      </c>
      <c r="H310">
        <v>383.67854187621128</v>
      </c>
      <c r="I310">
        <v>55</v>
      </c>
      <c r="J310">
        <v>1651101.0572213675</v>
      </c>
      <c r="K310">
        <v>102520000</v>
      </c>
      <c r="L310">
        <v>308</v>
      </c>
      <c r="M310">
        <v>-10.850218186250993</v>
      </c>
      <c r="N310">
        <v>3.5087719298245612</v>
      </c>
    </row>
    <row r="311" spans="1:14" x14ac:dyDescent="0.3">
      <c r="A311">
        <v>310</v>
      </c>
      <c r="B311" t="s">
        <v>139</v>
      </c>
      <c r="C311" t="s">
        <v>151</v>
      </c>
      <c r="D311" t="s">
        <v>155</v>
      </c>
      <c r="E311" t="s">
        <v>156</v>
      </c>
      <c r="F311" t="s">
        <v>161</v>
      </c>
      <c r="G311" t="s">
        <v>225</v>
      </c>
      <c r="H311">
        <v>383.67854187621128</v>
      </c>
      <c r="I311">
        <v>55</v>
      </c>
      <c r="J311">
        <v>1651101.0572213675</v>
      </c>
      <c r="K311">
        <v>102520000</v>
      </c>
      <c r="L311">
        <v>309</v>
      </c>
      <c r="M311">
        <v>-10.850218186250993</v>
      </c>
      <c r="N311">
        <v>3.5087719298245612</v>
      </c>
    </row>
    <row r="312" spans="1:14" x14ac:dyDescent="0.3">
      <c r="A312">
        <v>311</v>
      </c>
      <c r="B312" t="s">
        <v>139</v>
      </c>
      <c r="C312" t="s">
        <v>151</v>
      </c>
      <c r="D312" t="s">
        <v>155</v>
      </c>
      <c r="E312" t="s">
        <v>156</v>
      </c>
      <c r="F312" t="s">
        <v>161</v>
      </c>
      <c r="G312" t="s">
        <v>225</v>
      </c>
      <c r="H312">
        <v>383.67854187621128</v>
      </c>
      <c r="I312">
        <v>55</v>
      </c>
      <c r="J312">
        <v>1651101.0572213675</v>
      </c>
      <c r="K312">
        <v>102520000</v>
      </c>
      <c r="L312">
        <v>310</v>
      </c>
      <c r="M312">
        <v>-10.850218186250993</v>
      </c>
      <c r="N312">
        <v>3.5087719298245612</v>
      </c>
    </row>
    <row r="313" spans="1:14" x14ac:dyDescent="0.3">
      <c r="A313">
        <v>312</v>
      </c>
      <c r="B313" t="s">
        <v>139</v>
      </c>
      <c r="C313" t="s">
        <v>151</v>
      </c>
      <c r="D313" t="s">
        <v>155</v>
      </c>
      <c r="E313" t="s">
        <v>156</v>
      </c>
      <c r="F313" t="s">
        <v>161</v>
      </c>
      <c r="G313" t="s">
        <v>225</v>
      </c>
      <c r="H313">
        <v>383.67854187621128</v>
      </c>
      <c r="I313">
        <v>55</v>
      </c>
      <c r="J313">
        <v>1651101.0572213675</v>
      </c>
      <c r="K313">
        <v>102520000</v>
      </c>
      <c r="L313">
        <v>311</v>
      </c>
      <c r="M313">
        <v>-10.850218186250993</v>
      </c>
      <c r="N313">
        <v>3.5087719298245612</v>
      </c>
    </row>
    <row r="314" spans="1:14" x14ac:dyDescent="0.3">
      <c r="A314">
        <v>313</v>
      </c>
      <c r="B314" t="s">
        <v>139</v>
      </c>
      <c r="C314" t="s">
        <v>151</v>
      </c>
      <c r="D314" t="s">
        <v>155</v>
      </c>
      <c r="E314" t="s">
        <v>156</v>
      </c>
      <c r="F314" t="s">
        <v>161</v>
      </c>
      <c r="G314" t="s">
        <v>225</v>
      </c>
      <c r="H314">
        <v>383.67854187621128</v>
      </c>
      <c r="I314">
        <v>55</v>
      </c>
      <c r="J314">
        <v>1651101.0572213675</v>
      </c>
      <c r="K314">
        <v>102520000</v>
      </c>
      <c r="L314">
        <v>312</v>
      </c>
      <c r="M314">
        <v>-10.850218186250993</v>
      </c>
      <c r="N314">
        <v>3.5087719298245612</v>
      </c>
    </row>
    <row r="315" spans="1:14" x14ac:dyDescent="0.3">
      <c r="A315">
        <v>314</v>
      </c>
      <c r="B315" t="s">
        <v>139</v>
      </c>
      <c r="C315" t="s">
        <v>151</v>
      </c>
      <c r="D315" t="s">
        <v>155</v>
      </c>
      <c r="E315" t="s">
        <v>156</v>
      </c>
      <c r="F315" t="s">
        <v>161</v>
      </c>
      <c r="G315" t="s">
        <v>225</v>
      </c>
      <c r="H315">
        <v>383.67854187621128</v>
      </c>
      <c r="I315">
        <v>55</v>
      </c>
      <c r="J315">
        <v>1651101.0572213675</v>
      </c>
      <c r="K315">
        <v>102520000</v>
      </c>
      <c r="L315">
        <v>313</v>
      </c>
      <c r="M315">
        <v>-10.850218186250993</v>
      </c>
      <c r="N315">
        <v>3.5087719298245612</v>
      </c>
    </row>
    <row r="316" spans="1:14" x14ac:dyDescent="0.3">
      <c r="A316">
        <v>315</v>
      </c>
      <c r="B316" t="s">
        <v>139</v>
      </c>
      <c r="C316" t="s">
        <v>151</v>
      </c>
      <c r="D316" t="s">
        <v>155</v>
      </c>
      <c r="E316" t="s">
        <v>156</v>
      </c>
      <c r="F316" t="s">
        <v>161</v>
      </c>
      <c r="G316" t="s">
        <v>225</v>
      </c>
      <c r="H316">
        <v>383.67854187621128</v>
      </c>
      <c r="I316">
        <v>55</v>
      </c>
      <c r="J316">
        <v>1651101.0572213675</v>
      </c>
      <c r="K316">
        <v>102520000</v>
      </c>
      <c r="L316">
        <v>314</v>
      </c>
      <c r="M316">
        <v>-10.850218186250993</v>
      </c>
      <c r="N316">
        <v>3.5087719298245612</v>
      </c>
    </row>
    <row r="317" spans="1:14" x14ac:dyDescent="0.3">
      <c r="A317">
        <v>316</v>
      </c>
      <c r="B317" t="s">
        <v>139</v>
      </c>
      <c r="C317" t="s">
        <v>151</v>
      </c>
      <c r="D317" t="s">
        <v>155</v>
      </c>
      <c r="E317" t="s">
        <v>156</v>
      </c>
      <c r="F317" t="s">
        <v>161</v>
      </c>
      <c r="G317" t="s">
        <v>225</v>
      </c>
      <c r="H317">
        <v>383.67854187621128</v>
      </c>
      <c r="I317">
        <v>55</v>
      </c>
      <c r="J317">
        <v>1651101.0572213675</v>
      </c>
      <c r="K317">
        <v>102520000</v>
      </c>
      <c r="L317">
        <v>315</v>
      </c>
      <c r="M317">
        <v>-10.850218186250993</v>
      </c>
      <c r="N317">
        <v>3.5087719298245612</v>
      </c>
    </row>
    <row r="318" spans="1:14" x14ac:dyDescent="0.3">
      <c r="A318">
        <v>317</v>
      </c>
      <c r="B318" t="s">
        <v>139</v>
      </c>
      <c r="C318" t="s">
        <v>151</v>
      </c>
      <c r="D318" t="s">
        <v>155</v>
      </c>
      <c r="E318" t="s">
        <v>156</v>
      </c>
      <c r="F318" t="s">
        <v>161</v>
      </c>
      <c r="G318" t="s">
        <v>225</v>
      </c>
      <c r="H318">
        <v>383.67854187621128</v>
      </c>
      <c r="I318">
        <v>55</v>
      </c>
      <c r="J318">
        <v>1651101.0572213675</v>
      </c>
      <c r="K318">
        <v>102520000</v>
      </c>
      <c r="L318">
        <v>316</v>
      </c>
      <c r="M318">
        <v>-10.850218186250993</v>
      </c>
      <c r="N318">
        <v>3.5087719298245612</v>
      </c>
    </row>
    <row r="319" spans="1:14" x14ac:dyDescent="0.3">
      <c r="A319">
        <v>318</v>
      </c>
      <c r="B319" t="s">
        <v>139</v>
      </c>
      <c r="C319" t="s">
        <v>151</v>
      </c>
      <c r="D319" t="s">
        <v>155</v>
      </c>
      <c r="E319" t="s">
        <v>156</v>
      </c>
      <c r="F319" t="s">
        <v>161</v>
      </c>
      <c r="G319" t="s">
        <v>225</v>
      </c>
      <c r="H319">
        <v>383.67854187621128</v>
      </c>
      <c r="I319">
        <v>55</v>
      </c>
      <c r="J319">
        <v>1651101.0572213675</v>
      </c>
      <c r="K319">
        <v>102520000</v>
      </c>
      <c r="L319">
        <v>317</v>
      </c>
      <c r="M319">
        <v>-10.850218186250993</v>
      </c>
      <c r="N319">
        <v>3.5087719298245612</v>
      </c>
    </row>
    <row r="320" spans="1:14" x14ac:dyDescent="0.3">
      <c r="A320">
        <v>319</v>
      </c>
      <c r="B320" t="s">
        <v>139</v>
      </c>
      <c r="C320" t="s">
        <v>151</v>
      </c>
      <c r="D320" t="s">
        <v>155</v>
      </c>
      <c r="E320" t="s">
        <v>156</v>
      </c>
      <c r="F320" t="s">
        <v>161</v>
      </c>
      <c r="G320" t="s">
        <v>225</v>
      </c>
      <c r="H320">
        <v>383.67854187621128</v>
      </c>
      <c r="I320">
        <v>55</v>
      </c>
      <c r="J320">
        <v>1651101.0572213675</v>
      </c>
      <c r="K320">
        <v>102520000</v>
      </c>
      <c r="L320">
        <v>318</v>
      </c>
      <c r="M320">
        <v>-10.850218186250993</v>
      </c>
      <c r="N320">
        <v>3.5087719298245612</v>
      </c>
    </row>
    <row r="321" spans="1:14" x14ac:dyDescent="0.3">
      <c r="A321">
        <v>320</v>
      </c>
      <c r="B321" t="s">
        <v>139</v>
      </c>
      <c r="C321" t="s">
        <v>151</v>
      </c>
      <c r="D321" t="s">
        <v>155</v>
      </c>
      <c r="E321" t="s">
        <v>156</v>
      </c>
      <c r="F321" t="s">
        <v>161</v>
      </c>
      <c r="G321" t="s">
        <v>225</v>
      </c>
      <c r="H321">
        <v>383.67854187621128</v>
      </c>
      <c r="I321">
        <v>55</v>
      </c>
      <c r="J321">
        <v>1651101.0572213675</v>
      </c>
      <c r="K321">
        <v>102520000</v>
      </c>
      <c r="L321">
        <v>319</v>
      </c>
      <c r="M321">
        <v>-10.850218186250993</v>
      </c>
      <c r="N321">
        <v>3.5087719298245612</v>
      </c>
    </row>
    <row r="322" spans="1:14" x14ac:dyDescent="0.3">
      <c r="A322">
        <v>321</v>
      </c>
      <c r="B322" t="s">
        <v>139</v>
      </c>
      <c r="C322" t="s">
        <v>151</v>
      </c>
      <c r="D322" t="s">
        <v>155</v>
      </c>
      <c r="E322" t="s">
        <v>156</v>
      </c>
      <c r="F322" t="s">
        <v>161</v>
      </c>
      <c r="G322" t="s">
        <v>225</v>
      </c>
      <c r="H322">
        <v>383.67854187621128</v>
      </c>
      <c r="I322">
        <v>55</v>
      </c>
      <c r="J322">
        <v>1651101.0572213675</v>
      </c>
      <c r="K322">
        <v>102520000</v>
      </c>
      <c r="L322">
        <v>320</v>
      </c>
      <c r="M322">
        <v>-10.850218186250993</v>
      </c>
      <c r="N322">
        <v>3.5087719298245612</v>
      </c>
    </row>
    <row r="323" spans="1:14" x14ac:dyDescent="0.3">
      <c r="A323">
        <v>322</v>
      </c>
      <c r="B323" t="s">
        <v>139</v>
      </c>
      <c r="C323" t="s">
        <v>151</v>
      </c>
      <c r="D323" t="s">
        <v>155</v>
      </c>
      <c r="E323" t="s">
        <v>156</v>
      </c>
      <c r="F323" t="s">
        <v>161</v>
      </c>
      <c r="G323" t="s">
        <v>225</v>
      </c>
      <c r="H323">
        <v>383.67854187621128</v>
      </c>
      <c r="I323">
        <v>55</v>
      </c>
      <c r="J323">
        <v>1651101.0572213675</v>
      </c>
      <c r="K323">
        <v>102520000</v>
      </c>
      <c r="L323">
        <v>321</v>
      </c>
      <c r="M323">
        <v>-10.850218186250993</v>
      </c>
      <c r="N323">
        <v>3.5087719298245612</v>
      </c>
    </row>
    <row r="324" spans="1:14" x14ac:dyDescent="0.3">
      <c r="A324">
        <v>323</v>
      </c>
      <c r="B324" t="s">
        <v>139</v>
      </c>
      <c r="C324" t="s">
        <v>151</v>
      </c>
      <c r="D324" t="s">
        <v>155</v>
      </c>
      <c r="E324" t="s">
        <v>156</v>
      </c>
      <c r="F324" t="s">
        <v>161</v>
      </c>
      <c r="G324" t="s">
        <v>225</v>
      </c>
      <c r="H324">
        <v>383.67854187621128</v>
      </c>
      <c r="I324">
        <v>55</v>
      </c>
      <c r="J324">
        <v>1651101.0572213675</v>
      </c>
      <c r="K324">
        <v>102520000</v>
      </c>
      <c r="L324">
        <v>322</v>
      </c>
      <c r="M324">
        <v>-10.850218186250993</v>
      </c>
      <c r="N324">
        <v>3.5087719298245612</v>
      </c>
    </row>
    <row r="325" spans="1:14" x14ac:dyDescent="0.3">
      <c r="A325">
        <v>324</v>
      </c>
      <c r="B325" t="s">
        <v>139</v>
      </c>
      <c r="C325" t="s">
        <v>151</v>
      </c>
      <c r="D325" t="s">
        <v>155</v>
      </c>
      <c r="E325" t="s">
        <v>156</v>
      </c>
      <c r="F325" t="s">
        <v>161</v>
      </c>
      <c r="G325" t="s">
        <v>225</v>
      </c>
      <c r="H325">
        <v>383.67854187621128</v>
      </c>
      <c r="I325">
        <v>55</v>
      </c>
      <c r="J325">
        <v>1651101.0572213675</v>
      </c>
      <c r="K325">
        <v>102520000</v>
      </c>
      <c r="L325">
        <v>323</v>
      </c>
      <c r="M325">
        <v>-10.850218186250993</v>
      </c>
      <c r="N325">
        <v>3.5087719298245612</v>
      </c>
    </row>
    <row r="326" spans="1:14" x14ac:dyDescent="0.3">
      <c r="A326">
        <v>325</v>
      </c>
      <c r="B326" t="s">
        <v>139</v>
      </c>
      <c r="C326" t="s">
        <v>151</v>
      </c>
      <c r="D326" t="s">
        <v>155</v>
      </c>
      <c r="E326" t="s">
        <v>156</v>
      </c>
      <c r="F326" t="s">
        <v>161</v>
      </c>
      <c r="G326" t="s">
        <v>225</v>
      </c>
      <c r="H326">
        <v>383.67854187621128</v>
      </c>
      <c r="I326">
        <v>55</v>
      </c>
      <c r="J326">
        <v>1651101.0572213675</v>
      </c>
      <c r="K326">
        <v>102520000</v>
      </c>
      <c r="L326">
        <v>324</v>
      </c>
      <c r="M326">
        <v>-10.850218186250993</v>
      </c>
      <c r="N326">
        <v>3.5087719298245612</v>
      </c>
    </row>
    <row r="327" spans="1:14" x14ac:dyDescent="0.3">
      <c r="A327">
        <v>326</v>
      </c>
      <c r="B327" t="s">
        <v>139</v>
      </c>
      <c r="C327" t="s">
        <v>151</v>
      </c>
      <c r="D327" t="s">
        <v>155</v>
      </c>
      <c r="E327" t="s">
        <v>156</v>
      </c>
      <c r="F327" t="s">
        <v>161</v>
      </c>
      <c r="G327" t="s">
        <v>225</v>
      </c>
      <c r="H327">
        <v>383.67854187621128</v>
      </c>
      <c r="I327">
        <v>55</v>
      </c>
      <c r="J327">
        <v>1651101.0572213675</v>
      </c>
      <c r="K327">
        <v>102520000</v>
      </c>
      <c r="L327">
        <v>325</v>
      </c>
      <c r="M327">
        <v>-10.850218186250993</v>
      </c>
      <c r="N327">
        <v>3.5087719298245612</v>
      </c>
    </row>
    <row r="328" spans="1:14" x14ac:dyDescent="0.3">
      <c r="A328">
        <v>327</v>
      </c>
      <c r="B328" t="s">
        <v>139</v>
      </c>
      <c r="C328" t="s">
        <v>151</v>
      </c>
      <c r="D328" t="s">
        <v>155</v>
      </c>
      <c r="E328" t="s">
        <v>156</v>
      </c>
      <c r="F328" t="s">
        <v>161</v>
      </c>
      <c r="G328" t="s">
        <v>225</v>
      </c>
      <c r="H328">
        <v>383.67854187621128</v>
      </c>
      <c r="I328">
        <v>55</v>
      </c>
      <c r="J328">
        <v>1651101.0572213675</v>
      </c>
      <c r="K328">
        <v>102520000</v>
      </c>
      <c r="L328">
        <v>326</v>
      </c>
      <c r="M328">
        <v>-10.850218186250993</v>
      </c>
      <c r="N328">
        <v>3.5087719298245612</v>
      </c>
    </row>
    <row r="329" spans="1:14" x14ac:dyDescent="0.3">
      <c r="A329">
        <v>328</v>
      </c>
      <c r="B329" t="s">
        <v>139</v>
      </c>
      <c r="C329" t="s">
        <v>151</v>
      </c>
      <c r="D329" t="s">
        <v>155</v>
      </c>
      <c r="E329" t="s">
        <v>156</v>
      </c>
      <c r="F329" t="s">
        <v>161</v>
      </c>
      <c r="G329" t="s">
        <v>225</v>
      </c>
      <c r="H329">
        <v>383.67854187621128</v>
      </c>
      <c r="I329">
        <v>55</v>
      </c>
      <c r="J329">
        <v>1651101.0572213675</v>
      </c>
      <c r="K329">
        <v>102520000</v>
      </c>
      <c r="L329">
        <v>327</v>
      </c>
      <c r="M329">
        <v>-10.850218186250993</v>
      </c>
      <c r="N329">
        <v>3.5087719298245612</v>
      </c>
    </row>
    <row r="330" spans="1:14" x14ac:dyDescent="0.3">
      <c r="A330">
        <v>329</v>
      </c>
      <c r="B330" t="s">
        <v>139</v>
      </c>
      <c r="C330" t="s">
        <v>151</v>
      </c>
      <c r="D330" t="s">
        <v>155</v>
      </c>
      <c r="E330" t="s">
        <v>156</v>
      </c>
      <c r="F330" t="s">
        <v>161</v>
      </c>
      <c r="G330" t="s">
        <v>225</v>
      </c>
      <c r="H330">
        <v>383.67854187621128</v>
      </c>
      <c r="I330">
        <v>55</v>
      </c>
      <c r="J330">
        <v>1651101.0572213675</v>
      </c>
      <c r="K330">
        <v>102520000</v>
      </c>
      <c r="L330">
        <v>328</v>
      </c>
      <c r="M330">
        <v>-10.850218186250993</v>
      </c>
      <c r="N330">
        <v>3.5087719298245612</v>
      </c>
    </row>
    <row r="331" spans="1:14" x14ac:dyDescent="0.3">
      <c r="A331">
        <v>330</v>
      </c>
      <c r="B331" t="s">
        <v>139</v>
      </c>
      <c r="C331" t="s">
        <v>151</v>
      </c>
      <c r="D331" t="s">
        <v>155</v>
      </c>
      <c r="E331" t="s">
        <v>156</v>
      </c>
      <c r="F331" t="s">
        <v>161</v>
      </c>
      <c r="G331" t="s">
        <v>225</v>
      </c>
      <c r="H331">
        <v>383.67854187621128</v>
      </c>
      <c r="I331">
        <v>55</v>
      </c>
      <c r="J331">
        <v>1651101.0572213675</v>
      </c>
      <c r="K331">
        <v>102520000</v>
      </c>
      <c r="L331">
        <v>329</v>
      </c>
      <c r="M331">
        <v>-10.850218186250993</v>
      </c>
      <c r="N331">
        <v>3.5087719298245612</v>
      </c>
    </row>
    <row r="332" spans="1:14" x14ac:dyDescent="0.3">
      <c r="A332">
        <v>331</v>
      </c>
      <c r="B332" t="s">
        <v>139</v>
      </c>
      <c r="C332" t="s">
        <v>151</v>
      </c>
      <c r="D332" t="s">
        <v>155</v>
      </c>
      <c r="E332" t="s">
        <v>156</v>
      </c>
      <c r="F332" t="s">
        <v>161</v>
      </c>
      <c r="G332" t="s">
        <v>225</v>
      </c>
      <c r="H332">
        <v>383.67854187621128</v>
      </c>
      <c r="I332">
        <v>55</v>
      </c>
      <c r="J332">
        <v>1651101.0572213675</v>
      </c>
      <c r="K332">
        <v>102520000</v>
      </c>
      <c r="L332">
        <v>330</v>
      </c>
      <c r="M332">
        <v>-10.850218186250993</v>
      </c>
      <c r="N332">
        <v>3.5087719298245612</v>
      </c>
    </row>
    <row r="333" spans="1:14" x14ac:dyDescent="0.3">
      <c r="A333">
        <v>332</v>
      </c>
      <c r="B333" t="s">
        <v>139</v>
      </c>
      <c r="C333" t="s">
        <v>151</v>
      </c>
      <c r="D333" t="s">
        <v>155</v>
      </c>
      <c r="E333" t="s">
        <v>156</v>
      </c>
      <c r="F333" t="s">
        <v>161</v>
      </c>
      <c r="G333" t="s">
        <v>225</v>
      </c>
      <c r="H333">
        <v>383.67854187621128</v>
      </c>
      <c r="I333">
        <v>55</v>
      </c>
      <c r="J333">
        <v>1651101.0572213675</v>
      </c>
      <c r="K333">
        <v>102520000</v>
      </c>
      <c r="L333">
        <v>331</v>
      </c>
      <c r="M333">
        <v>-10.850218186250993</v>
      </c>
      <c r="N333">
        <v>3.5087719298245612</v>
      </c>
    </row>
    <row r="334" spans="1:14" x14ac:dyDescent="0.3">
      <c r="A334">
        <v>333</v>
      </c>
      <c r="B334" t="s">
        <v>139</v>
      </c>
      <c r="C334" t="s">
        <v>151</v>
      </c>
      <c r="D334" t="s">
        <v>155</v>
      </c>
      <c r="E334" t="s">
        <v>156</v>
      </c>
      <c r="F334" t="s">
        <v>161</v>
      </c>
      <c r="G334" t="s">
        <v>225</v>
      </c>
      <c r="H334">
        <v>383.67854187621128</v>
      </c>
      <c r="I334">
        <v>55</v>
      </c>
      <c r="J334">
        <v>1651101.0572213675</v>
      </c>
      <c r="K334">
        <v>102520000</v>
      </c>
      <c r="L334">
        <v>332</v>
      </c>
      <c r="M334">
        <v>-10.850218186250993</v>
      </c>
      <c r="N334">
        <v>3.5087719298245612</v>
      </c>
    </row>
    <row r="335" spans="1:14" x14ac:dyDescent="0.3">
      <c r="A335">
        <v>334</v>
      </c>
      <c r="B335" t="s">
        <v>139</v>
      </c>
      <c r="C335" t="s">
        <v>151</v>
      </c>
      <c r="D335" t="s">
        <v>155</v>
      </c>
      <c r="E335" t="s">
        <v>156</v>
      </c>
      <c r="F335" t="s">
        <v>161</v>
      </c>
      <c r="G335" t="s">
        <v>225</v>
      </c>
      <c r="H335">
        <v>383.67854187621128</v>
      </c>
      <c r="I335">
        <v>55</v>
      </c>
      <c r="J335">
        <v>1651101.0572213675</v>
      </c>
      <c r="K335">
        <v>102520000</v>
      </c>
      <c r="L335">
        <v>333</v>
      </c>
      <c r="M335">
        <v>-10.850218186250993</v>
      </c>
      <c r="N335">
        <v>3.5087719298245612</v>
      </c>
    </row>
    <row r="336" spans="1:14" x14ac:dyDescent="0.3">
      <c r="A336">
        <v>335</v>
      </c>
      <c r="B336" t="s">
        <v>139</v>
      </c>
      <c r="C336" t="s">
        <v>151</v>
      </c>
      <c r="D336" t="s">
        <v>155</v>
      </c>
      <c r="E336" t="s">
        <v>156</v>
      </c>
      <c r="F336" t="s">
        <v>161</v>
      </c>
      <c r="G336" t="s">
        <v>225</v>
      </c>
      <c r="H336">
        <v>383.67854187621128</v>
      </c>
      <c r="I336">
        <v>55</v>
      </c>
      <c r="J336">
        <v>1651101.0572213675</v>
      </c>
      <c r="K336">
        <v>102520000</v>
      </c>
      <c r="L336">
        <v>334</v>
      </c>
      <c r="M336">
        <v>-10.850218186250993</v>
      </c>
      <c r="N336">
        <v>3.5087719298245612</v>
      </c>
    </row>
    <row r="337" spans="1:14" x14ac:dyDescent="0.3">
      <c r="A337">
        <v>336</v>
      </c>
      <c r="B337" t="s">
        <v>139</v>
      </c>
      <c r="C337" t="s">
        <v>151</v>
      </c>
      <c r="D337" t="s">
        <v>155</v>
      </c>
      <c r="E337" t="s">
        <v>156</v>
      </c>
      <c r="F337" t="s">
        <v>161</v>
      </c>
      <c r="G337" t="s">
        <v>225</v>
      </c>
      <c r="H337">
        <v>383.67854187621128</v>
      </c>
      <c r="I337">
        <v>55</v>
      </c>
      <c r="J337">
        <v>1651101.0572213675</v>
      </c>
      <c r="K337">
        <v>102520000</v>
      </c>
      <c r="L337">
        <v>335</v>
      </c>
      <c r="M337">
        <v>-10.850218186250993</v>
      </c>
      <c r="N337">
        <v>3.5087719298245612</v>
      </c>
    </row>
    <row r="338" spans="1:14" x14ac:dyDescent="0.3">
      <c r="A338">
        <v>337</v>
      </c>
      <c r="B338" t="s">
        <v>139</v>
      </c>
      <c r="C338" t="s">
        <v>151</v>
      </c>
      <c r="D338" t="s">
        <v>155</v>
      </c>
      <c r="E338" t="s">
        <v>156</v>
      </c>
      <c r="F338" t="s">
        <v>161</v>
      </c>
      <c r="G338" t="s">
        <v>225</v>
      </c>
      <c r="H338">
        <v>383.67854187621128</v>
      </c>
      <c r="I338">
        <v>55</v>
      </c>
      <c r="J338">
        <v>1651101.0572213675</v>
      </c>
      <c r="K338">
        <v>102520000</v>
      </c>
      <c r="L338">
        <v>336</v>
      </c>
      <c r="M338">
        <v>-10.850218186250993</v>
      </c>
      <c r="N338">
        <v>3.5087719298245612</v>
      </c>
    </row>
    <row r="339" spans="1:14" x14ac:dyDescent="0.3">
      <c r="A339">
        <v>338</v>
      </c>
      <c r="B339" t="s">
        <v>139</v>
      </c>
      <c r="C339" t="s">
        <v>151</v>
      </c>
      <c r="D339" t="s">
        <v>155</v>
      </c>
      <c r="E339" t="s">
        <v>156</v>
      </c>
      <c r="F339" t="s">
        <v>161</v>
      </c>
      <c r="G339" t="s">
        <v>225</v>
      </c>
      <c r="H339">
        <v>383.67854187621128</v>
      </c>
      <c r="I339">
        <v>55</v>
      </c>
      <c r="J339">
        <v>1651101.0572213675</v>
      </c>
      <c r="K339">
        <v>102520000</v>
      </c>
      <c r="L339">
        <v>337</v>
      </c>
      <c r="M339">
        <v>-10.850218186250993</v>
      </c>
      <c r="N339">
        <v>3.5087719298245612</v>
      </c>
    </row>
    <row r="340" spans="1:14" x14ac:dyDescent="0.3">
      <c r="A340">
        <v>339</v>
      </c>
      <c r="B340" t="s">
        <v>139</v>
      </c>
      <c r="C340" t="s">
        <v>151</v>
      </c>
      <c r="D340" t="s">
        <v>155</v>
      </c>
      <c r="E340" t="s">
        <v>156</v>
      </c>
      <c r="F340" t="s">
        <v>161</v>
      </c>
      <c r="G340" t="s">
        <v>225</v>
      </c>
      <c r="H340">
        <v>397.9735912616124</v>
      </c>
      <c r="I340">
        <v>57</v>
      </c>
      <c r="J340">
        <v>1489488.3241882129</v>
      </c>
      <c r="K340">
        <v>106248000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151</v>
      </c>
      <c r="D341" t="s">
        <v>155</v>
      </c>
      <c r="E341" t="s">
        <v>156</v>
      </c>
      <c r="F341" t="s">
        <v>161</v>
      </c>
      <c r="G341" t="s">
        <v>225</v>
      </c>
      <c r="H341">
        <v>397.9735912616124</v>
      </c>
      <c r="I341">
        <v>57</v>
      </c>
      <c r="J341">
        <v>1489488.3241882129</v>
      </c>
      <c r="K341">
        <v>106248000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151</v>
      </c>
      <c r="D342" t="s">
        <v>155</v>
      </c>
      <c r="E342" t="s">
        <v>156</v>
      </c>
      <c r="F342" t="s">
        <v>161</v>
      </c>
      <c r="G342" t="s">
        <v>225</v>
      </c>
      <c r="H342">
        <v>397.9735912616124</v>
      </c>
      <c r="I342">
        <v>57</v>
      </c>
      <c r="J342">
        <v>1489488.3241882129</v>
      </c>
      <c r="K342">
        <v>106248000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151</v>
      </c>
      <c r="D343" t="s">
        <v>155</v>
      </c>
      <c r="E343" t="s">
        <v>156</v>
      </c>
      <c r="F343" t="s">
        <v>161</v>
      </c>
      <c r="G343" t="s">
        <v>225</v>
      </c>
      <c r="H343">
        <v>397.9735912616124</v>
      </c>
      <c r="I343">
        <v>57</v>
      </c>
      <c r="J343">
        <v>1489488.3241882129</v>
      </c>
      <c r="K343">
        <v>106248000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151</v>
      </c>
      <c r="D344" t="s">
        <v>155</v>
      </c>
      <c r="E344" t="s">
        <v>156</v>
      </c>
      <c r="F344" t="s">
        <v>161</v>
      </c>
      <c r="G344" t="s">
        <v>225</v>
      </c>
      <c r="H344">
        <v>397.9735912616124</v>
      </c>
      <c r="I344">
        <v>57</v>
      </c>
      <c r="J344">
        <v>1489488.3241882129</v>
      </c>
      <c r="K344">
        <v>106248000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151</v>
      </c>
      <c r="D345" t="s">
        <v>155</v>
      </c>
      <c r="E345" t="s">
        <v>156</v>
      </c>
      <c r="F345" t="s">
        <v>161</v>
      </c>
      <c r="G345" t="s">
        <v>225</v>
      </c>
      <c r="H345">
        <v>397.9735912616124</v>
      </c>
      <c r="I345">
        <v>57</v>
      </c>
      <c r="J345">
        <v>1489488.3241882129</v>
      </c>
      <c r="K345">
        <v>106248000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151</v>
      </c>
      <c r="D346" t="s">
        <v>155</v>
      </c>
      <c r="E346" t="s">
        <v>156</v>
      </c>
      <c r="F346" t="s">
        <v>161</v>
      </c>
      <c r="G346" t="s">
        <v>225</v>
      </c>
      <c r="H346">
        <v>397.9735912616124</v>
      </c>
      <c r="I346">
        <v>57</v>
      </c>
      <c r="J346">
        <v>1489488.3241882129</v>
      </c>
      <c r="K346">
        <v>106248000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151</v>
      </c>
      <c r="D347" t="s">
        <v>155</v>
      </c>
      <c r="E347" t="s">
        <v>156</v>
      </c>
      <c r="F347" t="s">
        <v>161</v>
      </c>
      <c r="G347" t="s">
        <v>225</v>
      </c>
      <c r="H347">
        <v>397.9735912616124</v>
      </c>
      <c r="I347">
        <v>57</v>
      </c>
      <c r="J347">
        <v>1489488.3241882129</v>
      </c>
      <c r="K347">
        <v>106248000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151</v>
      </c>
      <c r="D348" t="s">
        <v>155</v>
      </c>
      <c r="E348" t="s">
        <v>156</v>
      </c>
      <c r="F348" t="s">
        <v>161</v>
      </c>
      <c r="G348" t="s">
        <v>225</v>
      </c>
      <c r="H348">
        <v>397.9735912616124</v>
      </c>
      <c r="I348">
        <v>57</v>
      </c>
      <c r="J348">
        <v>1489488.3241882129</v>
      </c>
      <c r="K348">
        <v>106248000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151</v>
      </c>
      <c r="D349" t="s">
        <v>155</v>
      </c>
      <c r="E349" t="s">
        <v>156</v>
      </c>
      <c r="F349" t="s">
        <v>161</v>
      </c>
      <c r="G349" t="s">
        <v>225</v>
      </c>
      <c r="H349">
        <v>397.9735912616124</v>
      </c>
      <c r="I349">
        <v>57</v>
      </c>
      <c r="J349">
        <v>1489488.3241882129</v>
      </c>
      <c r="K349">
        <v>106248000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151</v>
      </c>
      <c r="D350" t="s">
        <v>155</v>
      </c>
      <c r="E350" t="s">
        <v>156</v>
      </c>
      <c r="F350" t="s">
        <v>161</v>
      </c>
      <c r="G350" t="s">
        <v>225</v>
      </c>
      <c r="H350">
        <v>397.9735912616124</v>
      </c>
      <c r="I350">
        <v>57</v>
      </c>
      <c r="J350">
        <v>1489488.3241882129</v>
      </c>
      <c r="K350">
        <v>106248000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151</v>
      </c>
      <c r="D351" t="s">
        <v>155</v>
      </c>
      <c r="E351" t="s">
        <v>156</v>
      </c>
      <c r="F351" t="s">
        <v>161</v>
      </c>
      <c r="G351" t="s">
        <v>225</v>
      </c>
      <c r="H351">
        <v>397.9735912616124</v>
      </c>
      <c r="I351">
        <v>57</v>
      </c>
      <c r="J351">
        <v>1489488.3241882129</v>
      </c>
      <c r="K351">
        <v>106248000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151</v>
      </c>
      <c r="D352" t="s">
        <v>155</v>
      </c>
      <c r="E352" t="s">
        <v>156</v>
      </c>
      <c r="F352" t="s">
        <v>161</v>
      </c>
      <c r="G352" t="s">
        <v>225</v>
      </c>
      <c r="H352">
        <v>397.9735912616124</v>
      </c>
      <c r="I352">
        <v>57</v>
      </c>
      <c r="J352">
        <v>1489488.3241882129</v>
      </c>
      <c r="K352">
        <v>106248000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151</v>
      </c>
      <c r="D353" t="s">
        <v>155</v>
      </c>
      <c r="E353" t="s">
        <v>156</v>
      </c>
      <c r="F353" t="s">
        <v>161</v>
      </c>
      <c r="G353" t="s">
        <v>225</v>
      </c>
      <c r="H353">
        <v>397.9735912616124</v>
      </c>
      <c r="I353">
        <v>57</v>
      </c>
      <c r="J353">
        <v>1489488.3241882129</v>
      </c>
      <c r="K353">
        <v>106248000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151</v>
      </c>
      <c r="D354" t="s">
        <v>155</v>
      </c>
      <c r="E354" t="s">
        <v>156</v>
      </c>
      <c r="F354" t="s">
        <v>161</v>
      </c>
      <c r="G354" t="s">
        <v>225</v>
      </c>
      <c r="H354">
        <v>397.9735912616124</v>
      </c>
      <c r="I354">
        <v>57</v>
      </c>
      <c r="J354">
        <v>1489488.3241882129</v>
      </c>
      <c r="K354">
        <v>106248000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151</v>
      </c>
      <c r="D355" t="s">
        <v>155</v>
      </c>
      <c r="E355" t="s">
        <v>156</v>
      </c>
      <c r="F355" t="s">
        <v>161</v>
      </c>
      <c r="G355" t="s">
        <v>225</v>
      </c>
      <c r="H355">
        <v>397.9735912616124</v>
      </c>
      <c r="I355">
        <v>57</v>
      </c>
      <c r="J355">
        <v>1489488.3241882129</v>
      </c>
      <c r="K355">
        <v>106248000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151</v>
      </c>
      <c r="D356" t="s">
        <v>155</v>
      </c>
      <c r="E356" t="s">
        <v>156</v>
      </c>
      <c r="F356" t="s">
        <v>161</v>
      </c>
      <c r="G356" t="s">
        <v>225</v>
      </c>
      <c r="H356">
        <v>397.9735912616124</v>
      </c>
      <c r="I356">
        <v>57</v>
      </c>
      <c r="J356">
        <v>1489488.3241882129</v>
      </c>
      <c r="K356">
        <v>106248000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151</v>
      </c>
      <c r="D357" t="s">
        <v>155</v>
      </c>
      <c r="E357" t="s">
        <v>156</v>
      </c>
      <c r="F357" t="s">
        <v>161</v>
      </c>
      <c r="G357" t="s">
        <v>225</v>
      </c>
      <c r="H357">
        <v>397.9735912616124</v>
      </c>
      <c r="I357">
        <v>57</v>
      </c>
      <c r="J357">
        <v>1489488.3241882129</v>
      </c>
      <c r="K357">
        <v>106248000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151</v>
      </c>
      <c r="D358" t="s">
        <v>155</v>
      </c>
      <c r="E358" t="s">
        <v>156</v>
      </c>
      <c r="F358" t="s">
        <v>161</v>
      </c>
      <c r="G358" t="s">
        <v>225</v>
      </c>
      <c r="H358">
        <v>397.9735912616124</v>
      </c>
      <c r="I358">
        <v>57</v>
      </c>
      <c r="J358">
        <v>1489488.3241882129</v>
      </c>
      <c r="K358">
        <v>106248000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151</v>
      </c>
      <c r="D359" t="s">
        <v>155</v>
      </c>
      <c r="E359" t="s">
        <v>156</v>
      </c>
      <c r="F359" t="s">
        <v>161</v>
      </c>
      <c r="G359" t="s">
        <v>225</v>
      </c>
      <c r="H359">
        <v>397.9735912616124</v>
      </c>
      <c r="I359">
        <v>57</v>
      </c>
      <c r="J359">
        <v>1489488.3241882129</v>
      </c>
      <c r="K359">
        <v>106248000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151</v>
      </c>
      <c r="D360" t="s">
        <v>155</v>
      </c>
      <c r="E360" t="s">
        <v>156</v>
      </c>
      <c r="F360" t="s">
        <v>161</v>
      </c>
      <c r="G360" t="s">
        <v>225</v>
      </c>
      <c r="H360">
        <v>397.9735912616124</v>
      </c>
      <c r="I360">
        <v>57</v>
      </c>
      <c r="J360">
        <v>1489488.3241882129</v>
      </c>
      <c r="K360">
        <v>106248000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151</v>
      </c>
      <c r="D361" t="s">
        <v>155</v>
      </c>
      <c r="E361" t="s">
        <v>156</v>
      </c>
      <c r="F361" t="s">
        <v>161</v>
      </c>
      <c r="G361" t="s">
        <v>225</v>
      </c>
      <c r="H361">
        <v>397.9735912616124</v>
      </c>
      <c r="I361">
        <v>57</v>
      </c>
      <c r="J361">
        <v>1489488.3241882129</v>
      </c>
      <c r="K361">
        <v>106248000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8794-3D83-488B-9C64-3188B1BB66C5}">
  <sheetPr codeName="Sheet22"/>
  <dimension ref="A1:BM543"/>
  <sheetViews>
    <sheetView workbookViewId="0">
      <selection sqref="A1:F1"/>
    </sheetView>
  </sheetViews>
  <sheetFormatPr defaultRowHeight="14.4" x14ac:dyDescent="0.3"/>
  <cols>
    <col min="1" max="1" width="13.77734375" customWidth="1"/>
    <col min="2" max="2" width="25.6640625" customWidth="1"/>
    <col min="3" max="3" width="31.21875" customWidth="1"/>
    <col min="4" max="4" width="40.88671875" customWidth="1"/>
    <col min="5" max="5" width="40.109375" customWidth="1"/>
    <col min="6" max="6" width="45.33203125" customWidth="1"/>
    <col min="19" max="19" width="13.77734375" customWidth="1"/>
    <col min="20" max="20" width="35.77734375" customWidth="1"/>
    <col min="33" max="33" width="33.5546875" customWidth="1"/>
    <col min="34" max="34" width="50.44140625" customWidth="1"/>
    <col min="35" max="35" width="39.21875" customWidth="1"/>
    <col min="36" max="36" width="55.6640625" customWidth="1"/>
    <col min="37" max="37" width="40.21875" customWidth="1"/>
    <col min="38" max="38" width="46.33203125" customWidth="1"/>
    <col min="39" max="39" width="40.21875" customWidth="1"/>
  </cols>
  <sheetData>
    <row r="1" spans="1:65" ht="15.6" x14ac:dyDescent="0.3">
      <c r="A1" s="272" t="s">
        <v>339</v>
      </c>
      <c r="B1" s="272"/>
      <c r="C1" s="272"/>
      <c r="D1" s="272"/>
      <c r="E1" s="272"/>
      <c r="F1" s="272"/>
      <c r="S1" s="272" t="s">
        <v>346</v>
      </c>
      <c r="T1" s="272"/>
      <c r="AH1" s="272" t="s">
        <v>352</v>
      </c>
      <c r="AI1" s="272"/>
      <c r="AJ1" s="273" t="s">
        <v>353</v>
      </c>
      <c r="AK1" s="273"/>
      <c r="AL1" s="273" t="s">
        <v>346</v>
      </c>
      <c r="AM1" s="273"/>
      <c r="AZ1" s="274" t="s">
        <v>352</v>
      </c>
      <c r="BA1" s="275"/>
      <c r="BB1" s="275"/>
      <c r="BC1" s="276"/>
      <c r="BE1" s="274" t="s">
        <v>353</v>
      </c>
      <c r="BF1" s="275"/>
      <c r="BG1" s="275"/>
      <c r="BH1" s="276"/>
      <c r="BJ1" s="274" t="s">
        <v>346</v>
      </c>
      <c r="BK1" s="275"/>
      <c r="BL1" s="275"/>
      <c r="BM1" s="276"/>
    </row>
    <row r="2" spans="1:65" x14ac:dyDescent="0.3">
      <c r="AZ2" s="51" t="s">
        <v>356</v>
      </c>
      <c r="BA2" s="2"/>
      <c r="BB2" s="2"/>
      <c r="BC2" s="3"/>
      <c r="BE2" s="51" t="s">
        <v>356</v>
      </c>
      <c r="BF2" s="2"/>
      <c r="BG2" s="2"/>
      <c r="BH2" s="3"/>
      <c r="BJ2" s="51" t="s">
        <v>356</v>
      </c>
      <c r="BK2" s="2"/>
      <c r="BL2" s="2"/>
      <c r="BM2" s="3"/>
    </row>
    <row r="3" spans="1:65" x14ac:dyDescent="0.3">
      <c r="A3" t="s">
        <v>340</v>
      </c>
      <c r="B3" t="s">
        <v>341</v>
      </c>
      <c r="C3" t="s">
        <v>342</v>
      </c>
      <c r="D3" t="s">
        <v>343</v>
      </c>
      <c r="E3" t="s">
        <v>344</v>
      </c>
      <c r="F3" t="s">
        <v>345</v>
      </c>
      <c r="S3" t="s">
        <v>340</v>
      </c>
      <c r="T3" t="s">
        <v>347</v>
      </c>
      <c r="AG3" t="s">
        <v>348</v>
      </c>
      <c r="AH3" t="s">
        <v>349</v>
      </c>
      <c r="AI3" t="s">
        <v>337</v>
      </c>
      <c r="AJ3" t="s">
        <v>350</v>
      </c>
      <c r="AK3" t="s">
        <v>354</v>
      </c>
      <c r="AL3" t="s">
        <v>351</v>
      </c>
      <c r="AM3" t="s">
        <v>355</v>
      </c>
      <c r="AZ3" s="51">
        <f>IF(AZ7=AI4,"Already oriented at the optimum rotation angle",BB7)</f>
        <v>158</v>
      </c>
      <c r="BA3" s="2"/>
      <c r="BB3" s="2"/>
      <c r="BC3" s="3"/>
      <c r="BE3" s="51">
        <f>IF(BE7=AK4,"Already oriented at the optimum rotation angle",BG7)</f>
        <v>158</v>
      </c>
      <c r="BF3" s="2"/>
      <c r="BG3" s="2"/>
      <c r="BH3" s="3"/>
      <c r="BJ3" s="51">
        <f>IF(BJ7=AM4,"Already oriented at the optimum rotation angle",BL7)</f>
        <v>158</v>
      </c>
      <c r="BK3" s="2"/>
      <c r="BL3" s="2"/>
      <c r="BM3" s="3"/>
    </row>
    <row r="4" spans="1:65" x14ac:dyDescent="0.3">
      <c r="A4">
        <v>1</v>
      </c>
      <c r="B4">
        <v>251635654.74289462</v>
      </c>
      <c r="C4">
        <v>2201.4532913871776</v>
      </c>
      <c r="D4">
        <v>20920.01029755026</v>
      </c>
      <c r="E4">
        <v>1</v>
      </c>
      <c r="F4">
        <v>1</v>
      </c>
      <c r="S4">
        <v>1</v>
      </c>
      <c r="T4">
        <v>0.77251136132436315</v>
      </c>
      <c r="AG4">
        <v>0</v>
      </c>
      <c r="AH4">
        <v>1397594.6454303404</v>
      </c>
      <c r="AI4">
        <v>0</v>
      </c>
      <c r="AJ4">
        <v>1397594.6454303404</v>
      </c>
      <c r="AK4">
        <v>0</v>
      </c>
      <c r="AL4">
        <v>1489488.3241882129</v>
      </c>
      <c r="AM4">
        <v>0</v>
      </c>
      <c r="AZ4" s="51" t="s">
        <v>337</v>
      </c>
      <c r="BA4" s="2"/>
      <c r="BB4" s="2"/>
      <c r="BC4" s="3"/>
      <c r="BE4" s="51" t="s">
        <v>337</v>
      </c>
      <c r="BF4" s="2"/>
      <c r="BG4" s="2"/>
      <c r="BH4" s="3"/>
      <c r="BJ4" s="51" t="s">
        <v>337</v>
      </c>
      <c r="BK4" s="2"/>
      <c r="BL4" s="2"/>
      <c r="BM4" s="3"/>
    </row>
    <row r="5" spans="1:65" x14ac:dyDescent="0.3">
      <c r="A5">
        <v>2</v>
      </c>
      <c r="B5">
        <v>251640812.31717467</v>
      </c>
      <c r="C5">
        <v>2201.4926885686777</v>
      </c>
      <c r="D5">
        <v>20920.381317196712</v>
      </c>
      <c r="E5">
        <v>0.99994003945903942</v>
      </c>
      <c r="F5">
        <v>0.99993315298739638</v>
      </c>
      <c r="S5">
        <v>2</v>
      </c>
      <c r="T5">
        <v>0.7717176954701086</v>
      </c>
      <c r="AG5">
        <v>1</v>
      </c>
      <c r="AH5">
        <v>1397594.6454303404</v>
      </c>
      <c r="AI5">
        <v>0</v>
      </c>
      <c r="AJ5">
        <v>1397594.6454303404</v>
      </c>
      <c r="AK5">
        <v>0</v>
      </c>
      <c r="AL5">
        <v>1489488.3241882129</v>
      </c>
      <c r="AM5">
        <v>0</v>
      </c>
      <c r="AZ5" s="51">
        <f>AZ7</f>
        <v>0.33881004815731891</v>
      </c>
      <c r="BA5" s="2"/>
      <c r="BB5" s="2"/>
      <c r="BC5" s="3"/>
      <c r="BE5" s="51">
        <f>BE7</f>
        <v>0.33881004815731891</v>
      </c>
      <c r="BF5" s="2"/>
      <c r="BG5" s="2"/>
      <c r="BH5" s="3"/>
      <c r="BJ5" s="51">
        <f>BJ7</f>
        <v>0.38698282441608844</v>
      </c>
      <c r="BK5" s="2"/>
      <c r="BL5" s="2"/>
      <c r="BM5" s="3"/>
    </row>
    <row r="6" spans="1:65" x14ac:dyDescent="0.3">
      <c r="A6">
        <v>3</v>
      </c>
      <c r="B6">
        <v>251635654.74289462</v>
      </c>
      <c r="C6">
        <v>2203.8086913871775</v>
      </c>
      <c r="D6">
        <v>20920.01029755026</v>
      </c>
      <c r="E6">
        <v>0.99658203537090084</v>
      </c>
      <c r="F6">
        <v>0.99907488730932281</v>
      </c>
      <c r="S6">
        <v>3</v>
      </c>
      <c r="T6">
        <v>0.77053977644064775</v>
      </c>
      <c r="AG6">
        <v>2</v>
      </c>
      <c r="AH6">
        <v>1397594.6454303404</v>
      </c>
      <c r="AI6">
        <v>0</v>
      </c>
      <c r="AJ6">
        <v>1397594.6454303404</v>
      </c>
      <c r="AK6">
        <v>0</v>
      </c>
      <c r="AL6">
        <v>1489488.3241882129</v>
      </c>
      <c r="AM6">
        <v>0</v>
      </c>
      <c r="AZ6" s="51" t="s">
        <v>357</v>
      </c>
      <c r="BA6" s="2" t="s">
        <v>358</v>
      </c>
      <c r="BB6" s="2" t="s">
        <v>359</v>
      </c>
      <c r="BC6" s="3"/>
      <c r="BE6" s="51" t="s">
        <v>357</v>
      </c>
      <c r="BF6" s="2" t="s">
        <v>358</v>
      </c>
      <c r="BG6" s="2" t="s">
        <v>359</v>
      </c>
      <c r="BH6" s="3"/>
      <c r="BJ6" s="51" t="s">
        <v>357</v>
      </c>
      <c r="BK6" s="2" t="s">
        <v>358</v>
      </c>
      <c r="BL6" s="2" t="s">
        <v>359</v>
      </c>
      <c r="BM6" s="3"/>
    </row>
    <row r="7" spans="1:65" ht="15" thickBot="1" x14ac:dyDescent="0.35">
      <c r="A7">
        <v>4</v>
      </c>
      <c r="B7">
        <v>251640812.31717467</v>
      </c>
      <c r="C7">
        <v>2203.8480885686781</v>
      </c>
      <c r="D7">
        <v>20920.381317196712</v>
      </c>
      <c r="E7">
        <v>0.99652480913884656</v>
      </c>
      <c r="F7">
        <v>0.99905712523122148</v>
      </c>
      <c r="S7">
        <v>4</v>
      </c>
      <c r="T7">
        <v>0.76985630523239357</v>
      </c>
      <c r="AG7">
        <v>3</v>
      </c>
      <c r="AH7">
        <v>1397594.6454303404</v>
      </c>
      <c r="AI7">
        <v>0</v>
      </c>
      <c r="AJ7">
        <v>1397594.6454303404</v>
      </c>
      <c r="AK7">
        <v>0</v>
      </c>
      <c r="AL7">
        <v>1489488.3241882129</v>
      </c>
      <c r="AM7">
        <v>0</v>
      </c>
      <c r="AZ7" s="54">
        <f>MAX(Table22[Operational Energy Reduction (Percentage)])</f>
        <v>0.33881004815731891</v>
      </c>
      <c r="BA7" s="192">
        <f>MATCH(AZ7,Table22[Operational Energy Reduction (Percentage)],0)</f>
        <v>159</v>
      </c>
      <c r="BB7" s="192">
        <f>INDEX(Table22[Rotation Angle (Degrees - Clockwise)],BA7,0)</f>
        <v>158</v>
      </c>
      <c r="BC7" s="5"/>
      <c r="BE7" s="54">
        <f>MAX(Table22[Operational Energy Reduction (Percentage)2])</f>
        <v>0.33881004815731891</v>
      </c>
      <c r="BF7" s="192">
        <f>MATCH(BE7,Table22[Operational Energy Reduction (Percentage)2],0)</f>
        <v>159</v>
      </c>
      <c r="BG7" s="192">
        <f>INDEX(Table22[Rotation Angle (Degrees - Clockwise)],BF7,0)</f>
        <v>158</v>
      </c>
      <c r="BH7" s="5"/>
      <c r="BJ7" s="54">
        <f>MAX(Table22[Operational Energy Reduction (Percentage)3])</f>
        <v>0.38698282441608844</v>
      </c>
      <c r="BK7" s="192">
        <f>MATCH(BJ7,Table22[Operational Energy Reduction (Percentage)3],0)</f>
        <v>159</v>
      </c>
      <c r="BL7" s="192">
        <f>INDEX(Table22[Rotation Angle (Degrees - Clockwise)],BK7,0)</f>
        <v>158</v>
      </c>
      <c r="BM7" s="5"/>
    </row>
    <row r="8" spans="1:65" x14ac:dyDescent="0.3">
      <c r="A8">
        <v>5</v>
      </c>
      <c r="B8">
        <v>252170347.27289641</v>
      </c>
      <c r="C8">
        <v>2207.1486830868444</v>
      </c>
      <c r="D8">
        <v>20967.167584474995</v>
      </c>
      <c r="E8">
        <v>0.99151241098795417</v>
      </c>
      <c r="F8">
        <v>0.99744698539700172</v>
      </c>
      <c r="S8">
        <v>5</v>
      </c>
      <c r="T8">
        <v>0.76975025687599063</v>
      </c>
      <c r="AG8">
        <v>4</v>
      </c>
      <c r="AH8">
        <v>1397594.6454303404</v>
      </c>
      <c r="AI8">
        <v>0</v>
      </c>
      <c r="AJ8">
        <v>1397594.6454303404</v>
      </c>
      <c r="AK8">
        <v>0</v>
      </c>
      <c r="AL8">
        <v>1489488.3241882129</v>
      </c>
      <c r="AM8">
        <v>0</v>
      </c>
    </row>
    <row r="9" spans="1:65" x14ac:dyDescent="0.3">
      <c r="A9">
        <v>6</v>
      </c>
      <c r="B9">
        <v>252175504.84717631</v>
      </c>
      <c r="C9">
        <v>2207.1880802683445</v>
      </c>
      <c r="D9">
        <v>20967.538604121441</v>
      </c>
      <c r="E9">
        <v>0.99145263521993332</v>
      </c>
      <c r="F9">
        <v>0.99743058108853067</v>
      </c>
      <c r="S9">
        <v>6</v>
      </c>
      <c r="T9">
        <v>0.76790150832879422</v>
      </c>
      <c r="AG9">
        <v>5</v>
      </c>
      <c r="AH9">
        <v>1397594.6454303404</v>
      </c>
      <c r="AI9">
        <v>0</v>
      </c>
      <c r="AJ9">
        <v>1397594.6454303404</v>
      </c>
      <c r="AK9">
        <v>0</v>
      </c>
      <c r="AL9">
        <v>1489488.3241882129</v>
      </c>
      <c r="AM9">
        <v>0</v>
      </c>
    </row>
    <row r="10" spans="1:65" x14ac:dyDescent="0.3">
      <c r="A10">
        <v>7</v>
      </c>
      <c r="B10">
        <v>252170347.27289641</v>
      </c>
      <c r="C10">
        <v>2207.6400830868442</v>
      </c>
      <c r="D10">
        <v>20967.167584474995</v>
      </c>
      <c r="E10">
        <v>0.99081654486799131</v>
      </c>
      <c r="F10">
        <v>0.9926049088855261</v>
      </c>
      <c r="S10">
        <v>7</v>
      </c>
      <c r="T10">
        <v>0.75846264591197488</v>
      </c>
      <c r="AG10">
        <v>6</v>
      </c>
      <c r="AH10">
        <v>1397594.6454303404</v>
      </c>
      <c r="AI10">
        <v>0</v>
      </c>
      <c r="AJ10">
        <v>1397594.6454303404</v>
      </c>
      <c r="AK10">
        <v>0</v>
      </c>
      <c r="AL10">
        <v>1489488.3241882129</v>
      </c>
      <c r="AM10">
        <v>0</v>
      </c>
    </row>
    <row r="11" spans="1:65" x14ac:dyDescent="0.3">
      <c r="A11">
        <v>8</v>
      </c>
      <c r="B11">
        <v>252175504.84717631</v>
      </c>
      <c r="C11">
        <v>2207.6794802683444</v>
      </c>
      <c r="D11">
        <v>20967.538604121441</v>
      </c>
      <c r="E11">
        <v>0.99075685777207934</v>
      </c>
      <c r="F11">
        <v>0.99254425334245278</v>
      </c>
      <c r="S11">
        <v>8</v>
      </c>
      <c r="T11">
        <v>0.75820376556344127</v>
      </c>
      <c r="AG11">
        <v>7</v>
      </c>
      <c r="AH11">
        <v>1397594.6454303404</v>
      </c>
      <c r="AI11">
        <v>0</v>
      </c>
      <c r="AJ11">
        <v>1397594.6454303404</v>
      </c>
      <c r="AK11">
        <v>0</v>
      </c>
      <c r="AL11">
        <v>1489488.3241882129</v>
      </c>
      <c r="AM11">
        <v>0</v>
      </c>
    </row>
    <row r="12" spans="1:65" x14ac:dyDescent="0.3">
      <c r="A12">
        <v>9</v>
      </c>
      <c r="B12">
        <v>251635654.74289462</v>
      </c>
      <c r="C12">
        <v>2207.9612913871774</v>
      </c>
      <c r="D12">
        <v>20920.01029755026</v>
      </c>
      <c r="E12">
        <v>0.99055818603507928</v>
      </c>
      <c r="F12">
        <v>0.992538457355846</v>
      </c>
      <c r="S12">
        <v>9</v>
      </c>
      <c r="T12">
        <v>0.75751130716612369</v>
      </c>
      <c r="AG12">
        <v>8</v>
      </c>
      <c r="AH12">
        <v>1397594.6454303404</v>
      </c>
      <c r="AI12">
        <v>0</v>
      </c>
      <c r="AJ12">
        <v>1397594.6454303404</v>
      </c>
      <c r="AK12">
        <v>0</v>
      </c>
      <c r="AL12">
        <v>1489488.3241882129</v>
      </c>
      <c r="AM12">
        <v>0</v>
      </c>
    </row>
    <row r="13" spans="1:65" x14ac:dyDescent="0.3">
      <c r="A13">
        <v>10</v>
      </c>
      <c r="B13">
        <v>251640812.31717467</v>
      </c>
      <c r="C13">
        <v>2208.000688568678</v>
      </c>
      <c r="D13">
        <v>20920.381317196712</v>
      </c>
      <c r="E13">
        <v>0.99050098554004795</v>
      </c>
      <c r="F13">
        <v>0.99247794038107784</v>
      </c>
      <c r="S13">
        <v>10</v>
      </c>
      <c r="T13">
        <v>0.75592001246810347</v>
      </c>
      <c r="AG13">
        <v>9</v>
      </c>
      <c r="AH13">
        <v>1397594.6454303404</v>
      </c>
      <c r="AI13">
        <v>0</v>
      </c>
      <c r="AJ13">
        <v>1397594.6454303404</v>
      </c>
      <c r="AK13">
        <v>0</v>
      </c>
      <c r="AL13">
        <v>1489488.3241882129</v>
      </c>
      <c r="AM13">
        <v>0</v>
      </c>
    </row>
    <row r="14" spans="1:65" x14ac:dyDescent="0.3">
      <c r="A14">
        <v>11</v>
      </c>
      <c r="B14">
        <v>252170347.27289641</v>
      </c>
      <c r="C14">
        <v>2211.7926830868446</v>
      </c>
      <c r="D14">
        <v>20967.167584474995</v>
      </c>
      <c r="E14">
        <v>0.98487338278489478</v>
      </c>
      <c r="F14">
        <v>0.99186643419433917</v>
      </c>
      <c r="S14">
        <v>11</v>
      </c>
      <c r="T14">
        <v>0.75566013578488833</v>
      </c>
      <c r="AG14">
        <v>10</v>
      </c>
      <c r="AH14">
        <v>1397594.6454303404</v>
      </c>
      <c r="AI14">
        <v>0</v>
      </c>
      <c r="AJ14">
        <v>1397594.6454303404</v>
      </c>
      <c r="AK14">
        <v>0</v>
      </c>
      <c r="AL14">
        <v>1489488.3241882129</v>
      </c>
      <c r="AM14">
        <v>0</v>
      </c>
    </row>
    <row r="15" spans="1:65" x14ac:dyDescent="0.3">
      <c r="A15">
        <v>12</v>
      </c>
      <c r="B15">
        <v>252175504.84717631</v>
      </c>
      <c r="C15">
        <v>2211.8320802683443</v>
      </c>
      <c r="D15">
        <v>20967.538604121441</v>
      </c>
      <c r="E15">
        <v>0.98481436798113697</v>
      </c>
      <c r="F15">
        <v>0.99180253349462089</v>
      </c>
      <c r="S15">
        <v>12</v>
      </c>
      <c r="T15">
        <v>0.75497085197242941</v>
      </c>
      <c r="AG15">
        <v>11</v>
      </c>
      <c r="AH15">
        <v>1397594.6454303404</v>
      </c>
      <c r="AI15">
        <v>0</v>
      </c>
      <c r="AJ15">
        <v>1397594.6454303404</v>
      </c>
      <c r="AK15">
        <v>0</v>
      </c>
      <c r="AL15">
        <v>1489488.3241882129</v>
      </c>
      <c r="AM15">
        <v>0</v>
      </c>
    </row>
    <row r="16" spans="1:65" x14ac:dyDescent="0.3">
      <c r="A16">
        <v>13</v>
      </c>
      <c r="B16">
        <v>258105948.1280635</v>
      </c>
      <c r="C16">
        <v>2259.8455629302512</v>
      </c>
      <c r="D16">
        <v>21458.663238596222</v>
      </c>
      <c r="E16">
        <v>0.91215975168085928</v>
      </c>
      <c r="F16">
        <v>0.91282462404882014</v>
      </c>
      <c r="S16">
        <v>13</v>
      </c>
      <c r="T16">
        <v>0.75316345253685202</v>
      </c>
      <c r="AG16">
        <v>12</v>
      </c>
      <c r="AH16">
        <v>1397594.6454303404</v>
      </c>
      <c r="AI16">
        <v>0</v>
      </c>
      <c r="AJ16">
        <v>1397594.6454303404</v>
      </c>
      <c r="AK16">
        <v>0</v>
      </c>
      <c r="AL16">
        <v>1489488.3241882129</v>
      </c>
      <c r="AM16">
        <v>0</v>
      </c>
    </row>
    <row r="17" spans="1:39" x14ac:dyDescent="0.3">
      <c r="A17">
        <v>14</v>
      </c>
      <c r="B17">
        <v>258111105.70234346</v>
      </c>
      <c r="C17">
        <v>2259.8849601117513</v>
      </c>
      <c r="D17">
        <v>21459.034258242675</v>
      </c>
      <c r="E17">
        <v>0.9120998436768607</v>
      </c>
      <c r="F17">
        <v>0.9127579219659302</v>
      </c>
      <c r="S17">
        <v>14</v>
      </c>
      <c r="T17">
        <v>0.75243526371254754</v>
      </c>
      <c r="AG17">
        <v>13</v>
      </c>
      <c r="AH17">
        <v>1397594.6454303404</v>
      </c>
      <c r="AI17">
        <v>0</v>
      </c>
      <c r="AJ17">
        <v>1397594.6454303404</v>
      </c>
      <c r="AK17">
        <v>0</v>
      </c>
      <c r="AL17">
        <v>1489488.3241882129</v>
      </c>
      <c r="AM17">
        <v>0</v>
      </c>
    </row>
    <row r="18" spans="1:39" x14ac:dyDescent="0.3">
      <c r="A18">
        <v>15</v>
      </c>
      <c r="B18">
        <v>258105948.1280635</v>
      </c>
      <c r="C18">
        <v>2262.2191629302511</v>
      </c>
      <c r="D18">
        <v>21458.663238596222</v>
      </c>
      <c r="E18">
        <v>0.90883251293861922</v>
      </c>
      <c r="F18">
        <v>0.91257503102015258</v>
      </c>
      <c r="S18">
        <v>15</v>
      </c>
      <c r="T18">
        <v>0.75109064126501124</v>
      </c>
      <c r="AG18">
        <v>14</v>
      </c>
      <c r="AH18">
        <v>1397594.6454303404</v>
      </c>
      <c r="AI18">
        <v>0</v>
      </c>
      <c r="AJ18">
        <v>1397594.6454303404</v>
      </c>
      <c r="AK18">
        <v>0</v>
      </c>
      <c r="AL18">
        <v>1489488.3241882129</v>
      </c>
      <c r="AM18">
        <v>0</v>
      </c>
    </row>
    <row r="19" spans="1:39" x14ac:dyDescent="0.3">
      <c r="A19">
        <v>16</v>
      </c>
      <c r="B19">
        <v>258111105.70234346</v>
      </c>
      <c r="C19">
        <v>2262.2585601117512</v>
      </c>
      <c r="D19">
        <v>21459.034258242675</v>
      </c>
      <c r="E19">
        <v>0.90877262908667211</v>
      </c>
      <c r="F19">
        <v>0.91250835266992358</v>
      </c>
      <c r="S19">
        <v>16</v>
      </c>
      <c r="T19">
        <v>0.75075427215901469</v>
      </c>
      <c r="AG19">
        <v>15</v>
      </c>
      <c r="AH19">
        <v>1397594.6454303404</v>
      </c>
      <c r="AI19">
        <v>0</v>
      </c>
      <c r="AJ19">
        <v>1397594.6454303404</v>
      </c>
      <c r="AK19">
        <v>0</v>
      </c>
      <c r="AL19">
        <v>1489488.3241882129</v>
      </c>
      <c r="AM19">
        <v>0</v>
      </c>
    </row>
    <row r="20" spans="1:39" x14ac:dyDescent="0.3">
      <c r="A20">
        <v>17</v>
      </c>
      <c r="B20">
        <v>258640640.6580652</v>
      </c>
      <c r="C20">
        <v>2263.6769546299179</v>
      </c>
      <c r="D20">
        <v>21505.820525520961</v>
      </c>
      <c r="E20">
        <v>0.90628708544750036</v>
      </c>
      <c r="F20">
        <v>0.91210100747685363</v>
      </c>
      <c r="S20">
        <v>17</v>
      </c>
      <c r="T20">
        <v>0.75036605400946899</v>
      </c>
      <c r="AG20">
        <v>16</v>
      </c>
      <c r="AH20">
        <v>1397594.6454303404</v>
      </c>
      <c r="AI20">
        <v>0</v>
      </c>
      <c r="AJ20">
        <v>1397594.6454303404</v>
      </c>
      <c r="AK20">
        <v>0</v>
      </c>
      <c r="AL20">
        <v>1489488.3241882129</v>
      </c>
      <c r="AM20">
        <v>0</v>
      </c>
    </row>
    <row r="21" spans="1:39" x14ac:dyDescent="0.3">
      <c r="A21">
        <v>18</v>
      </c>
      <c r="B21">
        <v>258645798.23234513</v>
      </c>
      <c r="C21">
        <v>2263.7163518114176</v>
      </c>
      <c r="D21">
        <v>21506.191545167407</v>
      </c>
      <c r="E21">
        <v>0.90622716932518832</v>
      </c>
      <c r="F21">
        <v>0.91203438974129403</v>
      </c>
      <c r="S21">
        <v>18</v>
      </c>
      <c r="T21">
        <v>0.74869634528422235</v>
      </c>
      <c r="AG21">
        <v>17</v>
      </c>
      <c r="AH21">
        <v>1397594.6454303404</v>
      </c>
      <c r="AI21">
        <v>0</v>
      </c>
      <c r="AJ21">
        <v>1397594.6454303404</v>
      </c>
      <c r="AK21">
        <v>0</v>
      </c>
      <c r="AL21">
        <v>1489488.3241882129</v>
      </c>
      <c r="AM21">
        <v>0</v>
      </c>
    </row>
    <row r="22" spans="1:39" x14ac:dyDescent="0.3">
      <c r="A22">
        <v>19</v>
      </c>
      <c r="B22">
        <v>258640640.6580652</v>
      </c>
      <c r="C22">
        <v>2266.0505546299182</v>
      </c>
      <c r="D22">
        <v>21505.820525520961</v>
      </c>
      <c r="E22">
        <v>0.90296347052691028</v>
      </c>
      <c r="F22">
        <v>0.90562967910035996</v>
      </c>
      <c r="S22">
        <v>19</v>
      </c>
      <c r="T22">
        <v>0.71073768441812191</v>
      </c>
      <c r="AG22">
        <v>18</v>
      </c>
      <c r="AH22">
        <v>1397594.6454303404</v>
      </c>
      <c r="AI22">
        <v>0</v>
      </c>
      <c r="AJ22">
        <v>1397594.6454303404</v>
      </c>
      <c r="AK22">
        <v>0</v>
      </c>
      <c r="AL22">
        <v>1489488.3241882129</v>
      </c>
      <c r="AM22">
        <v>0</v>
      </c>
    </row>
    <row r="23" spans="1:39" x14ac:dyDescent="0.3">
      <c r="A23">
        <v>20</v>
      </c>
      <c r="B23">
        <v>258645798.23234513</v>
      </c>
      <c r="C23">
        <v>2266.0899518114174</v>
      </c>
      <c r="D23">
        <v>21506.191545167407</v>
      </c>
      <c r="E23">
        <v>0.90290357476424687</v>
      </c>
      <c r="F23">
        <v>0.90556297579490996</v>
      </c>
      <c r="S23">
        <v>20</v>
      </c>
      <c r="T23">
        <v>0.71063258571495569</v>
      </c>
      <c r="AG23">
        <v>19</v>
      </c>
      <c r="AH23">
        <v>1397594.6454303404</v>
      </c>
      <c r="AI23">
        <v>0</v>
      </c>
      <c r="AJ23">
        <v>1397594.6454303404</v>
      </c>
      <c r="AK23">
        <v>0</v>
      </c>
      <c r="AL23">
        <v>1489488.3241882129</v>
      </c>
      <c r="AM23">
        <v>0</v>
      </c>
    </row>
    <row r="24" spans="1:39" x14ac:dyDescent="0.3">
      <c r="A24">
        <v>21</v>
      </c>
      <c r="B24">
        <v>258105948.1280635</v>
      </c>
      <c r="C24">
        <v>2266.525562930251</v>
      </c>
      <c r="D24">
        <v>21458.663238596222</v>
      </c>
      <c r="E24">
        <v>0.9027775199818846</v>
      </c>
      <c r="F24">
        <v>0.90538388789209034</v>
      </c>
      <c r="S24">
        <v>21</v>
      </c>
      <c r="T24">
        <v>0.70960034249990933</v>
      </c>
      <c r="AG24">
        <v>20</v>
      </c>
      <c r="AH24">
        <v>1397594.6454303404</v>
      </c>
      <c r="AI24">
        <v>0</v>
      </c>
      <c r="AJ24">
        <v>1397594.6454303404</v>
      </c>
      <c r="AK24">
        <v>0</v>
      </c>
      <c r="AL24">
        <v>1489488.3241882129</v>
      </c>
      <c r="AM24">
        <v>0</v>
      </c>
    </row>
    <row r="25" spans="1:39" x14ac:dyDescent="0.3">
      <c r="A25">
        <v>22</v>
      </c>
      <c r="B25">
        <v>258111105.70234346</v>
      </c>
      <c r="C25">
        <v>2266.5649601117511</v>
      </c>
      <c r="D25">
        <v>21459.034258242675</v>
      </c>
      <c r="E25">
        <v>0.90271768824891763</v>
      </c>
      <c r="F25">
        <v>0.90531720338533284</v>
      </c>
      <c r="S25">
        <v>22</v>
      </c>
      <c r="T25">
        <v>0.70826764810662202</v>
      </c>
      <c r="AG25">
        <v>21</v>
      </c>
      <c r="AH25">
        <v>1397594.6454303404</v>
      </c>
      <c r="AI25">
        <v>0</v>
      </c>
      <c r="AJ25">
        <v>1397594.6454303404</v>
      </c>
      <c r="AK25">
        <v>0</v>
      </c>
      <c r="AL25">
        <v>1489488.3241882129</v>
      </c>
      <c r="AM25">
        <v>0</v>
      </c>
    </row>
    <row r="26" spans="1:39" x14ac:dyDescent="0.3">
      <c r="A26">
        <v>23</v>
      </c>
      <c r="B26">
        <v>258640640.6580652</v>
      </c>
      <c r="C26">
        <v>2270.3569546299182</v>
      </c>
      <c r="D26">
        <v>21505.820525520961</v>
      </c>
      <c r="E26">
        <v>0.89691558217080236</v>
      </c>
      <c r="F26">
        <v>0.90491849570546756</v>
      </c>
      <c r="S26">
        <v>23</v>
      </c>
      <c r="T26">
        <v>0.70816291814187782</v>
      </c>
      <c r="AG26">
        <v>22</v>
      </c>
      <c r="AH26">
        <v>1397594.6454303404</v>
      </c>
      <c r="AI26">
        <v>0</v>
      </c>
      <c r="AJ26">
        <v>1397594.6454303404</v>
      </c>
      <c r="AK26">
        <v>0</v>
      </c>
      <c r="AL26">
        <v>1489488.3241882129</v>
      </c>
      <c r="AM26">
        <v>0</v>
      </c>
    </row>
    <row r="27" spans="1:39" x14ac:dyDescent="0.3">
      <c r="A27">
        <v>24</v>
      </c>
      <c r="B27">
        <v>258645798.23234513</v>
      </c>
      <c r="C27">
        <v>2270.3963518114174</v>
      </c>
      <c r="D27">
        <v>21506.191545167407</v>
      </c>
      <c r="E27">
        <v>0.89685573150749542</v>
      </c>
      <c r="F27">
        <v>0.90485186042432686</v>
      </c>
      <c r="S27">
        <v>24</v>
      </c>
      <c r="T27">
        <v>0.70713674527585124</v>
      </c>
      <c r="AG27">
        <v>23</v>
      </c>
      <c r="AH27">
        <v>1559631.1245138615</v>
      </c>
      <c r="AI27">
        <v>-11.593953913126763</v>
      </c>
      <c r="AJ27">
        <v>1559631.1245138615</v>
      </c>
      <c r="AK27">
        <v>-11.593953913126763</v>
      </c>
      <c r="AL27">
        <v>1673825.2212028003</v>
      </c>
      <c r="AM27">
        <v>-12.375853776165247</v>
      </c>
    </row>
    <row r="28" spans="1:39" x14ac:dyDescent="0.3">
      <c r="A28">
        <v>25</v>
      </c>
      <c r="B28">
        <v>259424777.8635304</v>
      </c>
      <c r="C28">
        <v>2272.0077797351837</v>
      </c>
      <c r="D28">
        <v>21567.471399490805</v>
      </c>
      <c r="E28">
        <v>0.89389279892845164</v>
      </c>
      <c r="F28">
        <v>0.89506340104994042</v>
      </c>
      <c r="S28">
        <v>25</v>
      </c>
      <c r="T28">
        <v>0.69164847283348896</v>
      </c>
      <c r="AG28">
        <v>24</v>
      </c>
      <c r="AH28">
        <v>1559631.1245138615</v>
      </c>
      <c r="AI28">
        <v>-11.593953913126763</v>
      </c>
      <c r="AJ28">
        <v>1559631.1245138615</v>
      </c>
      <c r="AK28">
        <v>-11.593953913126763</v>
      </c>
      <c r="AL28">
        <v>1673825.2212028003</v>
      </c>
      <c r="AM28">
        <v>-12.375853776165247</v>
      </c>
    </row>
    <row r="29" spans="1:39" x14ac:dyDescent="0.3">
      <c r="A29">
        <v>26</v>
      </c>
      <c r="B29">
        <v>259429935.43781042</v>
      </c>
      <c r="C29">
        <v>2272.0471769166838</v>
      </c>
      <c r="D29">
        <v>21567.842419137254</v>
      </c>
      <c r="E29">
        <v>0.89383289281264255</v>
      </c>
      <c r="F29">
        <v>0.89501039077484745</v>
      </c>
      <c r="S29">
        <v>26</v>
      </c>
      <c r="T29">
        <v>0.69128373615716232</v>
      </c>
      <c r="AG29">
        <v>25</v>
      </c>
      <c r="AH29">
        <v>1559631.1245138615</v>
      </c>
      <c r="AI29">
        <v>-11.593953913126763</v>
      </c>
      <c r="AJ29">
        <v>1559631.1245138615</v>
      </c>
      <c r="AK29">
        <v>-11.593953913126763</v>
      </c>
      <c r="AL29">
        <v>1673825.2212028003</v>
      </c>
      <c r="AM29">
        <v>-12.375853776165247</v>
      </c>
    </row>
    <row r="30" spans="1:39" x14ac:dyDescent="0.3">
      <c r="A30">
        <v>27</v>
      </c>
      <c r="B30">
        <v>259424777.8635304</v>
      </c>
      <c r="C30">
        <v>2272.5173797351836</v>
      </c>
      <c r="D30">
        <v>21567.471399490805</v>
      </c>
      <c r="E30">
        <v>0.89317901152295232</v>
      </c>
      <c r="F30">
        <v>0.89499669874562626</v>
      </c>
      <c r="S30">
        <v>27</v>
      </c>
      <c r="T30">
        <v>0.69121493232332887</v>
      </c>
      <c r="AG30">
        <v>26</v>
      </c>
      <c r="AH30">
        <v>1559631.1245138615</v>
      </c>
      <c r="AI30">
        <v>-11.593953913126763</v>
      </c>
      <c r="AJ30">
        <v>1559631.1245138615</v>
      </c>
      <c r="AK30">
        <v>-11.593953913126763</v>
      </c>
      <c r="AL30">
        <v>1673825.2212028003</v>
      </c>
      <c r="AM30">
        <v>-12.375853776165247</v>
      </c>
    </row>
    <row r="31" spans="1:39" x14ac:dyDescent="0.3">
      <c r="A31">
        <v>28</v>
      </c>
      <c r="B31">
        <v>259429935.43781042</v>
      </c>
      <c r="C31">
        <v>2272.5567769166837</v>
      </c>
      <c r="D31">
        <v>21567.842419137254</v>
      </c>
      <c r="E31">
        <v>0.89311910940264772</v>
      </c>
      <c r="F31">
        <v>0.89494369224117631</v>
      </c>
      <c r="S31">
        <v>28</v>
      </c>
      <c r="T31">
        <v>0.69069792978942646</v>
      </c>
      <c r="AG31">
        <v>27</v>
      </c>
      <c r="AH31">
        <v>1559631.1245138615</v>
      </c>
      <c r="AI31">
        <v>-11.593953913126763</v>
      </c>
      <c r="AJ31">
        <v>1559631.1245138615</v>
      </c>
      <c r="AK31">
        <v>-11.593953913126763</v>
      </c>
      <c r="AL31">
        <v>1673825.2212028003</v>
      </c>
      <c r="AM31">
        <v>-12.375853776165247</v>
      </c>
    </row>
    <row r="32" spans="1:39" x14ac:dyDescent="0.3">
      <c r="A32">
        <v>29</v>
      </c>
      <c r="B32">
        <v>259959470.3935321</v>
      </c>
      <c r="C32">
        <v>2275.8391714348509</v>
      </c>
      <c r="D32">
        <v>21614.628686415537</v>
      </c>
      <c r="E32">
        <v>0.88802059020559621</v>
      </c>
      <c r="F32">
        <v>0.89454997067873898</v>
      </c>
      <c r="S32">
        <v>29</v>
      </c>
      <c r="T32">
        <v>0.69026537198634685</v>
      </c>
      <c r="AG32">
        <v>28</v>
      </c>
      <c r="AH32">
        <v>1559631.1245138615</v>
      </c>
      <c r="AI32">
        <v>-11.593953913126763</v>
      </c>
      <c r="AJ32">
        <v>1559631.1245138615</v>
      </c>
      <c r="AK32">
        <v>-11.593953913126763</v>
      </c>
      <c r="AL32">
        <v>1673825.2212028003</v>
      </c>
      <c r="AM32">
        <v>-12.375853776165247</v>
      </c>
    </row>
    <row r="33" spans="1:39" x14ac:dyDescent="0.3">
      <c r="A33">
        <v>30</v>
      </c>
      <c r="B33">
        <v>259964627.96781212</v>
      </c>
      <c r="C33">
        <v>2275.8785686163505</v>
      </c>
      <c r="D33">
        <v>21614.99970606199</v>
      </c>
      <c r="E33">
        <v>0.88796067705544757</v>
      </c>
      <c r="F33">
        <v>0.89448331288424909</v>
      </c>
      <c r="S33">
        <v>30</v>
      </c>
      <c r="T33">
        <v>0.68941934878704025</v>
      </c>
      <c r="AG33">
        <v>29</v>
      </c>
      <c r="AH33">
        <v>1559631.1245138615</v>
      </c>
      <c r="AI33">
        <v>-11.593953913126763</v>
      </c>
      <c r="AJ33">
        <v>1559631.1245138615</v>
      </c>
      <c r="AK33">
        <v>-11.593953913126763</v>
      </c>
      <c r="AL33">
        <v>1673825.2212028003</v>
      </c>
      <c r="AM33">
        <v>-12.375853776165247</v>
      </c>
    </row>
    <row r="34" spans="1:39" x14ac:dyDescent="0.3">
      <c r="A34">
        <v>31</v>
      </c>
      <c r="B34">
        <v>259959470.3935321</v>
      </c>
      <c r="C34">
        <v>2276.3487714348507</v>
      </c>
      <c r="D34">
        <v>21614.628686415537</v>
      </c>
      <c r="E34">
        <v>0.88730742504207416</v>
      </c>
      <c r="F34">
        <v>0.88786903732539901</v>
      </c>
      <c r="S34">
        <v>31</v>
      </c>
      <c r="T34">
        <v>0.68941498573734517</v>
      </c>
      <c r="AG34">
        <v>30</v>
      </c>
      <c r="AH34">
        <v>1559631.1245138615</v>
      </c>
      <c r="AI34">
        <v>-11.593953913126763</v>
      </c>
      <c r="AJ34">
        <v>1559631.1245138615</v>
      </c>
      <c r="AK34">
        <v>-11.593953913126763</v>
      </c>
      <c r="AL34">
        <v>1673825.2212028003</v>
      </c>
      <c r="AM34">
        <v>-12.375853776165247</v>
      </c>
    </row>
    <row r="35" spans="1:39" x14ac:dyDescent="0.3">
      <c r="A35">
        <v>32</v>
      </c>
      <c r="B35">
        <v>259964627.96781212</v>
      </c>
      <c r="C35">
        <v>2276.3881686163509</v>
      </c>
      <c r="D35">
        <v>21614.99970606199</v>
      </c>
      <c r="E35">
        <v>0.88724751532107748</v>
      </c>
      <c r="F35">
        <v>0.88781666085179023</v>
      </c>
      <c r="S35">
        <v>32</v>
      </c>
      <c r="T35">
        <v>0.68898208334684219</v>
      </c>
      <c r="AG35">
        <v>31</v>
      </c>
      <c r="AH35">
        <v>1559631.1245138615</v>
      </c>
      <c r="AI35">
        <v>-11.593953913126763</v>
      </c>
      <c r="AJ35">
        <v>1559631.1245138615</v>
      </c>
      <c r="AK35">
        <v>-11.593953913126763</v>
      </c>
      <c r="AL35">
        <v>1673825.2212028003</v>
      </c>
      <c r="AM35">
        <v>-12.375853776165247</v>
      </c>
    </row>
    <row r="36" spans="1:39" x14ac:dyDescent="0.3">
      <c r="A36">
        <v>33</v>
      </c>
      <c r="B36">
        <v>259424777.8635304</v>
      </c>
      <c r="C36">
        <v>2276.8237797351835</v>
      </c>
      <c r="D36">
        <v>21567.471399490805</v>
      </c>
      <c r="E36">
        <v>0.88713564182979276</v>
      </c>
      <c r="F36">
        <v>0.88780233361970828</v>
      </c>
      <c r="S36">
        <v>33</v>
      </c>
      <c r="T36">
        <v>0.68887544450124893</v>
      </c>
      <c r="AG36">
        <v>32</v>
      </c>
      <c r="AH36">
        <v>1559631.1245138615</v>
      </c>
      <c r="AI36">
        <v>-11.593953913126763</v>
      </c>
      <c r="AJ36">
        <v>1559631.1245138615</v>
      </c>
      <c r="AK36">
        <v>-11.593953913126763</v>
      </c>
      <c r="AL36">
        <v>1673825.2212028003</v>
      </c>
      <c r="AM36">
        <v>-12.375853776165247</v>
      </c>
    </row>
    <row r="37" spans="1:39" x14ac:dyDescent="0.3">
      <c r="A37">
        <v>34</v>
      </c>
      <c r="B37">
        <v>259429935.43781042</v>
      </c>
      <c r="C37">
        <v>2276.8631769166836</v>
      </c>
      <c r="D37">
        <v>21567.842419137254</v>
      </c>
      <c r="E37">
        <v>0.88707577830391759</v>
      </c>
      <c r="F37">
        <v>0.88774996021268548</v>
      </c>
      <c r="S37">
        <v>34</v>
      </c>
      <c r="T37">
        <v>0.68829264271227375</v>
      </c>
      <c r="AG37">
        <v>33</v>
      </c>
      <c r="AH37">
        <v>1559631.1245138615</v>
      </c>
      <c r="AI37">
        <v>-11.593953913126763</v>
      </c>
      <c r="AJ37">
        <v>1559631.1245138615</v>
      </c>
      <c r="AK37">
        <v>-11.593953913126763</v>
      </c>
      <c r="AL37">
        <v>1673825.2212028003</v>
      </c>
      <c r="AM37">
        <v>-12.375853776165247</v>
      </c>
    </row>
    <row r="38" spans="1:39" x14ac:dyDescent="0.3">
      <c r="A38">
        <v>35</v>
      </c>
      <c r="B38">
        <v>259959470.3935321</v>
      </c>
      <c r="C38">
        <v>2280.6551714348507</v>
      </c>
      <c r="D38">
        <v>21614.628686415537</v>
      </c>
      <c r="E38">
        <v>0.88126963340921838</v>
      </c>
      <c r="F38">
        <v>0.88736248412513896</v>
      </c>
      <c r="S38">
        <v>35</v>
      </c>
      <c r="T38">
        <v>0.68803681498782643</v>
      </c>
      <c r="AG38">
        <v>34</v>
      </c>
      <c r="AH38">
        <v>1559631.1245138615</v>
      </c>
      <c r="AI38">
        <v>-11.593953913126763</v>
      </c>
      <c r="AJ38">
        <v>1559631.1245138615</v>
      </c>
      <c r="AK38">
        <v>-11.593953913126763</v>
      </c>
      <c r="AL38">
        <v>1673825.2212028003</v>
      </c>
      <c r="AM38">
        <v>-12.375853776165247</v>
      </c>
    </row>
    <row r="39" spans="1:39" x14ac:dyDescent="0.3">
      <c r="A39">
        <v>36</v>
      </c>
      <c r="B39">
        <v>259964627.96781212</v>
      </c>
      <c r="C39">
        <v>2280.6945686163508</v>
      </c>
      <c r="D39">
        <v>21614.99970606199</v>
      </c>
      <c r="E39">
        <v>0.88120975737644802</v>
      </c>
      <c r="F39">
        <v>0.88729581723144635</v>
      </c>
      <c r="S39">
        <v>36</v>
      </c>
      <c r="T39">
        <v>0.68702349334878021</v>
      </c>
      <c r="AG39">
        <v>35</v>
      </c>
      <c r="AH39">
        <v>1559631.1245138615</v>
      </c>
      <c r="AI39">
        <v>-11.593953913126763</v>
      </c>
      <c r="AJ39">
        <v>1559631.1245138615</v>
      </c>
      <c r="AK39">
        <v>-11.593953913126763</v>
      </c>
      <c r="AL39">
        <v>1673825.2212028003</v>
      </c>
      <c r="AM39">
        <v>-12.375853776165247</v>
      </c>
    </row>
    <row r="40" spans="1:39" x14ac:dyDescent="0.3">
      <c r="A40">
        <v>37</v>
      </c>
      <c r="B40">
        <v>261397143.69296387</v>
      </c>
      <c r="C40">
        <v>2290.2877274127541</v>
      </c>
      <c r="D40">
        <v>21731.627682739061</v>
      </c>
      <c r="E40">
        <v>0.86644398104214992</v>
      </c>
      <c r="F40">
        <v>0.86844109994516006</v>
      </c>
      <c r="S40">
        <v>37</v>
      </c>
      <c r="T40">
        <v>0.68370845207779651</v>
      </c>
      <c r="AG40">
        <v>36</v>
      </c>
      <c r="AH40">
        <v>1559631.1245138615</v>
      </c>
      <c r="AI40">
        <v>-11.593953913126763</v>
      </c>
      <c r="AJ40">
        <v>1559631.1245138615</v>
      </c>
      <c r="AK40">
        <v>-11.593953913126763</v>
      </c>
      <c r="AL40">
        <v>1673825.2212028003</v>
      </c>
      <c r="AM40">
        <v>-12.375853776165247</v>
      </c>
    </row>
    <row r="41" spans="1:39" x14ac:dyDescent="0.3">
      <c r="A41">
        <v>38</v>
      </c>
      <c r="B41">
        <v>261402301.26724392</v>
      </c>
      <c r="C41">
        <v>2290.3271245942547</v>
      </c>
      <c r="D41">
        <v>21731.998702385517</v>
      </c>
      <c r="E41">
        <v>0.86638407716496613</v>
      </c>
      <c r="F41">
        <v>0.8683744000704956</v>
      </c>
      <c r="S41">
        <v>38</v>
      </c>
      <c r="T41">
        <v>0.68351151005719224</v>
      </c>
      <c r="AG41">
        <v>37</v>
      </c>
      <c r="AH41">
        <v>1559631.1245138615</v>
      </c>
      <c r="AI41">
        <v>-11.593953913126763</v>
      </c>
      <c r="AJ41">
        <v>1559631.1245138615</v>
      </c>
      <c r="AK41">
        <v>-11.593953913126763</v>
      </c>
      <c r="AL41">
        <v>1673825.2212028003</v>
      </c>
      <c r="AM41">
        <v>-12.375853776165247</v>
      </c>
    </row>
    <row r="42" spans="1:39" x14ac:dyDescent="0.3">
      <c r="A42">
        <v>39</v>
      </c>
      <c r="B42">
        <v>261397143.69296387</v>
      </c>
      <c r="C42">
        <v>2292.6795274127539</v>
      </c>
      <c r="D42">
        <v>21731.627682739061</v>
      </c>
      <c r="E42">
        <v>0.8630912615389621</v>
      </c>
      <c r="F42">
        <v>0.86818958688930137</v>
      </c>
      <c r="S42">
        <v>39</v>
      </c>
      <c r="T42">
        <v>0.68187659557371472</v>
      </c>
      <c r="AG42">
        <v>38</v>
      </c>
      <c r="AH42">
        <v>1559631.1245138615</v>
      </c>
      <c r="AI42">
        <v>-11.593953913126763</v>
      </c>
      <c r="AJ42">
        <v>1559631.1245138615</v>
      </c>
      <c r="AK42">
        <v>-11.593953913126763</v>
      </c>
      <c r="AL42">
        <v>1673825.2212028003</v>
      </c>
      <c r="AM42">
        <v>-12.375853776165247</v>
      </c>
    </row>
    <row r="43" spans="1:39" x14ac:dyDescent="0.3">
      <c r="A43">
        <v>40</v>
      </c>
      <c r="B43">
        <v>261402301.26724392</v>
      </c>
      <c r="C43">
        <v>2292.7189245942545</v>
      </c>
      <c r="D43">
        <v>21731.998702385517</v>
      </c>
      <c r="E43">
        <v>0.86303137310801237</v>
      </c>
      <c r="F43">
        <v>0.86812290238186862</v>
      </c>
      <c r="S43">
        <v>40</v>
      </c>
      <c r="T43">
        <v>0.68168442454681533</v>
      </c>
      <c r="AG43">
        <v>39</v>
      </c>
      <c r="AH43">
        <v>1559631.1245138615</v>
      </c>
      <c r="AI43">
        <v>-11.593953913126763</v>
      </c>
      <c r="AJ43">
        <v>1559631.1245138615</v>
      </c>
      <c r="AK43">
        <v>-11.593953913126763</v>
      </c>
      <c r="AL43">
        <v>1673825.2212028003</v>
      </c>
      <c r="AM43">
        <v>-12.375853776165247</v>
      </c>
    </row>
    <row r="44" spans="1:39" x14ac:dyDescent="0.3">
      <c r="A44">
        <v>41</v>
      </c>
      <c r="B44">
        <v>261931836.22296557</v>
      </c>
      <c r="C44">
        <v>2294.1191191124217</v>
      </c>
      <c r="D44">
        <v>21778.7849696638</v>
      </c>
      <c r="E44">
        <v>0.86057225957329686</v>
      </c>
      <c r="F44">
        <v>0.86770655078832681</v>
      </c>
      <c r="S44">
        <v>41</v>
      </c>
      <c r="T44">
        <v>0.68168007553761734</v>
      </c>
      <c r="AG44">
        <v>40</v>
      </c>
      <c r="AH44">
        <v>1559631.1245138615</v>
      </c>
      <c r="AI44">
        <v>-11.593953913126763</v>
      </c>
      <c r="AJ44">
        <v>1559631.1245138615</v>
      </c>
      <c r="AK44">
        <v>-11.593953913126763</v>
      </c>
      <c r="AL44">
        <v>1673825.2212028003</v>
      </c>
      <c r="AM44">
        <v>-12.375853776165247</v>
      </c>
    </row>
    <row r="45" spans="1:39" x14ac:dyDescent="0.3">
      <c r="A45">
        <v>42</v>
      </c>
      <c r="B45">
        <v>261936993.79724556</v>
      </c>
      <c r="C45">
        <v>2294.1585162939214</v>
      </c>
      <c r="D45">
        <v>21779.155989310249</v>
      </c>
      <c r="E45">
        <v>0.86051234986202818</v>
      </c>
      <c r="F45">
        <v>0.86763990328595597</v>
      </c>
      <c r="S45">
        <v>42</v>
      </c>
      <c r="T45">
        <v>0.67985852265011937</v>
      </c>
      <c r="AG45">
        <v>41</v>
      </c>
      <c r="AH45">
        <v>1559631.1245138615</v>
      </c>
      <c r="AI45">
        <v>-11.593953913126763</v>
      </c>
      <c r="AJ45">
        <v>1559631.1245138615</v>
      </c>
      <c r="AK45">
        <v>-11.593953913126763</v>
      </c>
      <c r="AL45">
        <v>1673825.2212028003</v>
      </c>
      <c r="AM45">
        <v>-12.375853776165247</v>
      </c>
    </row>
    <row r="46" spans="1:39" x14ac:dyDescent="0.3">
      <c r="A46">
        <v>43</v>
      </c>
      <c r="B46">
        <v>261931836.22296557</v>
      </c>
      <c r="C46">
        <v>2296.5109191124216</v>
      </c>
      <c r="D46">
        <v>21778.7849696638</v>
      </c>
      <c r="E46">
        <v>0.85722187114956561</v>
      </c>
      <c r="F46">
        <v>0.86124724668590447</v>
      </c>
      <c r="S46">
        <v>43</v>
      </c>
      <c r="T46">
        <v>0.67495257850755808</v>
      </c>
      <c r="AG46">
        <v>42</v>
      </c>
      <c r="AH46">
        <v>1559631.1245138615</v>
      </c>
      <c r="AI46">
        <v>-11.593953913126763</v>
      </c>
      <c r="AJ46">
        <v>1559631.1245138615</v>
      </c>
      <c r="AK46">
        <v>-11.593953913126763</v>
      </c>
      <c r="AL46">
        <v>1673825.2212028003</v>
      </c>
      <c r="AM46">
        <v>-12.375853776165247</v>
      </c>
    </row>
    <row r="47" spans="1:39" x14ac:dyDescent="0.3">
      <c r="A47">
        <v>44</v>
      </c>
      <c r="B47">
        <v>261936993.79724556</v>
      </c>
      <c r="C47">
        <v>2296.5503162939217</v>
      </c>
      <c r="D47">
        <v>21779.155989310249</v>
      </c>
      <c r="E47">
        <v>0.85716197512650005</v>
      </c>
      <c r="F47">
        <v>0.861180545230251</v>
      </c>
      <c r="S47">
        <v>44</v>
      </c>
      <c r="T47">
        <v>0.67414120711744063</v>
      </c>
      <c r="AG47">
        <v>43</v>
      </c>
      <c r="AH47">
        <v>1559631.1245138615</v>
      </c>
      <c r="AI47">
        <v>-11.593953913126763</v>
      </c>
      <c r="AJ47">
        <v>1559631.1245138615</v>
      </c>
      <c r="AK47">
        <v>-11.593953913126763</v>
      </c>
      <c r="AL47">
        <v>1673825.2212028003</v>
      </c>
      <c r="AM47">
        <v>-12.375853776165247</v>
      </c>
    </row>
    <row r="48" spans="1:39" x14ac:dyDescent="0.3">
      <c r="A48">
        <v>45</v>
      </c>
      <c r="B48">
        <v>261397143.69296387</v>
      </c>
      <c r="C48">
        <v>2297.1397274127539</v>
      </c>
      <c r="D48">
        <v>21731.627682739061</v>
      </c>
      <c r="E48">
        <v>0.85682687453053608</v>
      </c>
      <c r="F48">
        <v>0.86099822433137219</v>
      </c>
      <c r="S48">
        <v>45</v>
      </c>
      <c r="T48">
        <v>0.67307224362892892</v>
      </c>
      <c r="AG48">
        <v>44</v>
      </c>
      <c r="AH48">
        <v>1559631.1245138615</v>
      </c>
      <c r="AI48">
        <v>-11.593953913126763</v>
      </c>
      <c r="AJ48">
        <v>1559631.1245138615</v>
      </c>
      <c r="AK48">
        <v>-11.593953913126763</v>
      </c>
      <c r="AL48">
        <v>1673825.2212028003</v>
      </c>
      <c r="AM48">
        <v>-12.375853776165247</v>
      </c>
    </row>
    <row r="49" spans="1:39" x14ac:dyDescent="0.3">
      <c r="A49">
        <v>46</v>
      </c>
      <c r="B49">
        <v>261402301.26724392</v>
      </c>
      <c r="C49">
        <v>2297.1791245942545</v>
      </c>
      <c r="D49">
        <v>21731.998702385517</v>
      </c>
      <c r="E49">
        <v>0.85676701906613006</v>
      </c>
      <c r="F49">
        <v>0.86093153591443849</v>
      </c>
      <c r="S49">
        <v>46</v>
      </c>
      <c r="T49">
        <v>0.67238353684486496</v>
      </c>
      <c r="AG49">
        <v>45</v>
      </c>
      <c r="AH49">
        <v>1559631.1245138615</v>
      </c>
      <c r="AI49">
        <v>-11.593953913126763</v>
      </c>
      <c r="AJ49">
        <v>1559631.1245138615</v>
      </c>
      <c r="AK49">
        <v>-11.593953913126763</v>
      </c>
      <c r="AL49">
        <v>1673825.2212028003</v>
      </c>
      <c r="AM49">
        <v>-12.375853776165247</v>
      </c>
    </row>
    <row r="50" spans="1:39" x14ac:dyDescent="0.3">
      <c r="A50">
        <v>47</v>
      </c>
      <c r="B50">
        <v>261931836.22296557</v>
      </c>
      <c r="C50">
        <v>2300.9711191124215</v>
      </c>
      <c r="D50">
        <v>21778.7849696638</v>
      </c>
      <c r="E50">
        <v>0.850962100005624</v>
      </c>
      <c r="F50">
        <v>0.86052067821663392</v>
      </c>
      <c r="S50">
        <v>47</v>
      </c>
      <c r="T50">
        <v>0.6722624393153378</v>
      </c>
      <c r="AG50">
        <v>46</v>
      </c>
      <c r="AH50">
        <v>1559631.1245138615</v>
      </c>
      <c r="AI50">
        <v>-11.593953913126763</v>
      </c>
      <c r="AJ50">
        <v>1559631.1245138615</v>
      </c>
      <c r="AK50">
        <v>-11.593953913126763</v>
      </c>
      <c r="AL50">
        <v>1673825.2212028003</v>
      </c>
      <c r="AM50">
        <v>-12.375853776165247</v>
      </c>
    </row>
    <row r="51" spans="1:39" x14ac:dyDescent="0.3">
      <c r="A51">
        <v>48</v>
      </c>
      <c r="B51">
        <v>261936993.79724556</v>
      </c>
      <c r="C51">
        <v>2301.0105162939217</v>
      </c>
      <c r="D51">
        <v>21779.155989310249</v>
      </c>
      <c r="E51">
        <v>0.85090223361885131</v>
      </c>
      <c r="F51">
        <v>0.86045402167690932</v>
      </c>
      <c r="S51">
        <v>48</v>
      </c>
      <c r="T51">
        <v>0.67131177000984243</v>
      </c>
      <c r="AG51">
        <v>47</v>
      </c>
      <c r="AH51">
        <v>1559631.1245138615</v>
      </c>
      <c r="AI51">
        <v>-11.593953913126763</v>
      </c>
      <c r="AJ51">
        <v>1559631.1245138615</v>
      </c>
      <c r="AK51">
        <v>-11.593953913126763</v>
      </c>
      <c r="AL51">
        <v>1673825.2212028003</v>
      </c>
      <c r="AM51">
        <v>-12.375853776165247</v>
      </c>
    </row>
    <row r="52" spans="1:39" x14ac:dyDescent="0.3">
      <c r="A52">
        <v>49</v>
      </c>
      <c r="B52">
        <v>265895071.24869925</v>
      </c>
      <c r="C52">
        <v>2330.4000512782577</v>
      </c>
      <c r="D52">
        <v>22106.124340536771</v>
      </c>
      <c r="E52">
        <v>0.80605267206980613</v>
      </c>
      <c r="F52">
        <v>0.80788815301767236</v>
      </c>
      <c r="S52">
        <v>49</v>
      </c>
      <c r="T52">
        <v>0.67124884192657219</v>
      </c>
      <c r="AG52">
        <v>48</v>
      </c>
      <c r="AH52">
        <v>1559631.1245138615</v>
      </c>
      <c r="AI52">
        <v>-11.593953913126763</v>
      </c>
      <c r="AJ52">
        <v>1559631.1245138615</v>
      </c>
      <c r="AK52">
        <v>-11.593953913126763</v>
      </c>
      <c r="AL52">
        <v>1673825.2212028003</v>
      </c>
      <c r="AM52">
        <v>-12.375853776165247</v>
      </c>
    </row>
    <row r="53" spans="1:39" x14ac:dyDescent="0.3">
      <c r="A53">
        <v>50</v>
      </c>
      <c r="B53">
        <v>265900228.82297921</v>
      </c>
      <c r="C53">
        <v>2330.4394484597574</v>
      </c>
      <c r="D53">
        <v>22106.49536018322</v>
      </c>
      <c r="E53">
        <v>0.80599276429134348</v>
      </c>
      <c r="F53">
        <v>0.80783348266478128</v>
      </c>
      <c r="S53">
        <v>50</v>
      </c>
      <c r="T53">
        <v>0.67116594293452525</v>
      </c>
      <c r="AG53">
        <v>49</v>
      </c>
      <c r="AH53">
        <v>1559631.1245138615</v>
      </c>
      <c r="AI53">
        <v>-11.593953913126763</v>
      </c>
      <c r="AJ53">
        <v>1559631.1245138615</v>
      </c>
      <c r="AK53">
        <v>-11.593953913126763</v>
      </c>
      <c r="AL53">
        <v>1673825.2212028003</v>
      </c>
      <c r="AM53">
        <v>-12.375853776165247</v>
      </c>
    </row>
    <row r="54" spans="1:39" x14ac:dyDescent="0.3">
      <c r="A54">
        <v>51</v>
      </c>
      <c r="B54">
        <v>265895071.24869925</v>
      </c>
      <c r="C54">
        <v>2330.927851278258</v>
      </c>
      <c r="D54">
        <v>22106.124340536771</v>
      </c>
      <c r="E54">
        <v>0.8053136240647647</v>
      </c>
      <c r="F54">
        <v>0.80782144994113547</v>
      </c>
      <c r="S54">
        <v>51</v>
      </c>
      <c r="T54">
        <v>0.67105949764103268</v>
      </c>
      <c r="AG54">
        <v>50</v>
      </c>
      <c r="AH54">
        <v>1559631.1245138615</v>
      </c>
      <c r="AI54">
        <v>-11.593953913126763</v>
      </c>
      <c r="AJ54">
        <v>1559631.1245138615</v>
      </c>
      <c r="AK54">
        <v>-11.593953913126763</v>
      </c>
      <c r="AL54">
        <v>1673825.2212028003</v>
      </c>
      <c r="AM54">
        <v>-12.375853776165247</v>
      </c>
    </row>
    <row r="55" spans="1:39" x14ac:dyDescent="0.3">
      <c r="A55">
        <v>52</v>
      </c>
      <c r="B55">
        <v>265900228.82297921</v>
      </c>
      <c r="C55">
        <v>2330.9672484597572</v>
      </c>
      <c r="D55">
        <v>22106.49536018322</v>
      </c>
      <c r="E55">
        <v>0.80525371823412328</v>
      </c>
      <c r="F55">
        <v>0.80776678141964497</v>
      </c>
      <c r="S55">
        <v>52</v>
      </c>
      <c r="T55">
        <v>0.67051046926726054</v>
      </c>
      <c r="AG55">
        <v>51</v>
      </c>
      <c r="AH55">
        <v>1559631.1245138615</v>
      </c>
      <c r="AI55">
        <v>-11.593953913126763</v>
      </c>
      <c r="AJ55">
        <v>1559631.1245138615</v>
      </c>
      <c r="AK55">
        <v>-11.593953913126763</v>
      </c>
      <c r="AL55">
        <v>1673825.2212028003</v>
      </c>
      <c r="AM55">
        <v>-12.375853776165247</v>
      </c>
    </row>
    <row r="56" spans="1:39" x14ac:dyDescent="0.3">
      <c r="A56">
        <v>53</v>
      </c>
      <c r="B56">
        <v>266535181.40537149</v>
      </c>
      <c r="C56">
        <v>2333.3586135744849</v>
      </c>
      <c r="D56">
        <v>22156.577820683753</v>
      </c>
      <c r="E56">
        <v>0.80131121377484416</v>
      </c>
      <c r="F56">
        <v>0.80736517528125096</v>
      </c>
      <c r="S56">
        <v>53</v>
      </c>
      <c r="T56">
        <v>0.66980547965144865</v>
      </c>
      <c r="AG56">
        <v>52</v>
      </c>
      <c r="AH56">
        <v>1559631.1245138615</v>
      </c>
      <c r="AI56">
        <v>-11.593953913126763</v>
      </c>
      <c r="AJ56">
        <v>1559631.1245138615</v>
      </c>
      <c r="AK56">
        <v>-11.593953913126763</v>
      </c>
      <c r="AL56">
        <v>1673825.2212028003</v>
      </c>
      <c r="AM56">
        <v>-12.375853776165247</v>
      </c>
    </row>
    <row r="57" spans="1:39" x14ac:dyDescent="0.3">
      <c r="A57">
        <v>54</v>
      </c>
      <c r="B57">
        <v>266540338.97965148</v>
      </c>
      <c r="C57">
        <v>2333.3980107559846</v>
      </c>
      <c r="D57">
        <v>22156.948840330198</v>
      </c>
      <c r="E57">
        <v>0.80125129685597252</v>
      </c>
      <c r="F57">
        <v>0.80729849249174568</v>
      </c>
      <c r="S57">
        <v>54</v>
      </c>
      <c r="T57">
        <v>0.66932143765812513</v>
      </c>
      <c r="AG57">
        <v>53</v>
      </c>
      <c r="AH57">
        <v>1559631.1245138615</v>
      </c>
      <c r="AI57">
        <v>-11.593953913126763</v>
      </c>
      <c r="AJ57">
        <v>1559631.1245138615</v>
      </c>
      <c r="AK57">
        <v>-11.593953913126763</v>
      </c>
      <c r="AL57">
        <v>1673825.2212028003</v>
      </c>
      <c r="AM57">
        <v>-12.375853776165247</v>
      </c>
    </row>
    <row r="58" spans="1:39" x14ac:dyDescent="0.3">
      <c r="A58">
        <v>55</v>
      </c>
      <c r="B58">
        <v>266429763.77870083</v>
      </c>
      <c r="C58">
        <v>2334.2314429779235</v>
      </c>
      <c r="D58">
        <v>22153.2816274615</v>
      </c>
      <c r="E58">
        <v>0.80018050473720481</v>
      </c>
      <c r="F58">
        <v>0.80069386354759176</v>
      </c>
      <c r="S58">
        <v>55</v>
      </c>
      <c r="T58">
        <v>0.66931350714644822</v>
      </c>
      <c r="AG58">
        <v>54</v>
      </c>
      <c r="AH58">
        <v>1559631.1245138615</v>
      </c>
      <c r="AI58">
        <v>-11.593953913126763</v>
      </c>
      <c r="AJ58">
        <v>1559631.1245138615</v>
      </c>
      <c r="AK58">
        <v>-11.593953913126763</v>
      </c>
      <c r="AL58">
        <v>1673825.2212028003</v>
      </c>
      <c r="AM58">
        <v>-12.375853776165247</v>
      </c>
    </row>
    <row r="59" spans="1:39" x14ac:dyDescent="0.3">
      <c r="A59">
        <v>56</v>
      </c>
      <c r="B59">
        <v>266434921.35298085</v>
      </c>
      <c r="C59">
        <v>2334.2708401594232</v>
      </c>
      <c r="D59">
        <v>22153.652647107949</v>
      </c>
      <c r="E59">
        <v>0.80012059348645148</v>
      </c>
      <c r="F59">
        <v>0.80063950968224129</v>
      </c>
      <c r="S59">
        <v>56</v>
      </c>
      <c r="T59">
        <v>0.66913257613102717</v>
      </c>
      <c r="AG59">
        <v>55</v>
      </c>
      <c r="AH59">
        <v>1559631.1245138615</v>
      </c>
      <c r="AI59">
        <v>-11.593953913126763</v>
      </c>
      <c r="AJ59">
        <v>1559631.1245138615</v>
      </c>
      <c r="AK59">
        <v>-11.593953913126763</v>
      </c>
      <c r="AL59">
        <v>1673825.2212028003</v>
      </c>
      <c r="AM59">
        <v>-12.375853776165247</v>
      </c>
    </row>
    <row r="60" spans="1:39" x14ac:dyDescent="0.3">
      <c r="A60">
        <v>57</v>
      </c>
      <c r="B60">
        <v>266429763.77870083</v>
      </c>
      <c r="C60">
        <v>2334.7592429779233</v>
      </c>
      <c r="D60">
        <v>22153.2816274615</v>
      </c>
      <c r="E60">
        <v>0.79944176597143501</v>
      </c>
      <c r="F60">
        <v>0.80062715966177866</v>
      </c>
      <c r="S60">
        <v>57</v>
      </c>
      <c r="T60">
        <v>0.66899799135039961</v>
      </c>
      <c r="AG60">
        <v>56</v>
      </c>
      <c r="AH60">
        <v>1559631.1245138615</v>
      </c>
      <c r="AI60">
        <v>-11.593953913126763</v>
      </c>
      <c r="AJ60">
        <v>1559631.1245138615</v>
      </c>
      <c r="AK60">
        <v>-11.593953913126763</v>
      </c>
      <c r="AL60">
        <v>1673825.2212028003</v>
      </c>
      <c r="AM60">
        <v>-12.375853776165247</v>
      </c>
    </row>
    <row r="61" spans="1:39" x14ac:dyDescent="0.3">
      <c r="A61">
        <v>58</v>
      </c>
      <c r="B61">
        <v>266434921.35298085</v>
      </c>
      <c r="C61">
        <v>2334.7986401594235</v>
      </c>
      <c r="D61">
        <v>22153.652647107949</v>
      </c>
      <c r="E61">
        <v>0.79938185648041338</v>
      </c>
      <c r="F61">
        <v>0.80057280739461734</v>
      </c>
      <c r="S61">
        <v>58</v>
      </c>
      <c r="T61">
        <v>0.66885273678965984</v>
      </c>
      <c r="AG61">
        <v>57</v>
      </c>
      <c r="AH61">
        <v>1559631.1245138615</v>
      </c>
      <c r="AI61">
        <v>-11.593953913126763</v>
      </c>
      <c r="AJ61">
        <v>1559631.1245138615</v>
      </c>
      <c r="AK61">
        <v>-11.593953913126763</v>
      </c>
      <c r="AL61">
        <v>1673825.2212028003</v>
      </c>
      <c r="AM61">
        <v>-12.375853776165247</v>
      </c>
    </row>
    <row r="62" spans="1:39" x14ac:dyDescent="0.3">
      <c r="A62">
        <v>59</v>
      </c>
      <c r="B62">
        <v>265895071.24869925</v>
      </c>
      <c r="C62">
        <v>2335.388051278258</v>
      </c>
      <c r="D62">
        <v>22106.124340536771</v>
      </c>
      <c r="E62">
        <v>0.79906232790757858</v>
      </c>
      <c r="F62">
        <v>0.8001741836257521</v>
      </c>
      <c r="S62">
        <v>59</v>
      </c>
      <c r="T62">
        <v>0.66749965392339905</v>
      </c>
      <c r="AG62">
        <v>58</v>
      </c>
      <c r="AH62">
        <v>1559631.1245138615</v>
      </c>
      <c r="AI62">
        <v>-11.593953913126763</v>
      </c>
      <c r="AJ62">
        <v>1559631.1245138615</v>
      </c>
      <c r="AK62">
        <v>-11.593953913126763</v>
      </c>
      <c r="AL62">
        <v>1673825.2212028003</v>
      </c>
      <c r="AM62">
        <v>-12.375853776165247</v>
      </c>
    </row>
    <row r="63" spans="1:39" x14ac:dyDescent="0.3">
      <c r="A63">
        <v>60</v>
      </c>
      <c r="B63">
        <v>265900228.82297921</v>
      </c>
      <c r="C63">
        <v>2335.4274484597572</v>
      </c>
      <c r="D63">
        <v>22106.49536018322</v>
      </c>
      <c r="E63">
        <v>0.79900244030540246</v>
      </c>
      <c r="F63">
        <v>0.80010749763328792</v>
      </c>
      <c r="S63">
        <v>60</v>
      </c>
      <c r="T63">
        <v>0.66739270454977451</v>
      </c>
      <c r="AG63">
        <v>59</v>
      </c>
      <c r="AH63">
        <v>1559631.1245138615</v>
      </c>
      <c r="AI63">
        <v>-11.593953913126763</v>
      </c>
      <c r="AJ63">
        <v>1559631.1245138615</v>
      </c>
      <c r="AK63">
        <v>-11.593953913126763</v>
      </c>
      <c r="AL63">
        <v>1673825.2212028003</v>
      </c>
      <c r="AM63">
        <v>-12.375853776165247</v>
      </c>
    </row>
    <row r="64" spans="1:39" x14ac:dyDescent="0.3">
      <c r="A64">
        <v>61</v>
      </c>
      <c r="B64">
        <v>266535181.40537149</v>
      </c>
      <c r="C64">
        <v>2335.7504135744848</v>
      </c>
      <c r="D64">
        <v>22156.577820683753</v>
      </c>
      <c r="E64">
        <v>0.79796457261234599</v>
      </c>
      <c r="F64">
        <v>0.79965265251720308</v>
      </c>
      <c r="S64">
        <v>61</v>
      </c>
      <c r="T64">
        <v>0.66463036171913659</v>
      </c>
      <c r="AG64">
        <v>60</v>
      </c>
      <c r="AH64">
        <v>1559631.1245138615</v>
      </c>
      <c r="AI64">
        <v>-11.593953913126763</v>
      </c>
      <c r="AJ64">
        <v>1559631.1245138615</v>
      </c>
      <c r="AK64">
        <v>-11.593953913126763</v>
      </c>
      <c r="AL64">
        <v>1673825.2212028003</v>
      </c>
      <c r="AM64">
        <v>-12.375853776165247</v>
      </c>
    </row>
    <row r="65" spans="1:39" x14ac:dyDescent="0.3">
      <c r="A65">
        <v>62</v>
      </c>
      <c r="B65">
        <v>266540338.97965148</v>
      </c>
      <c r="C65">
        <v>2335.7898107559849</v>
      </c>
      <c r="D65">
        <v>22156.948840330198</v>
      </c>
      <c r="E65">
        <v>0.7979046632767598</v>
      </c>
      <c r="F65">
        <v>0.79958593883616713</v>
      </c>
      <c r="S65">
        <v>62</v>
      </c>
      <c r="T65">
        <v>0.66381958504673</v>
      </c>
      <c r="AG65">
        <v>61</v>
      </c>
      <c r="AH65">
        <v>1559631.1245138615</v>
      </c>
      <c r="AI65">
        <v>-11.593953913126763</v>
      </c>
      <c r="AJ65">
        <v>1559631.1245138615</v>
      </c>
      <c r="AK65">
        <v>-11.593953913126763</v>
      </c>
      <c r="AL65">
        <v>1673825.2212028003</v>
      </c>
      <c r="AM65">
        <v>-12.375853776165247</v>
      </c>
    </row>
    <row r="66" spans="1:39" x14ac:dyDescent="0.3">
      <c r="A66">
        <v>63</v>
      </c>
      <c r="B66">
        <v>267069873.93537313</v>
      </c>
      <c r="C66">
        <v>2337.1900052741507</v>
      </c>
      <c r="D66">
        <v>22203.735107608481</v>
      </c>
      <c r="E66">
        <v>0.79543757387302372</v>
      </c>
      <c r="F66">
        <v>0.79940730843331875</v>
      </c>
      <c r="S66">
        <v>63</v>
      </c>
      <c r="T66">
        <v>0.66376042266069213</v>
      </c>
      <c r="AG66">
        <v>62</v>
      </c>
      <c r="AH66">
        <v>1559631.1245138615</v>
      </c>
      <c r="AI66">
        <v>-11.593953913126763</v>
      </c>
      <c r="AJ66">
        <v>1559631.1245138615</v>
      </c>
      <c r="AK66">
        <v>-11.593953913126763</v>
      </c>
      <c r="AL66">
        <v>1673825.2212028003</v>
      </c>
      <c r="AM66">
        <v>-12.375853776165247</v>
      </c>
    </row>
    <row r="67" spans="1:39" x14ac:dyDescent="0.3">
      <c r="A67">
        <v>64</v>
      </c>
      <c r="B67">
        <v>267075031.50965318</v>
      </c>
      <c r="C67">
        <v>2337.2294024556513</v>
      </c>
      <c r="D67">
        <v>22204.106127254938</v>
      </c>
      <c r="E67">
        <v>0.79537765457500775</v>
      </c>
      <c r="F67">
        <v>0.79934060149464403</v>
      </c>
      <c r="S67">
        <v>64</v>
      </c>
      <c r="T67">
        <v>0.66294684454389052</v>
      </c>
      <c r="AG67">
        <v>63</v>
      </c>
      <c r="AH67">
        <v>1559631.1245138615</v>
      </c>
      <c r="AI67">
        <v>-11.593953913126763</v>
      </c>
      <c r="AJ67">
        <v>1559631.1245138615</v>
      </c>
      <c r="AK67">
        <v>-11.593953913126763</v>
      </c>
      <c r="AL67">
        <v>1673825.2212028003</v>
      </c>
      <c r="AM67">
        <v>-12.375853776165247</v>
      </c>
    </row>
    <row r="68" spans="1:39" x14ac:dyDescent="0.3">
      <c r="A68">
        <v>65</v>
      </c>
      <c r="B68">
        <v>266429763.77870083</v>
      </c>
      <c r="C68">
        <v>2339.2194429779233</v>
      </c>
      <c r="D68">
        <v>22153.2816274615</v>
      </c>
      <c r="E68">
        <v>0.79319320277308558</v>
      </c>
      <c r="F68">
        <v>0.79894160589736918</v>
      </c>
      <c r="S68">
        <v>65</v>
      </c>
      <c r="T68">
        <v>0.66223715613062317</v>
      </c>
      <c r="AG68">
        <v>64</v>
      </c>
      <c r="AH68">
        <v>1559631.1245138615</v>
      </c>
      <c r="AI68">
        <v>-11.593953913126763</v>
      </c>
      <c r="AJ68">
        <v>1559631.1245138615</v>
      </c>
      <c r="AK68">
        <v>-11.593953913126763</v>
      </c>
      <c r="AL68">
        <v>1673825.2212028003</v>
      </c>
      <c r="AM68">
        <v>-12.375853776165247</v>
      </c>
    </row>
    <row r="69" spans="1:39" x14ac:dyDescent="0.3">
      <c r="A69">
        <v>66</v>
      </c>
      <c r="B69">
        <v>266434921.35298085</v>
      </c>
      <c r="C69">
        <v>2339.2588401594235</v>
      </c>
      <c r="D69">
        <v>22153.652647107949</v>
      </c>
      <c r="E69">
        <v>0.79313330989405062</v>
      </c>
      <c r="F69">
        <v>0.79887491532667676</v>
      </c>
      <c r="S69">
        <v>66</v>
      </c>
      <c r="T69">
        <v>0.66217163922345013</v>
      </c>
      <c r="AG69">
        <v>65</v>
      </c>
      <c r="AH69">
        <v>1559631.1245138615</v>
      </c>
      <c r="AI69">
        <v>-11.593953913126763</v>
      </c>
      <c r="AJ69">
        <v>1559631.1245138615</v>
      </c>
      <c r="AK69">
        <v>-11.593953913126763</v>
      </c>
      <c r="AL69">
        <v>1673825.2212028003</v>
      </c>
      <c r="AM69">
        <v>-12.375853776165247</v>
      </c>
    </row>
    <row r="70" spans="1:39" x14ac:dyDescent="0.3">
      <c r="A70">
        <v>67</v>
      </c>
      <c r="B70">
        <v>267069873.93537313</v>
      </c>
      <c r="C70">
        <v>2339.5818052741511</v>
      </c>
      <c r="D70">
        <v>22203.735107608481</v>
      </c>
      <c r="E70">
        <v>0.79209220138673442</v>
      </c>
      <c r="F70">
        <v>0.79245704553789065</v>
      </c>
      <c r="S70">
        <v>67</v>
      </c>
      <c r="T70">
        <v>0.66205356722935038</v>
      </c>
      <c r="AG70">
        <v>66</v>
      </c>
      <c r="AH70">
        <v>1559631.1245138615</v>
      </c>
      <c r="AI70">
        <v>-11.593953913126763</v>
      </c>
      <c r="AJ70">
        <v>1559631.1245138615</v>
      </c>
      <c r="AK70">
        <v>-11.593953913126763</v>
      </c>
      <c r="AL70">
        <v>1673825.2212028003</v>
      </c>
      <c r="AM70">
        <v>-12.375853776165247</v>
      </c>
    </row>
    <row r="71" spans="1:39" x14ac:dyDescent="0.3">
      <c r="A71">
        <v>68</v>
      </c>
      <c r="B71">
        <v>267075031.50965318</v>
      </c>
      <c r="C71">
        <v>2339.6212024556512</v>
      </c>
      <c r="D71">
        <v>22204.106127254938</v>
      </c>
      <c r="E71">
        <v>0.79203228889921717</v>
      </c>
      <c r="F71">
        <v>0.79239033220861621</v>
      </c>
      <c r="S71">
        <v>68</v>
      </c>
      <c r="T71">
        <v>0.66154588486309518</v>
      </c>
      <c r="AG71">
        <v>67</v>
      </c>
      <c r="AH71">
        <v>1559631.1245138615</v>
      </c>
      <c r="AI71">
        <v>-11.593953913126763</v>
      </c>
      <c r="AJ71">
        <v>1559631.1245138615</v>
      </c>
      <c r="AK71">
        <v>-11.593953913126763</v>
      </c>
      <c r="AL71">
        <v>1673825.2212028003</v>
      </c>
      <c r="AM71">
        <v>-12.375853776165247</v>
      </c>
    </row>
    <row r="72" spans="1:39" x14ac:dyDescent="0.3">
      <c r="A72">
        <v>69</v>
      </c>
      <c r="B72">
        <v>266535181.40537149</v>
      </c>
      <c r="C72">
        <v>2340.2106135744848</v>
      </c>
      <c r="D72">
        <v>22156.577820683753</v>
      </c>
      <c r="E72">
        <v>0.79171576196329463</v>
      </c>
      <c r="F72">
        <v>0.79221294159838063</v>
      </c>
      <c r="S72">
        <v>69</v>
      </c>
      <c r="T72">
        <v>0.66117562452560275</v>
      </c>
      <c r="AG72">
        <v>68</v>
      </c>
      <c r="AH72">
        <v>1682544.2119383053</v>
      </c>
      <c r="AI72">
        <v>-20.388570279633878</v>
      </c>
      <c r="AJ72">
        <v>1682544.2119383053</v>
      </c>
      <c r="AK72">
        <v>-20.388570279633878</v>
      </c>
      <c r="AL72">
        <v>1813931.1977607785</v>
      </c>
      <c r="AM72">
        <v>-21.782169642007126</v>
      </c>
    </row>
    <row r="73" spans="1:39" x14ac:dyDescent="0.3">
      <c r="A73">
        <v>70</v>
      </c>
      <c r="B73">
        <v>266540338.97965148</v>
      </c>
      <c r="C73">
        <v>2340.2500107559849</v>
      </c>
      <c r="D73">
        <v>22156.948840330198</v>
      </c>
      <c r="E73">
        <v>0.79165586918940101</v>
      </c>
      <c r="F73">
        <v>0.79214623410108764</v>
      </c>
      <c r="S73">
        <v>70</v>
      </c>
      <c r="T73">
        <v>0.66073273395830445</v>
      </c>
      <c r="AG73">
        <v>69</v>
      </c>
      <c r="AH73">
        <v>1682544.2119383053</v>
      </c>
      <c r="AI73">
        <v>-20.388570279633878</v>
      </c>
      <c r="AJ73">
        <v>1682544.2119383053</v>
      </c>
      <c r="AK73">
        <v>-20.388570279633878</v>
      </c>
      <c r="AL73">
        <v>1813931.1977607785</v>
      </c>
      <c r="AM73">
        <v>-21.782169642007126</v>
      </c>
    </row>
    <row r="74" spans="1:39" x14ac:dyDescent="0.3">
      <c r="A74">
        <v>71</v>
      </c>
      <c r="B74">
        <v>267069873.93537313</v>
      </c>
      <c r="C74">
        <v>2344.0420052741511</v>
      </c>
      <c r="D74">
        <v>22203.735107608481</v>
      </c>
      <c r="E74">
        <v>0.78584592340169401</v>
      </c>
      <c r="F74">
        <v>0.7917499431673497</v>
      </c>
      <c r="S74">
        <v>71</v>
      </c>
      <c r="T74">
        <v>0.66021991313074579</v>
      </c>
      <c r="AG74">
        <v>70</v>
      </c>
      <c r="AH74">
        <v>1682544.2119383053</v>
      </c>
      <c r="AI74">
        <v>-20.388570279633878</v>
      </c>
      <c r="AJ74">
        <v>1682544.2119383053</v>
      </c>
      <c r="AK74">
        <v>-20.388570279633878</v>
      </c>
      <c r="AL74">
        <v>1813931.1977607785</v>
      </c>
      <c r="AM74">
        <v>-21.782169642007126</v>
      </c>
    </row>
    <row r="75" spans="1:39" x14ac:dyDescent="0.3">
      <c r="A75">
        <v>72</v>
      </c>
      <c r="B75">
        <v>267075031.50965318</v>
      </c>
      <c r="C75">
        <v>2344.0814024556512</v>
      </c>
      <c r="D75">
        <v>22204.106127254938</v>
      </c>
      <c r="E75">
        <v>0.78578602599155567</v>
      </c>
      <c r="F75">
        <v>0.79168325010955487</v>
      </c>
      <c r="S75">
        <v>72</v>
      </c>
      <c r="T75">
        <v>0.66015433104530907</v>
      </c>
      <c r="AG75">
        <v>71</v>
      </c>
      <c r="AH75">
        <v>1682544.2119383053</v>
      </c>
      <c r="AI75">
        <v>-20.388570279633878</v>
      </c>
      <c r="AJ75">
        <v>1682544.2119383053</v>
      </c>
      <c r="AK75">
        <v>-20.388570279633878</v>
      </c>
      <c r="AL75">
        <v>1813931.1977607785</v>
      </c>
      <c r="AM75">
        <v>-21.782169642007126</v>
      </c>
    </row>
    <row r="76" spans="1:39" x14ac:dyDescent="0.3">
      <c r="A76">
        <v>73</v>
      </c>
      <c r="B76">
        <v>268169439.64133173</v>
      </c>
      <c r="C76">
        <v>2346.2171208974869</v>
      </c>
      <c r="D76">
        <v>22290.940326859007</v>
      </c>
      <c r="E76">
        <v>0.78177073310591805</v>
      </c>
      <c r="F76">
        <v>0.78145831240503183</v>
      </c>
      <c r="S76">
        <v>73</v>
      </c>
      <c r="T76">
        <v>0.66010995150775242</v>
      </c>
      <c r="AG76">
        <v>72</v>
      </c>
      <c r="AH76">
        <v>1682544.2119383053</v>
      </c>
      <c r="AI76">
        <v>-20.388570279633878</v>
      </c>
      <c r="AJ76">
        <v>1682544.2119383053</v>
      </c>
      <c r="AK76">
        <v>-20.388570279633878</v>
      </c>
      <c r="AL76">
        <v>1813931.1977607785</v>
      </c>
      <c r="AM76">
        <v>-21.782169642007126</v>
      </c>
    </row>
    <row r="77" spans="1:39" x14ac:dyDescent="0.3">
      <c r="A77">
        <v>74</v>
      </c>
      <c r="B77">
        <v>268174597.21561164</v>
      </c>
      <c r="C77">
        <v>2346.2565180789857</v>
      </c>
      <c r="D77">
        <v>22291.311346505448</v>
      </c>
      <c r="E77">
        <v>0.78171081250834473</v>
      </c>
      <c r="F77">
        <v>0.78140403448852425</v>
      </c>
      <c r="S77">
        <v>74</v>
      </c>
      <c r="T77">
        <v>0.65952946988071837</v>
      </c>
      <c r="AG77">
        <v>73</v>
      </c>
      <c r="AH77">
        <v>1682544.2119383053</v>
      </c>
      <c r="AI77">
        <v>-20.388570279633878</v>
      </c>
      <c r="AJ77">
        <v>1682544.2119383053</v>
      </c>
      <c r="AK77">
        <v>-20.388570279633878</v>
      </c>
      <c r="AL77">
        <v>1813931.1977607785</v>
      </c>
      <c r="AM77">
        <v>-21.782169642007126</v>
      </c>
    </row>
    <row r="78" spans="1:39" x14ac:dyDescent="0.3">
      <c r="A78">
        <v>75</v>
      </c>
      <c r="B78">
        <v>267867437.07813266</v>
      </c>
      <c r="C78">
        <v>2346.8159989558276</v>
      </c>
      <c r="D78">
        <v>22270.280623785024</v>
      </c>
      <c r="E78">
        <v>0.78121329426469166</v>
      </c>
      <c r="F78">
        <v>0.78139160528669138</v>
      </c>
      <c r="S78">
        <v>75</v>
      </c>
      <c r="T78">
        <v>0.65878901472375584</v>
      </c>
      <c r="AG78">
        <v>74</v>
      </c>
      <c r="AH78">
        <v>1682544.2119383053</v>
      </c>
      <c r="AI78">
        <v>-20.388570279633878</v>
      </c>
      <c r="AJ78">
        <v>1682544.2119383053</v>
      </c>
      <c r="AK78">
        <v>-20.388570279633878</v>
      </c>
      <c r="AL78">
        <v>1813931.1977607785</v>
      </c>
      <c r="AM78">
        <v>-21.782169642007126</v>
      </c>
    </row>
    <row r="79" spans="1:39" x14ac:dyDescent="0.3">
      <c r="A79">
        <v>76</v>
      </c>
      <c r="B79">
        <v>267872594.65241271</v>
      </c>
      <c r="C79">
        <v>2346.8553961373282</v>
      </c>
      <c r="D79">
        <v>22270.651643431484</v>
      </c>
      <c r="E79">
        <v>0.78115338204237472</v>
      </c>
      <c r="F79">
        <v>0.781337328742569</v>
      </c>
      <c r="S79">
        <v>76</v>
      </c>
      <c r="T79">
        <v>0.65840127612437349</v>
      </c>
      <c r="AG79">
        <v>75</v>
      </c>
      <c r="AH79">
        <v>1682544.2119383053</v>
      </c>
      <c r="AI79">
        <v>-20.388570279633878</v>
      </c>
      <c r="AJ79">
        <v>1682544.2119383053</v>
      </c>
      <c r="AK79">
        <v>-20.388570279633878</v>
      </c>
      <c r="AL79">
        <v>1813931.1977607785</v>
      </c>
      <c r="AM79">
        <v>-21.782169642007126</v>
      </c>
    </row>
    <row r="80" spans="1:39" x14ac:dyDescent="0.3">
      <c r="A80">
        <v>77</v>
      </c>
      <c r="B80">
        <v>267867437.07813266</v>
      </c>
      <c r="C80">
        <v>2347.3437989558279</v>
      </c>
      <c r="D80">
        <v>22270.280623785024</v>
      </c>
      <c r="E80">
        <v>0.78047463903286829</v>
      </c>
      <c r="F80">
        <v>0.78094010062603125</v>
      </c>
      <c r="S80">
        <v>77</v>
      </c>
      <c r="T80">
        <v>0.65818134417434415</v>
      </c>
      <c r="AG80">
        <v>76</v>
      </c>
      <c r="AH80">
        <v>1682544.2119383053</v>
      </c>
      <c r="AI80">
        <v>-20.388570279633878</v>
      </c>
      <c r="AJ80">
        <v>1682544.2119383053</v>
      </c>
      <c r="AK80">
        <v>-20.388570279633878</v>
      </c>
      <c r="AL80">
        <v>1813931.1977607785</v>
      </c>
      <c r="AM80">
        <v>-21.782169642007126</v>
      </c>
    </row>
    <row r="81" spans="1:39" x14ac:dyDescent="0.3">
      <c r="A81">
        <v>78</v>
      </c>
      <c r="B81">
        <v>267872594.65241271</v>
      </c>
      <c r="C81">
        <v>2347.383196137328</v>
      </c>
      <c r="D81">
        <v>22270.651643431484</v>
      </c>
      <c r="E81">
        <v>0.7804147283306434</v>
      </c>
      <c r="F81">
        <v>0.7808734088359548</v>
      </c>
      <c r="S81">
        <v>78</v>
      </c>
      <c r="T81">
        <v>0.65799025862586602</v>
      </c>
      <c r="AG81">
        <v>77</v>
      </c>
      <c r="AH81">
        <v>1682544.2119383053</v>
      </c>
      <c r="AI81">
        <v>-20.388570279633878</v>
      </c>
      <c r="AJ81">
        <v>1682544.2119383053</v>
      </c>
      <c r="AK81">
        <v>-20.388570279633878</v>
      </c>
      <c r="AL81">
        <v>1813931.1977607785</v>
      </c>
      <c r="AM81">
        <v>-21.782169642007126</v>
      </c>
    </row>
    <row r="82" spans="1:39" x14ac:dyDescent="0.3">
      <c r="A82">
        <v>79</v>
      </c>
      <c r="B82">
        <v>268169439.64133173</v>
      </c>
      <c r="C82">
        <v>2348.6089208974868</v>
      </c>
      <c r="D82">
        <v>22290.940326859007</v>
      </c>
      <c r="E82">
        <v>0.77842609675293828</v>
      </c>
      <c r="F82">
        <v>0.77788561463470851</v>
      </c>
      <c r="S82">
        <v>79</v>
      </c>
      <c r="T82">
        <v>0.65778056719192335</v>
      </c>
      <c r="AG82">
        <v>78</v>
      </c>
      <c r="AH82">
        <v>1682544.2119383053</v>
      </c>
      <c r="AI82">
        <v>-20.388570279633878</v>
      </c>
      <c r="AJ82">
        <v>1682544.2119383053</v>
      </c>
      <c r="AK82">
        <v>-20.388570279633878</v>
      </c>
      <c r="AL82">
        <v>1813931.1977607785</v>
      </c>
      <c r="AM82">
        <v>-21.782169642007126</v>
      </c>
    </row>
    <row r="83" spans="1:39" x14ac:dyDescent="0.3">
      <c r="A83">
        <v>80</v>
      </c>
      <c r="B83">
        <v>268174597.21561164</v>
      </c>
      <c r="C83">
        <v>2348.6483180789855</v>
      </c>
      <c r="D83">
        <v>22291.311346505448</v>
      </c>
      <c r="E83">
        <v>0.77836618205988239</v>
      </c>
      <c r="F83">
        <v>0.77781889707088514</v>
      </c>
      <c r="S83">
        <v>80</v>
      </c>
      <c r="T83">
        <v>0.65646686765894735</v>
      </c>
      <c r="AG83">
        <v>79</v>
      </c>
      <c r="AH83">
        <v>1682544.2119383053</v>
      </c>
      <c r="AI83">
        <v>-20.388570279633878</v>
      </c>
      <c r="AJ83">
        <v>1682544.2119383053</v>
      </c>
      <c r="AK83">
        <v>-20.388570279633878</v>
      </c>
      <c r="AL83">
        <v>1813931.1977607785</v>
      </c>
      <c r="AM83">
        <v>-21.782169642007126</v>
      </c>
    </row>
    <row r="84" spans="1:39" x14ac:dyDescent="0.3">
      <c r="A84">
        <v>81</v>
      </c>
      <c r="B84">
        <v>267867437.07813266</v>
      </c>
      <c r="C84">
        <v>2351.8039989558279</v>
      </c>
      <c r="D84">
        <v>22270.280623785024</v>
      </c>
      <c r="E84">
        <v>0.77422746736854631</v>
      </c>
      <c r="F84">
        <v>0.77764215777528156</v>
      </c>
      <c r="S84">
        <v>81</v>
      </c>
      <c r="T84">
        <v>0.65632499662871491</v>
      </c>
      <c r="AG84">
        <v>80</v>
      </c>
      <c r="AH84">
        <v>1682544.2119383053</v>
      </c>
      <c r="AI84">
        <v>-20.388570279633878</v>
      </c>
      <c r="AJ84">
        <v>1682544.2119383053</v>
      </c>
      <c r="AK84">
        <v>-20.388570279633878</v>
      </c>
      <c r="AL84">
        <v>1813931.1977607785</v>
      </c>
      <c r="AM84">
        <v>-21.782169642007126</v>
      </c>
    </row>
    <row r="85" spans="1:39" x14ac:dyDescent="0.3">
      <c r="A85">
        <v>82</v>
      </c>
      <c r="B85">
        <v>267872594.65241271</v>
      </c>
      <c r="C85">
        <v>2351.843396137328</v>
      </c>
      <c r="D85">
        <v>22270.651643431484</v>
      </c>
      <c r="E85">
        <v>0.7741675710124658</v>
      </c>
      <c r="F85">
        <v>0.77757544515513666</v>
      </c>
      <c r="S85">
        <v>82</v>
      </c>
      <c r="T85">
        <v>0.65623978513203651</v>
      </c>
      <c r="AG85">
        <v>81</v>
      </c>
      <c r="AH85">
        <v>1682544.2119383053</v>
      </c>
      <c r="AI85">
        <v>-20.388570279633878</v>
      </c>
      <c r="AJ85">
        <v>1682544.2119383053</v>
      </c>
      <c r="AK85">
        <v>-20.388570279633878</v>
      </c>
      <c r="AL85">
        <v>1813931.1977607785</v>
      </c>
      <c r="AM85">
        <v>-21.782169642007126</v>
      </c>
    </row>
    <row r="86" spans="1:39" x14ac:dyDescent="0.3">
      <c r="A86">
        <v>83</v>
      </c>
      <c r="B86">
        <v>268704132.17133343</v>
      </c>
      <c r="C86">
        <v>2351.9125125971532</v>
      </c>
      <c r="D86">
        <v>22338.097613783739</v>
      </c>
      <c r="E86">
        <v>0.77329095884458965</v>
      </c>
      <c r="F86">
        <v>0.77718110325221579</v>
      </c>
      <c r="S86">
        <v>83</v>
      </c>
      <c r="T86">
        <v>0.65613415159362354</v>
      </c>
      <c r="AG86">
        <v>82</v>
      </c>
      <c r="AH86">
        <v>1682544.2119383053</v>
      </c>
      <c r="AI86">
        <v>-20.388570279633878</v>
      </c>
      <c r="AJ86">
        <v>1682544.2119383053</v>
      </c>
      <c r="AK86">
        <v>-20.388570279633878</v>
      </c>
      <c r="AL86">
        <v>1813931.1977607785</v>
      </c>
      <c r="AM86">
        <v>-21.782169642007126</v>
      </c>
    </row>
    <row r="87" spans="1:39" x14ac:dyDescent="0.3">
      <c r="A87">
        <v>84</v>
      </c>
      <c r="B87">
        <v>268709289.74561334</v>
      </c>
      <c r="C87">
        <v>2351.9519097786529</v>
      </c>
      <c r="D87">
        <v>22338.468633430184</v>
      </c>
      <c r="E87">
        <v>0.77323104067864934</v>
      </c>
      <c r="F87">
        <v>0.77711440300603873</v>
      </c>
      <c r="S87">
        <v>84</v>
      </c>
      <c r="T87">
        <v>0.65438752593787752</v>
      </c>
      <c r="AG87">
        <v>83</v>
      </c>
      <c r="AH87">
        <v>1682544.2119383053</v>
      </c>
      <c r="AI87">
        <v>-20.388570279633878</v>
      </c>
      <c r="AJ87">
        <v>1682544.2119383053</v>
      </c>
      <c r="AK87">
        <v>-20.388570279633878</v>
      </c>
      <c r="AL87">
        <v>1813931.1977607785</v>
      </c>
      <c r="AM87">
        <v>-21.782169642007126</v>
      </c>
    </row>
    <row r="88" spans="1:39" x14ac:dyDescent="0.3">
      <c r="A88">
        <v>85</v>
      </c>
      <c r="B88">
        <v>268402129.60813436</v>
      </c>
      <c r="C88">
        <v>2352.5113906554948</v>
      </c>
      <c r="D88">
        <v>22317.437910709763</v>
      </c>
      <c r="E88">
        <v>0.77273209106895213</v>
      </c>
      <c r="F88">
        <v>0.77407198024089163</v>
      </c>
      <c r="S88">
        <v>85</v>
      </c>
      <c r="T88">
        <v>0.64698845217159373</v>
      </c>
      <c r="AG88">
        <v>84</v>
      </c>
      <c r="AH88">
        <v>1682544.2119383053</v>
      </c>
      <c r="AI88">
        <v>-20.388570279633878</v>
      </c>
      <c r="AJ88">
        <v>1682544.2119383053</v>
      </c>
      <c r="AK88">
        <v>-20.388570279633878</v>
      </c>
      <c r="AL88">
        <v>1813931.1977607785</v>
      </c>
      <c r="AM88">
        <v>-21.782169642007126</v>
      </c>
    </row>
    <row r="89" spans="1:39" x14ac:dyDescent="0.3">
      <c r="A89">
        <v>86</v>
      </c>
      <c r="B89">
        <v>268407287.18241438</v>
      </c>
      <c r="C89">
        <v>2352.5507878369949</v>
      </c>
      <c r="D89">
        <v>22317.808930356208</v>
      </c>
      <c r="E89">
        <v>0.77267218133763738</v>
      </c>
      <c r="F89">
        <v>0.77400527735348079</v>
      </c>
      <c r="S89">
        <v>86</v>
      </c>
      <c r="T89">
        <v>0.64680248761476855</v>
      </c>
      <c r="AG89">
        <v>85</v>
      </c>
      <c r="AH89">
        <v>1682544.2119383053</v>
      </c>
      <c r="AI89">
        <v>-20.388570279633878</v>
      </c>
      <c r="AJ89">
        <v>1682544.2119383053</v>
      </c>
      <c r="AK89">
        <v>-20.388570279633878</v>
      </c>
      <c r="AL89">
        <v>1813931.1977607785</v>
      </c>
      <c r="AM89">
        <v>-21.782169642007126</v>
      </c>
    </row>
    <row r="90" spans="1:39" x14ac:dyDescent="0.3">
      <c r="A90">
        <v>87</v>
      </c>
      <c r="B90">
        <v>268704132.17133343</v>
      </c>
      <c r="C90">
        <v>2352.440312597153</v>
      </c>
      <c r="D90">
        <v>22338.097613783739</v>
      </c>
      <c r="E90">
        <v>0.77255288729567428</v>
      </c>
      <c r="F90">
        <v>0.77382222711236925</v>
      </c>
      <c r="S90">
        <v>87</v>
      </c>
      <c r="T90">
        <v>0.64510857900717855</v>
      </c>
      <c r="AG90">
        <v>86</v>
      </c>
      <c r="AH90">
        <v>1682544.2119383053</v>
      </c>
      <c r="AI90">
        <v>-20.388570279633878</v>
      </c>
      <c r="AJ90">
        <v>1682544.2119383053</v>
      </c>
      <c r="AK90">
        <v>-20.388570279633878</v>
      </c>
      <c r="AL90">
        <v>1813931.1977607785</v>
      </c>
      <c r="AM90">
        <v>-21.782169642007126</v>
      </c>
    </row>
    <row r="91" spans="1:39" x14ac:dyDescent="0.3">
      <c r="A91">
        <v>88</v>
      </c>
      <c r="B91">
        <v>268709289.74561334</v>
      </c>
      <c r="C91">
        <v>2352.4797097786527</v>
      </c>
      <c r="D91">
        <v>22338.468633430184</v>
      </c>
      <c r="E91">
        <v>0.77249297036670295</v>
      </c>
      <c r="F91">
        <v>0.77375553104370032</v>
      </c>
      <c r="S91">
        <v>88</v>
      </c>
      <c r="T91">
        <v>0.64504913333716452</v>
      </c>
      <c r="AG91">
        <v>87</v>
      </c>
      <c r="AH91">
        <v>1682544.2119383053</v>
      </c>
      <c r="AI91">
        <v>-20.388570279633878</v>
      </c>
      <c r="AJ91">
        <v>1682544.2119383053</v>
      </c>
      <c r="AK91">
        <v>-20.388570279633878</v>
      </c>
      <c r="AL91">
        <v>1813931.1977607785</v>
      </c>
      <c r="AM91">
        <v>-21.782169642007126</v>
      </c>
    </row>
    <row r="92" spans="1:39" x14ac:dyDescent="0.3">
      <c r="A92">
        <v>89</v>
      </c>
      <c r="B92">
        <v>268169439.64133173</v>
      </c>
      <c r="C92">
        <v>2353.0691208974868</v>
      </c>
      <c r="D92">
        <v>22290.940326859007</v>
      </c>
      <c r="E92">
        <v>0.77218179404157339</v>
      </c>
      <c r="F92">
        <v>0.77333681763111584</v>
      </c>
      <c r="S92">
        <v>89</v>
      </c>
      <c r="T92">
        <v>0.6448634805111183</v>
      </c>
      <c r="AG92">
        <v>88</v>
      </c>
      <c r="AH92">
        <v>1682544.2119383053</v>
      </c>
      <c r="AI92">
        <v>-20.388570279633878</v>
      </c>
      <c r="AJ92">
        <v>1682544.2119383053</v>
      </c>
      <c r="AK92">
        <v>-20.388570279633878</v>
      </c>
      <c r="AL92">
        <v>1813931.1977607785</v>
      </c>
      <c r="AM92">
        <v>-21.782169642007126</v>
      </c>
    </row>
    <row r="93" spans="1:39" x14ac:dyDescent="0.3">
      <c r="A93">
        <v>90</v>
      </c>
      <c r="B93">
        <v>268174597.21561164</v>
      </c>
      <c r="C93">
        <v>2353.1085180789855</v>
      </c>
      <c r="D93">
        <v>22291.311346505448</v>
      </c>
      <c r="E93">
        <v>0.77212189252719432</v>
      </c>
      <c r="F93">
        <v>0.77327013783652898</v>
      </c>
      <c r="S93">
        <v>90</v>
      </c>
      <c r="T93">
        <v>0.64317409423784022</v>
      </c>
      <c r="AG93">
        <v>89</v>
      </c>
      <c r="AH93">
        <v>1682544.2119383053</v>
      </c>
      <c r="AI93">
        <v>-20.388570279633878</v>
      </c>
      <c r="AJ93">
        <v>1682544.2119383053</v>
      </c>
      <c r="AK93">
        <v>-20.388570279633878</v>
      </c>
      <c r="AL93">
        <v>1813931.1977607785</v>
      </c>
      <c r="AM93">
        <v>-21.782169642007126</v>
      </c>
    </row>
    <row r="94" spans="1:39" x14ac:dyDescent="0.3">
      <c r="A94">
        <v>91</v>
      </c>
      <c r="B94">
        <v>268402129.60813436</v>
      </c>
      <c r="C94">
        <v>2354.9213906554946</v>
      </c>
      <c r="D94">
        <v>22317.437910709763</v>
      </c>
      <c r="E94">
        <v>0.76935738164824918</v>
      </c>
      <c r="F94">
        <v>0.77050074379395084</v>
      </c>
      <c r="S94">
        <v>91</v>
      </c>
      <c r="T94">
        <v>0.63332565383867945</v>
      </c>
      <c r="AG94">
        <v>90</v>
      </c>
      <c r="AH94">
        <v>1682544.2119383053</v>
      </c>
      <c r="AI94">
        <v>-20.388570279633878</v>
      </c>
      <c r="AJ94">
        <v>1682544.2119383053</v>
      </c>
      <c r="AK94">
        <v>-20.388570279633878</v>
      </c>
      <c r="AL94">
        <v>1813931.1977607785</v>
      </c>
      <c r="AM94">
        <v>-21.782169642007126</v>
      </c>
    </row>
    <row r="95" spans="1:39" x14ac:dyDescent="0.3">
      <c r="A95">
        <v>92</v>
      </c>
      <c r="B95">
        <v>268407287.18241438</v>
      </c>
      <c r="C95">
        <v>2354.9607878369952</v>
      </c>
      <c r="D95">
        <v>22317.808930356208</v>
      </c>
      <c r="E95">
        <v>0.76929747908683666</v>
      </c>
      <c r="F95">
        <v>0.7704470185695389</v>
      </c>
      <c r="S95">
        <v>92</v>
      </c>
      <c r="T95">
        <v>0.63319299164644027</v>
      </c>
      <c r="AG95">
        <v>91</v>
      </c>
      <c r="AH95">
        <v>1682544.2119383053</v>
      </c>
      <c r="AI95">
        <v>-20.388570279633878</v>
      </c>
      <c r="AJ95">
        <v>1682544.2119383053</v>
      </c>
      <c r="AK95">
        <v>-20.388570279633878</v>
      </c>
      <c r="AL95">
        <v>1813931.1977607785</v>
      </c>
      <c r="AM95">
        <v>-21.782169642007126</v>
      </c>
    </row>
    <row r="96" spans="1:39" x14ac:dyDescent="0.3">
      <c r="A96">
        <v>93</v>
      </c>
      <c r="B96">
        <v>268704132.17133343</v>
      </c>
      <c r="C96">
        <v>2356.900512597153</v>
      </c>
      <c r="D96">
        <v>22338.097613783739</v>
      </c>
      <c r="E96">
        <v>0.76631069054191336</v>
      </c>
      <c r="F96">
        <v>0.77043403025230905</v>
      </c>
      <c r="S96">
        <v>93</v>
      </c>
      <c r="T96">
        <v>0.63198529401955761</v>
      </c>
      <c r="AG96">
        <v>92</v>
      </c>
      <c r="AH96">
        <v>1682544.2119383053</v>
      </c>
      <c r="AI96">
        <v>-20.388570279633878</v>
      </c>
      <c r="AJ96">
        <v>1682544.2119383053</v>
      </c>
      <c r="AK96">
        <v>-20.388570279633878</v>
      </c>
      <c r="AL96">
        <v>1813931.1977607785</v>
      </c>
      <c r="AM96">
        <v>-21.782169642007126</v>
      </c>
    </row>
    <row r="97" spans="1:39" x14ac:dyDescent="0.3">
      <c r="A97">
        <v>94</v>
      </c>
      <c r="B97">
        <v>268709289.74561334</v>
      </c>
      <c r="C97">
        <v>2356.9399097786527</v>
      </c>
      <c r="D97">
        <v>22338.468633430184</v>
      </c>
      <c r="E97">
        <v>0.76625078557677617</v>
      </c>
      <c r="F97">
        <v>0.77038030605819363</v>
      </c>
      <c r="S97">
        <v>94</v>
      </c>
      <c r="T97">
        <v>0.63124017075708039</v>
      </c>
      <c r="AG97">
        <v>93</v>
      </c>
      <c r="AH97">
        <v>1682544.2119383053</v>
      </c>
      <c r="AI97">
        <v>-20.388570279633878</v>
      </c>
      <c r="AJ97">
        <v>1682544.2119383053</v>
      </c>
      <c r="AK97">
        <v>-20.388570279633878</v>
      </c>
      <c r="AL97">
        <v>1813931.1977607785</v>
      </c>
      <c r="AM97">
        <v>-21.782169642007126</v>
      </c>
    </row>
    <row r="98" spans="1:39" x14ac:dyDescent="0.3">
      <c r="A98">
        <v>95</v>
      </c>
      <c r="B98">
        <v>268402129.60813436</v>
      </c>
      <c r="C98">
        <v>2359.5353906554947</v>
      </c>
      <c r="D98">
        <v>22317.437910709763</v>
      </c>
      <c r="E98">
        <v>0.76288974421607558</v>
      </c>
      <c r="F98">
        <v>0.7699881162964104</v>
      </c>
      <c r="S98">
        <v>95</v>
      </c>
      <c r="T98">
        <v>0.63110788919264293</v>
      </c>
      <c r="AG98">
        <v>94</v>
      </c>
      <c r="AH98">
        <v>1682544.2119383053</v>
      </c>
      <c r="AI98">
        <v>-20.388570279633878</v>
      </c>
      <c r="AJ98">
        <v>1682544.2119383053</v>
      </c>
      <c r="AK98">
        <v>-20.388570279633878</v>
      </c>
      <c r="AL98">
        <v>1813931.1977607785</v>
      </c>
      <c r="AM98">
        <v>-21.782169642007126</v>
      </c>
    </row>
    <row r="99" spans="1:39" x14ac:dyDescent="0.3">
      <c r="A99">
        <v>96</v>
      </c>
      <c r="B99">
        <v>268407287.18241438</v>
      </c>
      <c r="C99">
        <v>2359.5747878369953</v>
      </c>
      <c r="D99">
        <v>22317.808930356208</v>
      </c>
      <c r="E99">
        <v>0.76282985727901997</v>
      </c>
      <c r="F99">
        <v>0.76992141466111474</v>
      </c>
      <c r="S99">
        <v>96</v>
      </c>
      <c r="T99">
        <v>0.62990524420911909</v>
      </c>
      <c r="AG99">
        <v>95</v>
      </c>
      <c r="AH99">
        <v>1682544.2119383053</v>
      </c>
      <c r="AI99">
        <v>-20.388570279633878</v>
      </c>
      <c r="AJ99">
        <v>1682544.2119383053</v>
      </c>
      <c r="AK99">
        <v>-20.388570279633878</v>
      </c>
      <c r="AL99">
        <v>1813931.1977607785</v>
      </c>
      <c r="AM99">
        <v>-21.782169642007126</v>
      </c>
    </row>
    <row r="100" spans="1:39" x14ac:dyDescent="0.3">
      <c r="A100">
        <v>97</v>
      </c>
      <c r="B100">
        <v>274324304.52600735</v>
      </c>
      <c r="C100">
        <v>2403.9131019224915</v>
      </c>
      <c r="D100">
        <v>22804.038922624302</v>
      </c>
      <c r="E100">
        <v>0.69520496599873682</v>
      </c>
      <c r="F100">
        <v>0.69471698299343887</v>
      </c>
      <c r="S100">
        <v>97</v>
      </c>
      <c r="T100">
        <v>0.61725719751901353</v>
      </c>
      <c r="AG100">
        <v>96</v>
      </c>
      <c r="AH100">
        <v>1682544.2119383053</v>
      </c>
      <c r="AI100">
        <v>-20.388570279633878</v>
      </c>
      <c r="AJ100">
        <v>1682544.2119383053</v>
      </c>
      <c r="AK100">
        <v>-20.388570279633878</v>
      </c>
      <c r="AL100">
        <v>1813931.1977607785</v>
      </c>
      <c r="AM100">
        <v>-21.782169642007126</v>
      </c>
    </row>
    <row r="101" spans="1:39" x14ac:dyDescent="0.3">
      <c r="A101">
        <v>98</v>
      </c>
      <c r="B101">
        <v>274329462.1002872</v>
      </c>
      <c r="C101">
        <v>2403.9524991039907</v>
      </c>
      <c r="D101">
        <v>22804.40994227074</v>
      </c>
      <c r="E101">
        <v>0.69514505250764147</v>
      </c>
      <c r="F101">
        <v>0.69466096598801208</v>
      </c>
      <c r="S101">
        <v>98</v>
      </c>
      <c r="T101">
        <v>0.61716170103029466</v>
      </c>
      <c r="AG101">
        <v>97</v>
      </c>
      <c r="AH101">
        <v>1682544.2119383053</v>
      </c>
      <c r="AI101">
        <v>-20.388570279633878</v>
      </c>
      <c r="AJ101">
        <v>1682544.2119383053</v>
      </c>
      <c r="AK101">
        <v>-20.388570279633878</v>
      </c>
      <c r="AL101">
        <v>1813931.1977607785</v>
      </c>
      <c r="AM101">
        <v>-21.782169642007126</v>
      </c>
    </row>
    <row r="102" spans="1:39" x14ac:dyDescent="0.3">
      <c r="A102">
        <v>99</v>
      </c>
      <c r="B102">
        <v>274324304.52600735</v>
      </c>
      <c r="C102">
        <v>2404.4591019224918</v>
      </c>
      <c r="D102">
        <v>22804.038922624302</v>
      </c>
      <c r="E102">
        <v>0.6944409805202072</v>
      </c>
      <c r="F102">
        <v>0.69465027308580418</v>
      </c>
      <c r="S102">
        <v>99</v>
      </c>
      <c r="T102">
        <v>0.61629664597777511</v>
      </c>
      <c r="AG102">
        <v>98</v>
      </c>
      <c r="AH102">
        <v>1682544.2119383053</v>
      </c>
      <c r="AI102">
        <v>-20.388570279633878</v>
      </c>
      <c r="AJ102">
        <v>1682544.2119383053</v>
      </c>
      <c r="AK102">
        <v>-20.388570279633878</v>
      </c>
      <c r="AL102">
        <v>1813931.1977607785</v>
      </c>
      <c r="AM102">
        <v>-21.782169642007126</v>
      </c>
    </row>
    <row r="103" spans="1:39" x14ac:dyDescent="0.3">
      <c r="A103">
        <v>100</v>
      </c>
      <c r="B103">
        <v>274329462.1002872</v>
      </c>
      <c r="C103">
        <v>2404.4984991039905</v>
      </c>
      <c r="D103">
        <v>22804.40994227074</v>
      </c>
      <c r="E103">
        <v>0.69438106787912068</v>
      </c>
      <c r="F103">
        <v>0.69459425683516451</v>
      </c>
      <c r="S103">
        <v>100</v>
      </c>
      <c r="T103">
        <v>0.61534713756443837</v>
      </c>
      <c r="AG103">
        <v>99</v>
      </c>
      <c r="AH103">
        <v>1682544.2119383053</v>
      </c>
      <c r="AI103">
        <v>-20.388570279633878</v>
      </c>
      <c r="AJ103">
        <v>1682544.2119383053</v>
      </c>
      <c r="AK103">
        <v>-20.388570279633878</v>
      </c>
      <c r="AL103">
        <v>1813931.1977607785</v>
      </c>
      <c r="AM103">
        <v>-21.782169642007126</v>
      </c>
    </row>
    <row r="104" spans="1:39" x14ac:dyDescent="0.3">
      <c r="A104">
        <v>101</v>
      </c>
      <c r="B104">
        <v>274639733.02650052</v>
      </c>
      <c r="C104">
        <v>2404.6093924405595</v>
      </c>
      <c r="D104">
        <v>22829.593267904966</v>
      </c>
      <c r="E104">
        <v>0.69393208748396107</v>
      </c>
      <c r="F104">
        <v>0.69418445633897197</v>
      </c>
      <c r="S104">
        <v>101</v>
      </c>
      <c r="T104">
        <v>0.61525181202171075</v>
      </c>
      <c r="AG104">
        <v>100</v>
      </c>
      <c r="AH104">
        <v>1682544.2119383053</v>
      </c>
      <c r="AI104">
        <v>-20.388570279633878</v>
      </c>
      <c r="AJ104">
        <v>1682544.2119383053</v>
      </c>
      <c r="AK104">
        <v>-20.388570279633878</v>
      </c>
      <c r="AL104">
        <v>1813931.1977607785</v>
      </c>
      <c r="AM104">
        <v>-21.782169642007126</v>
      </c>
    </row>
    <row r="105" spans="1:39" x14ac:dyDescent="0.3">
      <c r="A105">
        <v>102</v>
      </c>
      <c r="B105">
        <v>274644890.60078049</v>
      </c>
      <c r="C105">
        <v>2404.6487896220592</v>
      </c>
      <c r="D105">
        <v>22829.964287551411</v>
      </c>
      <c r="E105">
        <v>0.69387217103556642</v>
      </c>
      <c r="F105">
        <v>0.69411775499985695</v>
      </c>
      <c r="S105">
        <v>102</v>
      </c>
      <c r="T105">
        <v>0.61438952228472909</v>
      </c>
      <c r="AG105">
        <v>101</v>
      </c>
      <c r="AH105">
        <v>1682544.2119383053</v>
      </c>
      <c r="AI105">
        <v>-20.388570279633878</v>
      </c>
      <c r="AJ105">
        <v>1682544.2119383053</v>
      </c>
      <c r="AK105">
        <v>-20.388570279633878</v>
      </c>
      <c r="AL105">
        <v>1813931.1977607785</v>
      </c>
      <c r="AM105">
        <v>-21.782169642007126</v>
      </c>
    </row>
    <row r="106" spans="1:39" x14ac:dyDescent="0.3">
      <c r="A106">
        <v>103</v>
      </c>
      <c r="B106">
        <v>274639733.02650052</v>
      </c>
      <c r="C106">
        <v>2407.0193924405594</v>
      </c>
      <c r="D106">
        <v>22829.593267904966</v>
      </c>
      <c r="E106">
        <v>0.69056068733139941</v>
      </c>
      <c r="F106">
        <v>0.69071179265095239</v>
      </c>
      <c r="S106">
        <v>103</v>
      </c>
      <c r="T106">
        <v>0.61347154690073558</v>
      </c>
      <c r="AG106">
        <v>102</v>
      </c>
      <c r="AH106">
        <v>1682544.2119383053</v>
      </c>
      <c r="AI106">
        <v>-20.388570279633878</v>
      </c>
      <c r="AJ106">
        <v>1682544.2119383053</v>
      </c>
      <c r="AK106">
        <v>-20.388570279633878</v>
      </c>
      <c r="AL106">
        <v>1813931.1977607785</v>
      </c>
      <c r="AM106">
        <v>-21.782169642007126</v>
      </c>
    </row>
    <row r="107" spans="1:39" x14ac:dyDescent="0.3">
      <c r="A107">
        <v>104</v>
      </c>
      <c r="B107">
        <v>274644890.60078049</v>
      </c>
      <c r="C107">
        <v>2407.0587896220595</v>
      </c>
      <c r="D107">
        <v>22829.964287551411</v>
      </c>
      <c r="E107">
        <v>0.69050077428864598</v>
      </c>
      <c r="F107">
        <v>0.6906450799905024</v>
      </c>
      <c r="S107">
        <v>104</v>
      </c>
      <c r="T107">
        <v>0.61333593737698</v>
      </c>
      <c r="AG107">
        <v>103</v>
      </c>
      <c r="AH107">
        <v>1682544.2119383053</v>
      </c>
      <c r="AI107">
        <v>-20.388570279633878</v>
      </c>
      <c r="AJ107">
        <v>1682544.2119383053</v>
      </c>
      <c r="AK107">
        <v>-20.388570279633878</v>
      </c>
      <c r="AL107">
        <v>1813931.1977607785</v>
      </c>
      <c r="AM107">
        <v>-21.782169642007126</v>
      </c>
    </row>
    <row r="108" spans="1:39" x14ac:dyDescent="0.3">
      <c r="A108">
        <v>105</v>
      </c>
      <c r="B108">
        <v>274858997.05600888</v>
      </c>
      <c r="C108">
        <v>2407.7444936221577</v>
      </c>
      <c r="D108">
        <v>22851.196209549027</v>
      </c>
      <c r="E108">
        <v>0.68933203584177016</v>
      </c>
      <c r="F108">
        <v>0.69046526446614187</v>
      </c>
      <c r="S108">
        <v>105</v>
      </c>
      <c r="T108">
        <v>0.61211655713224256</v>
      </c>
      <c r="AG108">
        <v>104</v>
      </c>
      <c r="AH108">
        <v>1682544.2119383053</v>
      </c>
      <c r="AI108">
        <v>-20.388570279633878</v>
      </c>
      <c r="AJ108">
        <v>1682544.2119383053</v>
      </c>
      <c r="AK108">
        <v>-20.388570279633878</v>
      </c>
      <c r="AL108">
        <v>1813931.1977607785</v>
      </c>
      <c r="AM108">
        <v>-21.782169642007126</v>
      </c>
    </row>
    <row r="109" spans="1:39" x14ac:dyDescent="0.3">
      <c r="A109">
        <v>106</v>
      </c>
      <c r="B109">
        <v>274864154.63028902</v>
      </c>
      <c r="C109">
        <v>2407.7838908036579</v>
      </c>
      <c r="D109">
        <v>22851.567229195487</v>
      </c>
      <c r="E109">
        <v>0.68927212104032742</v>
      </c>
      <c r="F109">
        <v>0.69039855470457612</v>
      </c>
      <c r="S109">
        <v>106</v>
      </c>
      <c r="T109">
        <v>0.61144265623719585</v>
      </c>
      <c r="AG109">
        <v>105</v>
      </c>
      <c r="AH109">
        <v>1682544.2119383053</v>
      </c>
      <c r="AI109">
        <v>-20.388570279633878</v>
      </c>
      <c r="AJ109">
        <v>1682544.2119383053</v>
      </c>
      <c r="AK109">
        <v>-20.388570279633878</v>
      </c>
      <c r="AL109">
        <v>1813931.1977607785</v>
      </c>
      <c r="AM109">
        <v>-21.782169642007126</v>
      </c>
    </row>
    <row r="110" spans="1:39" x14ac:dyDescent="0.3">
      <c r="A110">
        <v>107</v>
      </c>
      <c r="B110">
        <v>274858997.05600888</v>
      </c>
      <c r="C110">
        <v>2408.2904936221576</v>
      </c>
      <c r="D110">
        <v>22851.196209549027</v>
      </c>
      <c r="E110">
        <v>0.6885681926288022</v>
      </c>
      <c r="F110">
        <v>0.68998912950055613</v>
      </c>
      <c r="S110">
        <v>107</v>
      </c>
      <c r="T110">
        <v>0.61130735673064029</v>
      </c>
      <c r="AG110">
        <v>106</v>
      </c>
      <c r="AH110">
        <v>1682544.2119383053</v>
      </c>
      <c r="AI110">
        <v>-20.388570279633878</v>
      </c>
      <c r="AJ110">
        <v>1682544.2119383053</v>
      </c>
      <c r="AK110">
        <v>-20.388570279633878</v>
      </c>
      <c r="AL110">
        <v>1813931.1977607785</v>
      </c>
      <c r="AM110">
        <v>-21.782169642007126</v>
      </c>
    </row>
    <row r="111" spans="1:39" x14ac:dyDescent="0.3">
      <c r="A111">
        <v>108</v>
      </c>
      <c r="B111">
        <v>274864154.63028902</v>
      </c>
      <c r="C111">
        <v>2408.3298908036581</v>
      </c>
      <c r="D111">
        <v>22851.567229195487</v>
      </c>
      <c r="E111">
        <v>0.68850827859039287</v>
      </c>
      <c r="F111">
        <v>0.68992242720523256</v>
      </c>
      <c r="S111">
        <v>108</v>
      </c>
      <c r="T111">
        <v>0.61009227304808733</v>
      </c>
      <c r="AG111">
        <v>107</v>
      </c>
      <c r="AH111">
        <v>1682544.2119383053</v>
      </c>
      <c r="AI111">
        <v>-20.388570279633878</v>
      </c>
      <c r="AJ111">
        <v>1682544.2119383053</v>
      </c>
      <c r="AK111">
        <v>-20.388570279633878</v>
      </c>
      <c r="AL111">
        <v>1813931.1977607785</v>
      </c>
      <c r="AM111">
        <v>-21.782169642007126</v>
      </c>
    </row>
    <row r="112" spans="1:39" x14ac:dyDescent="0.3">
      <c r="A112">
        <v>109</v>
      </c>
      <c r="B112">
        <v>275174425.55650216</v>
      </c>
      <c r="C112">
        <v>2408.4407841402262</v>
      </c>
      <c r="D112">
        <v>22876.750554829701</v>
      </c>
      <c r="E112">
        <v>0.68805864710016129</v>
      </c>
      <c r="F112">
        <v>0.6875220510538419</v>
      </c>
      <c r="S112">
        <v>109</v>
      </c>
      <c r="T112">
        <v>0.60933140134847719</v>
      </c>
      <c r="AG112">
        <v>108</v>
      </c>
      <c r="AH112">
        <v>1682544.2119383053</v>
      </c>
      <c r="AI112">
        <v>-20.388570279633878</v>
      </c>
      <c r="AJ112">
        <v>1682544.2119383053</v>
      </c>
      <c r="AK112">
        <v>-20.388570279633878</v>
      </c>
      <c r="AL112">
        <v>1813931.1977607785</v>
      </c>
      <c r="AM112">
        <v>-21.782169642007126</v>
      </c>
    </row>
    <row r="113" spans="1:39" x14ac:dyDescent="0.3">
      <c r="A113">
        <v>110</v>
      </c>
      <c r="B113">
        <v>275179583.13078219</v>
      </c>
      <c r="C113">
        <v>2408.4801813217264</v>
      </c>
      <c r="D113">
        <v>22877.12157447615</v>
      </c>
      <c r="E113">
        <v>0.68799872970859832</v>
      </c>
      <c r="F113">
        <v>0.68746617297196622</v>
      </c>
      <c r="S113">
        <v>110</v>
      </c>
      <c r="T113">
        <v>0.60890849833965421</v>
      </c>
      <c r="AG113">
        <v>109</v>
      </c>
      <c r="AH113">
        <v>1682544.2119383053</v>
      </c>
      <c r="AI113">
        <v>-20.388570279633878</v>
      </c>
      <c r="AJ113">
        <v>1682544.2119383053</v>
      </c>
      <c r="AK113">
        <v>-20.388570279633878</v>
      </c>
      <c r="AL113">
        <v>1813931.1977607785</v>
      </c>
      <c r="AM113">
        <v>-21.782169642007126</v>
      </c>
    </row>
    <row r="114" spans="1:39" x14ac:dyDescent="0.3">
      <c r="A114">
        <v>111</v>
      </c>
      <c r="B114">
        <v>274324304.52600735</v>
      </c>
      <c r="C114">
        <v>2409.0731019224913</v>
      </c>
      <c r="D114">
        <v>22804.038922624302</v>
      </c>
      <c r="E114">
        <v>0.68798178430549883</v>
      </c>
      <c r="F114">
        <v>0.68745534115504614</v>
      </c>
      <c r="S114">
        <v>111</v>
      </c>
      <c r="T114">
        <v>0.60806953849749501</v>
      </c>
      <c r="AG114">
        <v>110</v>
      </c>
      <c r="AH114">
        <v>1682544.2119383053</v>
      </c>
      <c r="AI114">
        <v>-20.388570279633878</v>
      </c>
      <c r="AJ114">
        <v>1682544.2119383053</v>
      </c>
      <c r="AK114">
        <v>-20.388570279633878</v>
      </c>
      <c r="AL114">
        <v>1813931.1977607785</v>
      </c>
      <c r="AM114">
        <v>-21.782169642007126</v>
      </c>
    </row>
    <row r="115" spans="1:39" x14ac:dyDescent="0.3">
      <c r="A115">
        <v>112</v>
      </c>
      <c r="B115">
        <v>274329462.1002872</v>
      </c>
      <c r="C115">
        <v>2409.1124991039906</v>
      </c>
      <c r="D115">
        <v>22804.40994227074</v>
      </c>
      <c r="E115">
        <v>0.68792187980080277</v>
      </c>
      <c r="F115">
        <v>0.687399463724785</v>
      </c>
      <c r="S115">
        <v>112</v>
      </c>
      <c r="T115">
        <v>0.60751247514450901</v>
      </c>
      <c r="AG115">
        <v>111</v>
      </c>
      <c r="AH115">
        <v>1682544.2119383053</v>
      </c>
      <c r="AI115">
        <v>-20.388570279633878</v>
      </c>
      <c r="AJ115">
        <v>1682544.2119383053</v>
      </c>
      <c r="AK115">
        <v>-20.388570279633878</v>
      </c>
      <c r="AL115">
        <v>1813931.1977607785</v>
      </c>
      <c r="AM115">
        <v>-21.782169642007126</v>
      </c>
    </row>
    <row r="116" spans="1:39" x14ac:dyDescent="0.3">
      <c r="A116">
        <v>113</v>
      </c>
      <c r="B116">
        <v>275174425.55650216</v>
      </c>
      <c r="C116">
        <v>2410.8507841402266</v>
      </c>
      <c r="D116">
        <v>22876.750554829701</v>
      </c>
      <c r="E116">
        <v>0.68468783960618196</v>
      </c>
      <c r="F116">
        <v>0.68699098751158238</v>
      </c>
      <c r="S116">
        <v>113</v>
      </c>
      <c r="T116">
        <v>0.60709010894338222</v>
      </c>
      <c r="AG116">
        <v>112</v>
      </c>
      <c r="AH116">
        <v>1682544.2119383053</v>
      </c>
      <c r="AI116">
        <v>-20.388570279633878</v>
      </c>
      <c r="AJ116">
        <v>1682544.2119383053</v>
      </c>
      <c r="AK116">
        <v>-20.388570279633878</v>
      </c>
      <c r="AL116">
        <v>1813931.1977607785</v>
      </c>
      <c r="AM116">
        <v>-21.782169642007126</v>
      </c>
    </row>
    <row r="117" spans="1:39" x14ac:dyDescent="0.3">
      <c r="A117">
        <v>114</v>
      </c>
      <c r="B117">
        <v>275179583.13078219</v>
      </c>
      <c r="C117">
        <v>2410.8901813217262</v>
      </c>
      <c r="D117">
        <v>22877.12157447615</v>
      </c>
      <c r="E117">
        <v>0.68462792524696858</v>
      </c>
      <c r="F117">
        <v>0.68692428515810744</v>
      </c>
      <c r="S117">
        <v>114</v>
      </c>
      <c r="T117">
        <v>0.60667774665120622</v>
      </c>
      <c r="AG117">
        <v>113</v>
      </c>
      <c r="AH117">
        <v>1563270.7042951351</v>
      </c>
      <c r="AI117">
        <v>-11.85437132336612</v>
      </c>
      <c r="AJ117">
        <v>1563270.7042951351</v>
      </c>
      <c r="AK117">
        <v>-11.85437132336612</v>
      </c>
      <c r="AL117">
        <v>1677792.9419515056</v>
      </c>
      <c r="AM117">
        <v>-12.642235236447442</v>
      </c>
    </row>
    <row r="118" spans="1:39" x14ac:dyDescent="0.3">
      <c r="A118">
        <v>115</v>
      </c>
      <c r="B118">
        <v>274639733.02650052</v>
      </c>
      <c r="C118">
        <v>2411.6333924405594</v>
      </c>
      <c r="D118">
        <v>22829.593267904966</v>
      </c>
      <c r="E118">
        <v>0.68410186174227317</v>
      </c>
      <c r="F118">
        <v>0.68351639537799203</v>
      </c>
      <c r="S118">
        <v>115</v>
      </c>
      <c r="T118">
        <v>0.60625376270179054</v>
      </c>
      <c r="AG118">
        <v>114</v>
      </c>
      <c r="AH118">
        <v>1563270.7042951351</v>
      </c>
      <c r="AI118">
        <v>-11.85437132336612</v>
      </c>
      <c r="AJ118">
        <v>1563270.7042951351</v>
      </c>
      <c r="AK118">
        <v>-11.85437132336612</v>
      </c>
      <c r="AL118">
        <v>1677792.9419515056</v>
      </c>
      <c r="AM118">
        <v>-12.642235236447442</v>
      </c>
    </row>
    <row r="119" spans="1:39" x14ac:dyDescent="0.3">
      <c r="A119">
        <v>116</v>
      </c>
      <c r="B119">
        <v>274644890.60078049</v>
      </c>
      <c r="C119">
        <v>2411.6727896220596</v>
      </c>
      <c r="D119">
        <v>22829.964287551411</v>
      </c>
      <c r="E119">
        <v>0.68404195651932409</v>
      </c>
      <c r="F119">
        <v>0.6834496831153517</v>
      </c>
      <c r="S119">
        <v>116</v>
      </c>
      <c r="T119">
        <v>0.60581366189896457</v>
      </c>
      <c r="AG119">
        <v>115</v>
      </c>
      <c r="AH119">
        <v>1563270.7042951351</v>
      </c>
      <c r="AI119">
        <v>-11.85437132336612</v>
      </c>
      <c r="AJ119">
        <v>1563270.7042951351</v>
      </c>
      <c r="AK119">
        <v>-11.85437132336612</v>
      </c>
      <c r="AL119">
        <v>1677792.9419515056</v>
      </c>
      <c r="AM119">
        <v>-12.642235236447442</v>
      </c>
    </row>
    <row r="120" spans="1:39" x14ac:dyDescent="0.3">
      <c r="A120">
        <v>117</v>
      </c>
      <c r="B120">
        <v>274858997.05600888</v>
      </c>
      <c r="C120">
        <v>2412.9044936221576</v>
      </c>
      <c r="D120">
        <v>22851.196209549027</v>
      </c>
      <c r="E120">
        <v>0.68211026511333372</v>
      </c>
      <c r="F120">
        <v>0.68327042702836038</v>
      </c>
      <c r="S120">
        <v>117</v>
      </c>
      <c r="T120">
        <v>0.60490687889338879</v>
      </c>
      <c r="AG120">
        <v>116</v>
      </c>
      <c r="AH120">
        <v>1563270.7042951351</v>
      </c>
      <c r="AI120">
        <v>-11.85437132336612</v>
      </c>
      <c r="AJ120">
        <v>1563270.7042951351</v>
      </c>
      <c r="AK120">
        <v>-11.85437132336612</v>
      </c>
      <c r="AL120">
        <v>1677792.9419515056</v>
      </c>
      <c r="AM120">
        <v>-12.642235236447442</v>
      </c>
    </row>
    <row r="121" spans="1:39" x14ac:dyDescent="0.3">
      <c r="A121">
        <v>118</v>
      </c>
      <c r="B121">
        <v>274864154.63028902</v>
      </c>
      <c r="C121">
        <v>2412.9438908036582</v>
      </c>
      <c r="D121">
        <v>22851.567229195487</v>
      </c>
      <c r="E121">
        <v>0.68205035846661688</v>
      </c>
      <c r="F121">
        <v>0.68320371722932116</v>
      </c>
      <c r="S121">
        <v>118</v>
      </c>
      <c r="T121">
        <v>0.60404263571016814</v>
      </c>
      <c r="AG121">
        <v>117</v>
      </c>
      <c r="AH121">
        <v>1563270.7042951351</v>
      </c>
      <c r="AI121">
        <v>-11.85437132336612</v>
      </c>
      <c r="AJ121">
        <v>1563270.7042951351</v>
      </c>
      <c r="AK121">
        <v>-11.85437132336612</v>
      </c>
      <c r="AL121">
        <v>1677792.9419515056</v>
      </c>
      <c r="AM121">
        <v>-12.642235236447442</v>
      </c>
    </row>
    <row r="122" spans="1:39" x14ac:dyDescent="0.3">
      <c r="A122">
        <v>119</v>
      </c>
      <c r="B122">
        <v>275174425.55650216</v>
      </c>
      <c r="C122">
        <v>2415.4647841402266</v>
      </c>
      <c r="D122">
        <v>22876.750554829701</v>
      </c>
      <c r="E122">
        <v>0.67823023974536378</v>
      </c>
      <c r="F122">
        <v>0.6827955645086965</v>
      </c>
      <c r="S122">
        <v>119</v>
      </c>
      <c r="T122">
        <v>0.60399644357351756</v>
      </c>
      <c r="AG122">
        <v>118</v>
      </c>
      <c r="AH122">
        <v>1563270.7042951351</v>
      </c>
      <c r="AI122">
        <v>-11.85437132336612</v>
      </c>
      <c r="AJ122">
        <v>1563270.7042951351</v>
      </c>
      <c r="AK122">
        <v>-11.85437132336612</v>
      </c>
      <c r="AL122">
        <v>1677792.9419515056</v>
      </c>
      <c r="AM122">
        <v>-12.642235236447442</v>
      </c>
    </row>
    <row r="123" spans="1:39" x14ac:dyDescent="0.3">
      <c r="A123">
        <v>120</v>
      </c>
      <c r="B123">
        <v>275179583.13078219</v>
      </c>
      <c r="C123">
        <v>2415.5041813217263</v>
      </c>
      <c r="D123">
        <v>22877.12157447615</v>
      </c>
      <c r="E123">
        <v>0.67817033247734704</v>
      </c>
      <c r="F123">
        <v>0.68272886127974597</v>
      </c>
      <c r="S123">
        <v>120</v>
      </c>
      <c r="T123">
        <v>0.60222710759538522</v>
      </c>
      <c r="AG123">
        <v>119</v>
      </c>
      <c r="AH123">
        <v>1563270.7042951351</v>
      </c>
      <c r="AI123">
        <v>-11.85437132336612</v>
      </c>
      <c r="AJ123">
        <v>1563270.7042951351</v>
      </c>
      <c r="AK123">
        <v>-11.85437132336612</v>
      </c>
      <c r="AL123">
        <v>1677792.9419515056</v>
      </c>
      <c r="AM123">
        <v>-12.642235236447442</v>
      </c>
    </row>
    <row r="124" spans="1:39" x14ac:dyDescent="0.3">
      <c r="A124">
        <v>121</v>
      </c>
      <c r="B124">
        <v>275958562.76196742</v>
      </c>
      <c r="C124">
        <v>2416.7716092454925</v>
      </c>
      <c r="D124">
        <v>22938.401428799549</v>
      </c>
      <c r="E124">
        <v>0.67566574319222905</v>
      </c>
      <c r="F124">
        <v>0.67295113152497799</v>
      </c>
      <c r="S124">
        <v>121</v>
      </c>
      <c r="T124">
        <v>0.60020571634207975</v>
      </c>
      <c r="AG124">
        <v>120</v>
      </c>
      <c r="AH124">
        <v>1563270.7042951351</v>
      </c>
      <c r="AI124">
        <v>-11.85437132336612</v>
      </c>
      <c r="AJ124">
        <v>1563270.7042951351</v>
      </c>
      <c r="AK124">
        <v>-11.85437132336612</v>
      </c>
      <c r="AL124">
        <v>1677792.9419515056</v>
      </c>
      <c r="AM124">
        <v>-12.642235236447442</v>
      </c>
    </row>
    <row r="125" spans="1:39" x14ac:dyDescent="0.3">
      <c r="A125">
        <v>122</v>
      </c>
      <c r="B125">
        <v>275963720.33624756</v>
      </c>
      <c r="C125">
        <v>2416.8110064269931</v>
      </c>
      <c r="D125">
        <v>22938.772448446001</v>
      </c>
      <c r="E125">
        <v>0.67560582761232135</v>
      </c>
      <c r="F125">
        <v>0.67289532470244184</v>
      </c>
      <c r="S125">
        <v>122</v>
      </c>
      <c r="T125">
        <v>0.5997084823447989</v>
      </c>
      <c r="AG125">
        <v>121</v>
      </c>
      <c r="AH125">
        <v>1563270.7042951351</v>
      </c>
      <c r="AI125">
        <v>-11.85437132336612</v>
      </c>
      <c r="AJ125">
        <v>1563270.7042951351</v>
      </c>
      <c r="AK125">
        <v>-11.85437132336612</v>
      </c>
      <c r="AL125">
        <v>1677792.9419515056</v>
      </c>
      <c r="AM125">
        <v>-12.642235236447442</v>
      </c>
    </row>
    <row r="126" spans="1:39" x14ac:dyDescent="0.3">
      <c r="A126">
        <v>123</v>
      </c>
      <c r="B126">
        <v>275958562.76196742</v>
      </c>
      <c r="C126">
        <v>2417.3176092454923</v>
      </c>
      <c r="D126">
        <v>22938.401428799549</v>
      </c>
      <c r="E126">
        <v>0.67490198168856097</v>
      </c>
      <c r="F126">
        <v>0.67288441941440946</v>
      </c>
      <c r="S126">
        <v>123</v>
      </c>
      <c r="T126">
        <v>0.59870929476862922</v>
      </c>
      <c r="AG126">
        <v>122</v>
      </c>
      <c r="AH126">
        <v>1563270.7042951351</v>
      </c>
      <c r="AI126">
        <v>-11.85437132336612</v>
      </c>
      <c r="AJ126">
        <v>1563270.7042951351</v>
      </c>
      <c r="AK126">
        <v>-11.85437132336612</v>
      </c>
      <c r="AL126">
        <v>1677792.9419515056</v>
      </c>
      <c r="AM126">
        <v>-12.642235236447442</v>
      </c>
    </row>
    <row r="127" spans="1:39" x14ac:dyDescent="0.3">
      <c r="A127">
        <v>124</v>
      </c>
      <c r="B127">
        <v>275963720.33624756</v>
      </c>
      <c r="C127">
        <v>2417.3570064269929</v>
      </c>
      <c r="D127">
        <v>22938.772448446001</v>
      </c>
      <c r="E127">
        <v>0.67484206676267333</v>
      </c>
      <c r="F127">
        <v>0.67282861313451492</v>
      </c>
      <c r="S127">
        <v>124</v>
      </c>
      <c r="T127">
        <v>0.59837526095854443</v>
      </c>
      <c r="AG127">
        <v>123</v>
      </c>
      <c r="AH127">
        <v>1563270.7042951351</v>
      </c>
      <c r="AI127">
        <v>-11.85437132336612</v>
      </c>
      <c r="AJ127">
        <v>1563270.7042951351</v>
      </c>
      <c r="AK127">
        <v>-11.85437132336612</v>
      </c>
      <c r="AL127">
        <v>1677792.9419515056</v>
      </c>
      <c r="AM127">
        <v>-12.642235236447442</v>
      </c>
    </row>
    <row r="128" spans="1:39" x14ac:dyDescent="0.3">
      <c r="A128">
        <v>125</v>
      </c>
      <c r="B128">
        <v>276296670.35544074</v>
      </c>
      <c r="C128">
        <v>2420.3290496000614</v>
      </c>
      <c r="D128">
        <v>22968.195205872558</v>
      </c>
      <c r="E128">
        <v>0.67036473137620289</v>
      </c>
      <c r="F128">
        <v>0.67242103643217965</v>
      </c>
      <c r="S128">
        <v>125</v>
      </c>
      <c r="T128">
        <v>0.59787956771118522</v>
      </c>
      <c r="AG128">
        <v>124</v>
      </c>
      <c r="AH128">
        <v>1563270.7042951351</v>
      </c>
      <c r="AI128">
        <v>-11.85437132336612</v>
      </c>
      <c r="AJ128">
        <v>1563270.7042951351</v>
      </c>
      <c r="AK128">
        <v>-11.85437132336612</v>
      </c>
      <c r="AL128">
        <v>1677792.9419515056</v>
      </c>
      <c r="AM128">
        <v>-12.642235236447442</v>
      </c>
    </row>
    <row r="129" spans="1:39" x14ac:dyDescent="0.3">
      <c r="A129">
        <v>126</v>
      </c>
      <c r="B129">
        <v>276301827.92972082</v>
      </c>
      <c r="C129">
        <v>2420.3684467815619</v>
      </c>
      <c r="D129">
        <v>22968.566225519011</v>
      </c>
      <c r="E129">
        <v>0.6703048165099561</v>
      </c>
      <c r="F129">
        <v>0.67235433074847284</v>
      </c>
      <c r="S129">
        <v>126</v>
      </c>
      <c r="T129">
        <v>0.59688500574981096</v>
      </c>
      <c r="AG129">
        <v>125</v>
      </c>
      <c r="AH129">
        <v>1563270.7042951351</v>
      </c>
      <c r="AI129">
        <v>-11.85437132336612</v>
      </c>
      <c r="AJ129">
        <v>1563270.7042951351</v>
      </c>
      <c r="AK129">
        <v>-11.85437132336612</v>
      </c>
      <c r="AL129">
        <v>1677792.9419515056</v>
      </c>
      <c r="AM129">
        <v>-12.642235236447442</v>
      </c>
    </row>
    <row r="130" spans="1:39" x14ac:dyDescent="0.3">
      <c r="A130">
        <v>127</v>
      </c>
      <c r="B130">
        <v>276493255.29196912</v>
      </c>
      <c r="C130">
        <v>2420.6030009451592</v>
      </c>
      <c r="D130">
        <v>22985.558715724281</v>
      </c>
      <c r="E130">
        <v>0.66979247469426273</v>
      </c>
      <c r="F130">
        <v>0.66828632215721662</v>
      </c>
      <c r="S130">
        <v>127</v>
      </c>
      <c r="T130">
        <v>0.59436278864783865</v>
      </c>
      <c r="AG130">
        <v>126</v>
      </c>
      <c r="AH130">
        <v>1563270.7042951351</v>
      </c>
      <c r="AI130">
        <v>-11.85437132336612</v>
      </c>
      <c r="AJ130">
        <v>1563270.7042951351</v>
      </c>
      <c r="AK130">
        <v>-11.85437132336612</v>
      </c>
      <c r="AL130">
        <v>1677792.9419515056</v>
      </c>
      <c r="AM130">
        <v>-12.642235236447442</v>
      </c>
    </row>
    <row r="131" spans="1:39" x14ac:dyDescent="0.3">
      <c r="A131">
        <v>128</v>
      </c>
      <c r="B131">
        <v>276498412.86624908</v>
      </c>
      <c r="C131">
        <v>2420.6423981266594</v>
      </c>
      <c r="D131">
        <v>22985.929735370733</v>
      </c>
      <c r="E131">
        <v>0.66973255825178568</v>
      </c>
      <c r="F131">
        <v>0.6682304489358194</v>
      </c>
      <c r="S131">
        <v>128</v>
      </c>
      <c r="T131">
        <v>0.59418987049518401</v>
      </c>
      <c r="AG131">
        <v>127</v>
      </c>
      <c r="AH131">
        <v>1563270.7042951351</v>
      </c>
      <c r="AI131">
        <v>-11.85437132336612</v>
      </c>
      <c r="AJ131">
        <v>1563270.7042951351</v>
      </c>
      <c r="AK131">
        <v>-11.85437132336612</v>
      </c>
      <c r="AL131">
        <v>1677792.9419515056</v>
      </c>
      <c r="AM131">
        <v>-12.642235236447442</v>
      </c>
    </row>
    <row r="132" spans="1:39" x14ac:dyDescent="0.3">
      <c r="A132">
        <v>129</v>
      </c>
      <c r="B132">
        <v>276296670.35544074</v>
      </c>
      <c r="C132">
        <v>2420.8750496000616</v>
      </c>
      <c r="D132">
        <v>22968.195205872558</v>
      </c>
      <c r="E132">
        <v>0.66960089664970646</v>
      </c>
      <c r="F132">
        <v>0.66821961126897889</v>
      </c>
      <c r="S132">
        <v>129</v>
      </c>
      <c r="T132">
        <v>0.59265720760408946</v>
      </c>
      <c r="AG132">
        <v>128</v>
      </c>
      <c r="AH132">
        <v>1563270.7042951351</v>
      </c>
      <c r="AI132">
        <v>-11.85437132336612</v>
      </c>
      <c r="AJ132">
        <v>1563270.7042951351</v>
      </c>
      <c r="AK132">
        <v>-11.85437132336612</v>
      </c>
      <c r="AL132">
        <v>1677792.9419515056</v>
      </c>
      <c r="AM132">
        <v>-12.642235236447442</v>
      </c>
    </row>
    <row r="133" spans="1:39" x14ac:dyDescent="0.3">
      <c r="A133">
        <v>130</v>
      </c>
      <c r="B133">
        <v>276301827.92972082</v>
      </c>
      <c r="C133">
        <v>2420.9144467815618</v>
      </c>
      <c r="D133">
        <v>22968.566225519011</v>
      </c>
      <c r="E133">
        <v>0.66954098243536886</v>
      </c>
      <c r="F133">
        <v>0.66816373859897749</v>
      </c>
      <c r="S133">
        <v>130</v>
      </c>
      <c r="T133">
        <v>0.5923190155413609</v>
      </c>
      <c r="AG133">
        <v>129</v>
      </c>
      <c r="AH133">
        <v>1563270.7042951351</v>
      </c>
      <c r="AI133">
        <v>-11.85437132336612</v>
      </c>
      <c r="AJ133">
        <v>1563270.7042951351</v>
      </c>
      <c r="AK133">
        <v>-11.85437132336612</v>
      </c>
      <c r="AL133">
        <v>1677792.9419515056</v>
      </c>
      <c r="AM133">
        <v>-12.642235236447442</v>
      </c>
    </row>
    <row r="134" spans="1:39" x14ac:dyDescent="0.3">
      <c r="A134">
        <v>131</v>
      </c>
      <c r="B134">
        <v>276493255.29196912</v>
      </c>
      <c r="C134">
        <v>2421.1490009451595</v>
      </c>
      <c r="D134">
        <v>22985.558715724281</v>
      </c>
      <c r="E134">
        <v>0.66902882938598318</v>
      </c>
      <c r="F134">
        <v>0.6677556929113887</v>
      </c>
      <c r="S134">
        <v>131</v>
      </c>
      <c r="T134">
        <v>0.59214649908606565</v>
      </c>
      <c r="AG134">
        <v>130</v>
      </c>
      <c r="AH134">
        <v>1563270.7042951351</v>
      </c>
      <c r="AI134">
        <v>-11.85437132336612</v>
      </c>
      <c r="AJ134">
        <v>1563270.7042951351</v>
      </c>
      <c r="AK134">
        <v>-11.85437132336612</v>
      </c>
      <c r="AL134">
        <v>1677792.9419515056</v>
      </c>
      <c r="AM134">
        <v>-12.642235236447442</v>
      </c>
    </row>
    <row r="135" spans="1:39" x14ac:dyDescent="0.3">
      <c r="A135">
        <v>132</v>
      </c>
      <c r="B135">
        <v>276498412.86624908</v>
      </c>
      <c r="C135">
        <v>2421.1883981266592</v>
      </c>
      <c r="D135">
        <v>22985.929735370733</v>
      </c>
      <c r="E135">
        <v>0.66896891351962984</v>
      </c>
      <c r="F135">
        <v>0.66768898850628033</v>
      </c>
      <c r="S135">
        <v>132</v>
      </c>
      <c r="T135">
        <v>0.59061901364137637</v>
      </c>
      <c r="AG135">
        <v>131</v>
      </c>
      <c r="AH135">
        <v>1563270.7042951351</v>
      </c>
      <c r="AI135">
        <v>-11.85437132336612</v>
      </c>
      <c r="AJ135">
        <v>1563270.7042951351</v>
      </c>
      <c r="AK135">
        <v>-11.85437132336612</v>
      </c>
      <c r="AL135">
        <v>1677792.9419515056</v>
      </c>
      <c r="AM135">
        <v>-12.642235236447442</v>
      </c>
    </row>
    <row r="136" spans="1:39" x14ac:dyDescent="0.3">
      <c r="A136">
        <v>133</v>
      </c>
      <c r="B136">
        <v>275958562.76196742</v>
      </c>
      <c r="C136">
        <v>2421.9316092454924</v>
      </c>
      <c r="D136">
        <v>22938.401428799549</v>
      </c>
      <c r="E136">
        <v>0.6684449885769046</v>
      </c>
      <c r="F136">
        <v>0.66575590921323191</v>
      </c>
      <c r="S136">
        <v>133</v>
      </c>
      <c r="T136">
        <v>0.58989618624143414</v>
      </c>
      <c r="AG136">
        <v>132</v>
      </c>
      <c r="AH136">
        <v>1563270.7042951351</v>
      </c>
      <c r="AI136">
        <v>-11.85437132336612</v>
      </c>
      <c r="AJ136">
        <v>1563270.7042951351</v>
      </c>
      <c r="AK136">
        <v>-11.85437132336612</v>
      </c>
      <c r="AL136">
        <v>1677792.9419515056</v>
      </c>
      <c r="AM136">
        <v>-12.642235236447442</v>
      </c>
    </row>
    <row r="137" spans="1:39" x14ac:dyDescent="0.3">
      <c r="A137">
        <v>134</v>
      </c>
      <c r="B137">
        <v>275963720.33624756</v>
      </c>
      <c r="C137">
        <v>2421.971006426993</v>
      </c>
      <c r="D137">
        <v>22938.772448446001</v>
      </c>
      <c r="E137">
        <v>0.66838508007517072</v>
      </c>
      <c r="F137">
        <v>0.66570020999485036</v>
      </c>
      <c r="S137">
        <v>134</v>
      </c>
      <c r="T137">
        <v>0.58917796112586407</v>
      </c>
      <c r="AG137">
        <v>133</v>
      </c>
      <c r="AH137">
        <v>1563270.7042951351</v>
      </c>
      <c r="AI137">
        <v>-11.85437132336612</v>
      </c>
      <c r="AJ137">
        <v>1563270.7042951351</v>
      </c>
      <c r="AK137">
        <v>-11.85437132336612</v>
      </c>
      <c r="AL137">
        <v>1677792.9419515056</v>
      </c>
      <c r="AM137">
        <v>-12.642235236447442</v>
      </c>
    </row>
    <row r="138" spans="1:39" x14ac:dyDescent="0.3">
      <c r="A138">
        <v>135</v>
      </c>
      <c r="B138">
        <v>276296670.35544074</v>
      </c>
      <c r="C138">
        <v>2425.4890496000612</v>
      </c>
      <c r="D138">
        <v>22968.195205872558</v>
      </c>
      <c r="E138">
        <v>0.66314342027631268</v>
      </c>
      <c r="F138">
        <v>0.66568919742351251</v>
      </c>
      <c r="S138">
        <v>135</v>
      </c>
      <c r="T138">
        <v>0.58914368867724531</v>
      </c>
      <c r="AG138">
        <v>134</v>
      </c>
      <c r="AH138">
        <v>1563270.7042951351</v>
      </c>
      <c r="AI138">
        <v>-11.85437132336612</v>
      </c>
      <c r="AJ138">
        <v>1563270.7042951351</v>
      </c>
      <c r="AK138">
        <v>-11.85437132336612</v>
      </c>
      <c r="AL138">
        <v>1677792.9419515056</v>
      </c>
      <c r="AM138">
        <v>-12.642235236447442</v>
      </c>
    </row>
    <row r="139" spans="1:39" x14ac:dyDescent="0.3">
      <c r="A139">
        <v>136</v>
      </c>
      <c r="B139">
        <v>276301827.92972082</v>
      </c>
      <c r="C139">
        <v>2425.5284467815618</v>
      </c>
      <c r="D139">
        <v>22968.566225519011</v>
      </c>
      <c r="E139">
        <v>0.66308351244121277</v>
      </c>
      <c r="F139">
        <v>0.66563349865732646</v>
      </c>
      <c r="S139">
        <v>136</v>
      </c>
      <c r="T139">
        <v>0.58831693043241851</v>
      </c>
      <c r="AG139">
        <v>135</v>
      </c>
      <c r="AH139">
        <v>1563270.7042951351</v>
      </c>
      <c r="AI139">
        <v>-11.85437132336612</v>
      </c>
      <c r="AJ139">
        <v>1563270.7042951351</v>
      </c>
      <c r="AK139">
        <v>-11.85437132336612</v>
      </c>
      <c r="AL139">
        <v>1677792.9419515056</v>
      </c>
      <c r="AM139">
        <v>-12.642235236447442</v>
      </c>
    </row>
    <row r="140" spans="1:39" x14ac:dyDescent="0.3">
      <c r="A140">
        <v>137</v>
      </c>
      <c r="B140">
        <v>276493255.29196912</v>
      </c>
      <c r="C140">
        <v>2425.7630009451595</v>
      </c>
      <c r="D140">
        <v>22985.558715724281</v>
      </c>
      <c r="E140">
        <v>0.66257288135450898</v>
      </c>
      <c r="F140">
        <v>0.66522696724589747</v>
      </c>
      <c r="S140">
        <v>137</v>
      </c>
      <c r="T140">
        <v>0.5878231641193038</v>
      </c>
      <c r="AG140">
        <v>136</v>
      </c>
      <c r="AH140">
        <v>1563270.7042951351</v>
      </c>
      <c r="AI140">
        <v>-11.85437132336612</v>
      </c>
      <c r="AJ140">
        <v>1563270.7042951351</v>
      </c>
      <c r="AK140">
        <v>-11.85437132336612</v>
      </c>
      <c r="AL140">
        <v>1677792.9419515056</v>
      </c>
      <c r="AM140">
        <v>-12.642235236447442</v>
      </c>
    </row>
    <row r="141" spans="1:39" x14ac:dyDescent="0.3">
      <c r="A141">
        <v>138</v>
      </c>
      <c r="B141">
        <v>276498412.86624908</v>
      </c>
      <c r="C141">
        <v>2425.8023981266592</v>
      </c>
      <c r="D141">
        <v>22985.929735370733</v>
      </c>
      <c r="E141">
        <v>0.66251297124485153</v>
      </c>
      <c r="F141">
        <v>0.66516026099016168</v>
      </c>
      <c r="S141">
        <v>138</v>
      </c>
      <c r="T141">
        <v>0.58761036828149904</v>
      </c>
      <c r="AG141">
        <v>137</v>
      </c>
      <c r="AH141">
        <v>1563270.7042951351</v>
      </c>
      <c r="AI141">
        <v>-11.85437132336612</v>
      </c>
      <c r="AJ141">
        <v>1563270.7042951351</v>
      </c>
      <c r="AK141">
        <v>-11.85437132336612</v>
      </c>
      <c r="AL141">
        <v>1677792.9419515056</v>
      </c>
      <c r="AM141">
        <v>-12.642235236447442</v>
      </c>
    </row>
    <row r="142" spans="1:39" x14ac:dyDescent="0.3">
      <c r="A142">
        <v>139</v>
      </c>
      <c r="B142">
        <v>276831362.88544238</v>
      </c>
      <c r="C142">
        <v>2426.0244412997286</v>
      </c>
      <c r="D142">
        <v>23015.35249279729</v>
      </c>
      <c r="E142">
        <v>0.66188402561389259</v>
      </c>
      <c r="F142">
        <v>0.66090054400868647</v>
      </c>
      <c r="S142">
        <v>139</v>
      </c>
      <c r="T142">
        <v>0.58733085832349841</v>
      </c>
      <c r="AG142">
        <v>138</v>
      </c>
      <c r="AH142">
        <v>1563270.7042951351</v>
      </c>
      <c r="AI142">
        <v>-11.85437132336612</v>
      </c>
      <c r="AJ142">
        <v>1563270.7042951351</v>
      </c>
      <c r="AK142">
        <v>-11.85437132336612</v>
      </c>
      <c r="AL142">
        <v>1677792.9419515056</v>
      </c>
      <c r="AM142">
        <v>-12.642235236447442</v>
      </c>
    </row>
    <row r="143" spans="1:39" x14ac:dyDescent="0.3">
      <c r="A143">
        <v>140</v>
      </c>
      <c r="B143">
        <v>276836520.4597224</v>
      </c>
      <c r="C143">
        <v>2426.0638384812287</v>
      </c>
      <c r="D143">
        <v>23015.723512443743</v>
      </c>
      <c r="E143">
        <v>0.66182411190307733</v>
      </c>
      <c r="F143">
        <v>0.66083383504254989</v>
      </c>
      <c r="S143">
        <v>140</v>
      </c>
      <c r="T143">
        <v>0.58707230787559739</v>
      </c>
      <c r="AG143">
        <v>139</v>
      </c>
      <c r="AH143">
        <v>1563270.7042951351</v>
      </c>
      <c r="AI143">
        <v>-11.85437132336612</v>
      </c>
      <c r="AJ143">
        <v>1563270.7042951351</v>
      </c>
      <c r="AK143">
        <v>-11.85437132336612</v>
      </c>
      <c r="AL143">
        <v>1677792.9419515056</v>
      </c>
      <c r="AM143">
        <v>-12.642235236447442</v>
      </c>
    </row>
    <row r="144" spans="1:39" x14ac:dyDescent="0.3">
      <c r="A144">
        <v>141</v>
      </c>
      <c r="B144">
        <v>276831362.88544238</v>
      </c>
      <c r="C144">
        <v>2428.4526412997284</v>
      </c>
      <c r="D144">
        <v>23015.35249279729</v>
      </c>
      <c r="E144">
        <v>0.65848607522802105</v>
      </c>
      <c r="F144">
        <v>0.66065112663731984</v>
      </c>
      <c r="S144">
        <v>141</v>
      </c>
      <c r="T144">
        <v>0.58686915067077006</v>
      </c>
      <c r="AG144">
        <v>140</v>
      </c>
      <c r="AH144">
        <v>1563270.7042951351</v>
      </c>
      <c r="AI144">
        <v>-11.85437132336612</v>
      </c>
      <c r="AJ144">
        <v>1563270.7042951351</v>
      </c>
      <c r="AK144">
        <v>-11.85437132336612</v>
      </c>
      <c r="AL144">
        <v>1677792.9419515056</v>
      </c>
      <c r="AM144">
        <v>-12.642235236447442</v>
      </c>
    </row>
    <row r="145" spans="1:39" x14ac:dyDescent="0.3">
      <c r="A145">
        <v>142</v>
      </c>
      <c r="B145">
        <v>276836520.4597224</v>
      </c>
      <c r="C145">
        <v>2428.492038481229</v>
      </c>
      <c r="D145">
        <v>23015.723512443743</v>
      </c>
      <c r="E145">
        <v>0.65842616457002268</v>
      </c>
      <c r="F145">
        <v>0.6605844204320328</v>
      </c>
      <c r="S145">
        <v>142</v>
      </c>
      <c r="T145">
        <v>0.58652607018120029</v>
      </c>
      <c r="AG145">
        <v>141</v>
      </c>
      <c r="AH145">
        <v>1563270.7042951351</v>
      </c>
      <c r="AI145">
        <v>-11.85437132336612</v>
      </c>
      <c r="AJ145">
        <v>1563270.7042951351</v>
      </c>
      <c r="AK145">
        <v>-11.85437132336612</v>
      </c>
      <c r="AL145">
        <v>1677792.9419515056</v>
      </c>
      <c r="AM145">
        <v>-12.642235236447442</v>
      </c>
    </row>
    <row r="146" spans="1:39" x14ac:dyDescent="0.3">
      <c r="A146">
        <v>143</v>
      </c>
      <c r="B146">
        <v>277443129.68585581</v>
      </c>
      <c r="C146">
        <v>2431.7256465785208</v>
      </c>
      <c r="D146">
        <v>23066.437463757306</v>
      </c>
      <c r="E146">
        <v>0.65332633494149039</v>
      </c>
      <c r="F146">
        <v>0.66015786966833379</v>
      </c>
      <c r="S146">
        <v>143</v>
      </c>
      <c r="T146">
        <v>0.58646971518656044</v>
      </c>
      <c r="AG146">
        <v>142</v>
      </c>
      <c r="AH146">
        <v>1563270.7042951351</v>
      </c>
      <c r="AI146">
        <v>-11.85437132336612</v>
      </c>
      <c r="AJ146">
        <v>1563270.7042951351</v>
      </c>
      <c r="AK146">
        <v>-11.85437132336612</v>
      </c>
      <c r="AL146">
        <v>1677792.9419515056</v>
      </c>
      <c r="AM146">
        <v>-12.642235236447442</v>
      </c>
    </row>
    <row r="147" spans="1:39" x14ac:dyDescent="0.3">
      <c r="A147">
        <v>144</v>
      </c>
      <c r="B147">
        <v>277448287.26013583</v>
      </c>
      <c r="C147">
        <v>2431.7650437600209</v>
      </c>
      <c r="D147">
        <v>23066.808483403758</v>
      </c>
      <c r="E147">
        <v>0.65326642154028713</v>
      </c>
      <c r="F147">
        <v>0.66009117065749501</v>
      </c>
      <c r="S147">
        <v>144</v>
      </c>
      <c r="T147">
        <v>0.58622340224169422</v>
      </c>
      <c r="AG147">
        <v>143</v>
      </c>
      <c r="AH147">
        <v>1563270.7042951351</v>
      </c>
      <c r="AI147">
        <v>-11.85437132336612</v>
      </c>
      <c r="AJ147">
        <v>1563270.7042951351</v>
      </c>
      <c r="AK147">
        <v>-11.85437132336612</v>
      </c>
      <c r="AL147">
        <v>1677792.9419515056</v>
      </c>
      <c r="AM147">
        <v>-12.642235236447442</v>
      </c>
    </row>
    <row r="148" spans="1:39" x14ac:dyDescent="0.3">
      <c r="A148">
        <v>145</v>
      </c>
      <c r="B148">
        <v>276831362.88544238</v>
      </c>
      <c r="C148">
        <v>2433.2204412997285</v>
      </c>
      <c r="D148">
        <v>23015.35249279729</v>
      </c>
      <c r="E148">
        <v>0.65181079107077122</v>
      </c>
      <c r="F148">
        <v>0.65263421504542762</v>
      </c>
      <c r="S148">
        <v>145</v>
      </c>
      <c r="T148">
        <v>0.58607446533976759</v>
      </c>
      <c r="AG148">
        <v>144</v>
      </c>
      <c r="AH148">
        <v>1563270.7042951351</v>
      </c>
      <c r="AI148">
        <v>-11.85437132336612</v>
      </c>
      <c r="AJ148">
        <v>1563270.7042951351</v>
      </c>
      <c r="AK148">
        <v>-11.85437132336612</v>
      </c>
      <c r="AL148">
        <v>1677792.9419515056</v>
      </c>
      <c r="AM148">
        <v>-12.642235236447442</v>
      </c>
    </row>
    <row r="149" spans="1:39" x14ac:dyDescent="0.3">
      <c r="A149">
        <v>146</v>
      </c>
      <c r="B149">
        <v>276836520.4597224</v>
      </c>
      <c r="C149">
        <v>2433.2598384812291</v>
      </c>
      <c r="D149">
        <v>23015.723512443743</v>
      </c>
      <c r="E149">
        <v>0.65175088757315314</v>
      </c>
      <c r="F149">
        <v>0.65256750639581085</v>
      </c>
      <c r="S149">
        <v>146</v>
      </c>
      <c r="T149">
        <v>0.58603643911000924</v>
      </c>
      <c r="AG149">
        <v>145</v>
      </c>
      <c r="AH149">
        <v>1563270.7042951351</v>
      </c>
      <c r="AI149">
        <v>-11.85437132336612</v>
      </c>
      <c r="AJ149">
        <v>1563270.7042951351</v>
      </c>
      <c r="AK149">
        <v>-11.85437132336612</v>
      </c>
      <c r="AL149">
        <v>1677792.9419515056</v>
      </c>
      <c r="AM149">
        <v>-12.642235236447442</v>
      </c>
    </row>
    <row r="150" spans="1:39" x14ac:dyDescent="0.3">
      <c r="A150">
        <v>147</v>
      </c>
      <c r="B150">
        <v>277930928.59140092</v>
      </c>
      <c r="C150">
        <v>2433.1875569230633</v>
      </c>
      <c r="D150">
        <v>23102.557712047808</v>
      </c>
      <c r="E150">
        <v>0.65082521938627347</v>
      </c>
      <c r="F150">
        <v>0.65238470623837863</v>
      </c>
      <c r="S150">
        <v>147</v>
      </c>
      <c r="T150">
        <v>0.58563805394951141</v>
      </c>
      <c r="AG150">
        <v>146</v>
      </c>
      <c r="AH150">
        <v>1563270.7042951351</v>
      </c>
      <c r="AI150">
        <v>-11.85437132336612</v>
      </c>
      <c r="AJ150">
        <v>1563270.7042951351</v>
      </c>
      <c r="AK150">
        <v>-11.85437132336612</v>
      </c>
      <c r="AL150">
        <v>1677792.9419515056</v>
      </c>
      <c r="AM150">
        <v>-12.642235236447442</v>
      </c>
    </row>
    <row r="151" spans="1:39" x14ac:dyDescent="0.3">
      <c r="A151">
        <v>148</v>
      </c>
      <c r="B151">
        <v>277936086.16568094</v>
      </c>
      <c r="C151">
        <v>2433.2269541045639</v>
      </c>
      <c r="D151">
        <v>23102.928731694261</v>
      </c>
      <c r="E151">
        <v>0.65076530322630088</v>
      </c>
      <c r="F151">
        <v>0.65231800023629627</v>
      </c>
      <c r="S151">
        <v>148</v>
      </c>
      <c r="T151">
        <v>0.58561164089108131</v>
      </c>
      <c r="AG151">
        <v>147</v>
      </c>
      <c r="AH151">
        <v>1563270.7042951351</v>
      </c>
      <c r="AI151">
        <v>-11.85437132336612</v>
      </c>
      <c r="AJ151">
        <v>1563270.7042951351</v>
      </c>
      <c r="AK151">
        <v>-11.85437132336612</v>
      </c>
      <c r="AL151">
        <v>1677792.9419515056</v>
      </c>
      <c r="AM151">
        <v>-12.642235236447442</v>
      </c>
    </row>
    <row r="152" spans="1:39" x14ac:dyDescent="0.3">
      <c r="A152">
        <v>149</v>
      </c>
      <c r="B152">
        <v>277930928.59140092</v>
      </c>
      <c r="C152">
        <v>2433.7335569230631</v>
      </c>
      <c r="D152">
        <v>23102.557712047808</v>
      </c>
      <c r="E152">
        <v>0.6500615512732153</v>
      </c>
      <c r="F152">
        <v>0.6518914908433554</v>
      </c>
      <c r="S152">
        <v>149</v>
      </c>
      <c r="T152">
        <v>0.58554459855694097</v>
      </c>
      <c r="AG152">
        <v>148</v>
      </c>
      <c r="AH152">
        <v>1563270.7042951351</v>
      </c>
      <c r="AI152">
        <v>-11.85437132336612</v>
      </c>
      <c r="AJ152">
        <v>1563270.7042951351</v>
      </c>
      <c r="AK152">
        <v>-11.85437132336612</v>
      </c>
      <c r="AL152">
        <v>1677792.9419515056</v>
      </c>
      <c r="AM152">
        <v>-12.642235236447442</v>
      </c>
    </row>
    <row r="153" spans="1:39" x14ac:dyDescent="0.3">
      <c r="A153">
        <v>150</v>
      </c>
      <c r="B153">
        <v>277936086.16568094</v>
      </c>
      <c r="C153">
        <v>2433.7729541045637</v>
      </c>
      <c r="D153">
        <v>23102.928731694261</v>
      </c>
      <c r="E153">
        <v>0.65000163559273749</v>
      </c>
      <c r="F153">
        <v>0.65182479175663777</v>
      </c>
      <c r="S153">
        <v>150</v>
      </c>
      <c r="T153">
        <v>0.585439981645001</v>
      </c>
      <c r="AG153">
        <v>149</v>
      </c>
      <c r="AH153">
        <v>1563270.7042951351</v>
      </c>
      <c r="AI153">
        <v>-11.85437132336612</v>
      </c>
      <c r="AJ153">
        <v>1563270.7042951351</v>
      </c>
      <c r="AK153">
        <v>-11.85437132336612</v>
      </c>
      <c r="AL153">
        <v>1677792.9419515056</v>
      </c>
      <c r="AM153">
        <v>-12.642235236447442</v>
      </c>
    </row>
    <row r="154" spans="1:39" x14ac:dyDescent="0.3">
      <c r="A154">
        <v>151</v>
      </c>
      <c r="B154">
        <v>277443129.68585581</v>
      </c>
      <c r="C154">
        <v>2434.1538465785206</v>
      </c>
      <c r="D154">
        <v>23066.437463757306</v>
      </c>
      <c r="E154">
        <v>0.64992829153314147</v>
      </c>
      <c r="F154">
        <v>0.64652021672747639</v>
      </c>
      <c r="S154">
        <v>151</v>
      </c>
      <c r="T154">
        <v>0.58484045722386602</v>
      </c>
      <c r="AG154">
        <v>150</v>
      </c>
      <c r="AH154">
        <v>1563270.7042951351</v>
      </c>
      <c r="AI154">
        <v>-11.85437132336612</v>
      </c>
      <c r="AJ154">
        <v>1563270.7042951351</v>
      </c>
      <c r="AK154">
        <v>-11.85437132336612</v>
      </c>
      <c r="AL154">
        <v>1677792.9419515056</v>
      </c>
      <c r="AM154">
        <v>-12.642235236447442</v>
      </c>
    </row>
    <row r="155" spans="1:39" x14ac:dyDescent="0.3">
      <c r="A155">
        <v>152</v>
      </c>
      <c r="B155">
        <v>277448287.26013583</v>
      </c>
      <c r="C155">
        <v>2434.1932437600208</v>
      </c>
      <c r="D155">
        <v>23066.808483403758</v>
      </c>
      <c r="E155">
        <v>0.64986838103530464</v>
      </c>
      <c r="F155">
        <v>0.64646449225625213</v>
      </c>
      <c r="S155">
        <v>152</v>
      </c>
      <c r="T155">
        <v>0.58468072770924495</v>
      </c>
      <c r="AG155">
        <v>151</v>
      </c>
      <c r="AH155">
        <v>1563270.7042951351</v>
      </c>
      <c r="AI155">
        <v>-11.85437132336612</v>
      </c>
      <c r="AJ155">
        <v>1563270.7042951351</v>
      </c>
      <c r="AK155">
        <v>-11.85437132336612</v>
      </c>
      <c r="AL155">
        <v>1677792.9419515056</v>
      </c>
      <c r="AM155">
        <v>-12.642235236447442</v>
      </c>
    </row>
    <row r="156" spans="1:39" x14ac:dyDescent="0.3">
      <c r="A156">
        <v>153</v>
      </c>
      <c r="B156">
        <v>277977822.21585739</v>
      </c>
      <c r="C156">
        <v>2437.4210382781862</v>
      </c>
      <c r="D156">
        <v>23113.594750682038</v>
      </c>
      <c r="E156">
        <v>0.64484540393451018</v>
      </c>
      <c r="F156">
        <v>0.64645350447970917</v>
      </c>
      <c r="S156">
        <v>153</v>
      </c>
      <c r="T156">
        <v>0.58438932222977591</v>
      </c>
      <c r="AG156">
        <v>152</v>
      </c>
      <c r="AH156">
        <v>1563270.7042951351</v>
      </c>
      <c r="AI156">
        <v>-11.85437132336612</v>
      </c>
      <c r="AJ156">
        <v>1563270.7042951351</v>
      </c>
      <c r="AK156">
        <v>-11.85437132336612</v>
      </c>
      <c r="AL156">
        <v>1677792.9419515056</v>
      </c>
      <c r="AM156">
        <v>-12.642235236447442</v>
      </c>
    </row>
    <row r="157" spans="1:39" x14ac:dyDescent="0.3">
      <c r="A157">
        <v>154</v>
      </c>
      <c r="B157">
        <v>277982979.79013729</v>
      </c>
      <c r="C157">
        <v>2437.4604354596859</v>
      </c>
      <c r="D157">
        <v>23113.965770328479</v>
      </c>
      <c r="E157">
        <v>0.64478549155060783</v>
      </c>
      <c r="F157">
        <v>0.64639778037566564</v>
      </c>
      <c r="S157">
        <v>154</v>
      </c>
      <c r="T157">
        <v>0.58438618762719463</v>
      </c>
      <c r="AG157">
        <v>153</v>
      </c>
      <c r="AH157">
        <v>1563270.7042951351</v>
      </c>
      <c r="AI157">
        <v>-11.85437132336612</v>
      </c>
      <c r="AJ157">
        <v>1563270.7042951351</v>
      </c>
      <c r="AK157">
        <v>-11.85437132336612</v>
      </c>
      <c r="AL157">
        <v>1677792.9419515056</v>
      </c>
      <c r="AM157">
        <v>-12.642235236447442</v>
      </c>
    </row>
    <row r="158" spans="1:39" x14ac:dyDescent="0.3">
      <c r="A158">
        <v>155</v>
      </c>
      <c r="B158">
        <v>277977822.21585739</v>
      </c>
      <c r="C158">
        <v>2437.9852382781864</v>
      </c>
      <c r="D158">
        <v>23113.594750682038</v>
      </c>
      <c r="E158">
        <v>0.64405586786555824</v>
      </c>
      <c r="F158">
        <v>0.64599139097134817</v>
      </c>
      <c r="S158">
        <v>155</v>
      </c>
      <c r="T158">
        <v>0.58436437977788525</v>
      </c>
      <c r="AG158">
        <v>154</v>
      </c>
      <c r="AH158">
        <v>1563270.7042951351</v>
      </c>
      <c r="AI158">
        <v>-11.85437132336612</v>
      </c>
      <c r="AJ158">
        <v>1563270.7042951351</v>
      </c>
      <c r="AK158">
        <v>-11.85437132336612</v>
      </c>
      <c r="AL158">
        <v>1677792.9419515056</v>
      </c>
      <c r="AM158">
        <v>-12.642235236447442</v>
      </c>
    </row>
    <row r="159" spans="1:39" x14ac:dyDescent="0.3">
      <c r="A159">
        <v>156</v>
      </c>
      <c r="B159">
        <v>277982979.79013729</v>
      </c>
      <c r="C159">
        <v>2438.0246354596857</v>
      </c>
      <c r="D159">
        <v>23113.965770328479</v>
      </c>
      <c r="E159">
        <v>0.64399595611634852</v>
      </c>
      <c r="F159">
        <v>0.64592468336306041</v>
      </c>
      <c r="S159">
        <v>156</v>
      </c>
      <c r="T159">
        <v>0.58417714615993677</v>
      </c>
      <c r="AG159">
        <v>155</v>
      </c>
      <c r="AH159">
        <v>1563270.7042951351</v>
      </c>
      <c r="AI159">
        <v>-11.85437132336612</v>
      </c>
      <c r="AJ159">
        <v>1563270.7042951351</v>
      </c>
      <c r="AK159">
        <v>-11.85437132336612</v>
      </c>
      <c r="AL159">
        <v>1677792.9419515056</v>
      </c>
      <c r="AM159">
        <v>-12.642235236447442</v>
      </c>
    </row>
    <row r="160" spans="1:39" x14ac:dyDescent="0.3">
      <c r="A160">
        <v>157</v>
      </c>
      <c r="B160">
        <v>277930928.59140092</v>
      </c>
      <c r="C160">
        <v>2438.3475569230632</v>
      </c>
      <c r="D160">
        <v>23102.557712047808</v>
      </c>
      <c r="E160">
        <v>0.64360576701290484</v>
      </c>
      <c r="F160">
        <v>0.64524818949484741</v>
      </c>
      <c r="S160">
        <v>157</v>
      </c>
      <c r="T160">
        <v>0.58392533806277036</v>
      </c>
      <c r="AG160">
        <v>156</v>
      </c>
      <c r="AH160">
        <v>1563270.7042951351</v>
      </c>
      <c r="AI160">
        <v>-11.85437132336612</v>
      </c>
      <c r="AJ160">
        <v>1563270.7042951351</v>
      </c>
      <c r="AK160">
        <v>-11.85437132336612</v>
      </c>
      <c r="AL160">
        <v>1677792.9419515056</v>
      </c>
      <c r="AM160">
        <v>-12.642235236447442</v>
      </c>
    </row>
    <row r="161" spans="1:39" x14ac:dyDescent="0.3">
      <c r="A161">
        <v>158</v>
      </c>
      <c r="B161">
        <v>277936086.16568094</v>
      </c>
      <c r="C161">
        <v>2438.3869541045638</v>
      </c>
      <c r="D161">
        <v>23102.928731694261</v>
      </c>
      <c r="E161">
        <v>0.64354585620903015</v>
      </c>
      <c r="F161">
        <v>0.64519022834804207</v>
      </c>
      <c r="S161">
        <v>158</v>
      </c>
      <c r="T161">
        <v>0.58355617394049475</v>
      </c>
      <c r="AG161">
        <v>157</v>
      </c>
      <c r="AH161">
        <v>1563270.7042951351</v>
      </c>
      <c r="AI161">
        <v>-11.85437132336612</v>
      </c>
      <c r="AJ161">
        <v>1563270.7042951351</v>
      </c>
      <c r="AK161">
        <v>-11.85437132336612</v>
      </c>
      <c r="AL161">
        <v>1677792.9419515056</v>
      </c>
      <c r="AM161">
        <v>-12.642235236447442</v>
      </c>
    </row>
    <row r="162" spans="1:39" x14ac:dyDescent="0.3">
      <c r="A162">
        <v>159</v>
      </c>
      <c r="B162">
        <v>277443129.68585581</v>
      </c>
      <c r="C162">
        <v>2438.9216465785207</v>
      </c>
      <c r="D162">
        <v>23066.437463757306</v>
      </c>
      <c r="E162">
        <v>0.64325306762048828</v>
      </c>
      <c r="F162">
        <v>0.64518148254192431</v>
      </c>
      <c r="S162">
        <v>159</v>
      </c>
      <c r="T162">
        <v>0.58338497330201333</v>
      </c>
      <c r="AG162">
        <v>158</v>
      </c>
      <c r="AH162">
        <v>1392859.4543391138</v>
      </c>
      <c r="AI162">
        <v>0.33881004815731891</v>
      </c>
      <c r="AJ162">
        <v>1392859.4543391138</v>
      </c>
      <c r="AK162">
        <v>0.33881004815731891</v>
      </c>
      <c r="AL162">
        <v>1483724.2602019215</v>
      </c>
      <c r="AM162">
        <v>0.38698282441608844</v>
      </c>
    </row>
    <row r="163" spans="1:39" x14ac:dyDescent="0.3">
      <c r="A163">
        <v>160</v>
      </c>
      <c r="B163">
        <v>277448287.26013583</v>
      </c>
      <c r="C163">
        <v>2438.9610437600209</v>
      </c>
      <c r="D163">
        <v>23066.808483403758</v>
      </c>
      <c r="E163">
        <v>0.64319316395094051</v>
      </c>
      <c r="F163">
        <v>0.64512352197131473</v>
      </c>
      <c r="S163">
        <v>160</v>
      </c>
      <c r="T163">
        <v>0.58315036962972555</v>
      </c>
      <c r="AG163">
        <v>159</v>
      </c>
      <c r="AH163">
        <v>1392859.4543391138</v>
      </c>
      <c r="AI163">
        <v>0.33881004815731891</v>
      </c>
      <c r="AJ163">
        <v>1392859.4543391138</v>
      </c>
      <c r="AK163">
        <v>0.33881004815731891</v>
      </c>
      <c r="AL163">
        <v>1483724.2602019215</v>
      </c>
      <c r="AM163">
        <v>0.38698282441608844</v>
      </c>
    </row>
    <row r="164" spans="1:39" x14ac:dyDescent="0.3">
      <c r="A164">
        <v>161</v>
      </c>
      <c r="B164">
        <v>278465621.12140262</v>
      </c>
      <c r="C164">
        <v>2438.8829486227296</v>
      </c>
      <c r="D164">
        <v>23149.71499897254</v>
      </c>
      <c r="E164">
        <v>0.64234481432948953</v>
      </c>
      <c r="F164">
        <v>0.64469811557283396</v>
      </c>
      <c r="S164">
        <v>161</v>
      </c>
      <c r="T164">
        <v>0.5825260797829428</v>
      </c>
      <c r="AG164">
        <v>160</v>
      </c>
      <c r="AH164">
        <v>1392859.4543391138</v>
      </c>
      <c r="AI164">
        <v>0.33881004815731891</v>
      </c>
      <c r="AJ164">
        <v>1392859.4543391138</v>
      </c>
      <c r="AK164">
        <v>0.33881004815731891</v>
      </c>
      <c r="AL164">
        <v>1483724.2602019215</v>
      </c>
      <c r="AM164">
        <v>0.38698282441608844</v>
      </c>
    </row>
    <row r="165" spans="1:39" x14ac:dyDescent="0.3">
      <c r="A165">
        <v>162</v>
      </c>
      <c r="B165">
        <v>278470778.69568259</v>
      </c>
      <c r="C165">
        <v>2438.9223458042297</v>
      </c>
      <c r="D165">
        <v>23150.086018618993</v>
      </c>
      <c r="E165">
        <v>0.6422848991438338</v>
      </c>
      <c r="F165">
        <v>0.64463141530426793</v>
      </c>
      <c r="S165">
        <v>162</v>
      </c>
      <c r="T165">
        <v>0.58187597310744821</v>
      </c>
      <c r="AG165">
        <v>161</v>
      </c>
      <c r="AH165">
        <v>1392859.4543391138</v>
      </c>
      <c r="AI165">
        <v>0.33881004815731891</v>
      </c>
      <c r="AJ165">
        <v>1392859.4543391138</v>
      </c>
      <c r="AK165">
        <v>0.33881004815731891</v>
      </c>
      <c r="AL165">
        <v>1483724.2602019215</v>
      </c>
      <c r="AM165">
        <v>0.38698282441608844</v>
      </c>
    </row>
    <row r="166" spans="1:39" x14ac:dyDescent="0.3">
      <c r="A166">
        <v>163</v>
      </c>
      <c r="B166">
        <v>278465621.12140262</v>
      </c>
      <c r="C166">
        <v>2441.3111486227299</v>
      </c>
      <c r="D166">
        <v>23149.71499897254</v>
      </c>
      <c r="E166">
        <v>0.63894766324521612</v>
      </c>
      <c r="F166">
        <v>0.63913472512757274</v>
      </c>
      <c r="S166">
        <v>163</v>
      </c>
      <c r="T166">
        <v>0.57874530250748968</v>
      </c>
      <c r="AG166">
        <v>162</v>
      </c>
      <c r="AH166">
        <v>1392859.4543391138</v>
      </c>
      <c r="AI166">
        <v>0.33881004815731891</v>
      </c>
      <c r="AJ166">
        <v>1392859.4543391138</v>
      </c>
      <c r="AK166">
        <v>0.33881004815731891</v>
      </c>
      <c r="AL166">
        <v>1483724.2602019215</v>
      </c>
      <c r="AM166">
        <v>0.38698282441608844</v>
      </c>
    </row>
    <row r="167" spans="1:39" x14ac:dyDescent="0.3">
      <c r="A167">
        <v>164</v>
      </c>
      <c r="B167">
        <v>278470778.69568259</v>
      </c>
      <c r="C167">
        <v>2441.3505458042296</v>
      </c>
      <c r="D167">
        <v>23150.086018618993</v>
      </c>
      <c r="E167">
        <v>0.63888775034958922</v>
      </c>
      <c r="F167">
        <v>0.63906801445884431</v>
      </c>
      <c r="S167">
        <v>164</v>
      </c>
      <c r="T167">
        <v>0.57791051431703688</v>
      </c>
      <c r="AG167">
        <v>163</v>
      </c>
      <c r="AH167">
        <v>1392859.4543391138</v>
      </c>
      <c r="AI167">
        <v>0.33881004815731891</v>
      </c>
      <c r="AJ167">
        <v>1392859.4543391138</v>
      </c>
      <c r="AK167">
        <v>0.33881004815731891</v>
      </c>
      <c r="AL167">
        <v>1483724.2602019215</v>
      </c>
      <c r="AM167">
        <v>0.38698282441608844</v>
      </c>
    </row>
    <row r="168" spans="1:39" x14ac:dyDescent="0.3">
      <c r="A168">
        <v>165</v>
      </c>
      <c r="B168">
        <v>277977822.21585739</v>
      </c>
      <c r="C168">
        <v>2442.7530382781865</v>
      </c>
      <c r="D168">
        <v>23113.594750682038</v>
      </c>
      <c r="E168">
        <v>0.63738164735536251</v>
      </c>
      <c r="F168">
        <v>0.63888606836977624</v>
      </c>
      <c r="S168">
        <v>165</v>
      </c>
      <c r="T168">
        <v>0.57671438880856651</v>
      </c>
      <c r="AG168">
        <v>164</v>
      </c>
      <c r="AH168">
        <v>1392859.4543391138</v>
      </c>
      <c r="AI168">
        <v>0.33881004815731891</v>
      </c>
      <c r="AJ168">
        <v>1392859.4543391138</v>
      </c>
      <c r="AK168">
        <v>0.33881004815731891</v>
      </c>
      <c r="AL168">
        <v>1483724.2602019215</v>
      </c>
      <c r="AM168">
        <v>0.38698282441608844</v>
      </c>
    </row>
    <row r="169" spans="1:39" x14ac:dyDescent="0.3">
      <c r="A169">
        <v>166</v>
      </c>
      <c r="B169">
        <v>277982979.79013729</v>
      </c>
      <c r="C169">
        <v>2442.7924354596857</v>
      </c>
      <c r="D169">
        <v>23113.965770328479</v>
      </c>
      <c r="E169">
        <v>0.63732174179021195</v>
      </c>
      <c r="F169">
        <v>0.63881935962856551</v>
      </c>
      <c r="S169">
        <v>166</v>
      </c>
      <c r="T169">
        <v>0.5761857030864197</v>
      </c>
      <c r="AG169">
        <v>165</v>
      </c>
      <c r="AH169">
        <v>1392859.4543391138</v>
      </c>
      <c r="AI169">
        <v>0.33881004815731891</v>
      </c>
      <c r="AJ169">
        <v>1392859.4543391138</v>
      </c>
      <c r="AK169">
        <v>0.33881004815731891</v>
      </c>
      <c r="AL169">
        <v>1483724.2602019215</v>
      </c>
      <c r="AM169">
        <v>0.38698282441608844</v>
      </c>
    </row>
    <row r="170" spans="1:39" x14ac:dyDescent="0.3">
      <c r="A170">
        <v>167</v>
      </c>
      <c r="B170">
        <v>278465621.12140262</v>
      </c>
      <c r="C170">
        <v>2446.07894862273</v>
      </c>
      <c r="D170">
        <v>23149.71499897254</v>
      </c>
      <c r="E170">
        <v>0.6322743310895621</v>
      </c>
      <c r="F170">
        <v>0.6383948606527976</v>
      </c>
      <c r="S170">
        <v>167</v>
      </c>
      <c r="T170">
        <v>0.57588175311136436</v>
      </c>
      <c r="AG170">
        <v>166</v>
      </c>
      <c r="AH170">
        <v>1392859.4543391138</v>
      </c>
      <c r="AI170">
        <v>0.33881004815731891</v>
      </c>
      <c r="AJ170">
        <v>1392859.4543391138</v>
      </c>
      <c r="AK170">
        <v>0.33881004815731891</v>
      </c>
      <c r="AL170">
        <v>1483724.2602019215</v>
      </c>
      <c r="AM170">
        <v>0.38698282441608844</v>
      </c>
    </row>
    <row r="171" spans="1:39" x14ac:dyDescent="0.3">
      <c r="A171">
        <v>168</v>
      </c>
      <c r="B171">
        <v>278470778.69568259</v>
      </c>
      <c r="C171">
        <v>2446.1183458042296</v>
      </c>
      <c r="D171">
        <v>23150.086018618993</v>
      </c>
      <c r="E171">
        <v>0.63221442380456094</v>
      </c>
      <c r="F171">
        <v>0.63832815733433357</v>
      </c>
      <c r="S171">
        <v>168</v>
      </c>
      <c r="T171">
        <v>0.57416362144607802</v>
      </c>
      <c r="AG171">
        <v>167</v>
      </c>
      <c r="AH171">
        <v>1392859.4543391138</v>
      </c>
      <c r="AI171">
        <v>0.33881004815731891</v>
      </c>
      <c r="AJ171">
        <v>1392859.4543391138</v>
      </c>
      <c r="AK171">
        <v>0.33881004815731891</v>
      </c>
      <c r="AL171">
        <v>1483724.2602019215</v>
      </c>
      <c r="AM171">
        <v>0.38698282441608844</v>
      </c>
    </row>
    <row r="172" spans="1:39" x14ac:dyDescent="0.3">
      <c r="A172">
        <v>169</v>
      </c>
      <c r="B172">
        <v>282428856.14713627</v>
      </c>
      <c r="C172">
        <v>2473.299880788566</v>
      </c>
      <c r="D172">
        <v>23477.054369845511</v>
      </c>
      <c r="E172">
        <v>0.59043381804250272</v>
      </c>
      <c r="F172">
        <v>0.58596717601507353</v>
      </c>
      <c r="S172">
        <v>169</v>
      </c>
      <c r="T172">
        <v>0.56976594851337969</v>
      </c>
      <c r="AG172">
        <v>168</v>
      </c>
      <c r="AH172">
        <v>1392859.4543391138</v>
      </c>
      <c r="AI172">
        <v>0.33881004815731891</v>
      </c>
      <c r="AJ172">
        <v>1392859.4543391138</v>
      </c>
      <c r="AK172">
        <v>0.33881004815731891</v>
      </c>
      <c r="AL172">
        <v>1483724.2602019215</v>
      </c>
      <c r="AM172">
        <v>0.38698282441608844</v>
      </c>
    </row>
    <row r="173" spans="1:39" x14ac:dyDescent="0.3">
      <c r="A173">
        <v>170</v>
      </c>
      <c r="B173">
        <v>282434013.72141618</v>
      </c>
      <c r="C173">
        <v>2473.3392779700657</v>
      </c>
      <c r="D173">
        <v>23477.425389491957</v>
      </c>
      <c r="E173">
        <v>0.5903739034363592</v>
      </c>
      <c r="F173">
        <v>0.58590046560311038</v>
      </c>
      <c r="S173">
        <v>170</v>
      </c>
      <c r="T173">
        <v>0.56896205064815508</v>
      </c>
      <c r="AG173">
        <v>169</v>
      </c>
      <c r="AH173">
        <v>1392859.4543391138</v>
      </c>
      <c r="AI173">
        <v>0.33881004815731891</v>
      </c>
      <c r="AJ173">
        <v>1392859.4543391138</v>
      </c>
      <c r="AK173">
        <v>0.33881004815731891</v>
      </c>
      <c r="AL173">
        <v>1483724.2602019215</v>
      </c>
      <c r="AM173">
        <v>0.38698282441608844</v>
      </c>
    </row>
    <row r="174" spans="1:39" x14ac:dyDescent="0.3">
      <c r="A174">
        <v>171</v>
      </c>
      <c r="B174">
        <v>282428856.14713627</v>
      </c>
      <c r="C174">
        <v>2475.7280807885663</v>
      </c>
      <c r="D174">
        <v>23477.054369845511</v>
      </c>
      <c r="E174">
        <v>0.58703671213238318</v>
      </c>
      <c r="F174">
        <v>0.58571854031334669</v>
      </c>
      <c r="S174">
        <v>171</v>
      </c>
      <c r="T174">
        <v>0.56780019665717674</v>
      </c>
      <c r="AG174">
        <v>170</v>
      </c>
      <c r="AH174">
        <v>1392859.4543391138</v>
      </c>
      <c r="AI174">
        <v>0.33881004815731891</v>
      </c>
      <c r="AJ174">
        <v>1392859.4543391138</v>
      </c>
      <c r="AK174">
        <v>0.33881004815731891</v>
      </c>
      <c r="AL174">
        <v>1483724.2602019215</v>
      </c>
      <c r="AM174">
        <v>0.38698282441608844</v>
      </c>
    </row>
    <row r="175" spans="1:39" x14ac:dyDescent="0.3">
      <c r="A175">
        <v>172</v>
      </c>
      <c r="B175">
        <v>282434013.72141618</v>
      </c>
      <c r="C175">
        <v>2475.7674779700656</v>
      </c>
      <c r="D175">
        <v>23477.425389491957</v>
      </c>
      <c r="E175">
        <v>0.58697679867409103</v>
      </c>
      <c r="F175">
        <v>0.58565183075576577</v>
      </c>
      <c r="S175">
        <v>172</v>
      </c>
      <c r="T175">
        <v>0.567310549982044</v>
      </c>
      <c r="AG175">
        <v>171</v>
      </c>
      <c r="AH175">
        <v>1392859.4543391138</v>
      </c>
      <c r="AI175">
        <v>0.33881004815731891</v>
      </c>
      <c r="AJ175">
        <v>1392859.4543391138</v>
      </c>
      <c r="AK175">
        <v>0.33881004815731891</v>
      </c>
      <c r="AL175">
        <v>1483724.2602019215</v>
      </c>
      <c r="AM175">
        <v>0.38698282441608844</v>
      </c>
    </row>
    <row r="176" spans="1:39" x14ac:dyDescent="0.3">
      <c r="A176">
        <v>173</v>
      </c>
      <c r="B176">
        <v>283068966.30380857</v>
      </c>
      <c r="C176">
        <v>2478.1224430847938</v>
      </c>
      <c r="D176">
        <v>23527.507849992497</v>
      </c>
      <c r="E176">
        <v>0.58308371434481188</v>
      </c>
      <c r="F176">
        <v>0.58522859723009168</v>
      </c>
      <c r="S176">
        <v>173</v>
      </c>
      <c r="T176">
        <v>0.56699843361678204</v>
      </c>
      <c r="AG176">
        <v>172</v>
      </c>
      <c r="AH176">
        <v>1392859.4543391138</v>
      </c>
      <c r="AI176">
        <v>0.33881004815731891</v>
      </c>
      <c r="AJ176">
        <v>1392859.4543391138</v>
      </c>
      <c r="AK176">
        <v>0.33881004815731891</v>
      </c>
      <c r="AL176">
        <v>1483724.2602019215</v>
      </c>
      <c r="AM176">
        <v>0.38698282441608844</v>
      </c>
    </row>
    <row r="177" spans="1:39" x14ac:dyDescent="0.3">
      <c r="A177">
        <v>174</v>
      </c>
      <c r="B177">
        <v>283074123.87808859</v>
      </c>
      <c r="C177">
        <v>2478.1618402662939</v>
      </c>
      <c r="D177">
        <v>23527.878869638949</v>
      </c>
      <c r="E177">
        <v>0.58302379965701234</v>
      </c>
      <c r="F177">
        <v>0.58516189076643721</v>
      </c>
      <c r="S177">
        <v>174</v>
      </c>
      <c r="T177">
        <v>0.56535339408732876</v>
      </c>
      <c r="AG177">
        <v>173</v>
      </c>
      <c r="AH177">
        <v>1392859.4543391138</v>
      </c>
      <c r="AI177">
        <v>0.33881004815731891</v>
      </c>
      <c r="AJ177">
        <v>1392859.4543391138</v>
      </c>
      <c r="AK177">
        <v>0.33881004815731891</v>
      </c>
      <c r="AL177">
        <v>1483724.2602019215</v>
      </c>
      <c r="AM177">
        <v>0.38698282441608844</v>
      </c>
    </row>
    <row r="178" spans="1:39" x14ac:dyDescent="0.3">
      <c r="A178">
        <v>175</v>
      </c>
      <c r="B178">
        <v>282963548.67713791</v>
      </c>
      <c r="C178">
        <v>2478.9952724882328</v>
      </c>
      <c r="D178">
        <v>23524.211656770243</v>
      </c>
      <c r="E178">
        <v>0.58195320329392397</v>
      </c>
      <c r="F178">
        <v>0.57858147571266672</v>
      </c>
      <c r="S178">
        <v>175</v>
      </c>
      <c r="T178">
        <v>0.56483146868328038</v>
      </c>
      <c r="AG178">
        <v>174</v>
      </c>
      <c r="AH178">
        <v>1392859.4543391138</v>
      </c>
      <c r="AI178">
        <v>0.33881004815731891</v>
      </c>
      <c r="AJ178">
        <v>1392859.4543391138</v>
      </c>
      <c r="AK178">
        <v>0.33881004815731891</v>
      </c>
      <c r="AL178">
        <v>1483724.2602019215</v>
      </c>
      <c r="AM178">
        <v>0.38698282441608844</v>
      </c>
    </row>
    <row r="179" spans="1:39" x14ac:dyDescent="0.3">
      <c r="A179">
        <v>176</v>
      </c>
      <c r="B179">
        <v>282968706.25141799</v>
      </c>
      <c r="C179">
        <v>2479.0346696697329</v>
      </c>
      <c r="D179">
        <v>23524.5826764167</v>
      </c>
      <c r="E179">
        <v>0.58189328922293793</v>
      </c>
      <c r="F179">
        <v>0.57852369738854159</v>
      </c>
      <c r="S179">
        <v>176</v>
      </c>
      <c r="T179">
        <v>0.56464224478707858</v>
      </c>
      <c r="AG179">
        <v>175</v>
      </c>
      <c r="AH179">
        <v>1392859.4543391138</v>
      </c>
      <c r="AI179">
        <v>0.33881004815731891</v>
      </c>
      <c r="AJ179">
        <v>1392859.4543391138</v>
      </c>
      <c r="AK179">
        <v>0.33881004815731891</v>
      </c>
      <c r="AL179">
        <v>1483724.2602019215</v>
      </c>
      <c r="AM179">
        <v>0.38698282441608844</v>
      </c>
    </row>
    <row r="180" spans="1:39" x14ac:dyDescent="0.3">
      <c r="A180">
        <v>177</v>
      </c>
      <c r="B180">
        <v>282963548.67713791</v>
      </c>
      <c r="C180">
        <v>2479.5594724882326</v>
      </c>
      <c r="D180">
        <v>23524.211656770243</v>
      </c>
      <c r="E180">
        <v>0.58116386606174708</v>
      </c>
      <c r="F180">
        <v>0.5785147661319644</v>
      </c>
      <c r="S180">
        <v>177</v>
      </c>
      <c r="T180">
        <v>0.56356325199836277</v>
      </c>
      <c r="AG180">
        <v>176</v>
      </c>
      <c r="AH180">
        <v>1392859.4543391138</v>
      </c>
      <c r="AI180">
        <v>0.33881004815731891</v>
      </c>
      <c r="AJ180">
        <v>1392859.4543391138</v>
      </c>
      <c r="AK180">
        <v>0.33881004815731891</v>
      </c>
      <c r="AL180">
        <v>1483724.2602019215</v>
      </c>
      <c r="AM180">
        <v>0.38698282441608844</v>
      </c>
    </row>
    <row r="181" spans="1:39" x14ac:dyDescent="0.3">
      <c r="A181">
        <v>178</v>
      </c>
      <c r="B181">
        <v>282968706.25141799</v>
      </c>
      <c r="C181">
        <v>2479.5988696697332</v>
      </c>
      <c r="D181">
        <v>23524.5826764167</v>
      </c>
      <c r="E181">
        <v>0.58110395222601396</v>
      </c>
      <c r="F181">
        <v>0.57845698797643585</v>
      </c>
      <c r="S181">
        <v>178</v>
      </c>
      <c r="T181">
        <v>0.56347922893168523</v>
      </c>
      <c r="AG181">
        <v>177</v>
      </c>
      <c r="AH181">
        <v>1392859.4543391138</v>
      </c>
      <c r="AI181">
        <v>0.33881004815731891</v>
      </c>
      <c r="AJ181">
        <v>1392859.4543391138</v>
      </c>
      <c r="AK181">
        <v>0.33881004815731891</v>
      </c>
      <c r="AL181">
        <v>1483724.2602019215</v>
      </c>
      <c r="AM181">
        <v>0.38698282441608844</v>
      </c>
    </row>
    <row r="182" spans="1:39" x14ac:dyDescent="0.3">
      <c r="A182">
        <v>179</v>
      </c>
      <c r="B182">
        <v>282428856.14713627</v>
      </c>
      <c r="C182">
        <v>2480.495880788566</v>
      </c>
      <c r="D182">
        <v>23477.054369845511</v>
      </c>
      <c r="E182">
        <v>0.58036463485200951</v>
      </c>
      <c r="F182">
        <v>0.57803426059452867</v>
      </c>
      <c r="S182">
        <v>179</v>
      </c>
      <c r="T182">
        <v>0.56336030582759511</v>
      </c>
      <c r="AG182">
        <v>178</v>
      </c>
      <c r="AH182">
        <v>1392859.4543391138</v>
      </c>
      <c r="AI182">
        <v>0.33881004815731891</v>
      </c>
      <c r="AJ182">
        <v>1392859.4543391138</v>
      </c>
      <c r="AK182">
        <v>0.33881004815731891</v>
      </c>
      <c r="AL182">
        <v>1483724.2602019215</v>
      </c>
      <c r="AM182">
        <v>0.38698282441608844</v>
      </c>
    </row>
    <row r="183" spans="1:39" x14ac:dyDescent="0.3">
      <c r="A183">
        <v>180</v>
      </c>
      <c r="B183">
        <v>282434013.72141618</v>
      </c>
      <c r="C183">
        <v>2480.5352779700656</v>
      </c>
      <c r="D183">
        <v>23477.425389491957</v>
      </c>
      <c r="E183">
        <v>0.58030472462440374</v>
      </c>
      <c r="F183">
        <v>0.57796755364175034</v>
      </c>
      <c r="S183">
        <v>180</v>
      </c>
      <c r="T183">
        <v>0.56328930537280264</v>
      </c>
      <c r="AG183">
        <v>179</v>
      </c>
      <c r="AH183">
        <v>1392859.4543391138</v>
      </c>
      <c r="AI183">
        <v>0.33881004815731891</v>
      </c>
      <c r="AJ183">
        <v>1392859.4543391138</v>
      </c>
      <c r="AK183">
        <v>0.33881004815731891</v>
      </c>
      <c r="AL183">
        <v>1483724.2602019215</v>
      </c>
      <c r="AM183">
        <v>0.38698282441608844</v>
      </c>
    </row>
    <row r="184" spans="1:39" x14ac:dyDescent="0.3">
      <c r="A184">
        <v>181</v>
      </c>
      <c r="B184">
        <v>283068966.30380857</v>
      </c>
      <c r="C184">
        <v>2480.5506430847936</v>
      </c>
      <c r="D184">
        <v>23527.507849992497</v>
      </c>
      <c r="E184">
        <v>0.57968677228621202</v>
      </c>
      <c r="F184">
        <v>0.57754000911503334</v>
      </c>
      <c r="S184">
        <v>181</v>
      </c>
      <c r="T184">
        <v>0.5629954840251824</v>
      </c>
      <c r="AG184">
        <v>180</v>
      </c>
      <c r="AH184">
        <v>1392859.4543391138</v>
      </c>
      <c r="AI184">
        <v>0.33881004815731891</v>
      </c>
      <c r="AJ184">
        <v>1392859.4543391138</v>
      </c>
      <c r="AK184">
        <v>0.33881004815731891</v>
      </c>
      <c r="AL184">
        <v>1483724.2602019215</v>
      </c>
      <c r="AM184">
        <v>0.38698282441608844</v>
      </c>
    </row>
    <row r="185" spans="1:39" x14ac:dyDescent="0.3">
      <c r="A185">
        <v>182</v>
      </c>
      <c r="B185">
        <v>283074123.87808859</v>
      </c>
      <c r="C185">
        <v>2480.5900402662942</v>
      </c>
      <c r="D185">
        <v>23527.878869638949</v>
      </c>
      <c r="E185">
        <v>0.57962685848055429</v>
      </c>
      <c r="F185">
        <v>0.5774732983717582</v>
      </c>
      <c r="S185">
        <v>182</v>
      </c>
      <c r="T185">
        <v>0.56169118173390942</v>
      </c>
      <c r="AG185">
        <v>181</v>
      </c>
      <c r="AH185">
        <v>1392859.4543391138</v>
      </c>
      <c r="AI185">
        <v>0.33881004815731891</v>
      </c>
      <c r="AJ185">
        <v>1392859.4543391138</v>
      </c>
      <c r="AK185">
        <v>0.33881004815731891</v>
      </c>
      <c r="AL185">
        <v>1483724.2602019215</v>
      </c>
      <c r="AM185">
        <v>0.38698282441608844</v>
      </c>
    </row>
    <row r="186" spans="1:39" x14ac:dyDescent="0.3">
      <c r="A186">
        <v>183</v>
      </c>
      <c r="B186">
        <v>283603658.83381015</v>
      </c>
      <c r="C186">
        <v>2481.9538347844591</v>
      </c>
      <c r="D186">
        <v>23574.665136917225</v>
      </c>
      <c r="E186">
        <v>0.57721063670287376</v>
      </c>
      <c r="F186">
        <v>0.57729150180011846</v>
      </c>
      <c r="S186">
        <v>183</v>
      </c>
      <c r="T186">
        <v>0.56163745905349027</v>
      </c>
      <c r="AG186">
        <v>182</v>
      </c>
      <c r="AH186">
        <v>1392859.4543391138</v>
      </c>
      <c r="AI186">
        <v>0.33881004815731891</v>
      </c>
      <c r="AJ186">
        <v>1392859.4543391138</v>
      </c>
      <c r="AK186">
        <v>0.33881004815731891</v>
      </c>
      <c r="AL186">
        <v>1483724.2602019215</v>
      </c>
      <c r="AM186">
        <v>0.38698282441608844</v>
      </c>
    </row>
    <row r="187" spans="1:39" x14ac:dyDescent="0.3">
      <c r="A187">
        <v>184</v>
      </c>
      <c r="B187">
        <v>283608816.40809017</v>
      </c>
      <c r="C187">
        <v>2481.9932319659597</v>
      </c>
      <c r="D187">
        <v>23575.036156563678</v>
      </c>
      <c r="E187">
        <v>0.57715072204922846</v>
      </c>
      <c r="F187">
        <v>0.5772247916196741</v>
      </c>
      <c r="S187">
        <v>184</v>
      </c>
      <c r="T187">
        <v>0.56159244631214345</v>
      </c>
      <c r="AG187">
        <v>183</v>
      </c>
      <c r="AH187">
        <v>1392859.4543391138</v>
      </c>
      <c r="AI187">
        <v>0.33881004815731891</v>
      </c>
      <c r="AJ187">
        <v>1392859.4543391138</v>
      </c>
      <c r="AK187">
        <v>0.33881004815731891</v>
      </c>
      <c r="AL187">
        <v>1483724.2602019215</v>
      </c>
      <c r="AM187">
        <v>0.38698282441608844</v>
      </c>
    </row>
    <row r="188" spans="1:39" x14ac:dyDescent="0.3">
      <c r="A188">
        <v>185</v>
      </c>
      <c r="B188">
        <v>283811048.27208233</v>
      </c>
      <c r="C188">
        <v>2482.3952619770744</v>
      </c>
      <c r="D188">
        <v>23591.234535357566</v>
      </c>
      <c r="E188">
        <v>0.57639683736891134</v>
      </c>
      <c r="F188">
        <v>0.57680198753539069</v>
      </c>
      <c r="S188">
        <v>185</v>
      </c>
      <c r="T188">
        <v>0.56151323261103203</v>
      </c>
      <c r="AG188">
        <v>184</v>
      </c>
      <c r="AH188">
        <v>1392859.4543391138</v>
      </c>
      <c r="AI188">
        <v>0.33881004815731891</v>
      </c>
      <c r="AJ188">
        <v>1392859.4543391138</v>
      </c>
      <c r="AK188">
        <v>0.33881004815731891</v>
      </c>
      <c r="AL188">
        <v>1483724.2602019215</v>
      </c>
      <c r="AM188">
        <v>0.38698282441608844</v>
      </c>
    </row>
    <row r="189" spans="1:39" x14ac:dyDescent="0.3">
      <c r="A189">
        <v>186</v>
      </c>
      <c r="B189">
        <v>283816205.84636229</v>
      </c>
      <c r="C189">
        <v>2482.434659158574</v>
      </c>
      <c r="D189">
        <v>23591.605555004011</v>
      </c>
      <c r="E189">
        <v>0.57633692263456937</v>
      </c>
      <c r="F189">
        <v>0.57673527985355733</v>
      </c>
      <c r="S189">
        <v>186</v>
      </c>
      <c r="T189">
        <v>0.56148812836382567</v>
      </c>
      <c r="AG189">
        <v>185</v>
      </c>
      <c r="AH189">
        <v>1392859.4543391138</v>
      </c>
      <c r="AI189">
        <v>0.33881004815731891</v>
      </c>
      <c r="AJ189">
        <v>1392859.4543391138</v>
      </c>
      <c r="AK189">
        <v>0.33881004815731891</v>
      </c>
      <c r="AL189">
        <v>1483724.2602019215</v>
      </c>
      <c r="AM189">
        <v>0.38698282441608844</v>
      </c>
    </row>
    <row r="190" spans="1:39" x14ac:dyDescent="0.3">
      <c r="A190">
        <v>187</v>
      </c>
      <c r="B190">
        <v>283811048.27208233</v>
      </c>
      <c r="C190">
        <v>2482.9412619770742</v>
      </c>
      <c r="D190">
        <v>23591.234535357566</v>
      </c>
      <c r="E190">
        <v>0.57563317939345526</v>
      </c>
      <c r="F190">
        <v>0.57194025955574479</v>
      </c>
      <c r="S190">
        <v>187</v>
      </c>
      <c r="T190">
        <v>0.56075333409902706</v>
      </c>
      <c r="AG190">
        <v>186</v>
      </c>
      <c r="AH190">
        <v>1392859.4543391138</v>
      </c>
      <c r="AI190">
        <v>0.33881004815731891</v>
      </c>
      <c r="AJ190">
        <v>1392859.4543391138</v>
      </c>
      <c r="AK190">
        <v>0.33881004815731891</v>
      </c>
      <c r="AL190">
        <v>1483724.2602019215</v>
      </c>
      <c r="AM190">
        <v>0.38698282441608844</v>
      </c>
    </row>
    <row r="191" spans="1:39" x14ac:dyDescent="0.3">
      <c r="A191">
        <v>188</v>
      </c>
      <c r="B191">
        <v>283816205.84636229</v>
      </c>
      <c r="C191">
        <v>2482.9806591585743</v>
      </c>
      <c r="D191">
        <v>23591.605555004011</v>
      </c>
      <c r="E191">
        <v>0.57557326471503367</v>
      </c>
      <c r="F191">
        <v>0.57188244434574653</v>
      </c>
      <c r="S191">
        <v>188</v>
      </c>
      <c r="T191">
        <v>0.560713562937873</v>
      </c>
      <c r="AG191">
        <v>187</v>
      </c>
      <c r="AH191">
        <v>1392859.4543391138</v>
      </c>
      <c r="AI191">
        <v>0.33881004815731891</v>
      </c>
      <c r="AJ191">
        <v>1392859.4543391138</v>
      </c>
      <c r="AK191">
        <v>0.33881004815731891</v>
      </c>
      <c r="AL191">
        <v>1483724.2602019215</v>
      </c>
      <c r="AM191">
        <v>0.38698282441608844</v>
      </c>
    </row>
    <row r="192" spans="1:39" x14ac:dyDescent="0.3">
      <c r="A192">
        <v>189</v>
      </c>
      <c r="B192">
        <v>283456287.8610639</v>
      </c>
      <c r="C192">
        <v>2483.9171140385879</v>
      </c>
      <c r="D192">
        <v>23563.916687309316</v>
      </c>
      <c r="E192">
        <v>0.57460160573133634</v>
      </c>
      <c r="F192">
        <v>0.57187355002974793</v>
      </c>
      <c r="S192">
        <v>189</v>
      </c>
      <c r="T192">
        <v>0.56055112447491284</v>
      </c>
      <c r="AG192">
        <v>188</v>
      </c>
      <c r="AH192">
        <v>1392859.4543391138</v>
      </c>
      <c r="AI192">
        <v>0.33881004815731891</v>
      </c>
      <c r="AJ192">
        <v>1392859.4543391138</v>
      </c>
      <c r="AK192">
        <v>0.33881004815731891</v>
      </c>
      <c r="AL192">
        <v>1483724.2602019215</v>
      </c>
      <c r="AM192">
        <v>0.38698282441608844</v>
      </c>
    </row>
    <row r="193" spans="1:39" x14ac:dyDescent="0.3">
      <c r="A193">
        <v>190</v>
      </c>
      <c r="B193">
        <v>283461445.43534392</v>
      </c>
      <c r="C193">
        <v>2483.9565112200885</v>
      </c>
      <c r="D193">
        <v>23564.287706955769</v>
      </c>
      <c r="E193">
        <v>0.57454169197037641</v>
      </c>
      <c r="F193">
        <v>0.57181573499044058</v>
      </c>
      <c r="S193">
        <v>190</v>
      </c>
      <c r="T193">
        <v>0.55972088544129217</v>
      </c>
      <c r="AG193">
        <v>189</v>
      </c>
      <c r="AH193">
        <v>1392859.4543391138</v>
      </c>
      <c r="AI193">
        <v>0.33881004815731891</v>
      </c>
      <c r="AJ193">
        <v>1392859.4543391138</v>
      </c>
      <c r="AK193">
        <v>0.33881004815731891</v>
      </c>
      <c r="AL193">
        <v>1483724.2602019215</v>
      </c>
      <c r="AM193">
        <v>0.38698282441608844</v>
      </c>
    </row>
    <row r="194" spans="1:39" x14ac:dyDescent="0.3">
      <c r="A194">
        <v>191</v>
      </c>
      <c r="B194">
        <v>282963548.67713791</v>
      </c>
      <c r="C194">
        <v>2484.3272724882327</v>
      </c>
      <c r="D194">
        <v>23524.211656770243</v>
      </c>
      <c r="E194">
        <v>0.57449227875598941</v>
      </c>
      <c r="F194">
        <v>0.57139280165945883</v>
      </c>
      <c r="S194">
        <v>191</v>
      </c>
      <c r="T194">
        <v>0.55954296422937733</v>
      </c>
      <c r="AG194">
        <v>190</v>
      </c>
      <c r="AH194">
        <v>1392859.4543391138</v>
      </c>
      <c r="AI194">
        <v>0.33881004815731891</v>
      </c>
      <c r="AJ194">
        <v>1392859.4543391138</v>
      </c>
      <c r="AK194">
        <v>0.33881004815731891</v>
      </c>
      <c r="AL194">
        <v>1483724.2602019215</v>
      </c>
      <c r="AM194">
        <v>0.38698282441608844</v>
      </c>
    </row>
    <row r="195" spans="1:39" x14ac:dyDescent="0.3">
      <c r="A195">
        <v>192</v>
      </c>
      <c r="B195">
        <v>282968706.25141799</v>
      </c>
      <c r="C195">
        <v>2484.3666696697333</v>
      </c>
      <c r="D195">
        <v>23524.5826764167</v>
      </c>
      <c r="E195">
        <v>0.57443236762403549</v>
      </c>
      <c r="F195">
        <v>0.57132609476853902</v>
      </c>
      <c r="S195">
        <v>192</v>
      </c>
      <c r="T195">
        <v>0.55907942715911407</v>
      </c>
      <c r="AG195">
        <v>191</v>
      </c>
      <c r="AH195">
        <v>1392859.4543391138</v>
      </c>
      <c r="AI195">
        <v>0.33881004815731891</v>
      </c>
      <c r="AJ195">
        <v>1392859.4543391138</v>
      </c>
      <c r="AK195">
        <v>0.33881004815731891</v>
      </c>
      <c r="AL195">
        <v>1483724.2602019215</v>
      </c>
      <c r="AM195">
        <v>0.38698282441608844</v>
      </c>
    </row>
    <row r="196" spans="1:39" x14ac:dyDescent="0.3">
      <c r="A196">
        <v>193</v>
      </c>
      <c r="B196">
        <v>283603658.83381015</v>
      </c>
      <c r="C196">
        <v>2484.3820347844589</v>
      </c>
      <c r="D196">
        <v>23574.665136917225</v>
      </c>
      <c r="E196">
        <v>0.57381387478510948</v>
      </c>
      <c r="F196">
        <v>0.5703450045730839</v>
      </c>
      <c r="S196">
        <v>193</v>
      </c>
      <c r="T196">
        <v>0.55885625994940746</v>
      </c>
      <c r="AG196">
        <v>192</v>
      </c>
      <c r="AH196">
        <v>1392859.4543391138</v>
      </c>
      <c r="AI196">
        <v>0.33881004815731891</v>
      </c>
      <c r="AJ196">
        <v>1392859.4543391138</v>
      </c>
      <c r="AK196">
        <v>0.33881004815731891</v>
      </c>
      <c r="AL196">
        <v>1483724.2602019215</v>
      </c>
      <c r="AM196">
        <v>0.38698282441608844</v>
      </c>
    </row>
    <row r="197" spans="1:39" x14ac:dyDescent="0.3">
      <c r="A197">
        <v>194</v>
      </c>
      <c r="B197">
        <v>283456287.8610639</v>
      </c>
      <c r="C197">
        <v>2484.4813140385882</v>
      </c>
      <c r="D197">
        <v>23563.916687309316</v>
      </c>
      <c r="E197">
        <v>0.57381222786497621</v>
      </c>
      <c r="F197">
        <v>0.5702782944159801</v>
      </c>
      <c r="S197">
        <v>194</v>
      </c>
      <c r="T197">
        <v>0.55879199512791666</v>
      </c>
      <c r="AG197">
        <v>193</v>
      </c>
      <c r="AH197">
        <v>1392859.4543391138</v>
      </c>
      <c r="AI197">
        <v>0.33881004815731891</v>
      </c>
      <c r="AJ197">
        <v>1392859.4543391138</v>
      </c>
      <c r="AK197">
        <v>0.33881004815731891</v>
      </c>
      <c r="AL197">
        <v>1483724.2602019215</v>
      </c>
      <c r="AM197">
        <v>0.38698282441608844</v>
      </c>
    </row>
    <row r="198" spans="1:39" x14ac:dyDescent="0.3">
      <c r="A198">
        <v>195</v>
      </c>
      <c r="B198">
        <v>283608816.40809017</v>
      </c>
      <c r="C198">
        <v>2484.4214319659595</v>
      </c>
      <c r="D198">
        <v>23575.036156563678</v>
      </c>
      <c r="E198">
        <v>0.57375396075245444</v>
      </c>
      <c r="F198">
        <v>0.57009663626452056</v>
      </c>
      <c r="S198">
        <v>195</v>
      </c>
      <c r="T198">
        <v>0.55874573604816169</v>
      </c>
      <c r="AG198">
        <v>194</v>
      </c>
      <c r="AH198">
        <v>1392859.4543391138</v>
      </c>
      <c r="AI198">
        <v>0.33881004815731891</v>
      </c>
      <c r="AJ198">
        <v>1392859.4543391138</v>
      </c>
      <c r="AK198">
        <v>0.33881004815731891</v>
      </c>
      <c r="AL198">
        <v>1483724.2602019215</v>
      </c>
      <c r="AM198">
        <v>0.38698282441608844</v>
      </c>
    </row>
    <row r="199" spans="1:39" x14ac:dyDescent="0.3">
      <c r="A199">
        <v>196</v>
      </c>
      <c r="B199">
        <v>283461445.43534392</v>
      </c>
      <c r="C199">
        <v>2484.5207112200883</v>
      </c>
      <c r="D199">
        <v>23564.287706955769</v>
      </c>
      <c r="E199">
        <v>0.57375231433017693</v>
      </c>
      <c r="F199">
        <v>0.57002992636322647</v>
      </c>
      <c r="S199">
        <v>196</v>
      </c>
      <c r="T199">
        <v>0.55865403095386168</v>
      </c>
      <c r="AG199">
        <v>195</v>
      </c>
      <c r="AH199">
        <v>1392859.4543391138</v>
      </c>
      <c r="AI199">
        <v>0.33881004815731891</v>
      </c>
      <c r="AJ199">
        <v>1392859.4543391138</v>
      </c>
      <c r="AK199">
        <v>0.33881004815731891</v>
      </c>
      <c r="AL199">
        <v>1483724.2602019215</v>
      </c>
      <c r="AM199">
        <v>0.38698282441608844</v>
      </c>
    </row>
    <row r="200" spans="1:39" x14ac:dyDescent="0.3">
      <c r="A200">
        <v>197</v>
      </c>
      <c r="B200">
        <v>283068966.30380857</v>
      </c>
      <c r="C200">
        <v>2485.3184430847937</v>
      </c>
      <c r="D200">
        <v>23527.507849992497</v>
      </c>
      <c r="E200">
        <v>0.57301512681492739</v>
      </c>
      <c r="F200">
        <v>0.56960754235636712</v>
      </c>
      <c r="S200">
        <v>197</v>
      </c>
      <c r="T200">
        <v>0.5571186463379163</v>
      </c>
      <c r="AG200">
        <v>196</v>
      </c>
      <c r="AH200">
        <v>1392859.4543391138</v>
      </c>
      <c r="AI200">
        <v>0.33881004815731891</v>
      </c>
      <c r="AJ200">
        <v>1392859.4543391138</v>
      </c>
      <c r="AK200">
        <v>0.33881004815731891</v>
      </c>
      <c r="AL200">
        <v>1483724.2602019215</v>
      </c>
      <c r="AM200">
        <v>0.38698282441608844</v>
      </c>
    </row>
    <row r="201" spans="1:39" x14ac:dyDescent="0.3">
      <c r="A201">
        <v>198</v>
      </c>
      <c r="B201">
        <v>283074123.87808859</v>
      </c>
      <c r="C201">
        <v>2485.3578402662938</v>
      </c>
      <c r="D201">
        <v>23527.878869638949</v>
      </c>
      <c r="E201">
        <v>0.57295521570951347</v>
      </c>
      <c r="F201">
        <v>0.56954083433357061</v>
      </c>
      <c r="S201">
        <v>198</v>
      </c>
      <c r="T201">
        <v>0.55689629568645604</v>
      </c>
      <c r="AG201">
        <v>197</v>
      </c>
      <c r="AH201">
        <v>1392859.4543391138</v>
      </c>
      <c r="AI201">
        <v>0.33881004815731891</v>
      </c>
      <c r="AJ201">
        <v>1392859.4543391138</v>
      </c>
      <c r="AK201">
        <v>0.33881004815731891</v>
      </c>
      <c r="AL201">
        <v>1483724.2602019215</v>
      </c>
      <c r="AM201">
        <v>0.38698282441608844</v>
      </c>
    </row>
    <row r="202" spans="1:39" x14ac:dyDescent="0.3">
      <c r="A202">
        <v>199</v>
      </c>
      <c r="B202">
        <v>283811048.27208233</v>
      </c>
      <c r="C202">
        <v>2487.5552619770742</v>
      </c>
      <c r="D202">
        <v>23591.234535357566</v>
      </c>
      <c r="E202">
        <v>0.56917858155872336</v>
      </c>
      <c r="F202">
        <v>0.56772136835109521</v>
      </c>
      <c r="S202">
        <v>199</v>
      </c>
      <c r="T202">
        <v>0.55606103516747785</v>
      </c>
      <c r="AG202">
        <v>198</v>
      </c>
      <c r="AH202">
        <v>1392859.4543391138</v>
      </c>
      <c r="AI202">
        <v>0.33881004815731891</v>
      </c>
      <c r="AJ202">
        <v>1392859.4543391138</v>
      </c>
      <c r="AK202">
        <v>0.33881004815731891</v>
      </c>
      <c r="AL202">
        <v>1483724.2602019215</v>
      </c>
      <c r="AM202">
        <v>0.38698282441608844</v>
      </c>
    </row>
    <row r="203" spans="1:39" x14ac:dyDescent="0.3">
      <c r="A203">
        <v>200</v>
      </c>
      <c r="B203">
        <v>283816205.84636229</v>
      </c>
      <c r="C203">
        <v>2487.5946591585739</v>
      </c>
      <c r="D203">
        <v>23591.605555004011</v>
      </c>
      <c r="E203">
        <v>0.56911866803449063</v>
      </c>
      <c r="F203">
        <v>0.56766561602836485</v>
      </c>
      <c r="S203">
        <v>200</v>
      </c>
      <c r="T203">
        <v>0.55593979417146056</v>
      </c>
      <c r="AG203">
        <v>199</v>
      </c>
      <c r="AH203">
        <v>1392859.4543391138</v>
      </c>
      <c r="AI203">
        <v>0.33881004815731891</v>
      </c>
      <c r="AJ203">
        <v>1392859.4543391138</v>
      </c>
      <c r="AK203">
        <v>0.33881004815731891</v>
      </c>
      <c r="AL203">
        <v>1483724.2602019215</v>
      </c>
      <c r="AM203">
        <v>0.38698282441608844</v>
      </c>
    </row>
    <row r="204" spans="1:39" x14ac:dyDescent="0.3">
      <c r="A204">
        <v>201</v>
      </c>
      <c r="B204">
        <v>284345740.80208397</v>
      </c>
      <c r="C204">
        <v>2488.0906536767416</v>
      </c>
      <c r="D204">
        <v>23638.391822282301</v>
      </c>
      <c r="E204">
        <v>0.56791658343753593</v>
      </c>
      <c r="F204">
        <v>0.56765465829561756</v>
      </c>
      <c r="S204">
        <v>201</v>
      </c>
      <c r="T204">
        <v>0.55488504024206142</v>
      </c>
      <c r="AG204">
        <v>200</v>
      </c>
      <c r="AH204">
        <v>1392859.4543391138</v>
      </c>
      <c r="AI204">
        <v>0.33881004815731891</v>
      </c>
      <c r="AJ204">
        <v>1392859.4543391138</v>
      </c>
      <c r="AK204">
        <v>0.33881004815731891</v>
      </c>
      <c r="AL204">
        <v>1483724.2602019215</v>
      </c>
      <c r="AM204">
        <v>0.38698282441608844</v>
      </c>
    </row>
    <row r="205" spans="1:39" x14ac:dyDescent="0.3">
      <c r="A205">
        <v>202</v>
      </c>
      <c r="B205">
        <v>284350898.37636393</v>
      </c>
      <c r="C205">
        <v>2488.1300508582412</v>
      </c>
      <c r="D205">
        <v>23638.762841928747</v>
      </c>
      <c r="E205">
        <v>0.56785666911557298</v>
      </c>
      <c r="F205">
        <v>0.56759890591951778</v>
      </c>
      <c r="S205">
        <v>202</v>
      </c>
      <c r="T205">
        <v>0.55443929715377249</v>
      </c>
      <c r="AG205">
        <v>201</v>
      </c>
      <c r="AH205">
        <v>1392859.4543391138</v>
      </c>
      <c r="AI205">
        <v>0.33881004815731891</v>
      </c>
      <c r="AJ205">
        <v>1392859.4543391138</v>
      </c>
      <c r="AK205">
        <v>0.33881004815731891</v>
      </c>
      <c r="AL205">
        <v>1483724.2602019215</v>
      </c>
      <c r="AM205">
        <v>0.38698282441608844</v>
      </c>
    </row>
    <row r="206" spans="1:39" x14ac:dyDescent="0.3">
      <c r="A206">
        <v>203</v>
      </c>
      <c r="B206">
        <v>283603658.83381015</v>
      </c>
      <c r="C206">
        <v>2489.149834784459</v>
      </c>
      <c r="D206">
        <v>23574.665136917225</v>
      </c>
      <c r="E206">
        <v>0.56714265134273667</v>
      </c>
      <c r="F206">
        <v>0.5671935212339958</v>
      </c>
      <c r="S206">
        <v>203</v>
      </c>
      <c r="T206">
        <v>0.55431840715078973</v>
      </c>
      <c r="AG206">
        <v>202</v>
      </c>
      <c r="AH206">
        <v>1392859.4543391138</v>
      </c>
      <c r="AI206">
        <v>0.33881004815731891</v>
      </c>
      <c r="AJ206">
        <v>1392859.4543391138</v>
      </c>
      <c r="AK206">
        <v>0.33881004815731891</v>
      </c>
      <c r="AL206">
        <v>1483724.2602019215</v>
      </c>
      <c r="AM206">
        <v>0.38698282441608844</v>
      </c>
    </row>
    <row r="207" spans="1:39" x14ac:dyDescent="0.3">
      <c r="A207">
        <v>204</v>
      </c>
      <c r="B207">
        <v>283456287.8610639</v>
      </c>
      <c r="C207">
        <v>2489.2491140385882</v>
      </c>
      <c r="D207">
        <v>23563.916687309316</v>
      </c>
      <c r="E207">
        <v>0.56714044046422452</v>
      </c>
      <c r="F207">
        <v>0.56712681162608669</v>
      </c>
      <c r="S207">
        <v>204</v>
      </c>
      <c r="T207">
        <v>0.55326761102915689</v>
      </c>
      <c r="AG207">
        <v>203</v>
      </c>
      <c r="AH207">
        <v>1541680.7297669984</v>
      </c>
      <c r="AI207">
        <v>-10.309576156990193</v>
      </c>
      <c r="AJ207">
        <v>1541680.7297669984</v>
      </c>
      <c r="AK207">
        <v>-10.309576156990193</v>
      </c>
      <c r="AL207">
        <v>1653209.2755984599</v>
      </c>
      <c r="AM207">
        <v>-10.99175795818854</v>
      </c>
    </row>
    <row r="208" spans="1:39" x14ac:dyDescent="0.3">
      <c r="A208">
        <v>205</v>
      </c>
      <c r="B208">
        <v>283608816.40809017</v>
      </c>
      <c r="C208">
        <v>2489.1892319659596</v>
      </c>
      <c r="D208">
        <v>23575.036156563678</v>
      </c>
      <c r="E208">
        <v>0.56708273949275945</v>
      </c>
      <c r="F208">
        <v>0.56455437976012124</v>
      </c>
      <c r="S208">
        <v>205</v>
      </c>
      <c r="T208">
        <v>0.53817867926671081</v>
      </c>
      <c r="AG208">
        <v>204</v>
      </c>
      <c r="AH208">
        <v>1541680.7297669984</v>
      </c>
      <c r="AI208">
        <v>-10.309576156990193</v>
      </c>
      <c r="AJ208">
        <v>1541680.7297669984</v>
      </c>
      <c r="AK208">
        <v>-10.309576156990193</v>
      </c>
      <c r="AL208">
        <v>1653209.2755984599</v>
      </c>
      <c r="AM208">
        <v>-10.99175795818854</v>
      </c>
    </row>
    <row r="209" spans="1:39" x14ac:dyDescent="0.3">
      <c r="A209">
        <v>206</v>
      </c>
      <c r="B209">
        <v>283461445.43534392</v>
      </c>
      <c r="C209">
        <v>2489.2885112200884</v>
      </c>
      <c r="D209">
        <v>23564.287706955769</v>
      </c>
      <c r="E209">
        <v>0.56708052954413979</v>
      </c>
      <c r="F209">
        <v>0.56448767092809571</v>
      </c>
      <c r="S209">
        <v>206</v>
      </c>
      <c r="T209">
        <v>0.5375937779344413</v>
      </c>
      <c r="AG209">
        <v>205</v>
      </c>
      <c r="AH209">
        <v>1541680.7297669984</v>
      </c>
      <c r="AI209">
        <v>-10.309576156990193</v>
      </c>
      <c r="AJ209">
        <v>1541680.7297669984</v>
      </c>
      <c r="AK209">
        <v>-10.309576156990193</v>
      </c>
      <c r="AL209">
        <v>1653209.2755984599</v>
      </c>
      <c r="AM209">
        <v>-10.99175795818854</v>
      </c>
    </row>
    <row r="210" spans="1:39" x14ac:dyDescent="0.3">
      <c r="A210">
        <v>207</v>
      </c>
      <c r="B210">
        <v>283990980.3910656</v>
      </c>
      <c r="C210">
        <v>2489.6125057382546</v>
      </c>
      <c r="D210">
        <v>23611.073974234045</v>
      </c>
      <c r="E210">
        <v>0.56612079670835269</v>
      </c>
      <c r="F210">
        <v>0.564303320445254</v>
      </c>
      <c r="S210">
        <v>207</v>
      </c>
      <c r="T210">
        <v>0.53665070033169671</v>
      </c>
      <c r="AG210">
        <v>206</v>
      </c>
      <c r="AH210">
        <v>1541680.7297669984</v>
      </c>
      <c r="AI210">
        <v>-10.309576156990193</v>
      </c>
      <c r="AJ210">
        <v>1541680.7297669984</v>
      </c>
      <c r="AK210">
        <v>-10.309576156990193</v>
      </c>
      <c r="AL210">
        <v>1653209.2755984599</v>
      </c>
      <c r="AM210">
        <v>-10.99175795818854</v>
      </c>
    </row>
    <row r="211" spans="1:39" x14ac:dyDescent="0.3">
      <c r="A211">
        <v>208</v>
      </c>
      <c r="B211">
        <v>283996137.96534556</v>
      </c>
      <c r="C211">
        <v>2489.6519029197543</v>
      </c>
      <c r="D211">
        <v>23611.444993880501</v>
      </c>
      <c r="E211">
        <v>0.56606088338623717</v>
      </c>
      <c r="F211">
        <v>0.5642366125887659</v>
      </c>
      <c r="S211">
        <v>208</v>
      </c>
      <c r="T211">
        <v>0.53644420085725186</v>
      </c>
      <c r="AG211">
        <v>207</v>
      </c>
      <c r="AH211">
        <v>1541680.7297669984</v>
      </c>
      <c r="AI211">
        <v>-10.309576156990193</v>
      </c>
      <c r="AJ211">
        <v>1541680.7297669984</v>
      </c>
      <c r="AK211">
        <v>-10.309576156990193</v>
      </c>
      <c r="AL211">
        <v>1653209.2755984599</v>
      </c>
      <c r="AM211">
        <v>-10.99175795818854</v>
      </c>
    </row>
    <row r="212" spans="1:39" x14ac:dyDescent="0.3">
      <c r="A212">
        <v>209</v>
      </c>
      <c r="B212">
        <v>284345740.80208397</v>
      </c>
      <c r="C212">
        <v>2490.5188536767414</v>
      </c>
      <c r="D212">
        <v>23638.391822282301</v>
      </c>
      <c r="E212">
        <v>0.56451981768416326</v>
      </c>
      <c r="F212">
        <v>0.56379689227911134</v>
      </c>
      <c r="S212">
        <v>209</v>
      </c>
      <c r="T212">
        <v>0.53606794135159697</v>
      </c>
      <c r="AG212">
        <v>208</v>
      </c>
      <c r="AH212">
        <v>1541680.7297669984</v>
      </c>
      <c r="AI212">
        <v>-10.309576156990193</v>
      </c>
      <c r="AJ212">
        <v>1541680.7297669984</v>
      </c>
      <c r="AK212">
        <v>-10.309576156990193</v>
      </c>
      <c r="AL212">
        <v>1653209.2755984599</v>
      </c>
      <c r="AM212">
        <v>-10.99175795818854</v>
      </c>
    </row>
    <row r="213" spans="1:39" x14ac:dyDescent="0.3">
      <c r="A213">
        <v>210</v>
      </c>
      <c r="B213">
        <v>284350898.37636393</v>
      </c>
      <c r="C213">
        <v>2490.5582508582411</v>
      </c>
      <c r="D213">
        <v>23638.762841928747</v>
      </c>
      <c r="E213">
        <v>0.56445990374468813</v>
      </c>
      <c r="F213">
        <v>0.56373018782388484</v>
      </c>
      <c r="S213">
        <v>210</v>
      </c>
      <c r="T213">
        <v>0.53492373973616147</v>
      </c>
      <c r="AG213">
        <v>209</v>
      </c>
      <c r="AH213">
        <v>1541680.7297669984</v>
      </c>
      <c r="AI213">
        <v>-10.309576156990193</v>
      </c>
      <c r="AJ213">
        <v>1541680.7297669984</v>
      </c>
      <c r="AK213">
        <v>-10.309576156990193</v>
      </c>
      <c r="AL213">
        <v>1653209.2755984599</v>
      </c>
      <c r="AM213">
        <v>-10.99175795818854</v>
      </c>
    </row>
    <row r="214" spans="1:39" x14ac:dyDescent="0.3">
      <c r="A214">
        <v>211</v>
      </c>
      <c r="B214">
        <v>284401221.97656983</v>
      </c>
      <c r="C214">
        <v>2491.5798284661373</v>
      </c>
      <c r="D214">
        <v>23641.210653093778</v>
      </c>
      <c r="E214">
        <v>0.56298597853964094</v>
      </c>
      <c r="F214">
        <v>0.56033595340900522</v>
      </c>
      <c r="S214">
        <v>211</v>
      </c>
      <c r="T214">
        <v>0.51917151200088252</v>
      </c>
      <c r="AG214">
        <v>210</v>
      </c>
      <c r="AH214">
        <v>1541680.7297669984</v>
      </c>
      <c r="AI214">
        <v>-10.309576156990193</v>
      </c>
      <c r="AJ214">
        <v>1541680.7297669984</v>
      </c>
      <c r="AK214">
        <v>-10.309576156990193</v>
      </c>
      <c r="AL214">
        <v>1653209.2755984599</v>
      </c>
      <c r="AM214">
        <v>-10.99175795818854</v>
      </c>
    </row>
    <row r="215" spans="1:39" x14ac:dyDescent="0.3">
      <c r="A215">
        <v>212</v>
      </c>
      <c r="B215">
        <v>284406379.55084974</v>
      </c>
      <c r="C215">
        <v>2491.619225647637</v>
      </c>
      <c r="D215">
        <v>23641.581672740223</v>
      </c>
      <c r="E215">
        <v>0.56292606474547102</v>
      </c>
      <c r="F215">
        <v>0.56026924390502408</v>
      </c>
      <c r="S215">
        <v>212</v>
      </c>
      <c r="T215">
        <v>0.51896046251789163</v>
      </c>
      <c r="AG215">
        <v>211</v>
      </c>
      <c r="AH215">
        <v>1541680.7297669984</v>
      </c>
      <c r="AI215">
        <v>-10.309576156990193</v>
      </c>
      <c r="AJ215">
        <v>1541680.7297669984</v>
      </c>
      <c r="AK215">
        <v>-10.309576156990193</v>
      </c>
      <c r="AL215">
        <v>1653209.2755984599</v>
      </c>
      <c r="AM215">
        <v>-10.99175795818854</v>
      </c>
    </row>
    <row r="216" spans="1:39" x14ac:dyDescent="0.3">
      <c r="A216">
        <v>213</v>
      </c>
      <c r="B216">
        <v>283990980.3910656</v>
      </c>
      <c r="C216">
        <v>2492.0589057382545</v>
      </c>
      <c r="D216">
        <v>23611.073974234045</v>
      </c>
      <c r="E216">
        <v>0.56269761267256468</v>
      </c>
      <c r="F216">
        <v>0.56008755946405786</v>
      </c>
      <c r="S216">
        <v>213</v>
      </c>
      <c r="T216">
        <v>0.51733651060921337</v>
      </c>
      <c r="AG216">
        <v>212</v>
      </c>
      <c r="AH216">
        <v>1541680.7297669984</v>
      </c>
      <c r="AI216">
        <v>-10.309576156990193</v>
      </c>
      <c r="AJ216">
        <v>1541680.7297669984</v>
      </c>
      <c r="AK216">
        <v>-10.309576156990193</v>
      </c>
      <c r="AL216">
        <v>1653209.2755984599</v>
      </c>
      <c r="AM216">
        <v>-10.99175795818854</v>
      </c>
    </row>
    <row r="217" spans="1:39" x14ac:dyDescent="0.3">
      <c r="A217">
        <v>214</v>
      </c>
      <c r="B217">
        <v>283996137.96534556</v>
      </c>
      <c r="C217">
        <v>2492.0983029197546</v>
      </c>
      <c r="D217">
        <v>23611.444993880501</v>
      </c>
      <c r="E217">
        <v>0.56263770044806161</v>
      </c>
      <c r="F217">
        <v>0.56002084996547752</v>
      </c>
      <c r="S217">
        <v>214</v>
      </c>
      <c r="T217">
        <v>0.51716165219297605</v>
      </c>
      <c r="AG217">
        <v>213</v>
      </c>
      <c r="AH217">
        <v>1541680.7297669984</v>
      </c>
      <c r="AI217">
        <v>-10.309576156990193</v>
      </c>
      <c r="AJ217">
        <v>1541680.7297669984</v>
      </c>
      <c r="AK217">
        <v>-10.309576156990193</v>
      </c>
      <c r="AL217">
        <v>1653209.2755984599</v>
      </c>
      <c r="AM217">
        <v>-10.99175795818854</v>
      </c>
    </row>
    <row r="218" spans="1:39" x14ac:dyDescent="0.3">
      <c r="A218">
        <v>215</v>
      </c>
      <c r="B218">
        <v>284401221.97656983</v>
      </c>
      <c r="C218">
        <v>2492.1440284661376</v>
      </c>
      <c r="D218">
        <v>23641.210653093778</v>
      </c>
      <c r="E218">
        <v>0.56219662026772388</v>
      </c>
      <c r="F218">
        <v>0.55959862109544156</v>
      </c>
      <c r="S218">
        <v>215</v>
      </c>
      <c r="T218">
        <v>0.51712510422248825</v>
      </c>
      <c r="AG218">
        <v>214</v>
      </c>
      <c r="AH218">
        <v>1541680.7297669984</v>
      </c>
      <c r="AI218">
        <v>-10.309576156990193</v>
      </c>
      <c r="AJ218">
        <v>1541680.7297669984</v>
      </c>
      <c r="AK218">
        <v>-10.309576156990193</v>
      </c>
      <c r="AL218">
        <v>1653209.2755984599</v>
      </c>
      <c r="AM218">
        <v>-10.99175795818854</v>
      </c>
    </row>
    <row r="219" spans="1:39" x14ac:dyDescent="0.3">
      <c r="A219">
        <v>216</v>
      </c>
      <c r="B219">
        <v>284406379.55084974</v>
      </c>
      <c r="C219">
        <v>2492.1834256476368</v>
      </c>
      <c r="D219">
        <v>23641.581672740223</v>
      </c>
      <c r="E219">
        <v>0.56213670662574455</v>
      </c>
      <c r="F219">
        <v>0.55953191296230409</v>
      </c>
      <c r="S219">
        <v>216</v>
      </c>
      <c r="T219">
        <v>0.515324772461769</v>
      </c>
      <c r="AG219">
        <v>215</v>
      </c>
      <c r="AH219">
        <v>1541680.7297669984</v>
      </c>
      <c r="AI219">
        <v>-10.309576156990193</v>
      </c>
      <c r="AJ219">
        <v>1541680.7297669984</v>
      </c>
      <c r="AK219">
        <v>-10.309576156990193</v>
      </c>
      <c r="AL219">
        <v>1653209.2755984599</v>
      </c>
      <c r="AM219">
        <v>-10.99175795818854</v>
      </c>
    </row>
    <row r="220" spans="1:39" x14ac:dyDescent="0.3">
      <c r="A220">
        <v>217</v>
      </c>
      <c r="B220">
        <v>284345740.80208397</v>
      </c>
      <c r="C220">
        <v>2495.2866536767415</v>
      </c>
      <c r="D220">
        <v>23638.391822282301</v>
      </c>
      <c r="E220">
        <v>0.55784875682426416</v>
      </c>
      <c r="F220">
        <v>0.5593458199778808</v>
      </c>
      <c r="S220">
        <v>217</v>
      </c>
      <c r="T220">
        <v>0.50818444545161345</v>
      </c>
      <c r="AG220">
        <v>216</v>
      </c>
      <c r="AH220">
        <v>1541680.7297669984</v>
      </c>
      <c r="AI220">
        <v>-10.309576156990193</v>
      </c>
      <c r="AJ220">
        <v>1541680.7297669984</v>
      </c>
      <c r="AK220">
        <v>-10.309576156990193</v>
      </c>
      <c r="AL220">
        <v>1653209.2755984599</v>
      </c>
      <c r="AM220">
        <v>-10.99175795818854</v>
      </c>
    </row>
    <row r="221" spans="1:39" x14ac:dyDescent="0.3">
      <c r="A221">
        <v>218</v>
      </c>
      <c r="B221">
        <v>284350898.37636393</v>
      </c>
      <c r="C221">
        <v>2495.3260508582412</v>
      </c>
      <c r="D221">
        <v>23638.762841928747</v>
      </c>
      <c r="E221">
        <v>0.55778884458576583</v>
      </c>
      <c r="F221">
        <v>0.55928801915873383</v>
      </c>
      <c r="S221">
        <v>218</v>
      </c>
      <c r="T221">
        <v>0.50782606528351415</v>
      </c>
      <c r="AG221">
        <v>217</v>
      </c>
      <c r="AH221">
        <v>1541680.7297669984</v>
      </c>
      <c r="AI221">
        <v>-10.309576156990193</v>
      </c>
      <c r="AJ221">
        <v>1541680.7297669984</v>
      </c>
      <c r="AK221">
        <v>-10.309576156990193</v>
      </c>
      <c r="AL221">
        <v>1653209.2755984599</v>
      </c>
      <c r="AM221">
        <v>-10.99175795818854</v>
      </c>
    </row>
    <row r="222" spans="1:39" x14ac:dyDescent="0.3">
      <c r="A222">
        <v>219</v>
      </c>
      <c r="B222">
        <v>283990980.3910656</v>
      </c>
      <c r="C222">
        <v>2496.9805057382546</v>
      </c>
      <c r="D222">
        <v>23611.073974234045</v>
      </c>
      <c r="E222">
        <v>0.55580973203429107</v>
      </c>
      <c r="F222">
        <v>0.55927911035260969</v>
      </c>
      <c r="S222">
        <v>219</v>
      </c>
      <c r="T222">
        <v>0.50762667705519293</v>
      </c>
      <c r="AG222">
        <v>218</v>
      </c>
      <c r="AH222">
        <v>1541680.7297669984</v>
      </c>
      <c r="AI222">
        <v>-10.309576156990193</v>
      </c>
      <c r="AJ222">
        <v>1541680.7297669984</v>
      </c>
      <c r="AK222">
        <v>-10.309576156990193</v>
      </c>
      <c r="AL222">
        <v>1653209.2755984599</v>
      </c>
      <c r="AM222">
        <v>-10.99175795818854</v>
      </c>
    </row>
    <row r="223" spans="1:39" x14ac:dyDescent="0.3">
      <c r="A223">
        <v>220</v>
      </c>
      <c r="B223">
        <v>283996137.96534556</v>
      </c>
      <c r="C223">
        <v>2497.0199029197547</v>
      </c>
      <c r="D223">
        <v>23611.444993880501</v>
      </c>
      <c r="E223">
        <v>0.55574982299369369</v>
      </c>
      <c r="F223">
        <v>0.55922130962649663</v>
      </c>
      <c r="S223">
        <v>220</v>
      </c>
      <c r="T223">
        <v>0.507304161440295</v>
      </c>
      <c r="AG223">
        <v>219</v>
      </c>
      <c r="AH223">
        <v>1541680.7297669984</v>
      </c>
      <c r="AI223">
        <v>-10.309576156990193</v>
      </c>
      <c r="AJ223">
        <v>1541680.7297669984</v>
      </c>
      <c r="AK223">
        <v>-10.309576156990193</v>
      </c>
      <c r="AL223">
        <v>1653209.2755984599</v>
      </c>
      <c r="AM223">
        <v>-10.99175795818854</v>
      </c>
    </row>
    <row r="224" spans="1:39" x14ac:dyDescent="0.3">
      <c r="A224">
        <v>221</v>
      </c>
      <c r="B224">
        <v>284401221.97656983</v>
      </c>
      <c r="C224">
        <v>2496.9118284661372</v>
      </c>
      <c r="D224">
        <v>23641.210653093778</v>
      </c>
      <c r="E224">
        <v>0.5555251494193264</v>
      </c>
      <c r="F224">
        <v>0.55879868985251546</v>
      </c>
      <c r="S224">
        <v>221</v>
      </c>
      <c r="T224">
        <v>0.50637573732236718</v>
      </c>
      <c r="AG224">
        <v>220</v>
      </c>
      <c r="AH224">
        <v>1541680.7297669984</v>
      </c>
      <c r="AI224">
        <v>-10.309576156990193</v>
      </c>
      <c r="AJ224">
        <v>1541680.7297669984</v>
      </c>
      <c r="AK224">
        <v>-10.309576156990193</v>
      </c>
      <c r="AL224">
        <v>1653209.2755984599</v>
      </c>
      <c r="AM224">
        <v>-10.99175795818854</v>
      </c>
    </row>
    <row r="225" spans="1:39" x14ac:dyDescent="0.3">
      <c r="A225">
        <v>222</v>
      </c>
      <c r="B225">
        <v>284406379.55084974</v>
      </c>
      <c r="C225">
        <v>2496.9512256476369</v>
      </c>
      <c r="D225">
        <v>23641.581672740223</v>
      </c>
      <c r="E225">
        <v>0.55546523775677159</v>
      </c>
      <c r="F225">
        <v>0.55873198210853692</v>
      </c>
      <c r="S225">
        <v>222</v>
      </c>
      <c r="T225">
        <v>0.50598609261674954</v>
      </c>
      <c r="AG225">
        <v>221</v>
      </c>
      <c r="AH225">
        <v>1541680.7297669984</v>
      </c>
      <c r="AI225">
        <v>-10.309576156990193</v>
      </c>
      <c r="AJ225">
        <v>1541680.7297669984</v>
      </c>
      <c r="AK225">
        <v>-10.309576156990193</v>
      </c>
      <c r="AL225">
        <v>1653209.2755984599</v>
      </c>
      <c r="AM225">
        <v>-10.99175795818854</v>
      </c>
    </row>
    <row r="226" spans="1:39" x14ac:dyDescent="0.3">
      <c r="A226">
        <v>223</v>
      </c>
      <c r="B226">
        <v>284935914.50657135</v>
      </c>
      <c r="C226">
        <v>2497.2752201658031</v>
      </c>
      <c r="D226">
        <v>23688.367940018503</v>
      </c>
      <c r="E226">
        <v>0.5545052124010158</v>
      </c>
      <c r="F226">
        <v>0.55195998151796588</v>
      </c>
      <c r="S226">
        <v>223</v>
      </c>
      <c r="T226">
        <v>0.50593407322091166</v>
      </c>
      <c r="AG226">
        <v>222</v>
      </c>
      <c r="AH226">
        <v>1541680.7297669984</v>
      </c>
      <c r="AI226">
        <v>-10.309576156990193</v>
      </c>
      <c r="AJ226">
        <v>1541680.7297669984</v>
      </c>
      <c r="AK226">
        <v>-10.309576156990193</v>
      </c>
      <c r="AL226">
        <v>1653209.2755984599</v>
      </c>
      <c r="AM226">
        <v>-10.99175795818854</v>
      </c>
    </row>
    <row r="227" spans="1:39" x14ac:dyDescent="0.3">
      <c r="A227">
        <v>224</v>
      </c>
      <c r="B227">
        <v>284941072.08085144</v>
      </c>
      <c r="C227">
        <v>2497.3146173473033</v>
      </c>
      <c r="D227">
        <v>23688.738959664955</v>
      </c>
      <c r="E227">
        <v>0.55444529896626715</v>
      </c>
      <c r="F227">
        <v>0.55189327244159136</v>
      </c>
      <c r="S227">
        <v>224</v>
      </c>
      <c r="T227">
        <v>0.50578694543729674</v>
      </c>
      <c r="AG227">
        <v>223</v>
      </c>
      <c r="AH227">
        <v>1541680.7297669984</v>
      </c>
      <c r="AI227">
        <v>-10.309576156990193</v>
      </c>
      <c r="AJ227">
        <v>1541680.7297669984</v>
      </c>
      <c r="AK227">
        <v>-10.309576156990193</v>
      </c>
      <c r="AL227">
        <v>1653209.2755984599</v>
      </c>
      <c r="AM227">
        <v>-10.99175795818854</v>
      </c>
    </row>
    <row r="228" spans="1:39" x14ac:dyDescent="0.3">
      <c r="A228">
        <v>225</v>
      </c>
      <c r="B228">
        <v>284935914.50657135</v>
      </c>
      <c r="C228">
        <v>2499.721620165803</v>
      </c>
      <c r="D228">
        <v>23688.367940018503</v>
      </c>
      <c r="E228">
        <v>0.55108214934533661</v>
      </c>
      <c r="F228">
        <v>0.5517090344305382</v>
      </c>
      <c r="S228">
        <v>225</v>
      </c>
      <c r="T228">
        <v>0.50549343282458203</v>
      </c>
      <c r="AG228">
        <v>224</v>
      </c>
      <c r="AH228">
        <v>1541680.7297669984</v>
      </c>
      <c r="AI228">
        <v>-10.309576156990193</v>
      </c>
      <c r="AJ228">
        <v>1541680.7297669984</v>
      </c>
      <c r="AK228">
        <v>-10.309576156990193</v>
      </c>
      <c r="AL228">
        <v>1653209.2755984599</v>
      </c>
      <c r="AM228">
        <v>-10.99175795818854</v>
      </c>
    </row>
    <row r="229" spans="1:39" x14ac:dyDescent="0.3">
      <c r="A229">
        <v>226</v>
      </c>
      <c r="B229">
        <v>284941072.08085144</v>
      </c>
      <c r="C229">
        <v>2499.7610173473036</v>
      </c>
      <c r="D229">
        <v>23688.738959664955</v>
      </c>
      <c r="E229">
        <v>0.55102223668712536</v>
      </c>
      <c r="F229">
        <v>0.55164232598970198</v>
      </c>
      <c r="S229">
        <v>226</v>
      </c>
      <c r="T229">
        <v>0.50548593111431561</v>
      </c>
      <c r="AG229">
        <v>225</v>
      </c>
      <c r="AH229">
        <v>1541680.7297669984</v>
      </c>
      <c r="AI229">
        <v>-10.309576156990193</v>
      </c>
      <c r="AJ229">
        <v>1541680.7297669984</v>
      </c>
      <c r="AK229">
        <v>-10.309576156990193</v>
      </c>
      <c r="AL229">
        <v>1653209.2755984599</v>
      </c>
      <c r="AM229">
        <v>-10.99175795818854</v>
      </c>
    </row>
    <row r="230" spans="1:39" x14ac:dyDescent="0.3">
      <c r="A230">
        <v>227</v>
      </c>
      <c r="B230">
        <v>285232252.80649149</v>
      </c>
      <c r="C230">
        <v>2502.2801349265264</v>
      </c>
      <c r="D230">
        <v>23713.898565697848</v>
      </c>
      <c r="E230">
        <v>0.54721966056364024</v>
      </c>
      <c r="F230">
        <v>0.55120310234765424</v>
      </c>
      <c r="S230">
        <v>227</v>
      </c>
      <c r="T230">
        <v>0.50409779341999839</v>
      </c>
      <c r="AG230">
        <v>226</v>
      </c>
      <c r="AH230">
        <v>1541680.7297669984</v>
      </c>
      <c r="AI230">
        <v>-10.309576156990193</v>
      </c>
      <c r="AJ230">
        <v>1541680.7297669984</v>
      </c>
      <c r="AK230">
        <v>-10.309576156990193</v>
      </c>
      <c r="AL230">
        <v>1653209.2755984599</v>
      </c>
      <c r="AM230">
        <v>-10.99175795818854</v>
      </c>
    </row>
    <row r="231" spans="1:39" x14ac:dyDescent="0.3">
      <c r="A231">
        <v>228</v>
      </c>
      <c r="B231">
        <v>285237410.38077146</v>
      </c>
      <c r="C231">
        <v>2502.3195321080261</v>
      </c>
      <c r="D231">
        <v>23714.269585344297</v>
      </c>
      <c r="E231">
        <v>0.54715974785863952</v>
      </c>
      <c r="F231">
        <v>0.55113639659954172</v>
      </c>
      <c r="S231">
        <v>228</v>
      </c>
      <c r="T231">
        <v>0.5039016353968353</v>
      </c>
      <c r="AG231">
        <v>227</v>
      </c>
      <c r="AH231">
        <v>1541680.7297669984</v>
      </c>
      <c r="AI231">
        <v>-10.309576156990193</v>
      </c>
      <c r="AJ231">
        <v>1541680.7297669984</v>
      </c>
      <c r="AK231">
        <v>-10.309576156990193</v>
      </c>
      <c r="AL231">
        <v>1653209.2755984599</v>
      </c>
      <c r="AM231">
        <v>-10.99175795818854</v>
      </c>
    </row>
    <row r="232" spans="1:39" x14ac:dyDescent="0.3">
      <c r="A232">
        <v>229</v>
      </c>
      <c r="B232">
        <v>285232252.80649149</v>
      </c>
      <c r="C232">
        <v>2502.8625349265267</v>
      </c>
      <c r="D232">
        <v>23713.898565697848</v>
      </c>
      <c r="E232">
        <v>0.54640470235807037</v>
      </c>
      <c r="F232">
        <v>0.54769813990455873</v>
      </c>
      <c r="S232">
        <v>229</v>
      </c>
      <c r="T232">
        <v>0.50367310247148211</v>
      </c>
      <c r="AG232">
        <v>228</v>
      </c>
      <c r="AH232">
        <v>1541680.7297669984</v>
      </c>
      <c r="AI232">
        <v>-10.309576156990193</v>
      </c>
      <c r="AJ232">
        <v>1541680.7297669984</v>
      </c>
      <c r="AK232">
        <v>-10.309576156990193</v>
      </c>
      <c r="AL232">
        <v>1653209.2755984599</v>
      </c>
      <c r="AM232">
        <v>-10.99175795818854</v>
      </c>
    </row>
    <row r="233" spans="1:39" x14ac:dyDescent="0.3">
      <c r="A233">
        <v>230</v>
      </c>
      <c r="B233">
        <v>285237410.38077146</v>
      </c>
      <c r="C233">
        <v>2502.9019321080259</v>
      </c>
      <c r="D233">
        <v>23714.269585344297</v>
      </c>
      <c r="E233">
        <v>0.54634478986538837</v>
      </c>
      <c r="F233">
        <v>0.54763835104982606</v>
      </c>
      <c r="S233">
        <v>230</v>
      </c>
      <c r="T233">
        <v>0.50355166111792515</v>
      </c>
      <c r="AG233">
        <v>229</v>
      </c>
      <c r="AH233">
        <v>1541680.7297669984</v>
      </c>
      <c r="AI233">
        <v>-10.309576156990193</v>
      </c>
      <c r="AJ233">
        <v>1541680.7297669984</v>
      </c>
      <c r="AK233">
        <v>-10.309576156990193</v>
      </c>
      <c r="AL233">
        <v>1653209.2755984599</v>
      </c>
      <c r="AM233">
        <v>-10.99175795818854</v>
      </c>
    </row>
    <row r="234" spans="1:39" x14ac:dyDescent="0.3">
      <c r="A234">
        <v>231</v>
      </c>
      <c r="B234">
        <v>284935914.50657135</v>
      </c>
      <c r="C234">
        <v>2504.6432201658031</v>
      </c>
      <c r="D234">
        <v>23688.367940018503</v>
      </c>
      <c r="E234">
        <v>0.54419472212474462</v>
      </c>
      <c r="F234">
        <v>0.54763143149666205</v>
      </c>
      <c r="S234">
        <v>231</v>
      </c>
      <c r="T234">
        <v>0.50336760417542192</v>
      </c>
      <c r="AG234">
        <v>230</v>
      </c>
      <c r="AH234">
        <v>1541680.7297669984</v>
      </c>
      <c r="AI234">
        <v>-10.309576156990193</v>
      </c>
      <c r="AJ234">
        <v>1541680.7297669984</v>
      </c>
      <c r="AK234">
        <v>-10.309576156990193</v>
      </c>
      <c r="AL234">
        <v>1653209.2755984599</v>
      </c>
      <c r="AM234">
        <v>-10.99175795818854</v>
      </c>
    </row>
    <row r="235" spans="1:39" x14ac:dyDescent="0.3">
      <c r="A235">
        <v>232</v>
      </c>
      <c r="B235">
        <v>284941072.08085144</v>
      </c>
      <c r="C235">
        <v>2504.6826173473032</v>
      </c>
      <c r="D235">
        <v>23688.738959664955</v>
      </c>
      <c r="E235">
        <v>0.54413481199459235</v>
      </c>
      <c r="F235">
        <v>0.54757164284196091</v>
      </c>
      <c r="S235">
        <v>232</v>
      </c>
      <c r="T235">
        <v>0.50305087545897131</v>
      </c>
      <c r="AG235">
        <v>231</v>
      </c>
      <c r="AH235">
        <v>1541680.7297669984</v>
      </c>
      <c r="AI235">
        <v>-10.309576156990193</v>
      </c>
      <c r="AJ235">
        <v>1541680.7297669984</v>
      </c>
      <c r="AK235">
        <v>-10.309576156990193</v>
      </c>
      <c r="AL235">
        <v>1653209.2755984599</v>
      </c>
      <c r="AM235">
        <v>-10.99175795818854</v>
      </c>
    </row>
    <row r="236" spans="1:39" x14ac:dyDescent="0.3">
      <c r="A236">
        <v>233</v>
      </c>
      <c r="B236">
        <v>285766945.33649313</v>
      </c>
      <c r="C236">
        <v>2506.1115266261932</v>
      </c>
      <c r="D236">
        <v>23761.055852622583</v>
      </c>
      <c r="E236">
        <v>0.54134695525925258</v>
      </c>
      <c r="F236">
        <v>0.54713236285587064</v>
      </c>
      <c r="S236">
        <v>233</v>
      </c>
      <c r="T236">
        <v>0.50209557244989478</v>
      </c>
      <c r="AG236">
        <v>232</v>
      </c>
      <c r="AH236">
        <v>1541680.7297669984</v>
      </c>
      <c r="AI236">
        <v>-10.309576156990193</v>
      </c>
      <c r="AJ236">
        <v>1541680.7297669984</v>
      </c>
      <c r="AK236">
        <v>-10.309576156990193</v>
      </c>
      <c r="AL236">
        <v>1653209.2755984599</v>
      </c>
      <c r="AM236">
        <v>-10.99175795818854</v>
      </c>
    </row>
    <row r="237" spans="1:39" x14ac:dyDescent="0.3">
      <c r="A237">
        <v>234</v>
      </c>
      <c r="B237">
        <v>285772102.91077316</v>
      </c>
      <c r="C237">
        <v>2506.1509238076928</v>
      </c>
      <c r="D237">
        <v>23761.426872269032</v>
      </c>
      <c r="E237">
        <v>0.5412870422764342</v>
      </c>
      <c r="F237">
        <v>0.54706565738930091</v>
      </c>
      <c r="S237">
        <v>234</v>
      </c>
      <c r="T237">
        <v>0.50194043087678286</v>
      </c>
      <c r="AG237">
        <v>233</v>
      </c>
      <c r="AH237">
        <v>1541680.7297669984</v>
      </c>
      <c r="AI237">
        <v>-10.309576156990193</v>
      </c>
      <c r="AJ237">
        <v>1541680.7297669984</v>
      </c>
      <c r="AK237">
        <v>-10.309576156990193</v>
      </c>
      <c r="AL237">
        <v>1653209.2755984599</v>
      </c>
      <c r="AM237">
        <v>-10.99175795818854</v>
      </c>
    </row>
    <row r="238" spans="1:39" x14ac:dyDescent="0.3">
      <c r="A238">
        <v>235</v>
      </c>
      <c r="B238">
        <v>285766945.33649313</v>
      </c>
      <c r="C238">
        <v>2506.6939266261929</v>
      </c>
      <c r="D238">
        <v>23761.055852622583</v>
      </c>
      <c r="E238">
        <v>0.5405320280456144</v>
      </c>
      <c r="F238">
        <v>0.54050341311770711</v>
      </c>
      <c r="S238">
        <v>235</v>
      </c>
      <c r="T238">
        <v>0.501810019116112</v>
      </c>
      <c r="AG238">
        <v>234</v>
      </c>
      <c r="AH238">
        <v>1541680.7297669984</v>
      </c>
      <c r="AI238">
        <v>-10.309576156990193</v>
      </c>
      <c r="AJ238">
        <v>1541680.7297669984</v>
      </c>
      <c r="AK238">
        <v>-10.309576156990193</v>
      </c>
      <c r="AL238">
        <v>1653209.2755984599</v>
      </c>
      <c r="AM238">
        <v>-10.99175795818854</v>
      </c>
    </row>
    <row r="239" spans="1:39" x14ac:dyDescent="0.3">
      <c r="A239">
        <v>236</v>
      </c>
      <c r="B239">
        <v>285772102.91077316</v>
      </c>
      <c r="C239">
        <v>2506.7333238076931</v>
      </c>
      <c r="D239">
        <v>23761.426872269032</v>
      </c>
      <c r="E239">
        <v>0.54047211521443328</v>
      </c>
      <c r="F239">
        <v>0.54044365534540972</v>
      </c>
      <c r="S239">
        <v>236</v>
      </c>
      <c r="T239">
        <v>0.50175543782310272</v>
      </c>
      <c r="AG239">
        <v>235</v>
      </c>
      <c r="AH239">
        <v>1541680.7297669984</v>
      </c>
      <c r="AI239">
        <v>-10.309576156990193</v>
      </c>
      <c r="AJ239">
        <v>1541680.7297669984</v>
      </c>
      <c r="AK239">
        <v>-10.309576156990193</v>
      </c>
      <c r="AL239">
        <v>1653209.2755984599</v>
      </c>
      <c r="AM239">
        <v>-10.99175795818854</v>
      </c>
    </row>
    <row r="240" spans="1:39" x14ac:dyDescent="0.3">
      <c r="A240">
        <v>237</v>
      </c>
      <c r="B240">
        <v>285232252.80649149</v>
      </c>
      <c r="C240">
        <v>2507.7841349265263</v>
      </c>
      <c r="D240">
        <v>23713.898565697848</v>
      </c>
      <c r="E240">
        <v>0.53951724990935879</v>
      </c>
      <c r="F240">
        <v>0.54043670466819682</v>
      </c>
      <c r="S240">
        <v>237</v>
      </c>
      <c r="T240">
        <v>0.50137413931138441</v>
      </c>
      <c r="AG240">
        <v>236</v>
      </c>
      <c r="AH240">
        <v>1541680.7297669984</v>
      </c>
      <c r="AI240">
        <v>-10.309576156990193</v>
      </c>
      <c r="AJ240">
        <v>1541680.7297669984</v>
      </c>
      <c r="AK240">
        <v>-10.309576156990193</v>
      </c>
      <c r="AL240">
        <v>1653209.2755984599</v>
      </c>
      <c r="AM240">
        <v>-10.99175795818854</v>
      </c>
    </row>
    <row r="241" spans="1:39" x14ac:dyDescent="0.3">
      <c r="A241">
        <v>238</v>
      </c>
      <c r="B241">
        <v>285237410.38077146</v>
      </c>
      <c r="C241">
        <v>2507.823532108026</v>
      </c>
      <c r="D241">
        <v>23714.269585344297</v>
      </c>
      <c r="E241">
        <v>0.53945733992524447</v>
      </c>
      <c r="F241">
        <v>0.54037694702323502</v>
      </c>
      <c r="S241">
        <v>238</v>
      </c>
      <c r="T241">
        <v>0.50124535125261138</v>
      </c>
      <c r="AG241">
        <v>237</v>
      </c>
      <c r="AH241">
        <v>1541680.7297669984</v>
      </c>
      <c r="AI241">
        <v>-10.309576156990193</v>
      </c>
      <c r="AJ241">
        <v>1541680.7297669984</v>
      </c>
      <c r="AK241">
        <v>-10.309576156990193</v>
      </c>
      <c r="AL241">
        <v>1653209.2755984599</v>
      </c>
      <c r="AM241">
        <v>-10.99175795818854</v>
      </c>
    </row>
    <row r="242" spans="1:39" x14ac:dyDescent="0.3">
      <c r="A242">
        <v>239</v>
      </c>
      <c r="B242">
        <v>285766945.33649313</v>
      </c>
      <c r="C242">
        <v>2511.6155266261931</v>
      </c>
      <c r="D242">
        <v>23761.055852622583</v>
      </c>
      <c r="E242">
        <v>0.53364488770442964</v>
      </c>
      <c r="F242">
        <v>0.53993804127063771</v>
      </c>
      <c r="S242">
        <v>239</v>
      </c>
      <c r="T242">
        <v>0.50019110050156579</v>
      </c>
      <c r="AG242">
        <v>238</v>
      </c>
      <c r="AH242">
        <v>1541680.7297669984</v>
      </c>
      <c r="AI242">
        <v>-10.309576156990193</v>
      </c>
      <c r="AJ242">
        <v>1541680.7297669984</v>
      </c>
      <c r="AK242">
        <v>-10.309576156990193</v>
      </c>
      <c r="AL242">
        <v>1653209.2755984599</v>
      </c>
      <c r="AM242">
        <v>-10.99175795818854</v>
      </c>
    </row>
    <row r="243" spans="1:39" x14ac:dyDescent="0.3">
      <c r="A243">
        <v>240</v>
      </c>
      <c r="B243">
        <v>285772102.91077316</v>
      </c>
      <c r="C243">
        <v>2511.6549238076932</v>
      </c>
      <c r="D243">
        <v>23761.426872269032</v>
      </c>
      <c r="E243">
        <v>0.53358497686805173</v>
      </c>
      <c r="F243">
        <v>0.53987133506783413</v>
      </c>
      <c r="S243">
        <v>240</v>
      </c>
      <c r="T243">
        <v>0.50004026196226781</v>
      </c>
      <c r="AG243">
        <v>239</v>
      </c>
      <c r="AH243">
        <v>1541680.7297669984</v>
      </c>
      <c r="AI243">
        <v>-10.309576156990193</v>
      </c>
      <c r="AJ243">
        <v>1541680.7297669984</v>
      </c>
      <c r="AK243">
        <v>-10.309576156990193</v>
      </c>
      <c r="AL243">
        <v>1653209.2755984599</v>
      </c>
      <c r="AM243">
        <v>-10.99175795818854</v>
      </c>
    </row>
    <row r="244" spans="1:39" x14ac:dyDescent="0.3">
      <c r="A244">
        <v>241</v>
      </c>
      <c r="B244">
        <v>287204618.63592505</v>
      </c>
      <c r="C244">
        <v>2520.5600826040973</v>
      </c>
      <c r="D244">
        <v>23878.054848946111</v>
      </c>
      <c r="E244">
        <v>0.51977145052859597</v>
      </c>
      <c r="F244">
        <v>0.52107644155425581</v>
      </c>
      <c r="S244">
        <v>241</v>
      </c>
      <c r="T244">
        <v>0.49986903661676135</v>
      </c>
      <c r="AG244">
        <v>240</v>
      </c>
      <c r="AH244">
        <v>1541680.7297669984</v>
      </c>
      <c r="AI244">
        <v>-10.309576156990193</v>
      </c>
      <c r="AJ244">
        <v>1541680.7297669984</v>
      </c>
      <c r="AK244">
        <v>-10.309576156990193</v>
      </c>
      <c r="AL244">
        <v>1653209.2755984599</v>
      </c>
      <c r="AM244">
        <v>-10.99175795818854</v>
      </c>
    </row>
    <row r="245" spans="1:39" x14ac:dyDescent="0.3">
      <c r="A245">
        <v>242</v>
      </c>
      <c r="B245">
        <v>287209776.21020496</v>
      </c>
      <c r="C245">
        <v>2520.5994797855969</v>
      </c>
      <c r="D245">
        <v>23878.425868592563</v>
      </c>
      <c r="E245">
        <v>0.51971153786373103</v>
      </c>
      <c r="F245">
        <v>0.52100973310942056</v>
      </c>
      <c r="S245">
        <v>242</v>
      </c>
      <c r="T245">
        <v>0.49957151293250346</v>
      </c>
      <c r="AG245">
        <v>241</v>
      </c>
      <c r="AH245">
        <v>1541680.7297669984</v>
      </c>
      <c r="AI245">
        <v>-10.309576156990193</v>
      </c>
      <c r="AJ245">
        <v>1541680.7297669984</v>
      </c>
      <c r="AK245">
        <v>-10.309576156990193</v>
      </c>
      <c r="AL245">
        <v>1653209.2755984599</v>
      </c>
      <c r="AM245">
        <v>-10.99175795818854</v>
      </c>
    </row>
    <row r="246" spans="1:39" x14ac:dyDescent="0.3">
      <c r="A246">
        <v>243</v>
      </c>
      <c r="B246">
        <v>287204618.63592505</v>
      </c>
      <c r="C246">
        <v>2523.0246826040975</v>
      </c>
      <c r="D246">
        <v>23878.054848946111</v>
      </c>
      <c r="E246">
        <v>0.51632269752715421</v>
      </c>
      <c r="F246">
        <v>0.52082338487923241</v>
      </c>
      <c r="S246">
        <v>243</v>
      </c>
      <c r="T246">
        <v>0.49849382823156502</v>
      </c>
      <c r="AG246">
        <v>242</v>
      </c>
      <c r="AH246">
        <v>1541680.7297669984</v>
      </c>
      <c r="AI246">
        <v>-10.309576156990193</v>
      </c>
      <c r="AJ246">
        <v>1541680.7297669984</v>
      </c>
      <c r="AK246">
        <v>-10.309576156990193</v>
      </c>
      <c r="AL246">
        <v>1653209.2755984599</v>
      </c>
      <c r="AM246">
        <v>-10.99175795818854</v>
      </c>
    </row>
    <row r="247" spans="1:39" x14ac:dyDescent="0.3">
      <c r="A247">
        <v>244</v>
      </c>
      <c r="B247">
        <v>287209776.21020496</v>
      </c>
      <c r="C247">
        <v>2523.0640797855967</v>
      </c>
      <c r="D247">
        <v>23878.425868592563</v>
      </c>
      <c r="E247">
        <v>0.51626278550807037</v>
      </c>
      <c r="F247">
        <v>0.52075667716963736</v>
      </c>
      <c r="S247">
        <v>244</v>
      </c>
      <c r="T247">
        <v>0.49842079724285698</v>
      </c>
      <c r="AG247">
        <v>243</v>
      </c>
      <c r="AH247">
        <v>1541680.7297669984</v>
      </c>
      <c r="AI247">
        <v>-10.309576156990193</v>
      </c>
      <c r="AJ247">
        <v>1541680.7297669984</v>
      </c>
      <c r="AK247">
        <v>-10.309576156990193</v>
      </c>
      <c r="AL247">
        <v>1653209.2755984599</v>
      </c>
      <c r="AM247">
        <v>-10.99175795818854</v>
      </c>
    </row>
    <row r="248" spans="1:39" x14ac:dyDescent="0.3">
      <c r="A248">
        <v>245</v>
      </c>
      <c r="B248">
        <v>287739311.16592664</v>
      </c>
      <c r="C248">
        <v>2524.391474303764</v>
      </c>
      <c r="D248">
        <v>23925.212135870843</v>
      </c>
      <c r="E248">
        <v>0.51389876298942339</v>
      </c>
      <c r="F248">
        <v>0.52030182234606881</v>
      </c>
      <c r="S248">
        <v>245</v>
      </c>
      <c r="T248">
        <v>0.4983231818555463</v>
      </c>
      <c r="AG248">
        <v>244</v>
      </c>
      <c r="AH248">
        <v>1541680.7297669984</v>
      </c>
      <c r="AI248">
        <v>-10.309576156990193</v>
      </c>
      <c r="AJ248">
        <v>1541680.7297669984</v>
      </c>
      <c r="AK248">
        <v>-10.309576156990193</v>
      </c>
      <c r="AL248">
        <v>1653209.2755984599</v>
      </c>
      <c r="AM248">
        <v>-10.99175795818854</v>
      </c>
    </row>
    <row r="249" spans="1:39" x14ac:dyDescent="0.3">
      <c r="A249">
        <v>246</v>
      </c>
      <c r="B249">
        <v>287744468.74020672</v>
      </c>
      <c r="C249">
        <v>2524.4308714852641</v>
      </c>
      <c r="D249">
        <v>23925.583155517295</v>
      </c>
      <c r="E249">
        <v>0.51383885015563868</v>
      </c>
      <c r="F249">
        <v>0.52023511760316477</v>
      </c>
      <c r="S249">
        <v>246</v>
      </c>
      <c r="T249">
        <v>0.49760505647839276</v>
      </c>
      <c r="AG249">
        <v>245</v>
      </c>
      <c r="AH249">
        <v>1541680.7297669984</v>
      </c>
      <c r="AI249">
        <v>-10.309576156990193</v>
      </c>
      <c r="AJ249">
        <v>1541680.7297669984</v>
      </c>
      <c r="AK249">
        <v>-10.309576156990193</v>
      </c>
      <c r="AL249">
        <v>1653209.2755984599</v>
      </c>
      <c r="AM249">
        <v>-10.99175795818854</v>
      </c>
    </row>
    <row r="250" spans="1:39" x14ac:dyDescent="0.3">
      <c r="A250">
        <v>247</v>
      </c>
      <c r="B250">
        <v>287739311.16592664</v>
      </c>
      <c r="C250">
        <v>2526.8560743037638</v>
      </c>
      <c r="D250">
        <v>23925.212135870843</v>
      </c>
      <c r="E250">
        <v>0.51045007717819468</v>
      </c>
      <c r="F250">
        <v>0.51388174136618026</v>
      </c>
      <c r="S250">
        <v>247</v>
      </c>
      <c r="T250">
        <v>0.49688084699417762</v>
      </c>
      <c r="AG250">
        <v>246</v>
      </c>
      <c r="AH250">
        <v>1541680.7297669984</v>
      </c>
      <c r="AI250">
        <v>-10.309576156990193</v>
      </c>
      <c r="AJ250">
        <v>1541680.7297669984</v>
      </c>
      <c r="AK250">
        <v>-10.309576156990193</v>
      </c>
      <c r="AL250">
        <v>1653209.2755984599</v>
      </c>
      <c r="AM250">
        <v>-10.99175795818854</v>
      </c>
    </row>
    <row r="251" spans="1:39" x14ac:dyDescent="0.3">
      <c r="A251">
        <v>248</v>
      </c>
      <c r="B251">
        <v>287744468.74020672</v>
      </c>
      <c r="C251">
        <v>2526.8954714852644</v>
      </c>
      <c r="D251">
        <v>23925.583155517295</v>
      </c>
      <c r="E251">
        <v>0.51039016473835974</v>
      </c>
      <c r="F251">
        <v>0.5138150328192943</v>
      </c>
      <c r="S251">
        <v>248</v>
      </c>
      <c r="T251">
        <v>0.49669272437456624</v>
      </c>
      <c r="AG251">
        <v>247</v>
      </c>
      <c r="AH251">
        <v>1541680.7297669984</v>
      </c>
      <c r="AI251">
        <v>-10.309576156990193</v>
      </c>
      <c r="AJ251">
        <v>1541680.7297669984</v>
      </c>
      <c r="AK251">
        <v>-10.309576156990193</v>
      </c>
      <c r="AL251">
        <v>1653209.2755984599</v>
      </c>
      <c r="AM251">
        <v>-10.99175795818854</v>
      </c>
    </row>
    <row r="252" spans="1:39" x14ac:dyDescent="0.3">
      <c r="A252">
        <v>249</v>
      </c>
      <c r="B252">
        <v>287204618.63592505</v>
      </c>
      <c r="C252">
        <v>2528.1000826040972</v>
      </c>
      <c r="D252">
        <v>23878.054848946111</v>
      </c>
      <c r="E252">
        <v>0.50922054596331257</v>
      </c>
      <c r="F252">
        <v>0.5136287699300004</v>
      </c>
      <c r="S252">
        <v>249</v>
      </c>
      <c r="T252">
        <v>0.49569332937659322</v>
      </c>
      <c r="AG252">
        <v>248</v>
      </c>
      <c r="AH252">
        <v>1679617.4808691645</v>
      </c>
      <c r="AI252">
        <v>-20.179158267452074</v>
      </c>
      <c r="AJ252">
        <v>1679617.4808691645</v>
      </c>
      <c r="AK252">
        <v>-20.179158267452074</v>
      </c>
      <c r="AL252">
        <v>1810709.8286458419</v>
      </c>
      <c r="AM252">
        <v>-21.565896102790752</v>
      </c>
    </row>
    <row r="253" spans="1:39" x14ac:dyDescent="0.3">
      <c r="A253">
        <v>250</v>
      </c>
      <c r="B253">
        <v>287209776.21020496</v>
      </c>
      <c r="C253">
        <v>2528.1394797855969</v>
      </c>
      <c r="D253">
        <v>23878.425868592563</v>
      </c>
      <c r="E253">
        <v>0.5091606362665152</v>
      </c>
      <c r="F253">
        <v>0.51356206181598318</v>
      </c>
      <c r="S253">
        <v>250</v>
      </c>
      <c r="T253">
        <v>0.49486064641603433</v>
      </c>
      <c r="AG253">
        <v>249</v>
      </c>
      <c r="AH253">
        <v>1679617.4808691645</v>
      </c>
      <c r="AI253">
        <v>-20.179158267452074</v>
      </c>
      <c r="AJ253">
        <v>1679617.4808691645</v>
      </c>
      <c r="AK253">
        <v>-20.179158267452074</v>
      </c>
      <c r="AL253">
        <v>1810709.8286458419</v>
      </c>
      <c r="AM253">
        <v>-21.565896102790752</v>
      </c>
    </row>
    <row r="254" spans="1:39" x14ac:dyDescent="0.3">
      <c r="A254">
        <v>251</v>
      </c>
      <c r="B254">
        <v>287739311.16592664</v>
      </c>
      <c r="C254">
        <v>2531.9314743037639</v>
      </c>
      <c r="D254">
        <v>23925.212135870843</v>
      </c>
      <c r="E254">
        <v>0.50334813389615063</v>
      </c>
      <c r="F254">
        <v>0.51310753733639047</v>
      </c>
      <c r="S254">
        <v>251</v>
      </c>
      <c r="T254">
        <v>0.49477886644482244</v>
      </c>
      <c r="AG254">
        <v>250</v>
      </c>
      <c r="AH254">
        <v>1679617.4808691645</v>
      </c>
      <c r="AI254">
        <v>-20.179158267452074</v>
      </c>
      <c r="AJ254">
        <v>1679617.4808691645</v>
      </c>
      <c r="AK254">
        <v>-20.179158267452074</v>
      </c>
      <c r="AL254">
        <v>1810709.8286458419</v>
      </c>
      <c r="AM254">
        <v>-21.565896102790752</v>
      </c>
    </row>
    <row r="255" spans="1:39" x14ac:dyDescent="0.3">
      <c r="A255">
        <v>252</v>
      </c>
      <c r="B255">
        <v>287744468.74020672</v>
      </c>
      <c r="C255">
        <v>2531.9708714852645</v>
      </c>
      <c r="D255">
        <v>23925.583155517295</v>
      </c>
      <c r="E255">
        <v>0.50328822326108524</v>
      </c>
      <c r="F255">
        <v>0.51304083156249736</v>
      </c>
      <c r="S255">
        <v>252</v>
      </c>
      <c r="T255">
        <v>0.49374751913553983</v>
      </c>
      <c r="AG255">
        <v>251</v>
      </c>
      <c r="AH255">
        <v>1679617.4808691645</v>
      </c>
      <c r="AI255">
        <v>-20.179158267452074</v>
      </c>
      <c r="AJ255">
        <v>1679617.4808691645</v>
      </c>
      <c r="AK255">
        <v>-20.179158267452074</v>
      </c>
      <c r="AL255">
        <v>1810709.8286458419</v>
      </c>
      <c r="AM255">
        <v>-21.565896102790752</v>
      </c>
    </row>
    <row r="256" spans="1:39" x14ac:dyDescent="0.3">
      <c r="A256">
        <v>253</v>
      </c>
      <c r="B256">
        <v>290281341.65725112</v>
      </c>
      <c r="C256">
        <v>2540.7875335201484</v>
      </c>
      <c r="D256">
        <v>24129.887476403535</v>
      </c>
      <c r="E256">
        <v>0.48855915040830994</v>
      </c>
      <c r="F256">
        <v>0.4805484266311037</v>
      </c>
      <c r="S256">
        <v>253</v>
      </c>
      <c r="T256">
        <v>0.49362547604222051</v>
      </c>
      <c r="AG256">
        <v>252</v>
      </c>
      <c r="AH256">
        <v>1679617.4808691645</v>
      </c>
      <c r="AI256">
        <v>-20.179158267452074</v>
      </c>
      <c r="AJ256">
        <v>1679617.4808691645</v>
      </c>
      <c r="AK256">
        <v>-20.179158267452074</v>
      </c>
      <c r="AL256">
        <v>1810709.8286458419</v>
      </c>
      <c r="AM256">
        <v>-21.565896102790752</v>
      </c>
    </row>
    <row r="257" spans="1:39" x14ac:dyDescent="0.3">
      <c r="A257">
        <v>254</v>
      </c>
      <c r="B257">
        <v>290286499.23153114</v>
      </c>
      <c r="C257">
        <v>2540.8269307016481</v>
      </c>
      <c r="D257">
        <v>24130.258496049984</v>
      </c>
      <c r="E257">
        <v>0.48849923941729551</v>
      </c>
      <c r="F257">
        <v>0.48049045325226131</v>
      </c>
      <c r="S257">
        <v>254</v>
      </c>
      <c r="T257">
        <v>0.49341152874941846</v>
      </c>
      <c r="AG257">
        <v>253</v>
      </c>
      <c r="AH257">
        <v>1679617.4808691645</v>
      </c>
      <c r="AI257">
        <v>-20.179158267452074</v>
      </c>
      <c r="AJ257">
        <v>1679617.4808691645</v>
      </c>
      <c r="AK257">
        <v>-20.179158267452074</v>
      </c>
      <c r="AL257">
        <v>1810709.8286458419</v>
      </c>
      <c r="AM257">
        <v>-21.565896102790752</v>
      </c>
    </row>
    <row r="258" spans="1:39" x14ac:dyDescent="0.3">
      <c r="A258">
        <v>255</v>
      </c>
      <c r="B258">
        <v>290281341.65725112</v>
      </c>
      <c r="C258">
        <v>2541.3517335201482</v>
      </c>
      <c r="D258">
        <v>24129.887476403535</v>
      </c>
      <c r="E258">
        <v>0.48776965037508946</v>
      </c>
      <c r="F258">
        <v>0.48048172019941437</v>
      </c>
      <c r="S258">
        <v>255</v>
      </c>
      <c r="T258">
        <v>0.4929446635603939</v>
      </c>
      <c r="AG258">
        <v>254</v>
      </c>
      <c r="AH258">
        <v>1679617.4808691645</v>
      </c>
      <c r="AI258">
        <v>-20.179158267452074</v>
      </c>
      <c r="AJ258">
        <v>1679617.4808691645</v>
      </c>
      <c r="AK258">
        <v>-20.179158267452074</v>
      </c>
      <c r="AL258">
        <v>1810709.8286458419</v>
      </c>
      <c r="AM258">
        <v>-21.565896102790752</v>
      </c>
    </row>
    <row r="259" spans="1:39" x14ac:dyDescent="0.3">
      <c r="A259">
        <v>256</v>
      </c>
      <c r="B259">
        <v>290286499.23153114</v>
      </c>
      <c r="C259">
        <v>2541.3911307016483</v>
      </c>
      <c r="D259">
        <v>24130.258496049984</v>
      </c>
      <c r="E259">
        <v>0.48770973913314736</v>
      </c>
      <c r="F259">
        <v>0.48042374649899611</v>
      </c>
      <c r="S259">
        <v>256</v>
      </c>
      <c r="T259">
        <v>0.49285477150948898</v>
      </c>
      <c r="AG259">
        <v>255</v>
      </c>
      <c r="AH259">
        <v>1679617.4808691645</v>
      </c>
      <c r="AI259">
        <v>-20.179158267452074</v>
      </c>
      <c r="AJ259">
        <v>1679617.4808691645</v>
      </c>
      <c r="AK259">
        <v>-20.179158267452074</v>
      </c>
      <c r="AL259">
        <v>1810709.8286458419</v>
      </c>
      <c r="AM259">
        <v>-21.565896102790752</v>
      </c>
    </row>
    <row r="260" spans="1:39" x14ac:dyDescent="0.3">
      <c r="A260">
        <v>257</v>
      </c>
      <c r="B260">
        <v>290816034.18725282</v>
      </c>
      <c r="C260">
        <v>2544.6189252198146</v>
      </c>
      <c r="D260">
        <v>24177.044763328264</v>
      </c>
      <c r="E260">
        <v>0.48268672161025911</v>
      </c>
      <c r="F260">
        <v>0.48000082173052766</v>
      </c>
      <c r="S260">
        <v>257</v>
      </c>
      <c r="T260">
        <v>0.49281123643764468</v>
      </c>
      <c r="AG260">
        <v>256</v>
      </c>
      <c r="AH260">
        <v>1679617.4808691645</v>
      </c>
      <c r="AI260">
        <v>-20.179158267452074</v>
      </c>
      <c r="AJ260">
        <v>1679617.4808691645</v>
      </c>
      <c r="AK260">
        <v>-20.179158267452074</v>
      </c>
      <c r="AL260">
        <v>1810709.8286458419</v>
      </c>
      <c r="AM260">
        <v>-21.565896102790752</v>
      </c>
    </row>
    <row r="261" spans="1:39" x14ac:dyDescent="0.3">
      <c r="A261">
        <v>258</v>
      </c>
      <c r="B261">
        <v>290821191.76153272</v>
      </c>
      <c r="C261">
        <v>2544.6583224013148</v>
      </c>
      <c r="D261">
        <v>24177.415782974709</v>
      </c>
      <c r="E261">
        <v>0.48262681146001468</v>
      </c>
      <c r="F261">
        <v>0.47993411322430357</v>
      </c>
      <c r="S261">
        <v>258</v>
      </c>
      <c r="T261">
        <v>0.49260160237428136</v>
      </c>
      <c r="AG261">
        <v>257</v>
      </c>
      <c r="AH261">
        <v>1679617.4808691645</v>
      </c>
      <c r="AI261">
        <v>-20.179158267452074</v>
      </c>
      <c r="AJ261">
        <v>1679617.4808691645</v>
      </c>
      <c r="AK261">
        <v>-20.179158267452074</v>
      </c>
      <c r="AL261">
        <v>1810709.8286458419</v>
      </c>
      <c r="AM261">
        <v>-21.565896102790752</v>
      </c>
    </row>
    <row r="262" spans="1:39" x14ac:dyDescent="0.3">
      <c r="A262">
        <v>259</v>
      </c>
      <c r="B262">
        <v>290816034.18725282</v>
      </c>
      <c r="C262">
        <v>2545.1831252198149</v>
      </c>
      <c r="D262">
        <v>24177.044763328264</v>
      </c>
      <c r="E262">
        <v>0.48189719249958762</v>
      </c>
      <c r="F262">
        <v>0.47335408638599713</v>
      </c>
      <c r="S262">
        <v>259</v>
      </c>
      <c r="T262">
        <v>0.49187884309633984</v>
      </c>
      <c r="AG262">
        <v>258</v>
      </c>
      <c r="AH262">
        <v>1679617.4808691645</v>
      </c>
      <c r="AI262">
        <v>-20.179158267452074</v>
      </c>
      <c r="AJ262">
        <v>1679617.4808691645</v>
      </c>
      <c r="AK262">
        <v>-20.179158267452074</v>
      </c>
      <c r="AL262">
        <v>1810709.8286458419</v>
      </c>
      <c r="AM262">
        <v>-21.565896102790752</v>
      </c>
    </row>
    <row r="263" spans="1:39" x14ac:dyDescent="0.3">
      <c r="A263">
        <v>260</v>
      </c>
      <c r="B263">
        <v>290821191.76153272</v>
      </c>
      <c r="C263">
        <v>2545.2225224013146</v>
      </c>
      <c r="D263">
        <v>24177.415782974709</v>
      </c>
      <c r="E263">
        <v>0.48183728204068688</v>
      </c>
      <c r="F263">
        <v>0.47329606801976432</v>
      </c>
      <c r="S263">
        <v>260</v>
      </c>
      <c r="T263">
        <v>0.49176552650286137</v>
      </c>
      <c r="AG263">
        <v>259</v>
      </c>
      <c r="AH263">
        <v>1679617.4808691645</v>
      </c>
      <c r="AI263">
        <v>-20.179158267452074</v>
      </c>
      <c r="AJ263">
        <v>1679617.4808691645</v>
      </c>
      <c r="AK263">
        <v>-20.179158267452074</v>
      </c>
      <c r="AL263">
        <v>1810709.8286458419</v>
      </c>
      <c r="AM263">
        <v>-21.565896102790752</v>
      </c>
    </row>
    <row r="264" spans="1:39" x14ac:dyDescent="0.3">
      <c r="A264">
        <v>261</v>
      </c>
      <c r="B264">
        <v>290281341.65725112</v>
      </c>
      <c r="C264">
        <v>2546.1195335201483</v>
      </c>
      <c r="D264">
        <v>24129.887476403535</v>
      </c>
      <c r="E264">
        <v>0.48109797674708749</v>
      </c>
      <c r="F264">
        <v>0.47328738080161464</v>
      </c>
      <c r="S264">
        <v>261</v>
      </c>
      <c r="T264">
        <v>0.49160931556823217</v>
      </c>
      <c r="AG264">
        <v>260</v>
      </c>
      <c r="AH264">
        <v>1679617.4808691645</v>
      </c>
      <c r="AI264">
        <v>-20.179158267452074</v>
      </c>
      <c r="AJ264">
        <v>1679617.4808691645</v>
      </c>
      <c r="AK264">
        <v>-20.179158267452074</v>
      </c>
      <c r="AL264">
        <v>1810709.8286458419</v>
      </c>
      <c r="AM264">
        <v>-21.565896102790752</v>
      </c>
    </row>
    <row r="265" spans="1:39" x14ac:dyDescent="0.3">
      <c r="A265">
        <v>262</v>
      </c>
      <c r="B265">
        <v>290286499.23153114</v>
      </c>
      <c r="C265">
        <v>2546.1589307016484</v>
      </c>
      <c r="D265">
        <v>24130.258496049984</v>
      </c>
      <c r="E265">
        <v>0.48103806404392085</v>
      </c>
      <c r="F265">
        <v>0.47322936204354565</v>
      </c>
      <c r="S265">
        <v>262</v>
      </c>
      <c r="T265">
        <v>0.49155181939255882</v>
      </c>
      <c r="AG265">
        <v>261</v>
      </c>
      <c r="AH265">
        <v>1679617.4808691645</v>
      </c>
      <c r="AI265">
        <v>-20.179158267452074</v>
      </c>
      <c r="AJ265">
        <v>1679617.4808691645</v>
      </c>
      <c r="AK265">
        <v>-20.179158267452074</v>
      </c>
      <c r="AL265">
        <v>1810709.8286458419</v>
      </c>
      <c r="AM265">
        <v>-21.565896102790752</v>
      </c>
    </row>
    <row r="266" spans="1:39" x14ac:dyDescent="0.3">
      <c r="A266">
        <v>263</v>
      </c>
      <c r="B266">
        <v>290858089.42444426</v>
      </c>
      <c r="C266">
        <v>2546.8129314327994</v>
      </c>
      <c r="D266">
        <v>24174.968951933039</v>
      </c>
      <c r="E266">
        <v>0.4795865457637381</v>
      </c>
      <c r="F266">
        <v>0.47280615917664309</v>
      </c>
      <c r="S266">
        <v>263</v>
      </c>
      <c r="T266">
        <v>0.49102755682788934</v>
      </c>
      <c r="AG266">
        <v>262</v>
      </c>
      <c r="AH266">
        <v>1679617.4808691645</v>
      </c>
      <c r="AI266">
        <v>-20.179158267452074</v>
      </c>
      <c r="AJ266">
        <v>1679617.4808691645</v>
      </c>
      <c r="AK266">
        <v>-20.179158267452074</v>
      </c>
      <c r="AL266">
        <v>1810709.8286458419</v>
      </c>
      <c r="AM266">
        <v>-21.565896102790752</v>
      </c>
    </row>
    <row r="267" spans="1:39" x14ac:dyDescent="0.3">
      <c r="A267">
        <v>264</v>
      </c>
      <c r="B267">
        <v>290863246.99872434</v>
      </c>
      <c r="C267">
        <v>2546.8523286142999</v>
      </c>
      <c r="D267">
        <v>24175.339971579491</v>
      </c>
      <c r="E267">
        <v>0.47952663466396006</v>
      </c>
      <c r="F267">
        <v>0.47279650199515083</v>
      </c>
      <c r="S267">
        <v>264</v>
      </c>
      <c r="T267">
        <v>0.4909847616692356</v>
      </c>
      <c r="AG267">
        <v>263</v>
      </c>
      <c r="AH267">
        <v>1679617.4808691645</v>
      </c>
      <c r="AI267">
        <v>-20.179158267452074</v>
      </c>
      <c r="AJ267">
        <v>1679617.4808691645</v>
      </c>
      <c r="AK267">
        <v>-20.179158267452074</v>
      </c>
      <c r="AL267">
        <v>1810709.8286458419</v>
      </c>
      <c r="AM267">
        <v>-21.565896102790752</v>
      </c>
    </row>
    <row r="268" spans="1:39" x14ac:dyDescent="0.3">
      <c r="A268">
        <v>265</v>
      </c>
      <c r="B268">
        <v>290858089.42444426</v>
      </c>
      <c r="C268">
        <v>2549.2593314327992</v>
      </c>
      <c r="D268">
        <v>24174.968951933039</v>
      </c>
      <c r="E268">
        <v>0.47616314109586622</v>
      </c>
      <c r="F268">
        <v>0.47273945085727709</v>
      </c>
      <c r="S268">
        <v>265</v>
      </c>
      <c r="T268">
        <v>0.49091651897502625</v>
      </c>
      <c r="AG268">
        <v>264</v>
      </c>
      <c r="AH268">
        <v>1679617.4808691645</v>
      </c>
      <c r="AI268">
        <v>-20.179158267452074</v>
      </c>
      <c r="AJ268">
        <v>1679617.4808691645</v>
      </c>
      <c r="AK268">
        <v>-20.179158267452074</v>
      </c>
      <c r="AL268">
        <v>1810709.8286458419</v>
      </c>
      <c r="AM268">
        <v>-21.565896102790752</v>
      </c>
    </row>
    <row r="269" spans="1:39" x14ac:dyDescent="0.3">
      <c r="A269">
        <v>266</v>
      </c>
      <c r="B269">
        <v>290863246.99872434</v>
      </c>
      <c r="C269">
        <v>2549.2987286142998</v>
      </c>
      <c r="D269">
        <v>24175.339971579491</v>
      </c>
      <c r="E269">
        <v>0.47610322901395724</v>
      </c>
      <c r="F269">
        <v>0.47272979549487337</v>
      </c>
      <c r="S269">
        <v>266</v>
      </c>
      <c r="T269">
        <v>0.49083382087666677</v>
      </c>
      <c r="AG269">
        <v>265</v>
      </c>
      <c r="AH269">
        <v>1679617.4808691645</v>
      </c>
      <c r="AI269">
        <v>-20.179158267452074</v>
      </c>
      <c r="AJ269">
        <v>1679617.4808691645</v>
      </c>
      <c r="AK269">
        <v>-20.179158267452074</v>
      </c>
      <c r="AL269">
        <v>1810709.8286458419</v>
      </c>
      <c r="AM269">
        <v>-21.565896102790752</v>
      </c>
    </row>
    <row r="270" spans="1:39" x14ac:dyDescent="0.3">
      <c r="A270">
        <v>267</v>
      </c>
      <c r="B270">
        <v>290816034.18725282</v>
      </c>
      <c r="C270">
        <v>2549.950925219815</v>
      </c>
      <c r="D270">
        <v>24177.044763328264</v>
      </c>
      <c r="E270">
        <v>0.47522531949888724</v>
      </c>
      <c r="F270">
        <v>0.47254513801497866</v>
      </c>
      <c r="S270">
        <v>267</v>
      </c>
      <c r="T270">
        <v>0.49070628040177622</v>
      </c>
      <c r="AG270">
        <v>266</v>
      </c>
      <c r="AH270">
        <v>1679617.4808691645</v>
      </c>
      <c r="AI270">
        <v>-20.179158267452074</v>
      </c>
      <c r="AJ270">
        <v>1679617.4808691645</v>
      </c>
      <c r="AK270">
        <v>-20.179158267452074</v>
      </c>
      <c r="AL270">
        <v>1810709.8286458419</v>
      </c>
      <c r="AM270">
        <v>-21.565896102790752</v>
      </c>
    </row>
    <row r="271" spans="1:39" x14ac:dyDescent="0.3">
      <c r="A271">
        <v>268</v>
      </c>
      <c r="B271">
        <v>290821191.76153272</v>
      </c>
      <c r="C271">
        <v>2549.9903224013146</v>
      </c>
      <c r="D271">
        <v>24177.415782974709</v>
      </c>
      <c r="E271">
        <v>0.47516540709010724</v>
      </c>
      <c r="F271">
        <v>0.47247843035300885</v>
      </c>
      <c r="S271">
        <v>268</v>
      </c>
      <c r="T271">
        <v>0.48983741784814078</v>
      </c>
      <c r="AG271">
        <v>267</v>
      </c>
      <c r="AH271">
        <v>1679617.4808691645</v>
      </c>
      <c r="AI271">
        <v>-20.179158267452074</v>
      </c>
      <c r="AJ271">
        <v>1679617.4808691645</v>
      </c>
      <c r="AK271">
        <v>-20.179158267452074</v>
      </c>
      <c r="AL271">
        <v>1810709.8286458419</v>
      </c>
      <c r="AM271">
        <v>-21.565896102790752</v>
      </c>
    </row>
    <row r="272" spans="1:39" x14ac:dyDescent="0.3">
      <c r="A272">
        <v>269</v>
      </c>
      <c r="B272">
        <v>291392781.95444596</v>
      </c>
      <c r="C272">
        <v>2552.508323132467</v>
      </c>
      <c r="D272">
        <v>24222.126238857778</v>
      </c>
      <c r="E272">
        <v>0.47110559805959734</v>
      </c>
      <c r="F272">
        <v>0.47204001911685772</v>
      </c>
      <c r="S272">
        <v>269</v>
      </c>
      <c r="T272">
        <v>0.48975316394446766</v>
      </c>
      <c r="AG272">
        <v>268</v>
      </c>
      <c r="AH272">
        <v>1679617.4808691645</v>
      </c>
      <c r="AI272">
        <v>-20.179158267452074</v>
      </c>
      <c r="AJ272">
        <v>1679617.4808691645</v>
      </c>
      <c r="AK272">
        <v>-20.179158267452074</v>
      </c>
      <c r="AL272">
        <v>1810709.8286458419</v>
      </c>
      <c r="AM272">
        <v>-21.565896102790752</v>
      </c>
    </row>
    <row r="273" spans="1:39" x14ac:dyDescent="0.3">
      <c r="A273">
        <v>270</v>
      </c>
      <c r="B273">
        <v>291397939.52872598</v>
      </c>
      <c r="C273">
        <v>2552.5477203139667</v>
      </c>
      <c r="D273">
        <v>24222.497258504227</v>
      </c>
      <c r="E273">
        <v>0.47104568679296693</v>
      </c>
      <c r="F273">
        <v>0.47197331050010383</v>
      </c>
      <c r="S273">
        <v>270</v>
      </c>
      <c r="T273">
        <v>0.48964780655348067</v>
      </c>
      <c r="AG273">
        <v>269</v>
      </c>
      <c r="AH273">
        <v>1679617.4808691645</v>
      </c>
      <c r="AI273">
        <v>-20.179158267452074</v>
      </c>
      <c r="AJ273">
        <v>1679617.4808691645</v>
      </c>
      <c r="AK273">
        <v>-20.179158267452074</v>
      </c>
      <c r="AL273">
        <v>1810709.8286458419</v>
      </c>
      <c r="AM273">
        <v>-21.565896102790752</v>
      </c>
    </row>
    <row r="274" spans="1:39" x14ac:dyDescent="0.3">
      <c r="A274">
        <v>271</v>
      </c>
      <c r="B274">
        <v>291600171.39271814</v>
      </c>
      <c r="C274">
        <v>2552.9497503250814</v>
      </c>
      <c r="D274">
        <v>24238.695637298115</v>
      </c>
      <c r="E274">
        <v>0.47029282951551926</v>
      </c>
      <c r="F274">
        <v>0.46700435847870603</v>
      </c>
      <c r="S274">
        <v>271</v>
      </c>
      <c r="T274">
        <v>0.48915699180216876</v>
      </c>
      <c r="AG274">
        <v>270</v>
      </c>
      <c r="AH274">
        <v>1679617.4808691645</v>
      </c>
      <c r="AI274">
        <v>-20.179158267452074</v>
      </c>
      <c r="AJ274">
        <v>1679617.4808691645</v>
      </c>
      <c r="AK274">
        <v>-20.179158267452074</v>
      </c>
      <c r="AL274">
        <v>1810709.8286458419</v>
      </c>
      <c r="AM274">
        <v>-21.565896102790752</v>
      </c>
    </row>
    <row r="275" spans="1:39" x14ac:dyDescent="0.3">
      <c r="A275">
        <v>272</v>
      </c>
      <c r="B275">
        <v>291392781.95444596</v>
      </c>
      <c r="C275">
        <v>2553.0907231324668</v>
      </c>
      <c r="D275">
        <v>24222.126238857778</v>
      </c>
      <c r="E275">
        <v>0.47029058637073462</v>
      </c>
      <c r="F275">
        <v>0.46693765007489491</v>
      </c>
      <c r="S275">
        <v>272</v>
      </c>
      <c r="T275">
        <v>0.48893487227987104</v>
      </c>
      <c r="AG275">
        <v>271</v>
      </c>
      <c r="AH275">
        <v>1679617.4808691645</v>
      </c>
      <c r="AI275">
        <v>-20.179158267452074</v>
      </c>
      <c r="AJ275">
        <v>1679617.4808691645</v>
      </c>
      <c r="AK275">
        <v>-20.179158267452074</v>
      </c>
      <c r="AL275">
        <v>1810709.8286458419</v>
      </c>
      <c r="AM275">
        <v>-21.565896102790752</v>
      </c>
    </row>
    <row r="276" spans="1:39" x14ac:dyDescent="0.3">
      <c r="A276">
        <v>273</v>
      </c>
      <c r="B276">
        <v>291605328.96699804</v>
      </c>
      <c r="C276">
        <v>2552.9891475065815</v>
      </c>
      <c r="D276">
        <v>24239.06665694456</v>
      </c>
      <c r="E276">
        <v>0.47023291907703713</v>
      </c>
      <c r="F276">
        <v>0.46675144226168763</v>
      </c>
      <c r="S276">
        <v>273</v>
      </c>
      <c r="T276">
        <v>0.48816280011844282</v>
      </c>
      <c r="AG276">
        <v>272</v>
      </c>
      <c r="AH276">
        <v>1679617.4808691645</v>
      </c>
      <c r="AI276">
        <v>-20.179158267452074</v>
      </c>
      <c r="AJ276">
        <v>1679617.4808691645</v>
      </c>
      <c r="AK276">
        <v>-20.179158267452074</v>
      </c>
      <c r="AL276">
        <v>1810709.8286458419</v>
      </c>
      <c r="AM276">
        <v>-21.565896102790752</v>
      </c>
    </row>
    <row r="277" spans="1:39" x14ac:dyDescent="0.3">
      <c r="A277">
        <v>274</v>
      </c>
      <c r="B277">
        <v>291397939.52872598</v>
      </c>
      <c r="C277">
        <v>2553.1301203139669</v>
      </c>
      <c r="D277">
        <v>24222.497258504227</v>
      </c>
      <c r="E277">
        <v>0.47023067483841763</v>
      </c>
      <c r="F277">
        <v>0.46668473337420052</v>
      </c>
      <c r="S277">
        <v>274</v>
      </c>
      <c r="T277">
        <v>0.48805558605936417</v>
      </c>
      <c r="AG277">
        <v>273</v>
      </c>
      <c r="AH277">
        <v>1679617.4808691645</v>
      </c>
      <c r="AI277">
        <v>-20.179158267452074</v>
      </c>
      <c r="AJ277">
        <v>1679617.4808691645</v>
      </c>
      <c r="AK277">
        <v>-20.179158267452074</v>
      </c>
      <c r="AL277">
        <v>1810709.8286458419</v>
      </c>
      <c r="AM277">
        <v>-21.565896102790752</v>
      </c>
    </row>
    <row r="278" spans="1:39" x14ac:dyDescent="0.3">
      <c r="A278">
        <v>275</v>
      </c>
      <c r="B278">
        <v>290858089.42444426</v>
      </c>
      <c r="C278">
        <v>2554.1809314327993</v>
      </c>
      <c r="D278">
        <v>24174.968951933039</v>
      </c>
      <c r="E278">
        <v>0.46927644756990461</v>
      </c>
      <c r="F278">
        <v>0.46623135468304072</v>
      </c>
      <c r="S278">
        <v>275</v>
      </c>
      <c r="T278">
        <v>0.48797236208996853</v>
      </c>
      <c r="AG278">
        <v>274</v>
      </c>
      <c r="AH278">
        <v>1679617.4808691645</v>
      </c>
      <c r="AI278">
        <v>-20.179158267452074</v>
      </c>
      <c r="AJ278">
        <v>1679617.4808691645</v>
      </c>
      <c r="AK278">
        <v>-20.179158267452074</v>
      </c>
      <c r="AL278">
        <v>1810709.8286458419</v>
      </c>
      <c r="AM278">
        <v>-21.565896102790752</v>
      </c>
    </row>
    <row r="279" spans="1:39" x14ac:dyDescent="0.3">
      <c r="A279">
        <v>276</v>
      </c>
      <c r="B279">
        <v>290863246.99872434</v>
      </c>
      <c r="C279">
        <v>2554.2203286142999</v>
      </c>
      <c r="D279">
        <v>24175.339971579491</v>
      </c>
      <c r="E279">
        <v>0.46921653445793393</v>
      </c>
      <c r="F279">
        <v>0.4661646462655048</v>
      </c>
      <c r="S279">
        <v>276</v>
      </c>
      <c r="T279">
        <v>0.48637450119401698</v>
      </c>
      <c r="AG279">
        <v>275</v>
      </c>
      <c r="AH279">
        <v>1679617.4808691645</v>
      </c>
      <c r="AI279">
        <v>-20.179158267452074</v>
      </c>
      <c r="AJ279">
        <v>1679617.4808691645</v>
      </c>
      <c r="AK279">
        <v>-20.179158267452074</v>
      </c>
      <c r="AL279">
        <v>1810709.8286458419</v>
      </c>
      <c r="AM279">
        <v>-21.565896102790752</v>
      </c>
    </row>
    <row r="280" spans="1:39" x14ac:dyDescent="0.3">
      <c r="A280">
        <v>277</v>
      </c>
      <c r="B280">
        <v>291245410.98169971</v>
      </c>
      <c r="C280">
        <v>2554.4716023865949</v>
      </c>
      <c r="D280">
        <v>24211.377789249869</v>
      </c>
      <c r="E280">
        <v>0.46849512466383686</v>
      </c>
      <c r="F280">
        <v>0.46541045180318685</v>
      </c>
      <c r="S280">
        <v>277</v>
      </c>
      <c r="T280">
        <v>0.4829657615475883</v>
      </c>
      <c r="AG280">
        <v>276</v>
      </c>
      <c r="AH280">
        <v>1679617.4808691645</v>
      </c>
      <c r="AI280">
        <v>-20.179158267452074</v>
      </c>
      <c r="AJ280">
        <v>1679617.4808691645</v>
      </c>
      <c r="AK280">
        <v>-20.179158267452074</v>
      </c>
      <c r="AL280">
        <v>1810709.8286458419</v>
      </c>
      <c r="AM280">
        <v>-21.565896102790752</v>
      </c>
    </row>
    <row r="281" spans="1:39" x14ac:dyDescent="0.3">
      <c r="A281">
        <v>278</v>
      </c>
      <c r="B281">
        <v>291250568.55597973</v>
      </c>
      <c r="C281">
        <v>2554.5109995680946</v>
      </c>
      <c r="D281">
        <v>24211.748808896311</v>
      </c>
      <c r="E281">
        <v>0.46843521211731387</v>
      </c>
      <c r="F281">
        <v>0.46535058915909316</v>
      </c>
      <c r="S281">
        <v>278</v>
      </c>
      <c r="T281">
        <v>0.48208703575788125</v>
      </c>
      <c r="AG281">
        <v>277</v>
      </c>
      <c r="AH281">
        <v>1679617.4808691645</v>
      </c>
      <c r="AI281">
        <v>-20.179158267452074</v>
      </c>
      <c r="AJ281">
        <v>1679617.4808691645</v>
      </c>
      <c r="AK281">
        <v>-20.179158267452074</v>
      </c>
      <c r="AL281">
        <v>1810709.8286458419</v>
      </c>
      <c r="AM281">
        <v>-21.565896102790752</v>
      </c>
    </row>
    <row r="282" spans="1:39" x14ac:dyDescent="0.3">
      <c r="A282">
        <v>279</v>
      </c>
      <c r="B282">
        <v>291600171.39271814</v>
      </c>
      <c r="C282">
        <v>2555.3961503250812</v>
      </c>
      <c r="D282">
        <v>24238.695637298115</v>
      </c>
      <c r="E282">
        <v>0.46686927537573703</v>
      </c>
      <c r="F282">
        <v>0.46534374490765068</v>
      </c>
      <c r="S282">
        <v>279</v>
      </c>
      <c r="T282">
        <v>0.48120232436552152</v>
      </c>
      <c r="AG282">
        <v>278</v>
      </c>
      <c r="AH282">
        <v>1679617.4808691645</v>
      </c>
      <c r="AI282">
        <v>-20.179158267452074</v>
      </c>
      <c r="AJ282">
        <v>1679617.4808691645</v>
      </c>
      <c r="AK282">
        <v>-20.179158267452074</v>
      </c>
      <c r="AL282">
        <v>1810709.8286458419</v>
      </c>
      <c r="AM282">
        <v>-21.565896102790752</v>
      </c>
    </row>
    <row r="283" spans="1:39" x14ac:dyDescent="0.3">
      <c r="A283">
        <v>280</v>
      </c>
      <c r="B283">
        <v>291605328.96699804</v>
      </c>
      <c r="C283">
        <v>2555.4355475065813</v>
      </c>
      <c r="D283">
        <v>24239.06665694456</v>
      </c>
      <c r="E283">
        <v>0.46680936371378434</v>
      </c>
      <c r="F283">
        <v>0.46528388195572112</v>
      </c>
      <c r="S283">
        <v>280</v>
      </c>
      <c r="T283">
        <v>0.48084715507097864</v>
      </c>
      <c r="AG283">
        <v>279</v>
      </c>
      <c r="AH283">
        <v>1679617.4808691645</v>
      </c>
      <c r="AI283">
        <v>-20.179158267452074</v>
      </c>
      <c r="AJ283">
        <v>1679617.4808691645</v>
      </c>
      <c r="AK283">
        <v>-20.179158267452074</v>
      </c>
      <c r="AL283">
        <v>1810709.8286458419</v>
      </c>
      <c r="AM283">
        <v>-21.565896102790752</v>
      </c>
    </row>
    <row r="284" spans="1:39" x14ac:dyDescent="0.3">
      <c r="A284">
        <v>281</v>
      </c>
      <c r="B284">
        <v>291245410.98169971</v>
      </c>
      <c r="C284">
        <v>2556.9362023865947</v>
      </c>
      <c r="D284">
        <v>24211.377789249869</v>
      </c>
      <c r="E284">
        <v>0.46504648834840645</v>
      </c>
      <c r="F284">
        <v>0.46484525460967208</v>
      </c>
      <c r="S284">
        <v>281</v>
      </c>
      <c r="T284">
        <v>0.48033818832428282</v>
      </c>
      <c r="AG284">
        <v>280</v>
      </c>
      <c r="AH284">
        <v>1679617.4808691645</v>
      </c>
      <c r="AI284">
        <v>-20.179158267452074</v>
      </c>
      <c r="AJ284">
        <v>1679617.4808691645</v>
      </c>
      <c r="AK284">
        <v>-20.179158267452074</v>
      </c>
      <c r="AL284">
        <v>1810709.8286458419</v>
      </c>
      <c r="AM284">
        <v>-21.565896102790752</v>
      </c>
    </row>
    <row r="285" spans="1:39" x14ac:dyDescent="0.3">
      <c r="A285">
        <v>282</v>
      </c>
      <c r="B285">
        <v>291250568.55597973</v>
      </c>
      <c r="C285">
        <v>2556.9755995680948</v>
      </c>
      <c r="D285">
        <v>24211.748808896311</v>
      </c>
      <c r="E285">
        <v>0.46498657525175385</v>
      </c>
      <c r="F285">
        <v>0.46477854584297107</v>
      </c>
      <c r="S285">
        <v>282</v>
      </c>
      <c r="T285">
        <v>0.48032492047691272</v>
      </c>
      <c r="AG285">
        <v>281</v>
      </c>
      <c r="AH285">
        <v>1679617.4808691645</v>
      </c>
      <c r="AI285">
        <v>-20.179158267452074</v>
      </c>
      <c r="AJ285">
        <v>1679617.4808691645</v>
      </c>
      <c r="AK285">
        <v>-20.179158267452074</v>
      </c>
      <c r="AL285">
        <v>1810709.8286458419</v>
      </c>
      <c r="AM285">
        <v>-21.565896102790752</v>
      </c>
    </row>
    <row r="286" spans="1:39" x14ac:dyDescent="0.3">
      <c r="A286">
        <v>283</v>
      </c>
      <c r="B286">
        <v>292134863.92271978</v>
      </c>
      <c r="C286">
        <v>2556.7811420247476</v>
      </c>
      <c r="D286">
        <v>24285.852924222847</v>
      </c>
      <c r="E286">
        <v>0.46442051512020255</v>
      </c>
      <c r="F286">
        <v>0.46278777708317209</v>
      </c>
      <c r="S286">
        <v>283</v>
      </c>
      <c r="T286">
        <v>0.47998279172531438</v>
      </c>
      <c r="AG286">
        <v>282</v>
      </c>
      <c r="AH286">
        <v>1679617.4808691645</v>
      </c>
      <c r="AI286">
        <v>-20.179158267452074</v>
      </c>
      <c r="AJ286">
        <v>1679617.4808691645</v>
      </c>
      <c r="AK286">
        <v>-20.179158267452074</v>
      </c>
      <c r="AL286">
        <v>1810709.8286458419</v>
      </c>
      <c r="AM286">
        <v>-21.565896102790752</v>
      </c>
    </row>
    <row r="287" spans="1:39" x14ac:dyDescent="0.3">
      <c r="A287">
        <v>284</v>
      </c>
      <c r="B287">
        <v>292140021.49699974</v>
      </c>
      <c r="C287">
        <v>2556.8205392062473</v>
      </c>
      <c r="D287">
        <v>24286.223943869296</v>
      </c>
      <c r="E287">
        <v>0.46436060561029702</v>
      </c>
      <c r="F287">
        <v>0.46272107119725675</v>
      </c>
      <c r="S287">
        <v>284</v>
      </c>
      <c r="T287">
        <v>0.47913168894032426</v>
      </c>
      <c r="AG287">
        <v>283</v>
      </c>
      <c r="AH287">
        <v>1679617.4808691645</v>
      </c>
      <c r="AI287">
        <v>-20.179158267452074</v>
      </c>
      <c r="AJ287">
        <v>1679617.4808691645</v>
      </c>
      <c r="AK287">
        <v>-20.179158267452074</v>
      </c>
      <c r="AL287">
        <v>1810709.8286458419</v>
      </c>
      <c r="AM287">
        <v>-21.565896102790752</v>
      </c>
    </row>
    <row r="288" spans="1:39" x14ac:dyDescent="0.3">
      <c r="A288">
        <v>285</v>
      </c>
      <c r="B288">
        <v>291392781.95444596</v>
      </c>
      <c r="C288">
        <v>2558.0123231324669</v>
      </c>
      <c r="D288">
        <v>24222.126238857778</v>
      </c>
      <c r="E288">
        <v>0.46340369363263878</v>
      </c>
      <c r="F288">
        <v>0.4625362408814096</v>
      </c>
      <c r="S288">
        <v>285</v>
      </c>
      <c r="T288">
        <v>0.47858058033941459</v>
      </c>
      <c r="AG288">
        <v>284</v>
      </c>
      <c r="AH288">
        <v>1679617.4808691645</v>
      </c>
      <c r="AI288">
        <v>-20.179158267452074</v>
      </c>
      <c r="AJ288">
        <v>1679617.4808691645</v>
      </c>
      <c r="AK288">
        <v>-20.179158267452074</v>
      </c>
      <c r="AL288">
        <v>1810709.8286458419</v>
      </c>
      <c r="AM288">
        <v>-21.565896102790752</v>
      </c>
    </row>
    <row r="289" spans="1:39" x14ac:dyDescent="0.3">
      <c r="A289">
        <v>286</v>
      </c>
      <c r="B289">
        <v>291397939.52872598</v>
      </c>
      <c r="C289">
        <v>2558.0517203139666</v>
      </c>
      <c r="D289">
        <v>24222.497258504227</v>
      </c>
      <c r="E289">
        <v>0.46334378056323483</v>
      </c>
      <c r="F289">
        <v>0.4624695335719185</v>
      </c>
      <c r="S289">
        <v>286</v>
      </c>
      <c r="T289">
        <v>0.47826899049491117</v>
      </c>
      <c r="AG289">
        <v>285</v>
      </c>
      <c r="AH289">
        <v>1679617.4808691645</v>
      </c>
      <c r="AI289">
        <v>-20.179158267452074</v>
      </c>
      <c r="AJ289">
        <v>1679617.4808691645</v>
      </c>
      <c r="AK289">
        <v>-20.179158267452074</v>
      </c>
      <c r="AL289">
        <v>1810709.8286458419</v>
      </c>
      <c r="AM289">
        <v>-21.565896102790752</v>
      </c>
    </row>
    <row r="290" spans="1:39" x14ac:dyDescent="0.3">
      <c r="A290">
        <v>287</v>
      </c>
      <c r="B290">
        <v>291780103.51170135</v>
      </c>
      <c r="C290">
        <v>2558.3029940862607</v>
      </c>
      <c r="D290">
        <v>24258.535076174598</v>
      </c>
      <c r="E290">
        <v>0.46262250313053588</v>
      </c>
      <c r="F290">
        <v>0.46203098470991166</v>
      </c>
      <c r="S290">
        <v>287</v>
      </c>
      <c r="T290">
        <v>0.47826475664690687</v>
      </c>
      <c r="AG290">
        <v>286</v>
      </c>
      <c r="AH290">
        <v>1679617.4808691645</v>
      </c>
      <c r="AI290">
        <v>-20.179158267452074</v>
      </c>
      <c r="AJ290">
        <v>1679617.4808691645</v>
      </c>
      <c r="AK290">
        <v>-20.179158267452074</v>
      </c>
      <c r="AL290">
        <v>1810709.8286458419</v>
      </c>
      <c r="AM290">
        <v>-21.565896102790752</v>
      </c>
    </row>
    <row r="291" spans="1:39" x14ac:dyDescent="0.3">
      <c r="A291">
        <v>288</v>
      </c>
      <c r="B291">
        <v>291785261.08598131</v>
      </c>
      <c r="C291">
        <v>2558.3423912677608</v>
      </c>
      <c r="D291">
        <v>24258.906095821047</v>
      </c>
      <c r="E291">
        <v>0.46256259099488822</v>
      </c>
      <c r="F291">
        <v>0.46196427592933959</v>
      </c>
      <c r="S291">
        <v>288</v>
      </c>
      <c r="T291">
        <v>0.47655605597657757</v>
      </c>
      <c r="AG291">
        <v>287</v>
      </c>
      <c r="AH291">
        <v>1679617.4808691645</v>
      </c>
      <c r="AI291">
        <v>-20.179158267452074</v>
      </c>
      <c r="AJ291">
        <v>1679617.4808691645</v>
      </c>
      <c r="AK291">
        <v>-20.179158267452074</v>
      </c>
      <c r="AL291">
        <v>1810709.8286458419</v>
      </c>
      <c r="AM291">
        <v>-21.565896102790752</v>
      </c>
    </row>
    <row r="292" spans="1:39" x14ac:dyDescent="0.3">
      <c r="A292">
        <v>289</v>
      </c>
      <c r="B292">
        <v>292134863.92271978</v>
      </c>
      <c r="C292">
        <v>2559.2275420247479</v>
      </c>
      <c r="D292">
        <v>24285.852924222847</v>
      </c>
      <c r="E292">
        <v>0.46099679446483971</v>
      </c>
      <c r="F292">
        <v>0.45980973834664135</v>
      </c>
      <c r="S292">
        <v>289</v>
      </c>
      <c r="T292">
        <v>0.4730833545042144</v>
      </c>
      <c r="AG292">
        <v>288</v>
      </c>
      <c r="AH292">
        <v>1679617.4808691645</v>
      </c>
      <c r="AI292">
        <v>-20.179158267452074</v>
      </c>
      <c r="AJ292">
        <v>1679617.4808691645</v>
      </c>
      <c r="AK292">
        <v>-20.179158267452074</v>
      </c>
      <c r="AL292">
        <v>1810709.8286458419</v>
      </c>
      <c r="AM292">
        <v>-21.565896102790752</v>
      </c>
    </row>
    <row r="293" spans="1:39" x14ac:dyDescent="0.3">
      <c r="A293">
        <v>290</v>
      </c>
      <c r="B293">
        <v>292140021.49699974</v>
      </c>
      <c r="C293">
        <v>2559.2669392062471</v>
      </c>
      <c r="D293">
        <v>24286.223943869296</v>
      </c>
      <c r="E293">
        <v>0.460936883476735</v>
      </c>
      <c r="F293">
        <v>0.4597430301673201</v>
      </c>
      <c r="S293">
        <v>290</v>
      </c>
      <c r="T293">
        <v>0.472166051839016</v>
      </c>
      <c r="AG293">
        <v>289</v>
      </c>
      <c r="AH293">
        <v>1679617.4808691645</v>
      </c>
      <c r="AI293">
        <v>-20.179158267452074</v>
      </c>
      <c r="AJ293">
        <v>1679617.4808691645</v>
      </c>
      <c r="AK293">
        <v>-20.179158267452074</v>
      </c>
      <c r="AL293">
        <v>1810709.8286458419</v>
      </c>
      <c r="AM293">
        <v>-21.565896102790752</v>
      </c>
    </row>
    <row r="294" spans="1:39" x14ac:dyDescent="0.3">
      <c r="A294">
        <v>291</v>
      </c>
      <c r="B294">
        <v>291600171.39271814</v>
      </c>
      <c r="C294">
        <v>2560.3177503250813</v>
      </c>
      <c r="D294">
        <v>24238.695637298115</v>
      </c>
      <c r="E294">
        <v>0.45998244996736731</v>
      </c>
      <c r="F294">
        <v>0.45955670678474519</v>
      </c>
      <c r="S294">
        <v>291</v>
      </c>
      <c r="T294">
        <v>0.47154980231891774</v>
      </c>
      <c r="AG294">
        <v>290</v>
      </c>
      <c r="AH294">
        <v>1679617.4808691645</v>
      </c>
      <c r="AI294">
        <v>-20.179158267452074</v>
      </c>
      <c r="AJ294">
        <v>1679617.4808691645</v>
      </c>
      <c r="AK294">
        <v>-20.179158267452074</v>
      </c>
      <c r="AL294">
        <v>1810709.8286458419</v>
      </c>
      <c r="AM294">
        <v>-21.565896102790752</v>
      </c>
    </row>
    <row r="295" spans="1:39" x14ac:dyDescent="0.3">
      <c r="A295">
        <v>292</v>
      </c>
      <c r="B295">
        <v>291605328.96699804</v>
      </c>
      <c r="C295">
        <v>2560.3571475065814</v>
      </c>
      <c r="D295">
        <v>24239.06665694456</v>
      </c>
      <c r="E295">
        <v>0.45992253679312162</v>
      </c>
      <c r="F295">
        <v>0.45948999781597849</v>
      </c>
      <c r="S295">
        <v>292</v>
      </c>
      <c r="T295">
        <v>0.47132933634900509</v>
      </c>
      <c r="AG295">
        <v>291</v>
      </c>
      <c r="AH295">
        <v>1679617.4808691645</v>
      </c>
      <c r="AI295">
        <v>-20.179158267452074</v>
      </c>
      <c r="AJ295">
        <v>1679617.4808691645</v>
      </c>
      <c r="AK295">
        <v>-20.179158267452074</v>
      </c>
      <c r="AL295">
        <v>1810709.8286458419</v>
      </c>
      <c r="AM295">
        <v>-21.565896102790752</v>
      </c>
    </row>
    <row r="296" spans="1:39" x14ac:dyDescent="0.3">
      <c r="A296">
        <v>293</v>
      </c>
      <c r="B296">
        <v>291780103.51170135</v>
      </c>
      <c r="C296">
        <v>2560.7675940862609</v>
      </c>
      <c r="D296">
        <v>24258.535076174598</v>
      </c>
      <c r="E296">
        <v>0.45917375548812372</v>
      </c>
      <c r="F296">
        <v>0.45903653820506302</v>
      </c>
      <c r="S296">
        <v>293</v>
      </c>
      <c r="T296">
        <v>0.47116618391305065</v>
      </c>
      <c r="AG296">
        <v>292</v>
      </c>
      <c r="AH296">
        <v>1679617.4808691645</v>
      </c>
      <c r="AI296">
        <v>-20.179158267452074</v>
      </c>
      <c r="AJ296">
        <v>1679617.4808691645</v>
      </c>
      <c r="AK296">
        <v>-20.179158267452074</v>
      </c>
      <c r="AL296">
        <v>1810709.8286458419</v>
      </c>
      <c r="AM296">
        <v>-21.565896102790752</v>
      </c>
    </row>
    <row r="297" spans="1:39" x14ac:dyDescent="0.3">
      <c r="A297">
        <v>294</v>
      </c>
      <c r="B297">
        <v>291785261.08598131</v>
      </c>
      <c r="C297">
        <v>2560.8069912677606</v>
      </c>
      <c r="D297">
        <v>24258.906095821047</v>
      </c>
      <c r="E297">
        <v>0.45911384254733839</v>
      </c>
      <c r="F297">
        <v>0.45896982908579204</v>
      </c>
      <c r="S297">
        <v>294</v>
      </c>
      <c r="T297">
        <v>0.47031325917434375</v>
      </c>
      <c r="AG297">
        <v>293</v>
      </c>
      <c r="AH297">
        <v>1539676.8356420586</v>
      </c>
      <c r="AI297">
        <v>-10.166194516863575</v>
      </c>
      <c r="AJ297">
        <v>1539676.8356420586</v>
      </c>
      <c r="AK297">
        <v>-10.166194516863575</v>
      </c>
      <c r="AL297">
        <v>1651101.0572213675</v>
      </c>
      <c r="AM297">
        <v>-10.850218186250993</v>
      </c>
    </row>
    <row r="298" spans="1:39" x14ac:dyDescent="0.3">
      <c r="A298">
        <v>295</v>
      </c>
      <c r="B298">
        <v>291245410.98169971</v>
      </c>
      <c r="C298">
        <v>2562.0116023865949</v>
      </c>
      <c r="D298">
        <v>24211.377789249869</v>
      </c>
      <c r="E298">
        <v>0.45794560937735157</v>
      </c>
      <c r="F298">
        <v>0.45559353681439879</v>
      </c>
      <c r="S298">
        <v>295</v>
      </c>
      <c r="T298">
        <v>0.47024786180878592</v>
      </c>
      <c r="AG298">
        <v>294</v>
      </c>
      <c r="AH298">
        <v>1539676.8356420586</v>
      </c>
      <c r="AI298">
        <v>-10.166194516863575</v>
      </c>
      <c r="AJ298">
        <v>1539676.8356420586</v>
      </c>
      <c r="AK298">
        <v>-10.166194516863575</v>
      </c>
      <c r="AL298">
        <v>1651101.0572213675</v>
      </c>
      <c r="AM298">
        <v>-10.850218186250993</v>
      </c>
    </row>
    <row r="299" spans="1:39" x14ac:dyDescent="0.3">
      <c r="A299">
        <v>296</v>
      </c>
      <c r="B299">
        <v>291250568.55597973</v>
      </c>
      <c r="C299">
        <v>2562.0509995680945</v>
      </c>
      <c r="D299">
        <v>24211.748808896311</v>
      </c>
      <c r="E299">
        <v>0.45788569616549502</v>
      </c>
      <c r="F299">
        <v>0.45552683176224396</v>
      </c>
      <c r="S299">
        <v>296</v>
      </c>
      <c r="T299">
        <v>0.46960601969693028</v>
      </c>
      <c r="AG299">
        <v>295</v>
      </c>
      <c r="AH299">
        <v>1539676.8356420586</v>
      </c>
      <c r="AI299">
        <v>-10.166194516863575</v>
      </c>
      <c r="AJ299">
        <v>1539676.8356420586</v>
      </c>
      <c r="AK299">
        <v>-10.166194516863575</v>
      </c>
      <c r="AL299">
        <v>1651101.0572213675</v>
      </c>
      <c r="AM299">
        <v>-10.850218186250993</v>
      </c>
    </row>
    <row r="300" spans="1:39" x14ac:dyDescent="0.3">
      <c r="A300">
        <v>297</v>
      </c>
      <c r="B300">
        <v>292134863.92271978</v>
      </c>
      <c r="C300">
        <v>2564.149142024748</v>
      </c>
      <c r="D300">
        <v>24285.852924222847</v>
      </c>
      <c r="E300">
        <v>0.45410970077809343</v>
      </c>
      <c r="F300">
        <v>0.45534177900926676</v>
      </c>
      <c r="S300">
        <v>297</v>
      </c>
      <c r="T300">
        <v>0.46949078986398307</v>
      </c>
      <c r="AG300">
        <v>296</v>
      </c>
      <c r="AH300">
        <v>1539676.8356420586</v>
      </c>
      <c r="AI300">
        <v>-10.166194516863575</v>
      </c>
      <c r="AJ300">
        <v>1539676.8356420586</v>
      </c>
      <c r="AK300">
        <v>-10.166194516863575</v>
      </c>
      <c r="AL300">
        <v>1651101.0572213675</v>
      </c>
      <c r="AM300">
        <v>-10.850218186250993</v>
      </c>
    </row>
    <row r="301" spans="1:39" x14ac:dyDescent="0.3">
      <c r="A301">
        <v>298</v>
      </c>
      <c r="B301">
        <v>292140021.49699974</v>
      </c>
      <c r="C301">
        <v>2564.1885392062472</v>
      </c>
      <c r="D301">
        <v>24286.223943869296</v>
      </c>
      <c r="E301">
        <v>0.45404978776582994</v>
      </c>
      <c r="F301">
        <v>0.45527507222268176</v>
      </c>
      <c r="S301">
        <v>298</v>
      </c>
      <c r="T301">
        <v>0.46938493906883377</v>
      </c>
      <c r="AG301">
        <v>297</v>
      </c>
      <c r="AH301">
        <v>1539676.8356420586</v>
      </c>
      <c r="AI301">
        <v>-10.166194516863575</v>
      </c>
      <c r="AJ301">
        <v>1539676.8356420586</v>
      </c>
      <c r="AK301">
        <v>-10.166194516863575</v>
      </c>
      <c r="AL301">
        <v>1651101.0572213675</v>
      </c>
      <c r="AM301">
        <v>-10.850218186250993</v>
      </c>
    </row>
    <row r="302" spans="1:39" x14ac:dyDescent="0.3">
      <c r="A302">
        <v>299</v>
      </c>
      <c r="B302">
        <v>292830455.25387776</v>
      </c>
      <c r="C302">
        <v>2565.0928791103706</v>
      </c>
      <c r="D302">
        <v>24339.125235181302</v>
      </c>
      <c r="E302">
        <v>0.45213862268291266</v>
      </c>
      <c r="F302">
        <v>0.45483622576395755</v>
      </c>
      <c r="S302">
        <v>299</v>
      </c>
      <c r="T302">
        <v>0.46839529114404987</v>
      </c>
      <c r="AG302">
        <v>298</v>
      </c>
      <c r="AH302">
        <v>1539676.8356420586</v>
      </c>
      <c r="AI302">
        <v>-10.166194516863575</v>
      </c>
      <c r="AJ302">
        <v>1539676.8356420586</v>
      </c>
      <c r="AK302">
        <v>-10.166194516863575</v>
      </c>
      <c r="AL302">
        <v>1651101.0572213675</v>
      </c>
      <c r="AM302">
        <v>-10.850218186250993</v>
      </c>
    </row>
    <row r="303" spans="1:39" x14ac:dyDescent="0.3">
      <c r="A303">
        <v>300</v>
      </c>
      <c r="B303">
        <v>292835612.82815784</v>
      </c>
      <c r="C303">
        <v>2565.1322762918708</v>
      </c>
      <c r="D303">
        <v>24339.496254827751</v>
      </c>
      <c r="E303">
        <v>0.45207871217998319</v>
      </c>
      <c r="F303">
        <v>0.45476951689036638</v>
      </c>
      <c r="S303">
        <v>300</v>
      </c>
      <c r="T303">
        <v>0.46797589761994879</v>
      </c>
      <c r="AG303">
        <v>299</v>
      </c>
      <c r="AH303">
        <v>1539676.8356420586</v>
      </c>
      <c r="AI303">
        <v>-10.166194516863575</v>
      </c>
      <c r="AJ303">
        <v>1539676.8356420586</v>
      </c>
      <c r="AK303">
        <v>-10.166194516863575</v>
      </c>
      <c r="AL303">
        <v>1651101.0572213675</v>
      </c>
      <c r="AM303">
        <v>-10.850218186250993</v>
      </c>
    </row>
    <row r="304" spans="1:39" x14ac:dyDescent="0.3">
      <c r="A304">
        <v>301</v>
      </c>
      <c r="B304">
        <v>291780103.51170135</v>
      </c>
      <c r="C304">
        <v>2565.8429940862607</v>
      </c>
      <c r="D304">
        <v>24258.535076174598</v>
      </c>
      <c r="E304">
        <v>0.45207271923902964</v>
      </c>
      <c r="F304">
        <v>0.44617505115731709</v>
      </c>
      <c r="S304">
        <v>301</v>
      </c>
      <c r="T304">
        <v>0.46754288098395447</v>
      </c>
      <c r="AG304">
        <v>300</v>
      </c>
      <c r="AH304">
        <v>1539676.8356420586</v>
      </c>
      <c r="AI304">
        <v>-10.166194516863575</v>
      </c>
      <c r="AJ304">
        <v>1539676.8356420586</v>
      </c>
      <c r="AK304">
        <v>-10.166194516863575</v>
      </c>
      <c r="AL304">
        <v>1651101.0572213675</v>
      </c>
      <c r="AM304">
        <v>-10.850218186250993</v>
      </c>
    </row>
    <row r="305" spans="1:39" x14ac:dyDescent="0.3">
      <c r="A305">
        <v>302</v>
      </c>
      <c r="B305">
        <v>291785261.08598131</v>
      </c>
      <c r="C305">
        <v>2565.8823912677608</v>
      </c>
      <c r="D305">
        <v>24258.906095821047</v>
      </c>
      <c r="E305">
        <v>0.45201280566087387</v>
      </c>
      <c r="F305">
        <v>0.44611512677823062</v>
      </c>
      <c r="S305">
        <v>302</v>
      </c>
      <c r="T305">
        <v>0.46706910709840738</v>
      </c>
      <c r="AG305">
        <v>301</v>
      </c>
      <c r="AH305">
        <v>1539676.8356420586</v>
      </c>
      <c r="AI305">
        <v>-10.166194516863575</v>
      </c>
      <c r="AJ305">
        <v>1539676.8356420586</v>
      </c>
      <c r="AK305">
        <v>-10.166194516863575</v>
      </c>
      <c r="AL305">
        <v>1651101.0572213675</v>
      </c>
      <c r="AM305">
        <v>-10.850218186250993</v>
      </c>
    </row>
    <row r="306" spans="1:39" x14ac:dyDescent="0.3">
      <c r="A306">
        <v>303</v>
      </c>
      <c r="B306">
        <v>292830455.25387776</v>
      </c>
      <c r="C306">
        <v>2565.6752791103704</v>
      </c>
      <c r="D306">
        <v>24339.125235181302</v>
      </c>
      <c r="E306">
        <v>0.45132354944570657</v>
      </c>
      <c r="F306">
        <v>0.4461083453089385</v>
      </c>
      <c r="S306">
        <v>303</v>
      </c>
      <c r="T306">
        <v>0.46616757985443585</v>
      </c>
      <c r="AG306">
        <v>302</v>
      </c>
      <c r="AH306">
        <v>1539676.8356420586</v>
      </c>
      <c r="AI306">
        <v>-10.166194516863575</v>
      </c>
      <c r="AJ306">
        <v>1539676.8356420586</v>
      </c>
      <c r="AK306">
        <v>-10.166194516863575</v>
      </c>
      <c r="AL306">
        <v>1651101.0572213675</v>
      </c>
      <c r="AM306">
        <v>-10.850218186250993</v>
      </c>
    </row>
    <row r="307" spans="1:39" x14ac:dyDescent="0.3">
      <c r="A307">
        <v>304</v>
      </c>
      <c r="B307">
        <v>292835612.82815784</v>
      </c>
      <c r="C307">
        <v>2565.7146762918705</v>
      </c>
      <c r="D307">
        <v>24339.496254827751</v>
      </c>
      <c r="E307">
        <v>0.45126363858969082</v>
      </c>
      <c r="F307">
        <v>0.44604842053918192</v>
      </c>
      <c r="S307">
        <v>304</v>
      </c>
      <c r="T307">
        <v>0.46526199414344571</v>
      </c>
      <c r="AG307">
        <v>303</v>
      </c>
      <c r="AH307">
        <v>1539676.8356420586</v>
      </c>
      <c r="AI307">
        <v>-10.166194516863575</v>
      </c>
      <c r="AJ307">
        <v>1539676.8356420586</v>
      </c>
      <c r="AK307">
        <v>-10.166194516863575</v>
      </c>
      <c r="AL307">
        <v>1651101.0572213675</v>
      </c>
      <c r="AM307">
        <v>-10.850218186250993</v>
      </c>
    </row>
    <row r="308" spans="1:39" x14ac:dyDescent="0.3">
      <c r="A308">
        <v>305</v>
      </c>
      <c r="B308">
        <v>292830455.25387776</v>
      </c>
      <c r="C308">
        <v>2570.5968791103705</v>
      </c>
      <c r="D308">
        <v>24339.125235181302</v>
      </c>
      <c r="E308">
        <v>0.44443643521297632</v>
      </c>
      <c r="F308">
        <v>0.44560957700214238</v>
      </c>
      <c r="S308">
        <v>305</v>
      </c>
      <c r="T308">
        <v>0.46524351370322292</v>
      </c>
      <c r="AG308">
        <v>304</v>
      </c>
      <c r="AH308">
        <v>1539676.8356420586</v>
      </c>
      <c r="AI308">
        <v>-10.166194516863575</v>
      </c>
      <c r="AJ308">
        <v>1539676.8356420586</v>
      </c>
      <c r="AK308">
        <v>-10.166194516863575</v>
      </c>
      <c r="AL308">
        <v>1651101.0572213675</v>
      </c>
      <c r="AM308">
        <v>-10.850218186250993</v>
      </c>
    </row>
    <row r="309" spans="1:39" x14ac:dyDescent="0.3">
      <c r="A309">
        <v>306</v>
      </c>
      <c r="B309">
        <v>292835612.82815784</v>
      </c>
      <c r="C309">
        <v>2570.6362762918707</v>
      </c>
      <c r="D309">
        <v>24339.496254827751</v>
      </c>
      <c r="E309">
        <v>0.44437652209120809</v>
      </c>
      <c r="F309">
        <v>0.44554286852100117</v>
      </c>
      <c r="S309">
        <v>306</v>
      </c>
      <c r="T309">
        <v>0.46344093998207925</v>
      </c>
      <c r="AG309">
        <v>305</v>
      </c>
      <c r="AH309">
        <v>1539676.8356420586</v>
      </c>
      <c r="AI309">
        <v>-10.166194516863575</v>
      </c>
      <c r="AJ309">
        <v>1539676.8356420586</v>
      </c>
      <c r="AK309">
        <v>-10.166194516863575</v>
      </c>
      <c r="AL309">
        <v>1651101.0572213675</v>
      </c>
      <c r="AM309">
        <v>-10.850218186250993</v>
      </c>
    </row>
    <row r="310" spans="1:39" x14ac:dyDescent="0.3">
      <c r="A310">
        <v>307</v>
      </c>
      <c r="B310">
        <v>293365147.78387952</v>
      </c>
      <c r="C310">
        <v>2570.7882708100378</v>
      </c>
      <c r="D310">
        <v>24386.282522106041</v>
      </c>
      <c r="E310">
        <v>0.44365754271711499</v>
      </c>
      <c r="F310">
        <v>0.4403826511491537</v>
      </c>
      <c r="S310">
        <v>307</v>
      </c>
      <c r="T310">
        <v>0.44692164889616826</v>
      </c>
      <c r="AG310">
        <v>306</v>
      </c>
      <c r="AH310">
        <v>1539676.8356420586</v>
      </c>
      <c r="AI310">
        <v>-10.166194516863575</v>
      </c>
      <c r="AJ310">
        <v>1539676.8356420586</v>
      </c>
      <c r="AK310">
        <v>-10.166194516863575</v>
      </c>
      <c r="AL310">
        <v>1651101.0572213675</v>
      </c>
      <c r="AM310">
        <v>-10.850218186250993</v>
      </c>
    </row>
    <row r="311" spans="1:39" x14ac:dyDescent="0.3">
      <c r="A311">
        <v>308</v>
      </c>
      <c r="B311">
        <v>293370305.35815942</v>
      </c>
      <c r="C311">
        <v>2570.8276679915371</v>
      </c>
      <c r="D311">
        <v>24386.653541752486</v>
      </c>
      <c r="E311">
        <v>0.44359763187759282</v>
      </c>
      <c r="F311">
        <v>0.44032100701096183</v>
      </c>
      <c r="S311">
        <v>308</v>
      </c>
      <c r="T311">
        <v>0.44669645328233171</v>
      </c>
      <c r="AG311">
        <v>307</v>
      </c>
      <c r="AH311">
        <v>1539676.8356420586</v>
      </c>
      <c r="AI311">
        <v>-10.166194516863575</v>
      </c>
      <c r="AJ311">
        <v>1539676.8356420586</v>
      </c>
      <c r="AK311">
        <v>-10.166194516863575</v>
      </c>
      <c r="AL311">
        <v>1651101.0572213675</v>
      </c>
      <c r="AM311">
        <v>-10.850218186250993</v>
      </c>
    </row>
    <row r="312" spans="1:39" x14ac:dyDescent="0.3">
      <c r="A312">
        <v>309</v>
      </c>
      <c r="B312">
        <v>293572537.22215158</v>
      </c>
      <c r="C312">
        <v>2571.2296980026522</v>
      </c>
      <c r="D312">
        <v>24402.851920546374</v>
      </c>
      <c r="E312">
        <v>0.44284494903975724</v>
      </c>
      <c r="F312">
        <v>0.44031594264855967</v>
      </c>
      <c r="S312">
        <v>309</v>
      </c>
      <c r="T312">
        <v>0.444986239398525</v>
      </c>
      <c r="AG312">
        <v>308</v>
      </c>
      <c r="AH312">
        <v>1539676.8356420586</v>
      </c>
      <c r="AI312">
        <v>-10.166194516863575</v>
      </c>
      <c r="AJ312">
        <v>1539676.8356420586</v>
      </c>
      <c r="AK312">
        <v>-10.166194516863575</v>
      </c>
      <c r="AL312">
        <v>1651101.0572213675</v>
      </c>
      <c r="AM312">
        <v>-10.850218186250993</v>
      </c>
    </row>
    <row r="313" spans="1:39" x14ac:dyDescent="0.3">
      <c r="A313">
        <v>310</v>
      </c>
      <c r="B313">
        <v>293577694.79643154</v>
      </c>
      <c r="C313">
        <v>2571.2690951841519</v>
      </c>
      <c r="D313">
        <v>24403.222940192816</v>
      </c>
      <c r="E313">
        <v>0.44278503924533735</v>
      </c>
      <c r="F313">
        <v>0.44025429827903473</v>
      </c>
      <c r="S313">
        <v>310</v>
      </c>
      <c r="T313">
        <v>0.44484476505306181</v>
      </c>
      <c r="AG313">
        <v>309</v>
      </c>
      <c r="AH313">
        <v>1539676.8356420586</v>
      </c>
      <c r="AI313">
        <v>-10.166194516863575</v>
      </c>
      <c r="AJ313">
        <v>1539676.8356420586</v>
      </c>
      <c r="AK313">
        <v>-10.166194516863575</v>
      </c>
      <c r="AL313">
        <v>1651101.0572213675</v>
      </c>
      <c r="AM313">
        <v>-10.850218186250993</v>
      </c>
    </row>
    <row r="314" spans="1:39" x14ac:dyDescent="0.3">
      <c r="A314">
        <v>311</v>
      </c>
      <c r="B314">
        <v>293572537.22215158</v>
      </c>
      <c r="C314">
        <v>2571.812098002652</v>
      </c>
      <c r="D314">
        <v>24402.851920546374</v>
      </c>
      <c r="E314">
        <v>0.4420298280257744</v>
      </c>
      <c r="F314">
        <v>0.43980109261007383</v>
      </c>
      <c r="S314">
        <v>311</v>
      </c>
      <c r="T314">
        <v>0.44476068888675463</v>
      </c>
      <c r="AG314">
        <v>310</v>
      </c>
      <c r="AH314">
        <v>1539676.8356420586</v>
      </c>
      <c r="AI314">
        <v>-10.166194516863575</v>
      </c>
      <c r="AJ314">
        <v>1539676.8356420586</v>
      </c>
      <c r="AK314">
        <v>-10.166194516863575</v>
      </c>
      <c r="AL314">
        <v>1651101.0572213675</v>
      </c>
      <c r="AM314">
        <v>-10.850218186250993</v>
      </c>
    </row>
    <row r="315" spans="1:39" x14ac:dyDescent="0.3">
      <c r="A315">
        <v>312</v>
      </c>
      <c r="B315">
        <v>293577694.79643154</v>
      </c>
      <c r="C315">
        <v>2571.8514951841516</v>
      </c>
      <c r="D315">
        <v>24403.222940192816</v>
      </c>
      <c r="E315">
        <v>0.44196991781840672</v>
      </c>
      <c r="F315">
        <v>0.43973438306029738</v>
      </c>
      <c r="S315">
        <v>312</v>
      </c>
      <c r="T315">
        <v>0.44290782885974628</v>
      </c>
      <c r="AG315">
        <v>311</v>
      </c>
      <c r="AH315">
        <v>1539676.8356420586</v>
      </c>
      <c r="AI315">
        <v>-10.166194516863575</v>
      </c>
      <c r="AJ315">
        <v>1539676.8356420586</v>
      </c>
      <c r="AK315">
        <v>-10.166194516863575</v>
      </c>
      <c r="AL315">
        <v>1651101.0572213675</v>
      </c>
      <c r="AM315">
        <v>-10.850218186250993</v>
      </c>
    </row>
    <row r="316" spans="1:39" x14ac:dyDescent="0.3">
      <c r="A316">
        <v>313</v>
      </c>
      <c r="B316">
        <v>293217776.81113321</v>
      </c>
      <c r="C316">
        <v>2572.7515500641657</v>
      </c>
      <c r="D316">
        <v>24375.534072498129</v>
      </c>
      <c r="E316">
        <v>0.44104690709818911</v>
      </c>
      <c r="F316">
        <v>0.43878887970441099</v>
      </c>
      <c r="S316">
        <v>313</v>
      </c>
      <c r="T316">
        <v>0.43130972773985321</v>
      </c>
      <c r="AG316">
        <v>312</v>
      </c>
      <c r="AH316">
        <v>1539676.8356420586</v>
      </c>
      <c r="AI316">
        <v>-10.166194516863575</v>
      </c>
      <c r="AJ316">
        <v>1539676.8356420586</v>
      </c>
      <c r="AK316">
        <v>-10.166194516863575</v>
      </c>
      <c r="AL316">
        <v>1651101.0572213675</v>
      </c>
      <c r="AM316">
        <v>-10.850218186250993</v>
      </c>
    </row>
    <row r="317" spans="1:39" x14ac:dyDescent="0.3">
      <c r="A317">
        <v>314</v>
      </c>
      <c r="B317">
        <v>293222934.38541311</v>
      </c>
      <c r="C317">
        <v>2572.7909472456649</v>
      </c>
      <c r="D317">
        <v>24375.905092144571</v>
      </c>
      <c r="E317">
        <v>0.44098699447369105</v>
      </c>
      <c r="F317">
        <v>0.43872217318259354</v>
      </c>
      <c r="S317">
        <v>314</v>
      </c>
      <c r="T317">
        <v>0.4305665654077897</v>
      </c>
      <c r="AG317">
        <v>313</v>
      </c>
      <c r="AH317">
        <v>1539676.8356420586</v>
      </c>
      <c r="AI317">
        <v>-10.166194516863575</v>
      </c>
      <c r="AJ317">
        <v>1539676.8356420586</v>
      </c>
      <c r="AK317">
        <v>-10.166194516863575</v>
      </c>
      <c r="AL317">
        <v>1651101.0572213675</v>
      </c>
      <c r="AM317">
        <v>-10.850218186250993</v>
      </c>
    </row>
    <row r="318" spans="1:39" x14ac:dyDescent="0.3">
      <c r="A318">
        <v>315</v>
      </c>
      <c r="B318">
        <v>293365147.78387952</v>
      </c>
      <c r="C318">
        <v>2573.2528708100376</v>
      </c>
      <c r="D318">
        <v>24386.282522106041</v>
      </c>
      <c r="E318">
        <v>0.44020847584960643</v>
      </c>
      <c r="F318">
        <v>0.43853551067898711</v>
      </c>
      <c r="S318">
        <v>315</v>
      </c>
      <c r="T318">
        <v>0.43000517824403289</v>
      </c>
      <c r="AG318">
        <v>314</v>
      </c>
      <c r="AH318">
        <v>1539676.8356420586</v>
      </c>
      <c r="AI318">
        <v>-10.166194516863575</v>
      </c>
      <c r="AJ318">
        <v>1539676.8356420586</v>
      </c>
      <c r="AK318">
        <v>-10.166194516863575</v>
      </c>
      <c r="AL318">
        <v>1651101.0572213675</v>
      </c>
      <c r="AM318">
        <v>-10.850218186250993</v>
      </c>
    </row>
    <row r="319" spans="1:39" x14ac:dyDescent="0.3">
      <c r="A319">
        <v>316</v>
      </c>
      <c r="B319">
        <v>293217776.81113321</v>
      </c>
      <c r="C319">
        <v>2573.3521500641655</v>
      </c>
      <c r="D319">
        <v>24375.534072498129</v>
      </c>
      <c r="E319">
        <v>0.44020649492362607</v>
      </c>
      <c r="F319">
        <v>0.43846880272805699</v>
      </c>
      <c r="S319">
        <v>316</v>
      </c>
      <c r="T319">
        <v>0.42941337997869156</v>
      </c>
      <c r="AG319">
        <v>315</v>
      </c>
      <c r="AH319">
        <v>1539676.8356420586</v>
      </c>
      <c r="AI319">
        <v>-10.166194516863575</v>
      </c>
      <c r="AJ319">
        <v>1539676.8356420586</v>
      </c>
      <c r="AK319">
        <v>-10.166194516863575</v>
      </c>
      <c r="AL319">
        <v>1651101.0572213675</v>
      </c>
      <c r="AM319">
        <v>-10.850218186250993</v>
      </c>
    </row>
    <row r="320" spans="1:39" x14ac:dyDescent="0.3">
      <c r="A320">
        <v>317</v>
      </c>
      <c r="B320">
        <v>293370305.35815942</v>
      </c>
      <c r="C320">
        <v>2573.2922679915373</v>
      </c>
      <c r="D320">
        <v>24386.653541752486</v>
      </c>
      <c r="E320">
        <v>0.44014856361998239</v>
      </c>
      <c r="F320">
        <v>0.43801511791909714</v>
      </c>
      <c r="S320">
        <v>317</v>
      </c>
      <c r="T320">
        <v>0.42909046006336249</v>
      </c>
      <c r="AG320">
        <v>316</v>
      </c>
      <c r="AH320">
        <v>1539676.8356420586</v>
      </c>
      <c r="AI320">
        <v>-10.166194516863575</v>
      </c>
      <c r="AJ320">
        <v>1539676.8356420586</v>
      </c>
      <c r="AK320">
        <v>-10.166194516863575</v>
      </c>
      <c r="AL320">
        <v>1651101.0572213675</v>
      </c>
      <c r="AM320">
        <v>-10.850218186250993</v>
      </c>
    </row>
    <row r="321" spans="1:39" x14ac:dyDescent="0.3">
      <c r="A321">
        <v>318</v>
      </c>
      <c r="B321">
        <v>293222934.38541311</v>
      </c>
      <c r="C321">
        <v>2573.3915472456652</v>
      </c>
      <c r="D321">
        <v>24375.905092144571</v>
      </c>
      <c r="E321">
        <v>0.44014658204372203</v>
      </c>
      <c r="F321">
        <v>0.43794840853841099</v>
      </c>
      <c r="S321">
        <v>318</v>
      </c>
      <c r="T321">
        <v>0.42907939096518327</v>
      </c>
      <c r="AG321">
        <v>317</v>
      </c>
      <c r="AH321">
        <v>1539676.8356420586</v>
      </c>
      <c r="AI321">
        <v>-10.166194516863575</v>
      </c>
      <c r="AJ321">
        <v>1539676.8356420586</v>
      </c>
      <c r="AK321">
        <v>-10.166194516863575</v>
      </c>
      <c r="AL321">
        <v>1651101.0572213675</v>
      </c>
      <c r="AM321">
        <v>-10.850218186250993</v>
      </c>
    </row>
    <row r="322" spans="1:39" x14ac:dyDescent="0.3">
      <c r="A322">
        <v>319</v>
      </c>
      <c r="B322">
        <v>294107229.75215322</v>
      </c>
      <c r="C322">
        <v>2575.061089702318</v>
      </c>
      <c r="D322">
        <v>24450.009207471106</v>
      </c>
      <c r="E322">
        <v>0.43697277499166798</v>
      </c>
      <c r="F322">
        <v>0.43616635703750262</v>
      </c>
      <c r="S322">
        <v>319</v>
      </c>
      <c r="T322">
        <v>0.42866621555615114</v>
      </c>
      <c r="AG322">
        <v>318</v>
      </c>
      <c r="AH322">
        <v>1539676.8356420586</v>
      </c>
      <c r="AI322">
        <v>-10.166194516863575</v>
      </c>
      <c r="AJ322">
        <v>1539676.8356420586</v>
      </c>
      <c r="AK322">
        <v>-10.166194516863575</v>
      </c>
      <c r="AL322">
        <v>1651101.0572213675</v>
      </c>
      <c r="AM322">
        <v>-10.850218186250993</v>
      </c>
    </row>
    <row r="323" spans="1:39" x14ac:dyDescent="0.3">
      <c r="A323">
        <v>320</v>
      </c>
      <c r="B323">
        <v>294112387.32643324</v>
      </c>
      <c r="C323">
        <v>2575.1004868838181</v>
      </c>
      <c r="D323">
        <v>24450.380227117555</v>
      </c>
      <c r="E323">
        <v>0.43691286626035897</v>
      </c>
      <c r="F323">
        <v>0.43610637871576291</v>
      </c>
      <c r="S323">
        <v>320</v>
      </c>
      <c r="T323">
        <v>0.42821011730562036</v>
      </c>
      <c r="AG323">
        <v>319</v>
      </c>
      <c r="AH323">
        <v>1539676.8356420586</v>
      </c>
      <c r="AI323">
        <v>-10.166194516863575</v>
      </c>
      <c r="AJ323">
        <v>1539676.8356420586</v>
      </c>
      <c r="AK323">
        <v>-10.166194516863575</v>
      </c>
      <c r="AL323">
        <v>1651101.0572213675</v>
      </c>
      <c r="AM323">
        <v>-10.850218186250993</v>
      </c>
    </row>
    <row r="324" spans="1:39" x14ac:dyDescent="0.3">
      <c r="A324">
        <v>321</v>
      </c>
      <c r="B324">
        <v>294107229.75215322</v>
      </c>
      <c r="C324">
        <v>2575.6434897023182</v>
      </c>
      <c r="D324">
        <v>24450.009207471106</v>
      </c>
      <c r="E324">
        <v>0.43615759448632802</v>
      </c>
      <c r="F324">
        <v>0.43609965173254905</v>
      </c>
      <c r="S324">
        <v>321</v>
      </c>
      <c r="T324">
        <v>0.42729438796444158</v>
      </c>
      <c r="AG324">
        <v>320</v>
      </c>
      <c r="AH324">
        <v>1539676.8356420586</v>
      </c>
      <c r="AI324">
        <v>-10.166194516863575</v>
      </c>
      <c r="AJ324">
        <v>1539676.8356420586</v>
      </c>
      <c r="AK324">
        <v>-10.166194516863575</v>
      </c>
      <c r="AL324">
        <v>1651101.0572213675</v>
      </c>
      <c r="AM324">
        <v>-10.850218186250993</v>
      </c>
    </row>
    <row r="325" spans="1:39" x14ac:dyDescent="0.3">
      <c r="A325">
        <v>322</v>
      </c>
      <c r="B325">
        <v>294112387.32643324</v>
      </c>
      <c r="C325">
        <v>2575.6828868838184</v>
      </c>
      <c r="D325">
        <v>24450.380227117555</v>
      </c>
      <c r="E325">
        <v>0.43609768527903203</v>
      </c>
      <c r="F325">
        <v>0.43603967295449214</v>
      </c>
      <c r="S325">
        <v>322</v>
      </c>
      <c r="T325">
        <v>0.42729315713998683</v>
      </c>
      <c r="AG325">
        <v>321</v>
      </c>
      <c r="AH325">
        <v>1539676.8356420586</v>
      </c>
      <c r="AI325">
        <v>-10.166194516863575</v>
      </c>
      <c r="AJ325">
        <v>1539676.8356420586</v>
      </c>
      <c r="AK325">
        <v>-10.166194516863575</v>
      </c>
      <c r="AL325">
        <v>1651101.0572213675</v>
      </c>
      <c r="AM325">
        <v>-10.850218186250993</v>
      </c>
    </row>
    <row r="326" spans="1:39" x14ac:dyDescent="0.3">
      <c r="A326">
        <v>323</v>
      </c>
      <c r="B326">
        <v>293752469.34113485</v>
      </c>
      <c r="C326">
        <v>2576.582941763832</v>
      </c>
      <c r="D326">
        <v>24422.691359422861</v>
      </c>
      <c r="E326">
        <v>0.43517428750385173</v>
      </c>
      <c r="F326">
        <v>0.43560053391668047</v>
      </c>
      <c r="S326">
        <v>323</v>
      </c>
      <c r="T326">
        <v>0.42717310117557222</v>
      </c>
      <c r="AG326">
        <v>322</v>
      </c>
      <c r="AH326">
        <v>1539676.8356420586</v>
      </c>
      <c r="AI326">
        <v>-10.166194516863575</v>
      </c>
      <c r="AJ326">
        <v>1539676.8356420586</v>
      </c>
      <c r="AK326">
        <v>-10.166194516863575</v>
      </c>
      <c r="AL326">
        <v>1651101.0572213675</v>
      </c>
      <c r="AM326">
        <v>-10.850218186250993</v>
      </c>
    </row>
    <row r="327" spans="1:39" x14ac:dyDescent="0.3">
      <c r="A327">
        <v>324</v>
      </c>
      <c r="B327">
        <v>293572537.22215158</v>
      </c>
      <c r="C327">
        <v>2576.7336980026521</v>
      </c>
      <c r="D327">
        <v>24402.851920546374</v>
      </c>
      <c r="E327">
        <v>0.43514243859202612</v>
      </c>
      <c r="F327">
        <v>0.43553382537340252</v>
      </c>
      <c r="S327">
        <v>324</v>
      </c>
      <c r="T327">
        <v>0.42697422642573807</v>
      </c>
      <c r="AG327">
        <v>323</v>
      </c>
      <c r="AH327">
        <v>1539676.8356420586</v>
      </c>
      <c r="AI327">
        <v>-10.166194516863575</v>
      </c>
      <c r="AJ327">
        <v>1539676.8356420586</v>
      </c>
      <c r="AK327">
        <v>-10.166194516863575</v>
      </c>
      <c r="AL327">
        <v>1651101.0572213675</v>
      </c>
      <c r="AM327">
        <v>-10.850218186250993</v>
      </c>
    </row>
    <row r="328" spans="1:39" x14ac:dyDescent="0.3">
      <c r="A328">
        <v>325</v>
      </c>
      <c r="B328">
        <v>293757626.91541487</v>
      </c>
      <c r="C328">
        <v>2576.6223389453321</v>
      </c>
      <c r="D328">
        <v>24423.06237906931</v>
      </c>
      <c r="E328">
        <v>0.43511437540518033</v>
      </c>
      <c r="F328">
        <v>0.43318803376306553</v>
      </c>
      <c r="S328">
        <v>325</v>
      </c>
      <c r="T328">
        <v>0.42678033337419657</v>
      </c>
      <c r="AG328">
        <v>324</v>
      </c>
      <c r="AH328">
        <v>1539676.8356420586</v>
      </c>
      <c r="AI328">
        <v>-10.166194516863575</v>
      </c>
      <c r="AJ328">
        <v>1539676.8356420586</v>
      </c>
      <c r="AK328">
        <v>-10.166194516863575</v>
      </c>
      <c r="AL328">
        <v>1651101.0572213675</v>
      </c>
      <c r="AM328">
        <v>-10.850218186250993</v>
      </c>
    </row>
    <row r="329" spans="1:39" x14ac:dyDescent="0.3">
      <c r="A329">
        <v>326</v>
      </c>
      <c r="B329">
        <v>293976914.58429271</v>
      </c>
      <c r="C329">
        <v>2576.4894760888287</v>
      </c>
      <c r="D329">
        <v>24437.367493066045</v>
      </c>
      <c r="E329">
        <v>0.43509982995248409</v>
      </c>
      <c r="F329">
        <v>0.43312634067641725</v>
      </c>
      <c r="S329">
        <v>326</v>
      </c>
      <c r="T329">
        <v>0.42574667065918442</v>
      </c>
      <c r="AG329">
        <v>325</v>
      </c>
      <c r="AH329">
        <v>1539676.8356420586</v>
      </c>
      <c r="AI329">
        <v>-10.166194516863575</v>
      </c>
      <c r="AJ329">
        <v>1539676.8356420586</v>
      </c>
      <c r="AK329">
        <v>-10.166194516863575</v>
      </c>
      <c r="AL329">
        <v>1651101.0572213675</v>
      </c>
      <c r="AM329">
        <v>-10.850218186250993</v>
      </c>
    </row>
    <row r="330" spans="1:39" x14ac:dyDescent="0.3">
      <c r="A330">
        <v>327</v>
      </c>
      <c r="B330">
        <v>293577694.79643154</v>
      </c>
      <c r="C330">
        <v>2576.7730951841518</v>
      </c>
      <c r="D330">
        <v>24403.222940192816</v>
      </c>
      <c r="E330">
        <v>0.43508252561846739</v>
      </c>
      <c r="F330">
        <v>0.43312132542925047</v>
      </c>
      <c r="S330">
        <v>327</v>
      </c>
      <c r="T330">
        <v>0.42572077376258033</v>
      </c>
      <c r="AG330">
        <v>326</v>
      </c>
      <c r="AH330">
        <v>1539676.8356420586</v>
      </c>
      <c r="AI330">
        <v>-10.166194516863575</v>
      </c>
      <c r="AJ330">
        <v>1539676.8356420586</v>
      </c>
      <c r="AK330">
        <v>-10.166194516863575</v>
      </c>
      <c r="AL330">
        <v>1651101.0572213675</v>
      </c>
      <c r="AM330">
        <v>-10.850218186250993</v>
      </c>
    </row>
    <row r="331" spans="1:39" x14ac:dyDescent="0.3">
      <c r="A331">
        <v>328</v>
      </c>
      <c r="B331">
        <v>293982072.15857279</v>
      </c>
      <c r="C331">
        <v>2576.5288732703284</v>
      </c>
      <c r="D331">
        <v>24437.738512712491</v>
      </c>
      <c r="E331">
        <v>0.43503991918528323</v>
      </c>
      <c r="F331">
        <v>0.4330596320340882</v>
      </c>
      <c r="S331">
        <v>328</v>
      </c>
      <c r="T331">
        <v>0.42560618524356836</v>
      </c>
      <c r="AG331">
        <v>327</v>
      </c>
      <c r="AH331">
        <v>1539676.8356420586</v>
      </c>
      <c r="AI331">
        <v>-10.166194516863575</v>
      </c>
      <c r="AJ331">
        <v>1539676.8356420586</v>
      </c>
      <c r="AK331">
        <v>-10.166194516863575</v>
      </c>
      <c r="AL331">
        <v>1651101.0572213675</v>
      </c>
      <c r="AM331">
        <v>-10.850218186250993</v>
      </c>
    </row>
    <row r="332" spans="1:39" x14ac:dyDescent="0.3">
      <c r="A332">
        <v>329</v>
      </c>
      <c r="B332">
        <v>293752469.34113485</v>
      </c>
      <c r="C332">
        <v>2577.1835417638322</v>
      </c>
      <c r="D332">
        <v>24422.691359422861</v>
      </c>
      <c r="E332">
        <v>0.43433382807639653</v>
      </c>
      <c r="F332">
        <v>0.43260613430921657</v>
      </c>
      <c r="S332">
        <v>329</v>
      </c>
      <c r="T332">
        <v>0.42555337538568749</v>
      </c>
      <c r="AG332">
        <v>328</v>
      </c>
      <c r="AH332">
        <v>1539676.8356420586</v>
      </c>
      <c r="AI332">
        <v>-10.166194516863575</v>
      </c>
      <c r="AJ332">
        <v>1539676.8356420586</v>
      </c>
      <c r="AK332">
        <v>-10.166194516863575</v>
      </c>
      <c r="AL332">
        <v>1651101.0572213675</v>
      </c>
      <c r="AM332">
        <v>-10.850218186250993</v>
      </c>
    </row>
    <row r="333" spans="1:39" x14ac:dyDescent="0.3">
      <c r="A333">
        <v>330</v>
      </c>
      <c r="B333">
        <v>293757626.91541487</v>
      </c>
      <c r="C333">
        <v>2577.2229389453319</v>
      </c>
      <c r="D333">
        <v>24423.06237906931</v>
      </c>
      <c r="E333">
        <v>0.43427391565810247</v>
      </c>
      <c r="F333">
        <v>0.43253942420906899</v>
      </c>
      <c r="S333">
        <v>330</v>
      </c>
      <c r="T333">
        <v>0.42551177159593223</v>
      </c>
      <c r="AG333">
        <v>329</v>
      </c>
      <c r="AH333">
        <v>1539676.8356420586</v>
      </c>
      <c r="AI333">
        <v>-10.166194516863575</v>
      </c>
      <c r="AJ333">
        <v>1539676.8356420586</v>
      </c>
      <c r="AK333">
        <v>-10.166194516863575</v>
      </c>
      <c r="AL333">
        <v>1651101.0572213675</v>
      </c>
      <c r="AM333">
        <v>-10.850218186250993</v>
      </c>
    </row>
    <row r="334" spans="1:39" x14ac:dyDescent="0.3">
      <c r="A334">
        <v>331</v>
      </c>
      <c r="B334">
        <v>293365147.78387952</v>
      </c>
      <c r="C334">
        <v>2578.3282708100378</v>
      </c>
      <c r="D334">
        <v>24386.282522106041</v>
      </c>
      <c r="E334">
        <v>0.43310712113907424</v>
      </c>
      <c r="F334">
        <v>0.43052252420726927</v>
      </c>
      <c r="S334">
        <v>331</v>
      </c>
      <c r="T334">
        <v>0.42549714576534481</v>
      </c>
      <c r="AG334">
        <v>330</v>
      </c>
      <c r="AH334">
        <v>1539676.8356420586</v>
      </c>
      <c r="AI334">
        <v>-10.166194516863575</v>
      </c>
      <c r="AJ334">
        <v>1539676.8356420586</v>
      </c>
      <c r="AK334">
        <v>-10.166194516863575</v>
      </c>
      <c r="AL334">
        <v>1651101.0572213675</v>
      </c>
      <c r="AM334">
        <v>-10.850218186250993</v>
      </c>
    </row>
    <row r="335" spans="1:39" x14ac:dyDescent="0.3">
      <c r="A335">
        <v>332</v>
      </c>
      <c r="B335">
        <v>293217776.81113321</v>
      </c>
      <c r="C335">
        <v>2578.4275500641656</v>
      </c>
      <c r="D335">
        <v>24375.534072498129</v>
      </c>
      <c r="E335">
        <v>0.43310570360902473</v>
      </c>
      <c r="F335">
        <v>0.43045581771975061</v>
      </c>
      <c r="S335">
        <v>332</v>
      </c>
      <c r="T335">
        <v>0.42538074041713475</v>
      </c>
      <c r="AG335">
        <v>331</v>
      </c>
      <c r="AH335">
        <v>1539676.8356420586</v>
      </c>
      <c r="AI335">
        <v>-10.166194516863575</v>
      </c>
      <c r="AJ335">
        <v>1539676.8356420586</v>
      </c>
      <c r="AK335">
        <v>-10.166194516863575</v>
      </c>
      <c r="AL335">
        <v>1651101.0572213675</v>
      </c>
      <c r="AM335">
        <v>-10.850218186250993</v>
      </c>
    </row>
    <row r="336" spans="1:39" x14ac:dyDescent="0.3">
      <c r="A336">
        <v>333</v>
      </c>
      <c r="B336">
        <v>293370305.35815942</v>
      </c>
      <c r="C336">
        <v>2578.367667991537</v>
      </c>
      <c r="D336">
        <v>24386.653541752486</v>
      </c>
      <c r="E336">
        <v>0.43304720708487104</v>
      </c>
      <c r="F336">
        <v>0.43026913798281885</v>
      </c>
      <c r="S336">
        <v>333</v>
      </c>
      <c r="T336">
        <v>0.42519504278482251</v>
      </c>
      <c r="AG336">
        <v>332</v>
      </c>
      <c r="AH336">
        <v>1539676.8356420586</v>
      </c>
      <c r="AI336">
        <v>-10.166194516863575</v>
      </c>
      <c r="AJ336">
        <v>1539676.8356420586</v>
      </c>
      <c r="AK336">
        <v>-10.166194516863575</v>
      </c>
      <c r="AL336">
        <v>1651101.0572213675</v>
      </c>
      <c r="AM336">
        <v>-10.850218186250993</v>
      </c>
    </row>
    <row r="337" spans="1:39" x14ac:dyDescent="0.3">
      <c r="A337">
        <v>334</v>
      </c>
      <c r="B337">
        <v>293222934.38541311</v>
      </c>
      <c r="C337">
        <v>2578.4669472456649</v>
      </c>
      <c r="D337">
        <v>24375.905092144571</v>
      </c>
      <c r="E337">
        <v>0.43304578936168858</v>
      </c>
      <c r="F337">
        <v>0.430202429973851</v>
      </c>
      <c r="S337">
        <v>334</v>
      </c>
      <c r="T337">
        <v>0.42397380544358992</v>
      </c>
      <c r="AG337">
        <v>333</v>
      </c>
      <c r="AH337">
        <v>1539676.8356420586</v>
      </c>
      <c r="AI337">
        <v>-10.166194516863575</v>
      </c>
      <c r="AJ337">
        <v>1539676.8356420586</v>
      </c>
      <c r="AK337">
        <v>-10.166194516863575</v>
      </c>
      <c r="AL337">
        <v>1651101.0572213675</v>
      </c>
      <c r="AM337">
        <v>-10.850218186250993</v>
      </c>
    </row>
    <row r="338" spans="1:39" x14ac:dyDescent="0.3">
      <c r="A338">
        <v>335</v>
      </c>
      <c r="B338">
        <v>293976914.58429271</v>
      </c>
      <c r="C338">
        <v>2578.9540760888285</v>
      </c>
      <c r="D338">
        <v>24437.367493066045</v>
      </c>
      <c r="E338">
        <v>0.43165073942101162</v>
      </c>
      <c r="F338">
        <v>0.42974890271876631</v>
      </c>
      <c r="S338">
        <v>335</v>
      </c>
      <c r="T338">
        <v>0.42381870509941161</v>
      </c>
      <c r="AG338">
        <v>334</v>
      </c>
      <c r="AH338">
        <v>1539676.8356420586</v>
      </c>
      <c r="AI338">
        <v>-10.166194516863575</v>
      </c>
      <c r="AJ338">
        <v>1539676.8356420586</v>
      </c>
      <c r="AK338">
        <v>-10.166194516863575</v>
      </c>
      <c r="AL338">
        <v>1651101.0572213675</v>
      </c>
      <c r="AM338">
        <v>-10.850218186250993</v>
      </c>
    </row>
    <row r="339" spans="1:39" x14ac:dyDescent="0.3">
      <c r="A339">
        <v>336</v>
      </c>
      <c r="B339">
        <v>293982072.15857279</v>
      </c>
      <c r="C339">
        <v>2578.9934732703286</v>
      </c>
      <c r="D339">
        <v>24437.738512712491</v>
      </c>
      <c r="E339">
        <v>0.43159082714377139</v>
      </c>
      <c r="F339">
        <v>0.42968219310997824</v>
      </c>
      <c r="S339">
        <v>336</v>
      </c>
      <c r="T339">
        <v>0.42369710829379797</v>
      </c>
      <c r="AG339">
        <v>335</v>
      </c>
      <c r="AH339">
        <v>1539676.8356420586</v>
      </c>
      <c r="AI339">
        <v>-10.166194516863575</v>
      </c>
      <c r="AJ339">
        <v>1539676.8356420586</v>
      </c>
      <c r="AK339">
        <v>-10.166194516863575</v>
      </c>
      <c r="AL339">
        <v>1651101.0572213675</v>
      </c>
      <c r="AM339">
        <v>-10.850218186250993</v>
      </c>
    </row>
    <row r="340" spans="1:39" x14ac:dyDescent="0.3">
      <c r="A340">
        <v>337</v>
      </c>
      <c r="B340">
        <v>294107229.75215322</v>
      </c>
      <c r="C340">
        <v>2580.5650897023183</v>
      </c>
      <c r="D340">
        <v>24450.009207471106</v>
      </c>
      <c r="E340">
        <v>0.42926975302567155</v>
      </c>
      <c r="F340">
        <v>0.42897224048661214</v>
      </c>
      <c r="S340">
        <v>337</v>
      </c>
      <c r="T340">
        <v>0.42361976795570361</v>
      </c>
      <c r="AG340">
        <v>336</v>
      </c>
      <c r="AH340">
        <v>1539676.8356420586</v>
      </c>
      <c r="AI340">
        <v>-10.166194516863575</v>
      </c>
      <c r="AJ340">
        <v>1539676.8356420586</v>
      </c>
      <c r="AK340">
        <v>-10.166194516863575</v>
      </c>
      <c r="AL340">
        <v>1651101.0572213675</v>
      </c>
      <c r="AM340">
        <v>-10.850218186250993</v>
      </c>
    </row>
    <row r="341" spans="1:39" x14ac:dyDescent="0.3">
      <c r="A341">
        <v>338</v>
      </c>
      <c r="B341">
        <v>294511607.11429447</v>
      </c>
      <c r="C341">
        <v>2580.320867788495</v>
      </c>
      <c r="D341">
        <v>24484.524779990781</v>
      </c>
      <c r="E341">
        <v>0.42922752094545757</v>
      </c>
      <c r="F341">
        <v>0.42891218829763927</v>
      </c>
      <c r="S341">
        <v>338</v>
      </c>
      <c r="T341">
        <v>0.42353814130758766</v>
      </c>
      <c r="AG341">
        <v>337</v>
      </c>
      <c r="AH341">
        <v>1539676.8356420586</v>
      </c>
      <c r="AI341">
        <v>-10.166194516863575</v>
      </c>
      <c r="AJ341">
        <v>1539676.8356420586</v>
      </c>
      <c r="AK341">
        <v>-10.166194516863575</v>
      </c>
      <c r="AL341">
        <v>1651101.0572213675</v>
      </c>
      <c r="AM341">
        <v>-10.850218186250993</v>
      </c>
    </row>
    <row r="342" spans="1:39" x14ac:dyDescent="0.3">
      <c r="A342">
        <v>339</v>
      </c>
      <c r="B342">
        <v>294112387.32643324</v>
      </c>
      <c r="C342">
        <v>2580.604486883818</v>
      </c>
      <c r="D342">
        <v>24450.380227117555</v>
      </c>
      <c r="E342">
        <v>0.42920984052067046</v>
      </c>
      <c r="F342">
        <v>0.42890553598335351</v>
      </c>
      <c r="S342">
        <v>339</v>
      </c>
      <c r="T342">
        <v>0.42348733913331676</v>
      </c>
      <c r="AG342">
        <v>338</v>
      </c>
      <c r="AH342">
        <v>1397594.6454303404</v>
      </c>
      <c r="AI342">
        <v>0</v>
      </c>
      <c r="AJ342">
        <v>1397594.6454303404</v>
      </c>
      <c r="AK342">
        <v>0</v>
      </c>
      <c r="AL342">
        <v>1489488.3241882129</v>
      </c>
      <c r="AM342">
        <v>0</v>
      </c>
    </row>
    <row r="343" spans="1:39" x14ac:dyDescent="0.3">
      <c r="A343">
        <v>340</v>
      </c>
      <c r="B343">
        <v>294516764.68857437</v>
      </c>
      <c r="C343">
        <v>2580.3602649699947</v>
      </c>
      <c r="D343">
        <v>24484.895799637226</v>
      </c>
      <c r="E343">
        <v>0.42916761110672075</v>
      </c>
      <c r="F343">
        <v>0.42884548326020688</v>
      </c>
      <c r="S343">
        <v>340</v>
      </c>
      <c r="T343">
        <v>0.42339323381970745</v>
      </c>
      <c r="AG343">
        <v>339</v>
      </c>
      <c r="AH343">
        <v>1397594.6454303404</v>
      </c>
      <c r="AI343">
        <v>0</v>
      </c>
      <c r="AJ343">
        <v>1397594.6454303404</v>
      </c>
      <c r="AK343">
        <v>0</v>
      </c>
      <c r="AL343">
        <v>1489488.3241882129</v>
      </c>
      <c r="AM343">
        <v>0</v>
      </c>
    </row>
    <row r="344" spans="1:39" x14ac:dyDescent="0.3">
      <c r="A344">
        <v>341</v>
      </c>
      <c r="B344">
        <v>293752469.34113485</v>
      </c>
      <c r="C344">
        <v>2582.2589417638319</v>
      </c>
      <c r="D344">
        <v>24422.691359422861</v>
      </c>
      <c r="E344">
        <v>0.42723269342239117</v>
      </c>
      <c r="F344">
        <v>0.42840583423323542</v>
      </c>
      <c r="S344">
        <v>341</v>
      </c>
      <c r="T344">
        <v>0.42178998108612098</v>
      </c>
      <c r="AG344">
        <v>340</v>
      </c>
      <c r="AH344">
        <v>1397594.6454303404</v>
      </c>
      <c r="AI344">
        <v>0</v>
      </c>
      <c r="AJ344">
        <v>1397594.6454303404</v>
      </c>
      <c r="AK344">
        <v>0</v>
      </c>
      <c r="AL344">
        <v>1489488.3241882129</v>
      </c>
      <c r="AM344">
        <v>0</v>
      </c>
    </row>
    <row r="345" spans="1:39" x14ac:dyDescent="0.3">
      <c r="A345">
        <v>342</v>
      </c>
      <c r="B345">
        <v>293757626.91541487</v>
      </c>
      <c r="C345">
        <v>2582.298338945332</v>
      </c>
      <c r="D345">
        <v>24423.06237906931</v>
      </c>
      <c r="E345">
        <v>0.4271727790972043</v>
      </c>
      <c r="F345">
        <v>0.42833912576797301</v>
      </c>
      <c r="S345">
        <v>342</v>
      </c>
      <c r="T345">
        <v>0.4215432655185789</v>
      </c>
      <c r="AG345">
        <v>341</v>
      </c>
      <c r="AH345">
        <v>1397594.6454303404</v>
      </c>
      <c r="AI345">
        <v>0</v>
      </c>
      <c r="AJ345">
        <v>1397594.6454303404</v>
      </c>
      <c r="AK345">
        <v>0</v>
      </c>
      <c r="AL345">
        <v>1489488.3241882129</v>
      </c>
      <c r="AM345">
        <v>0</v>
      </c>
    </row>
    <row r="346" spans="1:39" x14ac:dyDescent="0.3">
      <c r="A346">
        <v>343</v>
      </c>
      <c r="B346">
        <v>294511607.11429447</v>
      </c>
      <c r="C346">
        <v>2582.7854677884952</v>
      </c>
      <c r="D346">
        <v>24484.524779990781</v>
      </c>
      <c r="E346">
        <v>0.42577818520060862</v>
      </c>
      <c r="F346">
        <v>0.42332824328514779</v>
      </c>
      <c r="S346">
        <v>343</v>
      </c>
      <c r="T346">
        <v>0.42070059534737597</v>
      </c>
      <c r="AG346">
        <v>342</v>
      </c>
      <c r="AH346">
        <v>1397594.6454303404</v>
      </c>
      <c r="AI346">
        <v>0</v>
      </c>
      <c r="AJ346">
        <v>1397594.6454303404</v>
      </c>
      <c r="AK346">
        <v>0</v>
      </c>
      <c r="AL346">
        <v>1489488.3241882129</v>
      </c>
      <c r="AM346">
        <v>0</v>
      </c>
    </row>
    <row r="347" spans="1:39" x14ac:dyDescent="0.3">
      <c r="A347">
        <v>344</v>
      </c>
      <c r="B347">
        <v>294516764.68857437</v>
      </c>
      <c r="C347">
        <v>2582.8248649699945</v>
      </c>
      <c r="D347">
        <v>24484.895799637226</v>
      </c>
      <c r="E347">
        <v>0.42571827358294034</v>
      </c>
      <c r="F347">
        <v>0.42326153738530203</v>
      </c>
      <c r="S347">
        <v>344</v>
      </c>
      <c r="T347">
        <v>0.41975123531767777</v>
      </c>
      <c r="AG347">
        <v>343</v>
      </c>
      <c r="AH347">
        <v>1397594.6454303404</v>
      </c>
      <c r="AI347">
        <v>0</v>
      </c>
      <c r="AJ347">
        <v>1397594.6454303404</v>
      </c>
      <c r="AK347">
        <v>0</v>
      </c>
      <c r="AL347">
        <v>1489488.3241882129</v>
      </c>
      <c r="AM347">
        <v>0</v>
      </c>
    </row>
    <row r="348" spans="1:39" x14ac:dyDescent="0.3">
      <c r="A348">
        <v>345</v>
      </c>
      <c r="B348">
        <v>293976914.58429271</v>
      </c>
      <c r="C348">
        <v>2584.0294760888287</v>
      </c>
      <c r="D348">
        <v>24437.367493066045</v>
      </c>
      <c r="E348">
        <v>0.42454955545217721</v>
      </c>
      <c r="F348">
        <v>0.42307458072346382</v>
      </c>
      <c r="S348">
        <v>345</v>
      </c>
      <c r="T348">
        <v>0.41907148752764783</v>
      </c>
      <c r="AG348">
        <v>344</v>
      </c>
      <c r="AH348">
        <v>1397594.6454303404</v>
      </c>
      <c r="AI348">
        <v>0</v>
      </c>
      <c r="AJ348">
        <v>1397594.6454303404</v>
      </c>
      <c r="AK348">
        <v>0</v>
      </c>
      <c r="AL348">
        <v>1489488.3241882129</v>
      </c>
      <c r="AM348">
        <v>0</v>
      </c>
    </row>
    <row r="349" spans="1:39" x14ac:dyDescent="0.3">
      <c r="A349">
        <v>346</v>
      </c>
      <c r="B349">
        <v>293982072.15857279</v>
      </c>
      <c r="C349">
        <v>2584.0688732703284</v>
      </c>
      <c r="D349">
        <v>24437.738512712491</v>
      </c>
      <c r="E349">
        <v>0.42448964111858928</v>
      </c>
      <c r="F349">
        <v>0.42300787297475229</v>
      </c>
      <c r="S349">
        <v>346</v>
      </c>
      <c r="T349">
        <v>0.41831657898568519</v>
      </c>
      <c r="AG349">
        <v>345</v>
      </c>
      <c r="AH349">
        <v>1397594.6454303404</v>
      </c>
      <c r="AI349">
        <v>0</v>
      </c>
      <c r="AJ349">
        <v>1397594.6454303404</v>
      </c>
      <c r="AK349">
        <v>0</v>
      </c>
      <c r="AL349">
        <v>1489488.3241882129</v>
      </c>
      <c r="AM349">
        <v>0</v>
      </c>
    </row>
    <row r="350" spans="1:39" x14ac:dyDescent="0.3">
      <c r="A350">
        <v>347</v>
      </c>
      <c r="B350">
        <v>294511607.11429447</v>
      </c>
      <c r="C350">
        <v>2587.8608677884949</v>
      </c>
      <c r="D350">
        <v>24484.524779990781</v>
      </c>
      <c r="E350">
        <v>0.4186765705358258</v>
      </c>
      <c r="F350">
        <v>0.42255394059778456</v>
      </c>
      <c r="S350">
        <v>347</v>
      </c>
      <c r="T350">
        <v>0.418121615097032</v>
      </c>
      <c r="AG350">
        <v>346</v>
      </c>
      <c r="AH350">
        <v>1397594.6454303404</v>
      </c>
      <c r="AI350">
        <v>0</v>
      </c>
      <c r="AJ350">
        <v>1397594.6454303404</v>
      </c>
      <c r="AK350">
        <v>0</v>
      </c>
      <c r="AL350">
        <v>1489488.3241882129</v>
      </c>
      <c r="AM350">
        <v>0</v>
      </c>
    </row>
    <row r="351" spans="1:39" x14ac:dyDescent="0.3">
      <c r="A351">
        <v>348</v>
      </c>
      <c r="B351">
        <v>294516764.68857437</v>
      </c>
      <c r="C351">
        <v>2587.9002649699946</v>
      </c>
      <c r="D351">
        <v>24484.895799637226</v>
      </c>
      <c r="E351">
        <v>0.41861665631191253</v>
      </c>
      <c r="F351">
        <v>0.42248723059403437</v>
      </c>
      <c r="S351">
        <v>348</v>
      </c>
      <c r="T351">
        <v>0.41792922114977882</v>
      </c>
      <c r="AG351">
        <v>347</v>
      </c>
      <c r="AH351">
        <v>1397594.6454303404</v>
      </c>
      <c r="AI351">
        <v>0</v>
      </c>
      <c r="AJ351">
        <v>1397594.6454303404</v>
      </c>
      <c r="AK351">
        <v>0</v>
      </c>
      <c r="AL351">
        <v>1489488.3241882129</v>
      </c>
      <c r="AM351">
        <v>0</v>
      </c>
    </row>
    <row r="352" spans="1:39" x14ac:dyDescent="0.3">
      <c r="A352">
        <v>349</v>
      </c>
      <c r="B352">
        <v>298070464.77788693</v>
      </c>
      <c r="C352">
        <v>2609.4780218681549</v>
      </c>
      <c r="D352">
        <v>24777.348578344081</v>
      </c>
      <c r="E352">
        <v>0.38506411972934751</v>
      </c>
      <c r="F352">
        <v>0.37580707214267806</v>
      </c>
      <c r="S352">
        <v>349</v>
      </c>
      <c r="T352">
        <v>0.41760822701229355</v>
      </c>
      <c r="AG352">
        <v>348</v>
      </c>
      <c r="AH352">
        <v>1397594.6454303404</v>
      </c>
      <c r="AI352">
        <v>0</v>
      </c>
      <c r="AJ352">
        <v>1397594.6454303404</v>
      </c>
      <c r="AK352">
        <v>0</v>
      </c>
      <c r="AL352">
        <v>1489488.3241882129</v>
      </c>
      <c r="AM352">
        <v>0</v>
      </c>
    </row>
    <row r="353" spans="1:39" x14ac:dyDescent="0.3">
      <c r="A353">
        <v>350</v>
      </c>
      <c r="B353">
        <v>298075622.35216689</v>
      </c>
      <c r="C353">
        <v>2609.517419049655</v>
      </c>
      <c r="D353">
        <v>24777.71959799053</v>
      </c>
      <c r="E353">
        <v>0.38500421497158005</v>
      </c>
      <c r="F353">
        <v>0.37574669842913527</v>
      </c>
      <c r="S353">
        <v>350</v>
      </c>
      <c r="T353">
        <v>0.41636183047333997</v>
      </c>
      <c r="AG353">
        <v>349</v>
      </c>
      <c r="AH353">
        <v>1397594.6454303404</v>
      </c>
      <c r="AI353">
        <v>0</v>
      </c>
      <c r="AJ353">
        <v>1397594.6454303404</v>
      </c>
      <c r="AK353">
        <v>0</v>
      </c>
      <c r="AL353">
        <v>1489488.3241882129</v>
      </c>
      <c r="AM353">
        <v>0</v>
      </c>
    </row>
    <row r="354" spans="1:39" x14ac:dyDescent="0.3">
      <c r="A354">
        <v>351</v>
      </c>
      <c r="B354">
        <v>298070464.77788693</v>
      </c>
      <c r="C354">
        <v>2610.0604218681551</v>
      </c>
      <c r="D354">
        <v>24777.348578344081</v>
      </c>
      <c r="E354">
        <v>0.38424863258203207</v>
      </c>
      <c r="F354">
        <v>0.37574037195583998</v>
      </c>
      <c r="S354">
        <v>351</v>
      </c>
      <c r="T354">
        <v>0.41630025077910393</v>
      </c>
      <c r="AG354">
        <v>350</v>
      </c>
      <c r="AH354">
        <v>1397594.6454303404</v>
      </c>
      <c r="AI354">
        <v>0</v>
      </c>
      <c r="AJ354">
        <v>1397594.6454303404</v>
      </c>
      <c r="AK354">
        <v>0</v>
      </c>
      <c r="AL354">
        <v>1489488.3241882129</v>
      </c>
      <c r="AM354">
        <v>0</v>
      </c>
    </row>
    <row r="355" spans="1:39" x14ac:dyDescent="0.3">
      <c r="A355">
        <v>352</v>
      </c>
      <c r="B355">
        <v>298075622.35216689</v>
      </c>
      <c r="C355">
        <v>2610.0998190496548</v>
      </c>
      <c r="D355">
        <v>24777.71959799053</v>
      </c>
      <c r="E355">
        <v>0.3841887270553932</v>
      </c>
      <c r="F355">
        <v>0.37567999740732855</v>
      </c>
      <c r="S355">
        <v>352</v>
      </c>
      <c r="T355">
        <v>0.41618306613866629</v>
      </c>
      <c r="AG355">
        <v>351</v>
      </c>
      <c r="AH355">
        <v>1397594.6454303404</v>
      </c>
      <c r="AI355">
        <v>0</v>
      </c>
      <c r="AJ355">
        <v>1397594.6454303404</v>
      </c>
      <c r="AK355">
        <v>0</v>
      </c>
      <c r="AL355">
        <v>1489488.3241882129</v>
      </c>
      <c r="AM355">
        <v>0</v>
      </c>
    </row>
    <row r="356" spans="1:39" x14ac:dyDescent="0.3">
      <c r="A356">
        <v>353</v>
      </c>
      <c r="B356">
        <v>298710574.93455917</v>
      </c>
      <c r="C356">
        <v>2614.3005841643817</v>
      </c>
      <c r="D356">
        <v>24827.802058491059</v>
      </c>
      <c r="E356">
        <v>0.37771556429199932</v>
      </c>
      <c r="F356">
        <v>0.37523855577141096</v>
      </c>
      <c r="S356">
        <v>353</v>
      </c>
      <c r="T356">
        <v>0.41565036408313877</v>
      </c>
      <c r="AG356">
        <v>352</v>
      </c>
      <c r="AH356">
        <v>1397594.6454303404</v>
      </c>
      <c r="AI356">
        <v>0</v>
      </c>
      <c r="AJ356">
        <v>1397594.6454303404</v>
      </c>
      <c r="AK356">
        <v>0</v>
      </c>
      <c r="AL356">
        <v>1489488.3241882129</v>
      </c>
      <c r="AM356">
        <v>0</v>
      </c>
    </row>
    <row r="357" spans="1:39" x14ac:dyDescent="0.3">
      <c r="A357">
        <v>354</v>
      </c>
      <c r="B357">
        <v>298715732.50883919</v>
      </c>
      <c r="C357">
        <v>2614.3399813458818</v>
      </c>
      <c r="D357">
        <v>24828.173078137512</v>
      </c>
      <c r="E357">
        <v>0.37765566136110734</v>
      </c>
      <c r="F357">
        <v>0.37517184892424466</v>
      </c>
      <c r="S357">
        <v>354</v>
      </c>
      <c r="T357">
        <v>0.41526810043462253</v>
      </c>
      <c r="AG357">
        <v>353</v>
      </c>
      <c r="AH357">
        <v>1397594.6454303404</v>
      </c>
      <c r="AI357">
        <v>0</v>
      </c>
      <c r="AJ357">
        <v>1397594.6454303404</v>
      </c>
      <c r="AK357">
        <v>0</v>
      </c>
      <c r="AL357">
        <v>1489488.3241882129</v>
      </c>
      <c r="AM357">
        <v>0</v>
      </c>
    </row>
    <row r="358" spans="1:39" x14ac:dyDescent="0.3">
      <c r="A358">
        <v>355</v>
      </c>
      <c r="B358">
        <v>298070464.77788693</v>
      </c>
      <c r="C358">
        <v>2614.9820218681548</v>
      </c>
      <c r="D358">
        <v>24777.348578344081</v>
      </c>
      <c r="E358">
        <v>0.37735905090621197</v>
      </c>
      <c r="F358">
        <v>0.36842041235355694</v>
      </c>
      <c r="S358">
        <v>355</v>
      </c>
      <c r="T358">
        <v>0.41503644992053029</v>
      </c>
      <c r="AG358">
        <v>354</v>
      </c>
      <c r="AH358">
        <v>1397594.6454303404</v>
      </c>
      <c r="AI358">
        <v>0</v>
      </c>
      <c r="AJ358">
        <v>1397594.6454303404</v>
      </c>
      <c r="AK358">
        <v>0</v>
      </c>
      <c r="AL358">
        <v>1489488.3241882129</v>
      </c>
      <c r="AM358">
        <v>0</v>
      </c>
    </row>
    <row r="359" spans="1:39" x14ac:dyDescent="0.3">
      <c r="A359">
        <v>356</v>
      </c>
      <c r="B359">
        <v>298075622.35216689</v>
      </c>
      <c r="C359">
        <v>2615.0214190496549</v>
      </c>
      <c r="D359">
        <v>24777.71959799053</v>
      </c>
      <c r="E359">
        <v>0.37729913967175388</v>
      </c>
      <c r="F359">
        <v>0.36835371059984728</v>
      </c>
      <c r="S359">
        <v>356</v>
      </c>
      <c r="T359">
        <v>0.41422133544911893</v>
      </c>
      <c r="AG359">
        <v>355</v>
      </c>
      <c r="AH359">
        <v>1397594.6454303404</v>
      </c>
      <c r="AI359">
        <v>0</v>
      </c>
      <c r="AJ359">
        <v>1397594.6454303404</v>
      </c>
      <c r="AK359">
        <v>0</v>
      </c>
      <c r="AL359">
        <v>1489488.3241882129</v>
      </c>
      <c r="AM359">
        <v>0</v>
      </c>
    </row>
    <row r="360" spans="1:39" x14ac:dyDescent="0.3">
      <c r="A360">
        <v>357</v>
      </c>
      <c r="B360">
        <v>298710574.93455917</v>
      </c>
      <c r="C360">
        <v>2614.8829841643815</v>
      </c>
      <c r="D360">
        <v>24827.802058491059</v>
      </c>
      <c r="E360">
        <v>0.37689996646932811</v>
      </c>
      <c r="F360">
        <v>0.36816545990648109</v>
      </c>
      <c r="S360">
        <v>357</v>
      </c>
      <c r="T360">
        <v>0.41367733880183366</v>
      </c>
      <c r="AG360">
        <v>356</v>
      </c>
      <c r="AH360">
        <v>1397594.6454303404</v>
      </c>
      <c r="AI360">
        <v>0</v>
      </c>
      <c r="AJ360">
        <v>1397594.6454303404</v>
      </c>
      <c r="AK360">
        <v>0</v>
      </c>
      <c r="AL360">
        <v>1489488.3241882129</v>
      </c>
      <c r="AM360">
        <v>0</v>
      </c>
    </row>
    <row r="361" spans="1:39" x14ac:dyDescent="0.3">
      <c r="A361">
        <v>358</v>
      </c>
      <c r="B361">
        <v>298715732.50883919</v>
      </c>
      <c r="C361">
        <v>2614.9223813458821</v>
      </c>
      <c r="D361">
        <v>24828.173078137512</v>
      </c>
      <c r="E361">
        <v>0.37684006269385645</v>
      </c>
      <c r="F361">
        <v>0.36809875485742644</v>
      </c>
      <c r="S361">
        <v>358</v>
      </c>
      <c r="T361">
        <v>0.41344552003021012</v>
      </c>
      <c r="AG361">
        <v>357</v>
      </c>
      <c r="AH361">
        <v>1397594.6454303404</v>
      </c>
      <c r="AI361">
        <v>0</v>
      </c>
      <c r="AJ361">
        <v>1397594.6454303404</v>
      </c>
      <c r="AK361">
        <v>0</v>
      </c>
      <c r="AL361">
        <v>1489488.3241882129</v>
      </c>
      <c r="AM361">
        <v>0</v>
      </c>
    </row>
    <row r="362" spans="1:39" x14ac:dyDescent="0.3">
      <c r="A362">
        <v>359</v>
      </c>
      <c r="B362">
        <v>298605157.30788857</v>
      </c>
      <c r="C362">
        <v>2615.1734135678216</v>
      </c>
      <c r="D362">
        <v>24824.505865268813</v>
      </c>
      <c r="E362">
        <v>0.37658257157923442</v>
      </c>
      <c r="F362">
        <v>0.3676435388918789</v>
      </c>
      <c r="S362">
        <v>359</v>
      </c>
      <c r="T362">
        <v>0.41314272224638199</v>
      </c>
      <c r="AG362">
        <v>358</v>
      </c>
      <c r="AH362">
        <v>1397594.6454303404</v>
      </c>
      <c r="AI362">
        <v>0</v>
      </c>
      <c r="AJ362">
        <v>1397594.6454303404</v>
      </c>
      <c r="AK362">
        <v>0</v>
      </c>
      <c r="AL362">
        <v>1489488.3241882129</v>
      </c>
      <c r="AM362">
        <v>0</v>
      </c>
    </row>
    <row r="363" spans="1:39" x14ac:dyDescent="0.3">
      <c r="A363">
        <v>360</v>
      </c>
      <c r="B363">
        <v>298610314.88216847</v>
      </c>
      <c r="C363">
        <v>2615.2128107493209</v>
      </c>
      <c r="D363">
        <v>24824.876884915258</v>
      </c>
      <c r="E363">
        <v>0.3765226660499647</v>
      </c>
      <c r="F363">
        <v>0.36757682883954951</v>
      </c>
      <c r="S363">
        <v>360</v>
      </c>
      <c r="T363">
        <v>0.41155149241675371</v>
      </c>
      <c r="AG363">
        <v>359</v>
      </c>
      <c r="AH363">
        <v>1397594.6454303404</v>
      </c>
      <c r="AI363">
        <v>0</v>
      </c>
      <c r="AJ363">
        <v>1397594.6454303404</v>
      </c>
      <c r="AK363">
        <v>0</v>
      </c>
      <c r="AL363">
        <v>1489488.3241882129</v>
      </c>
      <c r="AM363">
        <v>0</v>
      </c>
    </row>
    <row r="364" spans="1:39" x14ac:dyDescent="0.3">
      <c r="A364">
        <v>361</v>
      </c>
      <c r="B364">
        <v>298605157.30788857</v>
      </c>
      <c r="C364">
        <v>2617.6380135678214</v>
      </c>
      <c r="D364">
        <v>24824.505865268813</v>
      </c>
      <c r="E364">
        <v>0.37313201913534161</v>
      </c>
      <c r="F364">
        <v>0.36738153671875623</v>
      </c>
      <c r="S364">
        <v>361</v>
      </c>
      <c r="T364">
        <v>0.41063850966958748</v>
      </c>
    </row>
    <row r="365" spans="1:39" x14ac:dyDescent="0.3">
      <c r="A365">
        <v>362</v>
      </c>
      <c r="B365">
        <v>298610314.88216847</v>
      </c>
      <c r="C365">
        <v>2617.6774107493211</v>
      </c>
      <c r="D365">
        <v>24824.876884915258</v>
      </c>
      <c r="E365">
        <v>0.37307211044341049</v>
      </c>
      <c r="F365">
        <v>0.36732103663754212</v>
      </c>
      <c r="S365">
        <v>362</v>
      </c>
      <c r="T365">
        <v>0.41044661962185952</v>
      </c>
    </row>
    <row r="366" spans="1:39" x14ac:dyDescent="0.3">
      <c r="A366">
        <v>363</v>
      </c>
      <c r="B366">
        <v>299245267.46456081</v>
      </c>
      <c r="C366">
        <v>2618.1319758640484</v>
      </c>
      <c r="D366">
        <v>24874.959345415791</v>
      </c>
      <c r="E366">
        <v>0.37184451037465255</v>
      </c>
      <c r="F366">
        <v>0.36731483920412239</v>
      </c>
      <c r="S366">
        <v>363</v>
      </c>
      <c r="T366">
        <v>0.41022278769641973</v>
      </c>
    </row>
    <row r="367" spans="1:39" x14ac:dyDescent="0.3">
      <c r="A367">
        <v>364</v>
      </c>
      <c r="B367">
        <v>299250425.03884083</v>
      </c>
      <c r="C367">
        <v>2618.1713730455485</v>
      </c>
      <c r="D367">
        <v>24875.330365062244</v>
      </c>
      <c r="E367">
        <v>0.37178460950986558</v>
      </c>
      <c r="F367">
        <v>0.36725433819642173</v>
      </c>
      <c r="S367">
        <v>364</v>
      </c>
      <c r="T367">
        <v>0.40988867699346548</v>
      </c>
    </row>
    <row r="368" spans="1:39" x14ac:dyDescent="0.3">
      <c r="A368">
        <v>365</v>
      </c>
      <c r="B368">
        <v>299245267.46456081</v>
      </c>
      <c r="C368">
        <v>2618.7143758640486</v>
      </c>
      <c r="D368">
        <v>24874.959345415791</v>
      </c>
      <c r="E368">
        <v>0.37102879026143981</v>
      </c>
      <c r="F368">
        <v>0.36681198287456179</v>
      </c>
      <c r="S368">
        <v>365</v>
      </c>
      <c r="T368">
        <v>0.40864844220608537</v>
      </c>
    </row>
    <row r="369" spans="1:20" x14ac:dyDescent="0.3">
      <c r="A369">
        <v>366</v>
      </c>
      <c r="B369">
        <v>299250425.03884083</v>
      </c>
      <c r="C369">
        <v>2618.7537730455483</v>
      </c>
      <c r="D369">
        <v>24875.330365062244</v>
      </c>
      <c r="E369">
        <v>0.37096888847613441</v>
      </c>
      <c r="F369">
        <v>0.36674527786680255</v>
      </c>
      <c r="S369">
        <v>366</v>
      </c>
      <c r="T369">
        <v>0.40844157697614519</v>
      </c>
    </row>
    <row r="370" spans="1:20" x14ac:dyDescent="0.3">
      <c r="A370">
        <v>367</v>
      </c>
      <c r="B370">
        <v>298710574.93455917</v>
      </c>
      <c r="C370">
        <v>2619.8045841643816</v>
      </c>
      <c r="D370">
        <v>24827.802058491059</v>
      </c>
      <c r="E370">
        <v>0.37000953886245369</v>
      </c>
      <c r="F370">
        <v>0.36018862725286388</v>
      </c>
      <c r="S370">
        <v>367</v>
      </c>
      <c r="T370">
        <v>0.40841441969842474</v>
      </c>
    </row>
    <row r="371" spans="1:20" x14ac:dyDescent="0.3">
      <c r="A371">
        <v>368</v>
      </c>
      <c r="B371">
        <v>298715732.50883919</v>
      </c>
      <c r="C371">
        <v>2619.8439813458817</v>
      </c>
      <c r="D371">
        <v>24828.173078137512</v>
      </c>
      <c r="E371">
        <v>0.36994962874626031</v>
      </c>
      <c r="F371">
        <v>0.36012797795530432</v>
      </c>
      <c r="S371">
        <v>368</v>
      </c>
      <c r="T371">
        <v>0.40841061590387007</v>
      </c>
    </row>
    <row r="372" spans="1:20" x14ac:dyDescent="0.3">
      <c r="A372">
        <v>369</v>
      </c>
      <c r="B372">
        <v>298605157.30788857</v>
      </c>
      <c r="C372">
        <v>2622.7134135678216</v>
      </c>
      <c r="D372">
        <v>24824.505865268813</v>
      </c>
      <c r="E372">
        <v>0.36602911262630877</v>
      </c>
      <c r="F372">
        <v>0.36012193125471931</v>
      </c>
      <c r="S372">
        <v>369</v>
      </c>
      <c r="T372">
        <v>0.40821681631704659</v>
      </c>
    </row>
    <row r="373" spans="1:20" x14ac:dyDescent="0.3">
      <c r="A373">
        <v>370</v>
      </c>
      <c r="B373">
        <v>298610314.88216847</v>
      </c>
      <c r="C373">
        <v>2622.7528107493208</v>
      </c>
      <c r="D373">
        <v>24824.876884915258</v>
      </c>
      <c r="E373">
        <v>0.36596919859569871</v>
      </c>
      <c r="F373">
        <v>0.36006128093091722</v>
      </c>
      <c r="S373">
        <v>370</v>
      </c>
      <c r="T373">
        <v>0.40789405026030207</v>
      </c>
    </row>
    <row r="374" spans="1:20" x14ac:dyDescent="0.3">
      <c r="A374">
        <v>371</v>
      </c>
      <c r="B374">
        <v>299245267.46456081</v>
      </c>
      <c r="C374">
        <v>2623.6359758640483</v>
      </c>
      <c r="D374">
        <v>24874.959345415791</v>
      </c>
      <c r="E374">
        <v>0.36413738404898149</v>
      </c>
      <c r="F374">
        <v>0.35961779912790276</v>
      </c>
      <c r="S374">
        <v>371</v>
      </c>
      <c r="T374">
        <v>0.40663166667949391</v>
      </c>
    </row>
    <row r="375" spans="1:20" x14ac:dyDescent="0.3">
      <c r="A375">
        <v>372</v>
      </c>
      <c r="B375">
        <v>299250425.03884083</v>
      </c>
      <c r="C375">
        <v>2623.6753730455484</v>
      </c>
      <c r="D375">
        <v>24875.330365062244</v>
      </c>
      <c r="E375">
        <v>0.36407747528369577</v>
      </c>
      <c r="F375">
        <v>0.35955109472345698</v>
      </c>
      <c r="S375">
        <v>372</v>
      </c>
      <c r="T375">
        <v>0.40640917423202982</v>
      </c>
    </row>
    <row r="376" spans="1:20" x14ac:dyDescent="0.3">
      <c r="A376">
        <v>373</v>
      </c>
      <c r="B376">
        <v>300042830.60732031</v>
      </c>
      <c r="C376">
        <v>2627.7579695457248</v>
      </c>
      <c r="D376">
        <v>24941.504861592333</v>
      </c>
      <c r="E376">
        <v>0.35761613404005943</v>
      </c>
      <c r="F376">
        <v>0.34983066045157485</v>
      </c>
      <c r="S376">
        <v>373</v>
      </c>
      <c r="T376">
        <v>0.40640266910012962</v>
      </c>
    </row>
    <row r="377" spans="1:20" x14ac:dyDescent="0.3">
      <c r="A377">
        <v>374</v>
      </c>
      <c r="B377">
        <v>300047988.18160045</v>
      </c>
      <c r="C377">
        <v>2627.7973667272258</v>
      </c>
      <c r="D377">
        <v>24941.875881238793</v>
      </c>
      <c r="E377">
        <v>0.35755623004508613</v>
      </c>
      <c r="F377">
        <v>0.34976848378381586</v>
      </c>
      <c r="S377">
        <v>374</v>
      </c>
      <c r="T377">
        <v>0.40639511699317832</v>
      </c>
    </row>
    <row r="378" spans="1:20" x14ac:dyDescent="0.3">
      <c r="A378">
        <v>375</v>
      </c>
      <c r="B378">
        <v>299990072.75950098</v>
      </c>
      <c r="C378">
        <v>2628.6809435488967</v>
      </c>
      <c r="D378">
        <v>24934.84671661806</v>
      </c>
      <c r="E378">
        <v>0.35637717198784397</v>
      </c>
      <c r="F378">
        <v>0.34976395930490517</v>
      </c>
      <c r="S378">
        <v>375</v>
      </c>
      <c r="T378">
        <v>0.40596394649382572</v>
      </c>
    </row>
    <row r="379" spans="1:20" x14ac:dyDescent="0.3">
      <c r="A379">
        <v>376</v>
      </c>
      <c r="B379">
        <v>299995230.33378094</v>
      </c>
      <c r="C379">
        <v>2628.7203407303969</v>
      </c>
      <c r="D379">
        <v>24935.217736264512</v>
      </c>
      <c r="E379">
        <v>0.35631726582153184</v>
      </c>
      <c r="F379">
        <v>0.34970178174842659</v>
      </c>
      <c r="S379">
        <v>376</v>
      </c>
      <c r="T379">
        <v>0.40515757099419847</v>
      </c>
    </row>
    <row r="380" spans="1:20" x14ac:dyDescent="0.3">
      <c r="A380">
        <v>377</v>
      </c>
      <c r="B380">
        <v>299990072.75950098</v>
      </c>
      <c r="C380">
        <v>2629.2815435488969</v>
      </c>
      <c r="D380">
        <v>24934.84671661806</v>
      </c>
      <c r="E380">
        <v>0.35553624858952909</v>
      </c>
      <c r="F380">
        <v>0.34924578590772232</v>
      </c>
      <c r="S380">
        <v>377</v>
      </c>
      <c r="T380">
        <v>0.40486467757695094</v>
      </c>
    </row>
    <row r="381" spans="1:20" x14ac:dyDescent="0.3">
      <c r="A381">
        <v>378</v>
      </c>
      <c r="B381">
        <v>299995230.33378094</v>
      </c>
      <c r="C381">
        <v>2629.3209407303966</v>
      </c>
      <c r="D381">
        <v>24935.217736264512</v>
      </c>
      <c r="E381">
        <v>0.35547634155483504</v>
      </c>
      <c r="F381">
        <v>0.34918553422479559</v>
      </c>
      <c r="S381">
        <v>378</v>
      </c>
      <c r="T381">
        <v>0.40462639946314083</v>
      </c>
    </row>
    <row r="382" spans="1:20" x14ac:dyDescent="0.3">
      <c r="A382">
        <v>379</v>
      </c>
      <c r="B382">
        <v>300042830.60732031</v>
      </c>
      <c r="C382">
        <v>2630.222569545725</v>
      </c>
      <c r="D382">
        <v>24941.504861592333</v>
      </c>
      <c r="E382">
        <v>0.35416513741022476</v>
      </c>
      <c r="F382">
        <v>0.34917907779339002</v>
      </c>
      <c r="S382">
        <v>379</v>
      </c>
      <c r="T382">
        <v>0.40447667296018547</v>
      </c>
    </row>
    <row r="383" spans="1:20" x14ac:dyDescent="0.3">
      <c r="A383">
        <v>380</v>
      </c>
      <c r="B383">
        <v>300047988.18160045</v>
      </c>
      <c r="C383">
        <v>2630.2619667272256</v>
      </c>
      <c r="D383">
        <v>24941.875881238793</v>
      </c>
      <c r="E383">
        <v>0.3541052297547207</v>
      </c>
      <c r="F383">
        <v>0.34911883465416038</v>
      </c>
      <c r="S383">
        <v>380</v>
      </c>
      <c r="T383">
        <v>0.40438867653919991</v>
      </c>
    </row>
    <row r="384" spans="1:20" x14ac:dyDescent="0.3">
      <c r="A384">
        <v>381</v>
      </c>
      <c r="B384">
        <v>300524765.28950256</v>
      </c>
      <c r="C384">
        <v>2632.512335248563</v>
      </c>
      <c r="D384">
        <v>24982.004003542788</v>
      </c>
      <c r="E384">
        <v>0.35050566860360372</v>
      </c>
      <c r="F384">
        <v>0.34893013149594115</v>
      </c>
      <c r="S384">
        <v>381</v>
      </c>
      <c r="T384">
        <v>0.404061141780096</v>
      </c>
    </row>
    <row r="385" spans="1:20" x14ac:dyDescent="0.3">
      <c r="A385">
        <v>382</v>
      </c>
      <c r="B385">
        <v>300529922.86378264</v>
      </c>
      <c r="C385">
        <v>2632.5517324300631</v>
      </c>
      <c r="D385">
        <v>24982.375023189245</v>
      </c>
      <c r="E385">
        <v>0.35044576431452168</v>
      </c>
      <c r="F385">
        <v>0.3488634281303834</v>
      </c>
      <c r="S385">
        <v>382</v>
      </c>
      <c r="T385">
        <v>0.40359704799867396</v>
      </c>
    </row>
    <row r="386" spans="1:20" x14ac:dyDescent="0.3">
      <c r="A386">
        <v>383</v>
      </c>
      <c r="B386">
        <v>300524765.28950256</v>
      </c>
      <c r="C386">
        <v>2633.1129352485627</v>
      </c>
      <c r="D386">
        <v>24982.004003542788</v>
      </c>
      <c r="E386">
        <v>0.34966460956557671</v>
      </c>
      <c r="F386">
        <v>0.34840782212331928</v>
      </c>
      <c r="S386">
        <v>383</v>
      </c>
      <c r="T386">
        <v>0.4025071822824649</v>
      </c>
    </row>
    <row r="387" spans="1:20" x14ac:dyDescent="0.3">
      <c r="A387">
        <v>384</v>
      </c>
      <c r="B387">
        <v>300529922.86378264</v>
      </c>
      <c r="C387">
        <v>2633.1523324300633</v>
      </c>
      <c r="D387">
        <v>24982.375023189245</v>
      </c>
      <c r="E387">
        <v>0.34960470432488316</v>
      </c>
      <c r="F387">
        <v>0.34834111284922831</v>
      </c>
      <c r="S387">
        <v>384</v>
      </c>
      <c r="T387">
        <v>0.40246225111273143</v>
      </c>
    </row>
    <row r="388" spans="1:20" x14ac:dyDescent="0.3">
      <c r="A388">
        <v>385</v>
      </c>
      <c r="B388">
        <v>300577523.13732207</v>
      </c>
      <c r="C388">
        <v>2633.4533612453924</v>
      </c>
      <c r="D388">
        <v>24988.66214851708</v>
      </c>
      <c r="E388">
        <v>0.34913442790907095</v>
      </c>
      <c r="F388">
        <v>0.34263719744508286</v>
      </c>
      <c r="S388">
        <v>385</v>
      </c>
      <c r="T388">
        <v>0.40223881576985099</v>
      </c>
    </row>
    <row r="389" spans="1:20" x14ac:dyDescent="0.3">
      <c r="A389">
        <v>386</v>
      </c>
      <c r="B389">
        <v>300582680.71160203</v>
      </c>
      <c r="C389">
        <v>2633.4927584268917</v>
      </c>
      <c r="D389">
        <v>24989.033168163522</v>
      </c>
      <c r="E389">
        <v>0.34907452293577573</v>
      </c>
      <c r="F389">
        <v>0.34257486677628951</v>
      </c>
      <c r="S389">
        <v>386</v>
      </c>
      <c r="T389">
        <v>0.40202818396420464</v>
      </c>
    </row>
    <row r="390" spans="1:20" x14ac:dyDescent="0.3">
      <c r="A390">
        <v>387</v>
      </c>
      <c r="B390">
        <v>299990072.75950098</v>
      </c>
      <c r="C390">
        <v>2634.3569435488967</v>
      </c>
      <c r="D390">
        <v>24934.84671661806</v>
      </c>
      <c r="E390">
        <v>0.34843253923618389</v>
      </c>
      <c r="F390">
        <v>0.34257049739433659</v>
      </c>
      <c r="S390">
        <v>387</v>
      </c>
      <c r="T390">
        <v>0.40034421655992131</v>
      </c>
    </row>
    <row r="391" spans="1:20" x14ac:dyDescent="0.3">
      <c r="A391">
        <v>388</v>
      </c>
      <c r="B391">
        <v>299995230.33378094</v>
      </c>
      <c r="C391">
        <v>2634.3963407303968</v>
      </c>
      <c r="D391">
        <v>24935.217736264512</v>
      </c>
      <c r="E391">
        <v>0.34837262579878758</v>
      </c>
      <c r="F391">
        <v>0.34250816573037129</v>
      </c>
      <c r="S391">
        <v>388</v>
      </c>
      <c r="T391">
        <v>0.40014603267440563</v>
      </c>
    </row>
    <row r="392" spans="1:20" x14ac:dyDescent="0.3">
      <c r="A392">
        <v>389</v>
      </c>
      <c r="B392">
        <v>300577523.13732207</v>
      </c>
      <c r="C392">
        <v>2634.0539612453922</v>
      </c>
      <c r="D392">
        <v>24988.66214851708</v>
      </c>
      <c r="E392">
        <v>0.34829340954669247</v>
      </c>
      <c r="F392">
        <v>0.34205102183256259</v>
      </c>
      <c r="S392">
        <v>389</v>
      </c>
      <c r="T392">
        <v>0.39993445117937443</v>
      </c>
    </row>
    <row r="393" spans="1:20" x14ac:dyDescent="0.3">
      <c r="A393">
        <v>390</v>
      </c>
      <c r="B393">
        <v>300582680.71160203</v>
      </c>
      <c r="C393">
        <v>2634.0933584268919</v>
      </c>
      <c r="D393">
        <v>24989.033168163522</v>
      </c>
      <c r="E393">
        <v>0.34823350363305794</v>
      </c>
      <c r="F393">
        <v>0.3419843138467108</v>
      </c>
      <c r="S393">
        <v>390</v>
      </c>
      <c r="T393">
        <v>0.39824488442879169</v>
      </c>
    </row>
    <row r="394" spans="1:20" x14ac:dyDescent="0.3">
      <c r="A394">
        <v>391</v>
      </c>
      <c r="B394">
        <v>300042830.60732031</v>
      </c>
      <c r="C394">
        <v>2635.2979695457248</v>
      </c>
      <c r="D394">
        <v>24941.504861592333</v>
      </c>
      <c r="E394">
        <v>0.34706182498494786</v>
      </c>
      <c r="F394">
        <v>0.34179873821443696</v>
      </c>
      <c r="S394">
        <v>391</v>
      </c>
      <c r="T394">
        <v>0.39780678586311669</v>
      </c>
    </row>
    <row r="395" spans="1:20" x14ac:dyDescent="0.3">
      <c r="A395">
        <v>392</v>
      </c>
      <c r="B395">
        <v>300047988.18160045</v>
      </c>
      <c r="C395">
        <v>2635.3373667272258</v>
      </c>
      <c r="D395">
        <v>24941.875881238793</v>
      </c>
      <c r="E395">
        <v>0.34700191103328187</v>
      </c>
      <c r="F395">
        <v>0.34173645294952049</v>
      </c>
      <c r="S395">
        <v>392</v>
      </c>
      <c r="T395">
        <v>0.39726194292745387</v>
      </c>
    </row>
    <row r="396" spans="1:20" x14ac:dyDescent="0.3">
      <c r="A396">
        <v>393</v>
      </c>
      <c r="B396">
        <v>300524765.28950256</v>
      </c>
      <c r="C396">
        <v>2638.1883352485629</v>
      </c>
      <c r="D396">
        <v>24982.004003542788</v>
      </c>
      <c r="E396">
        <v>0.34255981909116334</v>
      </c>
      <c r="F396">
        <v>0.34173203671958441</v>
      </c>
      <c r="S396">
        <v>393</v>
      </c>
      <c r="T396">
        <v>0.39710029802894253</v>
      </c>
    </row>
    <row r="397" spans="1:20" x14ac:dyDescent="0.3">
      <c r="A397">
        <v>394</v>
      </c>
      <c r="B397">
        <v>300529922.86378264</v>
      </c>
      <c r="C397">
        <v>2638.227732430063</v>
      </c>
      <c r="D397">
        <v>24982.375023189245</v>
      </c>
      <c r="E397">
        <v>0.34249990675017927</v>
      </c>
      <c r="F397">
        <v>0.34166975047934434</v>
      </c>
      <c r="S397">
        <v>394</v>
      </c>
      <c r="T397">
        <v>0.39662709126186146</v>
      </c>
    </row>
    <row r="398" spans="1:20" x14ac:dyDescent="0.3">
      <c r="A398">
        <v>395</v>
      </c>
      <c r="B398">
        <v>300577523.13732207</v>
      </c>
      <c r="C398">
        <v>2639.1293612453924</v>
      </c>
      <c r="D398">
        <v>24988.66214851708</v>
      </c>
      <c r="E398">
        <v>0.34118902000317558</v>
      </c>
      <c r="F398">
        <v>0.34121301244435204</v>
      </c>
      <c r="S398">
        <v>395</v>
      </c>
      <c r="T398">
        <v>0.39639601476534908</v>
      </c>
    </row>
    <row r="399" spans="1:20" x14ac:dyDescent="0.3">
      <c r="A399">
        <v>396</v>
      </c>
      <c r="B399">
        <v>300582680.71160203</v>
      </c>
      <c r="C399">
        <v>2639.1687584268916</v>
      </c>
      <c r="D399">
        <v>24989.033168163522</v>
      </c>
      <c r="E399">
        <v>0.34112910709469574</v>
      </c>
      <c r="F399">
        <v>0.34114630320743439</v>
      </c>
      <c r="S399">
        <v>396</v>
      </c>
      <c r="T399">
        <v>0.39632372356906509</v>
      </c>
    </row>
    <row r="400" spans="1:20" x14ac:dyDescent="0.3">
      <c r="A400">
        <v>397</v>
      </c>
      <c r="B400">
        <v>301766037.70492858</v>
      </c>
      <c r="C400">
        <v>2647.0439644368353</v>
      </c>
      <c r="D400">
        <v>25084.828595006595</v>
      </c>
      <c r="E400">
        <v>0.32899344055198593</v>
      </c>
      <c r="F400">
        <v>0.32558670279557378</v>
      </c>
      <c r="S400">
        <v>397</v>
      </c>
      <c r="T400">
        <v>0.39576713530686303</v>
      </c>
    </row>
    <row r="401" spans="1:20" x14ac:dyDescent="0.3">
      <c r="A401">
        <v>398</v>
      </c>
      <c r="B401">
        <v>301771195.2792086</v>
      </c>
      <c r="C401">
        <v>2647.0833616183354</v>
      </c>
      <c r="D401">
        <v>25085.199614653047</v>
      </c>
      <c r="E401">
        <v>0.32893353157906585</v>
      </c>
      <c r="F401">
        <v>0.32552287191257262</v>
      </c>
      <c r="S401">
        <v>398</v>
      </c>
      <c r="T401">
        <v>0.39576053662850741</v>
      </c>
    </row>
    <row r="402" spans="1:20" x14ac:dyDescent="0.3">
      <c r="A402">
        <v>399</v>
      </c>
      <c r="B402">
        <v>301766037.70492858</v>
      </c>
      <c r="C402">
        <v>2647.6627644368355</v>
      </c>
      <c r="D402">
        <v>25084.828595006595</v>
      </c>
      <c r="E402">
        <v>0.32812724268341892</v>
      </c>
      <c r="F402">
        <v>0.325519998113528</v>
      </c>
      <c r="S402">
        <v>399</v>
      </c>
      <c r="T402">
        <v>0.39570388333068862</v>
      </c>
    </row>
    <row r="403" spans="1:20" x14ac:dyDescent="0.3">
      <c r="A403">
        <v>400</v>
      </c>
      <c r="B403">
        <v>301771195.2792086</v>
      </c>
      <c r="C403">
        <v>2647.7021616183351</v>
      </c>
      <c r="D403">
        <v>25085.199614653047</v>
      </c>
      <c r="E403">
        <v>0.32806733276322914</v>
      </c>
      <c r="F403">
        <v>0.32545616632419083</v>
      </c>
      <c r="S403">
        <v>400</v>
      </c>
      <c r="T403">
        <v>0.39507582605564417</v>
      </c>
    </row>
    <row r="404" spans="1:20" x14ac:dyDescent="0.3">
      <c r="A404">
        <v>401</v>
      </c>
      <c r="B404">
        <v>302300730.23493016</v>
      </c>
      <c r="C404">
        <v>2650.875356136502</v>
      </c>
      <c r="D404">
        <v>25131.985881931323</v>
      </c>
      <c r="E404">
        <v>0.32312152469509703</v>
      </c>
      <c r="F404">
        <v>0.32498696542606603</v>
      </c>
      <c r="S404">
        <v>401</v>
      </c>
      <c r="T404">
        <v>0.39505046731741172</v>
      </c>
    </row>
    <row r="405" spans="1:20" x14ac:dyDescent="0.3">
      <c r="A405">
        <v>402</v>
      </c>
      <c r="B405">
        <v>302305887.8092103</v>
      </c>
      <c r="C405">
        <v>2650.9147533180026</v>
      </c>
      <c r="D405">
        <v>25132.356901577783</v>
      </c>
      <c r="E405">
        <v>0.32306161752541301</v>
      </c>
      <c r="F405">
        <v>0.3249202538597511</v>
      </c>
      <c r="S405">
        <v>402</v>
      </c>
      <c r="T405">
        <v>0.39484459905831837</v>
      </c>
    </row>
    <row r="406" spans="1:20" x14ac:dyDescent="0.3">
      <c r="A406">
        <v>403</v>
      </c>
      <c r="B406">
        <v>302300730.23493016</v>
      </c>
      <c r="C406">
        <v>2651.4941561365017</v>
      </c>
      <c r="D406">
        <v>25131.985881931323</v>
      </c>
      <c r="E406">
        <v>0.32225516841724883</v>
      </c>
      <c r="F406">
        <v>0.31839281060360825</v>
      </c>
      <c r="S406">
        <v>403</v>
      </c>
      <c r="T406">
        <v>0.39482965005608822</v>
      </c>
    </row>
    <row r="407" spans="1:20" x14ac:dyDescent="0.3">
      <c r="A407">
        <v>404</v>
      </c>
      <c r="B407">
        <v>302305887.8092103</v>
      </c>
      <c r="C407">
        <v>2651.5335533180028</v>
      </c>
      <c r="D407">
        <v>25132.356901577783</v>
      </c>
      <c r="E407">
        <v>0.32219526020590639</v>
      </c>
      <c r="F407">
        <v>0.31832881073307279</v>
      </c>
      <c r="S407">
        <v>404</v>
      </c>
      <c r="T407">
        <v>0.39452951412287712</v>
      </c>
    </row>
    <row r="408" spans="1:20" x14ac:dyDescent="0.3">
      <c r="A408">
        <v>405</v>
      </c>
      <c r="B408">
        <v>301766037.70492858</v>
      </c>
      <c r="C408">
        <v>2652.8919644368352</v>
      </c>
      <c r="D408">
        <v>25084.828595006595</v>
      </c>
      <c r="E408">
        <v>0.32081095235745455</v>
      </c>
      <c r="F408">
        <v>0.3183261066500625</v>
      </c>
      <c r="S408">
        <v>405</v>
      </c>
      <c r="T408">
        <v>0.39451747529520209</v>
      </c>
    </row>
    <row r="409" spans="1:20" x14ac:dyDescent="0.3">
      <c r="A409">
        <v>406</v>
      </c>
      <c r="B409">
        <v>301771195.2792086</v>
      </c>
      <c r="C409">
        <v>2652.9313616183354</v>
      </c>
      <c r="D409">
        <v>25085.199614653047</v>
      </c>
      <c r="E409">
        <v>0.32075103557769791</v>
      </c>
      <c r="F409">
        <v>0.3182621057554183</v>
      </c>
      <c r="S409">
        <v>406</v>
      </c>
      <c r="T409">
        <v>0.393649519260451</v>
      </c>
    </row>
    <row r="410" spans="1:20" x14ac:dyDescent="0.3">
      <c r="A410">
        <v>407</v>
      </c>
      <c r="B410">
        <v>302300730.23493016</v>
      </c>
      <c r="C410">
        <v>2656.7233561365019</v>
      </c>
      <c r="D410">
        <v>25131.985881931323</v>
      </c>
      <c r="E410">
        <v>0.31493762014615589</v>
      </c>
      <c r="F410">
        <v>0.31779165794879033</v>
      </c>
      <c r="S410">
        <v>407</v>
      </c>
      <c r="T410">
        <v>0.39302645926514768</v>
      </c>
    </row>
    <row r="411" spans="1:20" x14ac:dyDescent="0.3">
      <c r="A411">
        <v>408</v>
      </c>
      <c r="B411">
        <v>302305887.8092103</v>
      </c>
      <c r="C411">
        <v>2656.7627533180025</v>
      </c>
      <c r="D411">
        <v>25132.356901577783</v>
      </c>
      <c r="E411">
        <v>0.31487770428853568</v>
      </c>
      <c r="F411">
        <v>0.31772494605178914</v>
      </c>
      <c r="S411">
        <v>408</v>
      </c>
      <c r="T411">
        <v>0.39297801731341708</v>
      </c>
    </row>
    <row r="412" spans="1:20" x14ac:dyDescent="0.3">
      <c r="A412">
        <v>409</v>
      </c>
      <c r="B412">
        <v>303738403.53436202</v>
      </c>
      <c r="C412">
        <v>2663.4599121144056</v>
      </c>
      <c r="D412">
        <v>25248.984878254851</v>
      </c>
      <c r="E412">
        <v>0.30415473011596172</v>
      </c>
      <c r="F412">
        <v>0.29915755831193963</v>
      </c>
      <c r="S412">
        <v>409</v>
      </c>
      <c r="T412">
        <v>0.38053239365901148</v>
      </c>
    </row>
    <row r="413" spans="1:20" x14ac:dyDescent="0.3">
      <c r="A413">
        <v>410</v>
      </c>
      <c r="B413">
        <v>303743561.10864204</v>
      </c>
      <c r="C413">
        <v>2663.4993092959062</v>
      </c>
      <c r="D413">
        <v>25249.355897901307</v>
      </c>
      <c r="E413">
        <v>0.30409482425481676</v>
      </c>
      <c r="F413">
        <v>0.29909345097487156</v>
      </c>
      <c r="S413">
        <v>410</v>
      </c>
      <c r="T413">
        <v>0.37953002003618042</v>
      </c>
    </row>
    <row r="414" spans="1:20" x14ac:dyDescent="0.3">
      <c r="A414">
        <v>411</v>
      </c>
      <c r="B414">
        <v>303738403.53436202</v>
      </c>
      <c r="C414">
        <v>2664.0787121144058</v>
      </c>
      <c r="D414">
        <v>25248.984878254851</v>
      </c>
      <c r="E414">
        <v>0.30328826562610195</v>
      </c>
      <c r="F414">
        <v>0.29909085660251289</v>
      </c>
      <c r="S414">
        <v>411</v>
      </c>
      <c r="T414">
        <v>0.378486706308229</v>
      </c>
    </row>
    <row r="415" spans="1:20" x14ac:dyDescent="0.3">
      <c r="A415">
        <v>412</v>
      </c>
      <c r="B415">
        <v>303743561.10864204</v>
      </c>
      <c r="C415">
        <v>2664.1181092959059</v>
      </c>
      <c r="D415">
        <v>25249.355897901307</v>
      </c>
      <c r="E415">
        <v>0.30322835856932501</v>
      </c>
      <c r="F415">
        <v>0.29902674808823315</v>
      </c>
      <c r="S415">
        <v>412</v>
      </c>
      <c r="T415">
        <v>0.37761931733055243</v>
      </c>
    </row>
    <row r="416" spans="1:20" x14ac:dyDescent="0.3">
      <c r="A416">
        <v>413</v>
      </c>
      <c r="B416">
        <v>303738403.53436202</v>
      </c>
      <c r="C416">
        <v>2669.3079121144056</v>
      </c>
      <c r="D416">
        <v>25248.984878254851</v>
      </c>
      <c r="E416">
        <v>0.29597031020517506</v>
      </c>
      <c r="F416">
        <v>0.2985559216451204</v>
      </c>
      <c r="S416">
        <v>413</v>
      </c>
      <c r="T416">
        <v>0.37747927448132934</v>
      </c>
    </row>
    <row r="417" spans="1:20" x14ac:dyDescent="0.3">
      <c r="A417">
        <v>414</v>
      </c>
      <c r="B417">
        <v>303743561.10864204</v>
      </c>
      <c r="C417">
        <v>2669.3473092959061</v>
      </c>
      <c r="D417">
        <v>25249.355897901307</v>
      </c>
      <c r="E417">
        <v>0.29591039430348515</v>
      </c>
      <c r="F417">
        <v>0.29848921071690454</v>
      </c>
      <c r="S417">
        <v>414</v>
      </c>
      <c r="T417">
        <v>0.3755612168505984</v>
      </c>
    </row>
    <row r="418" spans="1:20" x14ac:dyDescent="0.3">
      <c r="A418">
        <v>415</v>
      </c>
      <c r="B418">
        <v>304273096.06436366</v>
      </c>
      <c r="C418">
        <v>2669.1553038140723</v>
      </c>
      <c r="D418">
        <v>25296.142165179583</v>
      </c>
      <c r="E418">
        <v>0.29567304383823961</v>
      </c>
      <c r="F418">
        <v>0.29177083658756564</v>
      </c>
      <c r="S418">
        <v>415</v>
      </c>
      <c r="T418">
        <v>0.37302724009304578</v>
      </c>
    </row>
    <row r="419" spans="1:20" x14ac:dyDescent="0.3">
      <c r="A419">
        <v>416</v>
      </c>
      <c r="B419">
        <v>304278253.63864362</v>
      </c>
      <c r="C419">
        <v>2669.194700995572</v>
      </c>
      <c r="D419">
        <v>25296.513184826032</v>
      </c>
      <c r="E419">
        <v>0.29561313649902199</v>
      </c>
      <c r="F419">
        <v>0.29170413217715341</v>
      </c>
      <c r="S419">
        <v>416</v>
      </c>
      <c r="T419">
        <v>0.37279488212653905</v>
      </c>
    </row>
    <row r="420" spans="1:20" x14ac:dyDescent="0.3">
      <c r="A420">
        <v>417</v>
      </c>
      <c r="B420">
        <v>304273096.06436366</v>
      </c>
      <c r="C420">
        <v>2671.6563038140721</v>
      </c>
      <c r="D420">
        <v>25296.142165179583</v>
      </c>
      <c r="E420">
        <v>0.29217219568750402</v>
      </c>
      <c r="F420">
        <v>0.2915129016951073</v>
      </c>
      <c r="S420">
        <v>417</v>
      </c>
      <c r="T420">
        <v>0.37163114950242959</v>
      </c>
    </row>
    <row r="421" spans="1:20" x14ac:dyDescent="0.3">
      <c r="A421">
        <v>418</v>
      </c>
      <c r="B421">
        <v>304278253.63864362</v>
      </c>
      <c r="C421">
        <v>2671.6957009955722</v>
      </c>
      <c r="D421">
        <v>25296.513184826032</v>
      </c>
      <c r="E421">
        <v>0.29211228365553454</v>
      </c>
      <c r="F421">
        <v>0.29144619287184931</v>
      </c>
      <c r="S421">
        <v>418</v>
      </c>
      <c r="T421">
        <v>0.37139895640841925</v>
      </c>
    </row>
    <row r="422" spans="1:20" x14ac:dyDescent="0.3">
      <c r="A422">
        <v>419</v>
      </c>
      <c r="B422">
        <v>304273096.06436366</v>
      </c>
      <c r="C422">
        <v>2677.0393038140724</v>
      </c>
      <c r="D422">
        <v>25296.142165179583</v>
      </c>
      <c r="E422">
        <v>0.28464362724116204</v>
      </c>
      <c r="F422">
        <v>0.29096391297519314</v>
      </c>
      <c r="S422">
        <v>419</v>
      </c>
      <c r="T422">
        <v>0.37094977378831329</v>
      </c>
    </row>
    <row r="423" spans="1:20" x14ac:dyDescent="0.3">
      <c r="A423">
        <v>420</v>
      </c>
      <c r="B423">
        <v>304278253.63864362</v>
      </c>
      <c r="C423">
        <v>2677.078700995572</v>
      </c>
      <c r="D423">
        <v>25296.513184826032</v>
      </c>
      <c r="E423">
        <v>0.28458370703283953</v>
      </c>
      <c r="F423">
        <v>0.29089719741564096</v>
      </c>
      <c r="S423">
        <v>420</v>
      </c>
      <c r="T423">
        <v>0.36955630810065609</v>
      </c>
    </row>
    <row r="424" spans="1:20" x14ac:dyDescent="0.3">
      <c r="A424">
        <v>421</v>
      </c>
      <c r="B424">
        <v>306499698.05519491</v>
      </c>
      <c r="C424">
        <v>2684.8550725123882</v>
      </c>
      <c r="D424">
        <v>25475.263160431608</v>
      </c>
      <c r="E424">
        <v>0.27161256063396821</v>
      </c>
      <c r="F424">
        <v>0.26244908449920762</v>
      </c>
      <c r="S424">
        <v>421</v>
      </c>
      <c r="T424">
        <v>0.34646801042593389</v>
      </c>
    </row>
    <row r="425" spans="1:20" x14ac:dyDescent="0.3">
      <c r="A425">
        <v>422</v>
      </c>
      <c r="B425">
        <v>306504855.62947494</v>
      </c>
      <c r="C425">
        <v>2684.8944696938888</v>
      </c>
      <c r="D425">
        <v>25475.634180078057</v>
      </c>
      <c r="E425">
        <v>0.27155266539492195</v>
      </c>
      <c r="F425">
        <v>0.26238239548162073</v>
      </c>
      <c r="S425">
        <v>422</v>
      </c>
      <c r="T425">
        <v>0.3462377831328784</v>
      </c>
    </row>
    <row r="426" spans="1:20" x14ac:dyDescent="0.3">
      <c r="A426">
        <v>423</v>
      </c>
      <c r="B426">
        <v>306499698.05519491</v>
      </c>
      <c r="C426">
        <v>2687.337872512388</v>
      </c>
      <c r="D426">
        <v>25475.263160431608</v>
      </c>
      <c r="E426">
        <v>0.26813354910181098</v>
      </c>
      <c r="F426">
        <v>0.26218918643668182</v>
      </c>
      <c r="S426">
        <v>423</v>
      </c>
      <c r="T426">
        <v>0.34567532146746865</v>
      </c>
    </row>
    <row r="427" spans="1:20" x14ac:dyDescent="0.3">
      <c r="A427">
        <v>424</v>
      </c>
      <c r="B427">
        <v>306504855.62947494</v>
      </c>
      <c r="C427">
        <v>2687.3772696938886</v>
      </c>
      <c r="D427">
        <v>25475.634180078057</v>
      </c>
      <c r="E427">
        <v>0.26807364722062438</v>
      </c>
      <c r="F427">
        <v>0.26212249053490538</v>
      </c>
      <c r="S427">
        <v>424</v>
      </c>
      <c r="T427">
        <v>0.34497175560326865</v>
      </c>
    </row>
    <row r="428" spans="1:20" x14ac:dyDescent="0.3">
      <c r="A428">
        <v>425</v>
      </c>
      <c r="B428">
        <v>307034390.58519655</v>
      </c>
      <c r="C428">
        <v>2688.6864642120549</v>
      </c>
      <c r="D428">
        <v>25522.420447356337</v>
      </c>
      <c r="E428">
        <v>0.2657428960092304</v>
      </c>
      <c r="F428">
        <v>0.26164890110818084</v>
      </c>
      <c r="S428">
        <v>425</v>
      </c>
      <c r="T428">
        <v>0.34468032852739877</v>
      </c>
    </row>
    <row r="429" spans="1:20" x14ac:dyDescent="0.3">
      <c r="A429">
        <v>426</v>
      </c>
      <c r="B429">
        <v>307039548.15947664</v>
      </c>
      <c r="C429">
        <v>2688.7258613935551</v>
      </c>
      <c r="D429">
        <v>25522.791467002793</v>
      </c>
      <c r="E429">
        <v>0.2656830044883855</v>
      </c>
      <c r="F429">
        <v>0.26158219381276593</v>
      </c>
      <c r="S429">
        <v>426</v>
      </c>
      <c r="T429">
        <v>0.34445322133259226</v>
      </c>
    </row>
    <row r="430" spans="1:20" x14ac:dyDescent="0.3">
      <c r="A430">
        <v>427</v>
      </c>
      <c r="B430">
        <v>307034390.58519655</v>
      </c>
      <c r="C430">
        <v>2691.1692642120547</v>
      </c>
      <c r="D430">
        <v>25522.420447356337</v>
      </c>
      <c r="E430">
        <v>0.26226285109329306</v>
      </c>
      <c r="F430">
        <v>0.25525758966071488</v>
      </c>
      <c r="S430">
        <v>427</v>
      </c>
      <c r="T430">
        <v>0.34444947622348943</v>
      </c>
    </row>
    <row r="431" spans="1:20" x14ac:dyDescent="0.3">
      <c r="A431">
        <v>428</v>
      </c>
      <c r="B431">
        <v>307039548.15947664</v>
      </c>
      <c r="C431">
        <v>2691.2086613935553</v>
      </c>
      <c r="D431">
        <v>25522.791467002793</v>
      </c>
      <c r="E431">
        <v>0.26220295238138952</v>
      </c>
      <c r="F431">
        <v>0.25519090307194142</v>
      </c>
      <c r="S431">
        <v>428</v>
      </c>
      <c r="T431">
        <v>0.34430573299110062</v>
      </c>
    </row>
    <row r="432" spans="1:20" x14ac:dyDescent="0.3">
      <c r="A432">
        <v>429</v>
      </c>
      <c r="B432">
        <v>306499698.05519491</v>
      </c>
      <c r="C432">
        <v>2692.5670725123882</v>
      </c>
      <c r="D432">
        <v>25475.263160431608</v>
      </c>
      <c r="E432">
        <v>0.26081279965511878</v>
      </c>
      <c r="F432">
        <v>0.25499650769668158</v>
      </c>
      <c r="S432">
        <v>429</v>
      </c>
      <c r="T432">
        <v>0.34364506820972496</v>
      </c>
    </row>
    <row r="433" spans="1:20" x14ac:dyDescent="0.3">
      <c r="A433">
        <v>430</v>
      </c>
      <c r="B433">
        <v>306504855.62947494</v>
      </c>
      <c r="C433">
        <v>2692.6064696938888</v>
      </c>
      <c r="D433">
        <v>25475.634180078057</v>
      </c>
      <c r="E433">
        <v>0.2607528856981684</v>
      </c>
      <c r="F433">
        <v>0.25492981347305987</v>
      </c>
      <c r="S433">
        <v>430</v>
      </c>
      <c r="T433">
        <v>0.34342280179074114</v>
      </c>
    </row>
    <row r="434" spans="1:20" x14ac:dyDescent="0.3">
      <c r="A434">
        <v>431</v>
      </c>
      <c r="B434">
        <v>307034390.58519655</v>
      </c>
      <c r="C434">
        <v>2696.3984642120549</v>
      </c>
      <c r="D434">
        <v>25522.420447356337</v>
      </c>
      <c r="E434">
        <v>0.25494005611145582</v>
      </c>
      <c r="F434">
        <v>0.2544540668453717</v>
      </c>
      <c r="S434">
        <v>431</v>
      </c>
      <c r="T434">
        <v>0.34336505495001846</v>
      </c>
    </row>
    <row r="435" spans="1:20" x14ac:dyDescent="0.3">
      <c r="A435">
        <v>432</v>
      </c>
      <c r="B435">
        <v>307039548.15947664</v>
      </c>
      <c r="C435">
        <v>2696.4378613935551</v>
      </c>
      <c r="D435">
        <v>25522.791467002793</v>
      </c>
      <c r="E435">
        <v>0.25488014418610594</v>
      </c>
      <c r="F435">
        <v>0.25438735979223598</v>
      </c>
      <c r="S435">
        <v>432</v>
      </c>
      <c r="T435">
        <v>0.34271401996485396</v>
      </c>
    </row>
    <row r="436" spans="1:20" x14ac:dyDescent="0.3">
      <c r="A436">
        <v>433</v>
      </c>
      <c r="B436">
        <v>307779195.88013673</v>
      </c>
      <c r="C436">
        <v>2699.2354318969033</v>
      </c>
      <c r="D436">
        <v>25582.307818558609</v>
      </c>
      <c r="E436">
        <v>0.25027152175695944</v>
      </c>
      <c r="F436">
        <v>0.24489557993082903</v>
      </c>
      <c r="S436">
        <v>433</v>
      </c>
      <c r="T436">
        <v>0.34266178812602932</v>
      </c>
    </row>
    <row r="437" spans="1:20" x14ac:dyDescent="0.3">
      <c r="A437">
        <v>434</v>
      </c>
      <c r="B437">
        <v>307784353.45441669</v>
      </c>
      <c r="C437">
        <v>2699.2748290784029</v>
      </c>
      <c r="D437">
        <v>25582.678838205054</v>
      </c>
      <c r="E437">
        <v>0.25021161991256502</v>
      </c>
      <c r="F437">
        <v>0.24482888382807089</v>
      </c>
      <c r="S437">
        <v>434</v>
      </c>
      <c r="T437">
        <v>0.3421313758721195</v>
      </c>
    </row>
    <row r="438" spans="1:20" x14ac:dyDescent="0.3">
      <c r="A438">
        <v>435</v>
      </c>
      <c r="B438">
        <v>308472063.88462836</v>
      </c>
      <c r="C438">
        <v>2701.2710201899586</v>
      </c>
      <c r="D438">
        <v>25639.419443679864</v>
      </c>
      <c r="E438">
        <v>0.24677797598671947</v>
      </c>
      <c r="F438">
        <v>0.24463604299273503</v>
      </c>
      <c r="S438">
        <v>435</v>
      </c>
      <c r="T438">
        <v>0.34159698373631447</v>
      </c>
    </row>
    <row r="439" spans="1:20" x14ac:dyDescent="0.3">
      <c r="A439">
        <v>436</v>
      </c>
      <c r="B439">
        <v>307779195.88013673</v>
      </c>
      <c r="C439">
        <v>2701.736431896903</v>
      </c>
      <c r="D439">
        <v>25582.307818558609</v>
      </c>
      <c r="E439">
        <v>0.24676906581226818</v>
      </c>
      <c r="F439">
        <v>0.24456934037126429</v>
      </c>
      <c r="S439">
        <v>436</v>
      </c>
      <c r="T439">
        <v>0.34138025993852844</v>
      </c>
    </row>
    <row r="440" spans="1:20" x14ac:dyDescent="0.3">
      <c r="A440">
        <v>437</v>
      </c>
      <c r="B440">
        <v>308477221.45890838</v>
      </c>
      <c r="C440">
        <v>2701.3104173714587</v>
      </c>
      <c r="D440">
        <v>25639.790463326317</v>
      </c>
      <c r="E440">
        <v>0.24671808827490771</v>
      </c>
      <c r="F440">
        <v>0.2440858709374534</v>
      </c>
      <c r="S440">
        <v>437</v>
      </c>
      <c r="T440">
        <v>0.34118463254152775</v>
      </c>
    </row>
    <row r="441" spans="1:20" x14ac:dyDescent="0.3">
      <c r="A441">
        <v>438</v>
      </c>
      <c r="B441">
        <v>307784353.45441669</v>
      </c>
      <c r="C441">
        <v>2701.7758290784031</v>
      </c>
      <c r="D441">
        <v>25582.678838205054</v>
      </c>
      <c r="E441">
        <v>0.24670915722805187</v>
      </c>
      <c r="F441">
        <v>0.24401915798516768</v>
      </c>
      <c r="S441">
        <v>438</v>
      </c>
      <c r="T441">
        <v>0.33940780377999452</v>
      </c>
    </row>
    <row r="442" spans="1:20" x14ac:dyDescent="0.3">
      <c r="A442">
        <v>439</v>
      </c>
      <c r="B442">
        <v>308313888.41013837</v>
      </c>
      <c r="C442">
        <v>2703.0668235965695</v>
      </c>
      <c r="D442">
        <v>25629.465105483338</v>
      </c>
      <c r="E442">
        <v>0.24440086557924967</v>
      </c>
      <c r="F442">
        <v>0.23770294996289543</v>
      </c>
      <c r="S442">
        <v>439</v>
      </c>
      <c r="T442">
        <v>0.33907295511000235</v>
      </c>
    </row>
    <row r="443" spans="1:20" x14ac:dyDescent="0.3">
      <c r="A443">
        <v>440</v>
      </c>
      <c r="B443">
        <v>308319045.98441833</v>
      </c>
      <c r="C443">
        <v>2703.1062207780697</v>
      </c>
      <c r="D443">
        <v>25629.836125129787</v>
      </c>
      <c r="E443">
        <v>0.24434096718740803</v>
      </c>
      <c r="F443">
        <v>0.23763625560186896</v>
      </c>
      <c r="S443">
        <v>440</v>
      </c>
      <c r="T443">
        <v>0.33885004452662015</v>
      </c>
    </row>
    <row r="444" spans="1:20" x14ac:dyDescent="0.3">
      <c r="A444">
        <v>441</v>
      </c>
      <c r="B444">
        <v>308472063.88462836</v>
      </c>
      <c r="C444">
        <v>2703.7538201899588</v>
      </c>
      <c r="D444">
        <v>25639.419443679864</v>
      </c>
      <c r="E444">
        <v>0.2432969150238348</v>
      </c>
      <c r="F444">
        <v>0.23744221190588685</v>
      </c>
      <c r="S444">
        <v>441</v>
      </c>
      <c r="T444">
        <v>0.33712909352131587</v>
      </c>
    </row>
    <row r="445" spans="1:20" x14ac:dyDescent="0.3">
      <c r="A445">
        <v>442</v>
      </c>
      <c r="B445">
        <v>308477221.45890838</v>
      </c>
      <c r="C445">
        <v>2703.7932173714585</v>
      </c>
      <c r="D445">
        <v>25639.790463326317</v>
      </c>
      <c r="E445">
        <v>0.24323701908619685</v>
      </c>
      <c r="F445">
        <v>0.23737551022558537</v>
      </c>
      <c r="S445">
        <v>442</v>
      </c>
      <c r="T445">
        <v>0.33675809636064469</v>
      </c>
    </row>
    <row r="446" spans="1:20" x14ac:dyDescent="0.3">
      <c r="A446">
        <v>443</v>
      </c>
      <c r="B446">
        <v>308313888.41013837</v>
      </c>
      <c r="C446">
        <v>2705.5678235965697</v>
      </c>
      <c r="D446">
        <v>25629.465105483338</v>
      </c>
      <c r="E446">
        <v>0.24089729394581474</v>
      </c>
      <c r="F446">
        <v>0.23688985841952451</v>
      </c>
      <c r="S446">
        <v>443</v>
      </c>
      <c r="T446">
        <v>0.33653347159649177</v>
      </c>
    </row>
    <row r="447" spans="1:20" x14ac:dyDescent="0.3">
      <c r="A447">
        <v>444</v>
      </c>
      <c r="B447">
        <v>308319045.98441833</v>
      </c>
      <c r="C447">
        <v>2705.6072207780694</v>
      </c>
      <c r="D447">
        <v>25629.836125129787</v>
      </c>
      <c r="E447">
        <v>0.24083738819618469</v>
      </c>
      <c r="F447">
        <v>0.23682314487796108</v>
      </c>
      <c r="S447">
        <v>444</v>
      </c>
      <c r="T447">
        <v>0.33480141106761691</v>
      </c>
    </row>
    <row r="448" spans="1:20" x14ac:dyDescent="0.3">
      <c r="A448">
        <v>445</v>
      </c>
      <c r="B448">
        <v>307779195.88013673</v>
      </c>
      <c r="C448">
        <v>2707.1194318969028</v>
      </c>
      <c r="D448">
        <v>25582.307818558609</v>
      </c>
      <c r="E448">
        <v>0.23923913590527227</v>
      </c>
      <c r="F448">
        <v>0.23602436164047297</v>
      </c>
      <c r="S448">
        <v>445</v>
      </c>
      <c r="T448">
        <v>0.33047325847896825</v>
      </c>
    </row>
    <row r="449" spans="1:20" x14ac:dyDescent="0.3">
      <c r="A449">
        <v>446</v>
      </c>
      <c r="B449">
        <v>307784353.45441669</v>
      </c>
      <c r="C449">
        <v>2707.158829078403</v>
      </c>
      <c r="D449">
        <v>25582.678838205054</v>
      </c>
      <c r="E449">
        <v>0.23917921530419747</v>
      </c>
      <c r="F449">
        <v>0.2359576807800004</v>
      </c>
      <c r="S449">
        <v>446</v>
      </c>
      <c r="T449">
        <v>0.32961802517951466</v>
      </c>
    </row>
    <row r="450" spans="1:20" x14ac:dyDescent="0.3">
      <c r="A450">
        <v>447</v>
      </c>
      <c r="B450">
        <v>309006756.41463006</v>
      </c>
      <c r="C450">
        <v>2706.9664118896249</v>
      </c>
      <c r="D450">
        <v>25686.576730604596</v>
      </c>
      <c r="E450">
        <v>0.23829491290982527</v>
      </c>
      <c r="F450">
        <v>0.23576219997699013</v>
      </c>
      <c r="S450">
        <v>447</v>
      </c>
      <c r="T450">
        <v>0.3285016409187364</v>
      </c>
    </row>
    <row r="451" spans="1:20" x14ac:dyDescent="0.3">
      <c r="A451">
        <v>448</v>
      </c>
      <c r="B451">
        <v>309011913.98890996</v>
      </c>
      <c r="C451">
        <v>2707.0058090711245</v>
      </c>
      <c r="D451">
        <v>25686.947750251042</v>
      </c>
      <c r="E451">
        <v>0.23823502326391463</v>
      </c>
      <c r="F451">
        <v>0.2356955103160725</v>
      </c>
      <c r="S451">
        <v>448</v>
      </c>
      <c r="T451">
        <v>0.32827833475766194</v>
      </c>
    </row>
    <row r="452" spans="1:20" x14ac:dyDescent="0.3">
      <c r="A452">
        <v>449</v>
      </c>
      <c r="B452">
        <v>309006756.41463006</v>
      </c>
      <c r="C452">
        <v>2707.585211889625</v>
      </c>
      <c r="D452">
        <v>25686.576730604596</v>
      </c>
      <c r="E452">
        <v>0.23742720934215214</v>
      </c>
      <c r="F452">
        <v>0.23521850266299738</v>
      </c>
      <c r="S452">
        <v>449</v>
      </c>
      <c r="T452">
        <v>0.32802779987915559</v>
      </c>
    </row>
    <row r="453" spans="1:20" x14ac:dyDescent="0.3">
      <c r="A453">
        <v>450</v>
      </c>
      <c r="B453">
        <v>309011913.98890996</v>
      </c>
      <c r="C453">
        <v>2707.6246090711247</v>
      </c>
      <c r="D453">
        <v>25686.947750251042</v>
      </c>
      <c r="E453">
        <v>0.23736731753715928</v>
      </c>
      <c r="F453">
        <v>0.2351517981903985</v>
      </c>
      <c r="S453">
        <v>450</v>
      </c>
      <c r="T453">
        <v>0.32741833696084038</v>
      </c>
    </row>
    <row r="454" spans="1:20" x14ac:dyDescent="0.3">
      <c r="A454">
        <v>451</v>
      </c>
      <c r="B454">
        <v>308472063.88462836</v>
      </c>
      <c r="C454">
        <v>2708.9830201899586</v>
      </c>
      <c r="D454">
        <v>25639.419443679864</v>
      </c>
      <c r="E454">
        <v>0.23597285635600398</v>
      </c>
      <c r="F454">
        <v>0.22863606786631738</v>
      </c>
      <c r="S454">
        <v>451</v>
      </c>
      <c r="T454">
        <v>0.32739395173426789</v>
      </c>
    </row>
    <row r="455" spans="1:20" x14ac:dyDescent="0.3">
      <c r="A455">
        <v>452</v>
      </c>
      <c r="B455">
        <v>308477221.45890838</v>
      </c>
      <c r="C455">
        <v>2709.0224173714587</v>
      </c>
      <c r="D455">
        <v>25639.790463326317</v>
      </c>
      <c r="E455">
        <v>0.23591294525142611</v>
      </c>
      <c r="F455">
        <v>0.22857061206475796</v>
      </c>
      <c r="S455">
        <v>452</v>
      </c>
      <c r="T455">
        <v>0.32708628244599974</v>
      </c>
    </row>
    <row r="456" spans="1:20" x14ac:dyDescent="0.3">
      <c r="A456">
        <v>453</v>
      </c>
      <c r="B456">
        <v>308313888.41013837</v>
      </c>
      <c r="C456">
        <v>2710.9508235965695</v>
      </c>
      <c r="D456">
        <v>25629.465105483338</v>
      </c>
      <c r="E456">
        <v>0.23336513768373784</v>
      </c>
      <c r="F456">
        <v>0.22856938301767474</v>
      </c>
      <c r="S456">
        <v>453</v>
      </c>
      <c r="T456">
        <v>0.32597717192996223</v>
      </c>
    </row>
    <row r="457" spans="1:20" x14ac:dyDescent="0.3">
      <c r="A457">
        <v>454</v>
      </c>
      <c r="B457">
        <v>308319045.98441833</v>
      </c>
      <c r="C457">
        <v>2710.9902207780697</v>
      </c>
      <c r="D457">
        <v>25629.836125129787</v>
      </c>
      <c r="E457">
        <v>0.23330521862458981</v>
      </c>
      <c r="F457">
        <v>0.2285039248950852</v>
      </c>
      <c r="S457">
        <v>454</v>
      </c>
      <c r="T457">
        <v>0.32582243278917195</v>
      </c>
    </row>
    <row r="458" spans="1:20" x14ac:dyDescent="0.3">
      <c r="A458">
        <v>455</v>
      </c>
      <c r="B458">
        <v>309006756.41463006</v>
      </c>
      <c r="C458">
        <v>2712.8144118896253</v>
      </c>
      <c r="D458">
        <v>25686.576730604596</v>
      </c>
      <c r="E458">
        <v>0.23010065607738672</v>
      </c>
      <c r="F458">
        <v>0.22802420705821178</v>
      </c>
      <c r="S458">
        <v>455</v>
      </c>
      <c r="T458">
        <v>0.3253413965322719</v>
      </c>
    </row>
    <row r="459" spans="1:20" x14ac:dyDescent="0.3">
      <c r="A459">
        <v>456</v>
      </c>
      <c r="B459">
        <v>309011913.98890996</v>
      </c>
      <c r="C459">
        <v>2712.8538090711245</v>
      </c>
      <c r="D459">
        <v>25686.947750251042</v>
      </c>
      <c r="E459">
        <v>0.23004074771737423</v>
      </c>
      <c r="F459">
        <v>0.22795750325678302</v>
      </c>
      <c r="S459">
        <v>456</v>
      </c>
      <c r="T459">
        <v>0.32392343794361256</v>
      </c>
    </row>
    <row r="460" spans="1:20" x14ac:dyDescent="0.3">
      <c r="A460">
        <v>457</v>
      </c>
      <c r="B460">
        <v>309618523.21504337</v>
      </c>
      <c r="C460">
        <v>2712.6676171684167</v>
      </c>
      <c r="D460">
        <v>25737.661701564608</v>
      </c>
      <c r="E460">
        <v>0.22973713969618531</v>
      </c>
      <c r="F460">
        <v>0.22036964327133365</v>
      </c>
      <c r="S460">
        <v>457</v>
      </c>
      <c r="T460">
        <v>0.32329151484826329</v>
      </c>
    </row>
    <row r="461" spans="1:20" x14ac:dyDescent="0.3">
      <c r="A461">
        <v>458</v>
      </c>
      <c r="B461">
        <v>309623680.78932339</v>
      </c>
      <c r="C461">
        <v>2712.7070143499168</v>
      </c>
      <c r="D461">
        <v>25738.032721211064</v>
      </c>
      <c r="E461">
        <v>0.22967725055510643</v>
      </c>
      <c r="F461">
        <v>0.22030413956856532</v>
      </c>
      <c r="S461">
        <v>458</v>
      </c>
      <c r="T461">
        <v>0.32241720905120103</v>
      </c>
    </row>
    <row r="462" spans="1:20" x14ac:dyDescent="0.3">
      <c r="A462">
        <v>459</v>
      </c>
      <c r="B462">
        <v>309618523.21504337</v>
      </c>
      <c r="C462">
        <v>2713.2864171684164</v>
      </c>
      <c r="D462">
        <v>25737.661701564608</v>
      </c>
      <c r="E462">
        <v>0.22886938745902097</v>
      </c>
      <c r="F462">
        <v>0.22030295874989736</v>
      </c>
      <c r="S462">
        <v>459</v>
      </c>
      <c r="T462">
        <v>0.32154388409269263</v>
      </c>
    </row>
    <row r="463" spans="1:20" x14ac:dyDescent="0.3">
      <c r="A463">
        <v>460</v>
      </c>
      <c r="B463">
        <v>309623680.78932339</v>
      </c>
      <c r="C463">
        <v>2713.325814349917</v>
      </c>
      <c r="D463">
        <v>25738.032721211064</v>
      </c>
      <c r="E463">
        <v>0.22880949604758391</v>
      </c>
      <c r="F463">
        <v>0.2202374526118854</v>
      </c>
      <c r="S463">
        <v>460</v>
      </c>
      <c r="T463">
        <v>0.32087173550444859</v>
      </c>
    </row>
    <row r="464" spans="1:20" x14ac:dyDescent="0.3">
      <c r="A464">
        <v>461</v>
      </c>
      <c r="B464">
        <v>309751561.70957023</v>
      </c>
      <c r="C464">
        <v>2715.6513795744745</v>
      </c>
      <c r="D464">
        <v>25746.464101806865</v>
      </c>
      <c r="E464">
        <v>0.22543492272029544</v>
      </c>
      <c r="F464">
        <v>0.2197577206559819</v>
      </c>
      <c r="S464">
        <v>461</v>
      </c>
      <c r="T464">
        <v>0.32080205746321616</v>
      </c>
    </row>
    <row r="465" spans="1:20" x14ac:dyDescent="0.3">
      <c r="A465">
        <v>462</v>
      </c>
      <c r="B465">
        <v>309756719.28385019</v>
      </c>
      <c r="C465">
        <v>2715.6907767559742</v>
      </c>
      <c r="D465">
        <v>25746.835121453318</v>
      </c>
      <c r="E465">
        <v>0.225375027290179</v>
      </c>
      <c r="F465">
        <v>0.21969101630705132</v>
      </c>
      <c r="S465">
        <v>462</v>
      </c>
      <c r="T465">
        <v>0.32066743432578221</v>
      </c>
    </row>
    <row r="466" spans="1:20" x14ac:dyDescent="0.3">
      <c r="A466">
        <v>463</v>
      </c>
      <c r="B466">
        <v>309751561.70957023</v>
      </c>
      <c r="C466">
        <v>2718.1523795744743</v>
      </c>
      <c r="D466">
        <v>25746.464101806865</v>
      </c>
      <c r="E466">
        <v>0.22193054876095156</v>
      </c>
      <c r="F466">
        <v>0.21846861865326103</v>
      </c>
      <c r="S466">
        <v>463</v>
      </c>
      <c r="T466">
        <v>0.32063479699173941</v>
      </c>
    </row>
    <row r="467" spans="1:20" x14ac:dyDescent="0.3">
      <c r="A467">
        <v>464</v>
      </c>
      <c r="B467">
        <v>309756719.28385019</v>
      </c>
      <c r="C467">
        <v>2718.1917767559744</v>
      </c>
      <c r="D467">
        <v>25746.835121453318</v>
      </c>
      <c r="E467">
        <v>0.22187064486034822</v>
      </c>
      <c r="F467">
        <v>0.21840192919072776</v>
      </c>
      <c r="S467">
        <v>464</v>
      </c>
      <c r="T467">
        <v>0.31905087047631614</v>
      </c>
    </row>
    <row r="468" spans="1:20" x14ac:dyDescent="0.3">
      <c r="A468">
        <v>465</v>
      </c>
      <c r="B468">
        <v>309618523.21504337</v>
      </c>
      <c r="C468">
        <v>2718.5156171684166</v>
      </c>
      <c r="D468">
        <v>25737.661701564608</v>
      </c>
      <c r="E468">
        <v>0.22154280508104515</v>
      </c>
      <c r="F468">
        <v>0.21820706624867309</v>
      </c>
      <c r="S468">
        <v>465</v>
      </c>
      <c r="T468">
        <v>0.31882277458860553</v>
      </c>
    </row>
    <row r="469" spans="1:20" x14ac:dyDescent="0.3">
      <c r="A469">
        <v>466</v>
      </c>
      <c r="B469">
        <v>309623680.78932339</v>
      </c>
      <c r="C469">
        <v>2718.5550143499167</v>
      </c>
      <c r="D469">
        <v>25738.032721211064</v>
      </c>
      <c r="E469">
        <v>0.22148289628836043</v>
      </c>
      <c r="F469">
        <v>0.21814036829694222</v>
      </c>
      <c r="S469">
        <v>466</v>
      </c>
      <c r="T469">
        <v>0.31865583323410523</v>
      </c>
    </row>
    <row r="470" spans="1:20" x14ac:dyDescent="0.3">
      <c r="A470">
        <v>467</v>
      </c>
      <c r="B470">
        <v>310153215.74504513</v>
      </c>
      <c r="C470">
        <v>2718.3630088680843</v>
      </c>
      <c r="D470">
        <v>25784.818988489347</v>
      </c>
      <c r="E470">
        <v>0.22125406520025614</v>
      </c>
      <c r="F470">
        <v>0.2176541870245374</v>
      </c>
      <c r="S470">
        <v>467</v>
      </c>
      <c r="T470">
        <v>0.31841719920304862</v>
      </c>
    </row>
    <row r="471" spans="1:20" x14ac:dyDescent="0.3">
      <c r="A471">
        <v>468</v>
      </c>
      <c r="B471">
        <v>310158373.31932497</v>
      </c>
      <c r="C471">
        <v>2718.4024060495835</v>
      </c>
      <c r="D471">
        <v>25785.190008135789</v>
      </c>
      <c r="E471">
        <v>0.22119417383410306</v>
      </c>
      <c r="F471">
        <v>0.21758747532680969</v>
      </c>
      <c r="S471">
        <v>468</v>
      </c>
      <c r="T471">
        <v>0.31659425876634673</v>
      </c>
    </row>
    <row r="472" spans="1:20" x14ac:dyDescent="0.3">
      <c r="A472">
        <v>469</v>
      </c>
      <c r="B472">
        <v>310153215.74504513</v>
      </c>
      <c r="C472">
        <v>2720.8640088680845</v>
      </c>
      <c r="D472">
        <v>25784.818988489347</v>
      </c>
      <c r="E472">
        <v>0.21774843520387194</v>
      </c>
      <c r="F472">
        <v>0.21298146572080437</v>
      </c>
      <c r="S472">
        <v>469</v>
      </c>
      <c r="T472">
        <v>0.30762469004268689</v>
      </c>
    </row>
    <row r="473" spans="1:20" x14ac:dyDescent="0.3">
      <c r="A473">
        <v>470</v>
      </c>
      <c r="B473">
        <v>310158373.31932497</v>
      </c>
      <c r="C473">
        <v>2720.9034060495833</v>
      </c>
      <c r="D473">
        <v>25785.190008135789</v>
      </c>
      <c r="E473">
        <v>0.21768853471934352</v>
      </c>
      <c r="F473">
        <v>0.2129147766805119</v>
      </c>
      <c r="S473">
        <v>470</v>
      </c>
      <c r="T473">
        <v>0.30740855866988259</v>
      </c>
    </row>
    <row r="474" spans="1:20" x14ac:dyDescent="0.3">
      <c r="A474">
        <v>471</v>
      </c>
      <c r="B474">
        <v>310286254.23957187</v>
      </c>
      <c r="C474">
        <v>2721.3467712741403</v>
      </c>
      <c r="D474">
        <v>25793.621388731601</v>
      </c>
      <c r="E474">
        <v>0.21695224852384531</v>
      </c>
      <c r="F474">
        <v>0.21271848995653464</v>
      </c>
      <c r="S474">
        <v>471</v>
      </c>
      <c r="T474">
        <v>0.30580453660512724</v>
      </c>
    </row>
    <row r="475" spans="1:20" x14ac:dyDescent="0.3">
      <c r="A475">
        <v>472</v>
      </c>
      <c r="B475">
        <v>310291411.81385195</v>
      </c>
      <c r="C475">
        <v>2721.3861684556409</v>
      </c>
      <c r="D475">
        <v>25793.992408378053</v>
      </c>
      <c r="E475">
        <v>0.21689235068801258</v>
      </c>
      <c r="F475">
        <v>0.21265179150882549</v>
      </c>
      <c r="S475">
        <v>472</v>
      </c>
      <c r="T475">
        <v>0.3053934573311517</v>
      </c>
    </row>
    <row r="476" spans="1:20" x14ac:dyDescent="0.3">
      <c r="A476">
        <v>473</v>
      </c>
      <c r="B476">
        <v>310286254.23957187</v>
      </c>
      <c r="C476">
        <v>2721.9837712741405</v>
      </c>
      <c r="D476">
        <v>25793.621388731601</v>
      </c>
      <c r="E476">
        <v>0.21605960867180571</v>
      </c>
      <c r="F476">
        <v>0.21216291940879581</v>
      </c>
      <c r="S476">
        <v>473</v>
      </c>
      <c r="T476">
        <v>0.30517597693074661</v>
      </c>
    </row>
    <row r="477" spans="1:20" x14ac:dyDescent="0.3">
      <c r="A477">
        <v>474</v>
      </c>
      <c r="B477">
        <v>310291411.81385195</v>
      </c>
      <c r="C477">
        <v>2722.0231684556406</v>
      </c>
      <c r="D477">
        <v>25793.992408378053</v>
      </c>
      <c r="E477">
        <v>0.21599970855778777</v>
      </c>
      <c r="F477">
        <v>0.212096205444021</v>
      </c>
      <c r="S477">
        <v>474</v>
      </c>
      <c r="T477">
        <v>0.30408352744546141</v>
      </c>
    </row>
    <row r="478" spans="1:20" x14ac:dyDescent="0.3">
      <c r="A478">
        <v>475</v>
      </c>
      <c r="B478">
        <v>309751561.70957023</v>
      </c>
      <c r="C478">
        <v>2723.5353795744745</v>
      </c>
      <c r="D478">
        <v>25746.464101806865</v>
      </c>
      <c r="E478">
        <v>0.21439780797898311</v>
      </c>
      <c r="F478">
        <v>0.21108081788164165</v>
      </c>
      <c r="S478">
        <v>475</v>
      </c>
      <c r="T478">
        <v>0.30380386966981038</v>
      </c>
    </row>
    <row r="479" spans="1:20" x14ac:dyDescent="0.3">
      <c r="A479">
        <v>476</v>
      </c>
      <c r="B479">
        <v>309756719.28385019</v>
      </c>
      <c r="C479">
        <v>2723.5747767559742</v>
      </c>
      <c r="D479">
        <v>25746.835121453318</v>
      </c>
      <c r="E479">
        <v>0.21433788874056942</v>
      </c>
      <c r="F479">
        <v>0.21101412385607463</v>
      </c>
      <c r="S479">
        <v>476</v>
      </c>
      <c r="T479">
        <v>0.30356447856138352</v>
      </c>
    </row>
    <row r="480" spans="1:20" x14ac:dyDescent="0.3">
      <c r="A480">
        <v>477</v>
      </c>
      <c r="B480">
        <v>310153215.74504513</v>
      </c>
      <c r="C480">
        <v>2726.2470088680843</v>
      </c>
      <c r="D480">
        <v>25784.818988489347</v>
      </c>
      <c r="E480">
        <v>0.21021308297847613</v>
      </c>
      <c r="F480">
        <v>0.21101410940974094</v>
      </c>
      <c r="S480">
        <v>477</v>
      </c>
      <c r="T480">
        <v>0.30277166680228063</v>
      </c>
    </row>
    <row r="481" spans="1:20" x14ac:dyDescent="0.3">
      <c r="A481">
        <v>478</v>
      </c>
      <c r="B481">
        <v>310158373.31932497</v>
      </c>
      <c r="C481">
        <v>2726.2864060495835</v>
      </c>
      <c r="D481">
        <v>25785.190008135789</v>
      </c>
      <c r="E481">
        <v>0.21015316576885004</v>
      </c>
      <c r="F481">
        <v>0.21094741309000864</v>
      </c>
      <c r="S481">
        <v>478</v>
      </c>
      <c r="T481">
        <v>0.30249165948009921</v>
      </c>
    </row>
    <row r="482" spans="1:20" x14ac:dyDescent="0.3">
      <c r="A482">
        <v>479</v>
      </c>
      <c r="B482">
        <v>310286254.23957187</v>
      </c>
      <c r="C482">
        <v>2727.3667712741403</v>
      </c>
      <c r="D482">
        <v>25793.621388731601</v>
      </c>
      <c r="E482">
        <v>0.2085241335046282</v>
      </c>
      <c r="F482">
        <v>0.21045846508755611</v>
      </c>
      <c r="S482">
        <v>479</v>
      </c>
      <c r="T482">
        <v>0.30164315137843428</v>
      </c>
    </row>
    <row r="483" spans="1:20" x14ac:dyDescent="0.3">
      <c r="A483">
        <v>480</v>
      </c>
      <c r="B483">
        <v>310291411.81385195</v>
      </c>
      <c r="C483">
        <v>2727.4061684556409</v>
      </c>
      <c r="D483">
        <v>25793.992408378053</v>
      </c>
      <c r="E483">
        <v>0.20846421644113533</v>
      </c>
      <c r="F483">
        <v>0.21039175305314881</v>
      </c>
      <c r="S483">
        <v>480</v>
      </c>
      <c r="T483">
        <v>0.30032923677518192</v>
      </c>
    </row>
    <row r="484" spans="1:20" x14ac:dyDescent="0.3">
      <c r="A484">
        <v>481</v>
      </c>
      <c r="B484">
        <v>315631681.39025164</v>
      </c>
      <c r="C484">
        <v>2764.8590846284856</v>
      </c>
      <c r="D484">
        <v>26235.140925116626</v>
      </c>
      <c r="E484">
        <v>0.15103178557752106</v>
      </c>
      <c r="F484">
        <v>0.1396967267628251</v>
      </c>
      <c r="S484">
        <v>481</v>
      </c>
      <c r="T484">
        <v>0.29339899809601516</v>
      </c>
    </row>
    <row r="485" spans="1:20" x14ac:dyDescent="0.3">
      <c r="A485">
        <v>482</v>
      </c>
      <c r="B485">
        <v>315636838.96453166</v>
      </c>
      <c r="C485">
        <v>2764.8984818099857</v>
      </c>
      <c r="D485">
        <v>26235.511944763079</v>
      </c>
      <c r="E485">
        <v>0.15097192921640032</v>
      </c>
      <c r="F485">
        <v>0.13963008201776408</v>
      </c>
      <c r="S485">
        <v>482</v>
      </c>
      <c r="T485">
        <v>0.29324965531307173</v>
      </c>
    </row>
    <row r="486" spans="1:20" x14ac:dyDescent="0.3">
      <c r="A486">
        <v>483</v>
      </c>
      <c r="B486">
        <v>315631681.39025164</v>
      </c>
      <c r="C486">
        <v>2767.3600846284858</v>
      </c>
      <c r="D486">
        <v>26235.140925116626</v>
      </c>
      <c r="E486">
        <v>0.14751749423177216</v>
      </c>
      <c r="F486">
        <v>0.13942392698732112</v>
      </c>
      <c r="S486">
        <v>483</v>
      </c>
      <c r="T486">
        <v>0.29219192816786921</v>
      </c>
    </row>
    <row r="487" spans="1:20" x14ac:dyDescent="0.3">
      <c r="A487">
        <v>484</v>
      </c>
      <c r="B487">
        <v>315636838.96453166</v>
      </c>
      <c r="C487">
        <v>2767.3994818099854</v>
      </c>
      <c r="D487">
        <v>26235.511944763079</v>
      </c>
      <c r="E487">
        <v>0.1474576199318027</v>
      </c>
      <c r="F487">
        <v>0.13935726148738337</v>
      </c>
      <c r="S487">
        <v>484</v>
      </c>
      <c r="T487">
        <v>0.29099741174377264</v>
      </c>
    </row>
    <row r="488" spans="1:20" x14ac:dyDescent="0.3">
      <c r="A488">
        <v>485</v>
      </c>
      <c r="B488">
        <v>316166373.92025322</v>
      </c>
      <c r="C488">
        <v>2768.6904763281518</v>
      </c>
      <c r="D488">
        <v>26282.298212041358</v>
      </c>
      <c r="E488">
        <v>0.14516847623581458</v>
      </c>
      <c r="F488">
        <v>0.13885496317442272</v>
      </c>
      <c r="S488">
        <v>485</v>
      </c>
      <c r="T488">
        <v>0.29084693368863707</v>
      </c>
    </row>
    <row r="489" spans="1:20" x14ac:dyDescent="0.3">
      <c r="A489">
        <v>486</v>
      </c>
      <c r="B489">
        <v>316171531.49453324</v>
      </c>
      <c r="C489">
        <v>2768.729873509652</v>
      </c>
      <c r="D489">
        <v>26282.669231687811</v>
      </c>
      <c r="E489">
        <v>0.14510863182143302</v>
      </c>
      <c r="F489">
        <v>0.13878826341790335</v>
      </c>
      <c r="S489">
        <v>486</v>
      </c>
      <c r="T489">
        <v>0.28978393832456645</v>
      </c>
    </row>
    <row r="490" spans="1:20" x14ac:dyDescent="0.3">
      <c r="A490">
        <v>487</v>
      </c>
      <c r="B490">
        <v>316166373.92025322</v>
      </c>
      <c r="C490">
        <v>2771.1914763281516</v>
      </c>
      <c r="D490">
        <v>26282.298212041358</v>
      </c>
      <c r="E490">
        <v>0.14165151829297645</v>
      </c>
      <c r="F490">
        <v>0.13251275591106959</v>
      </c>
      <c r="S490">
        <v>487</v>
      </c>
      <c r="T490">
        <v>0.27807464262175813</v>
      </c>
    </row>
    <row r="491" spans="1:20" x14ac:dyDescent="0.3">
      <c r="A491">
        <v>488</v>
      </c>
      <c r="B491">
        <v>316171531.49453324</v>
      </c>
      <c r="C491">
        <v>2771.2308735096522</v>
      </c>
      <c r="D491">
        <v>26282.669231687811</v>
      </c>
      <c r="E491">
        <v>0.14159165407477051</v>
      </c>
      <c r="F491">
        <v>0.13244612198664854</v>
      </c>
      <c r="S491">
        <v>488</v>
      </c>
      <c r="T491">
        <v>0.2779244254937106</v>
      </c>
    </row>
    <row r="492" spans="1:20" x14ac:dyDescent="0.3">
      <c r="A492">
        <v>489</v>
      </c>
      <c r="B492">
        <v>315631681.39025164</v>
      </c>
      <c r="C492">
        <v>2772.7430846284856</v>
      </c>
      <c r="D492">
        <v>26235.140925116626</v>
      </c>
      <c r="E492">
        <v>0.13996921750444327</v>
      </c>
      <c r="F492">
        <v>0.13223655929972683</v>
      </c>
      <c r="S492">
        <v>489</v>
      </c>
      <c r="T492">
        <v>0.27687806173336843</v>
      </c>
    </row>
    <row r="493" spans="1:20" x14ac:dyDescent="0.3">
      <c r="A493">
        <v>490</v>
      </c>
      <c r="B493">
        <v>315636838.96453166</v>
      </c>
      <c r="C493">
        <v>2772.7824818099857</v>
      </c>
      <c r="D493">
        <v>26235.511944763079</v>
      </c>
      <c r="E493">
        <v>0.13990930965165771</v>
      </c>
      <c r="F493">
        <v>0.13216990144894417</v>
      </c>
      <c r="S493">
        <v>490</v>
      </c>
      <c r="T493">
        <v>0.27563679860101409</v>
      </c>
    </row>
    <row r="494" spans="1:20" x14ac:dyDescent="0.3">
      <c r="A494">
        <v>491</v>
      </c>
      <c r="B494">
        <v>316166373.92025322</v>
      </c>
      <c r="C494">
        <v>2776.5744763281518</v>
      </c>
      <c r="D494">
        <v>26282.298212041358</v>
      </c>
      <c r="E494">
        <v>0.13409781763099707</v>
      </c>
      <c r="F494">
        <v>0.13166144653238962</v>
      </c>
      <c r="S494">
        <v>491</v>
      </c>
      <c r="T494">
        <v>0.27548530376868291</v>
      </c>
    </row>
    <row r="495" spans="1:20" x14ac:dyDescent="0.3">
      <c r="A495">
        <v>492</v>
      </c>
      <c r="B495">
        <v>316171531.49453324</v>
      </c>
      <c r="C495">
        <v>2776.613873509652</v>
      </c>
      <c r="D495">
        <v>26282.669231687811</v>
      </c>
      <c r="E495">
        <v>0.13403791586254168</v>
      </c>
      <c r="F495">
        <v>0.13159474867329873</v>
      </c>
      <c r="S495">
        <v>492</v>
      </c>
      <c r="T495">
        <v>0.27443284690296826</v>
      </c>
    </row>
    <row r="496" spans="1:20" x14ac:dyDescent="0.3">
      <c r="A496">
        <v>493</v>
      </c>
      <c r="B496">
        <v>317407646.33567911</v>
      </c>
      <c r="C496">
        <v>2783.2221055164232</v>
      </c>
      <c r="D496">
        <v>26385.122803505157</v>
      </c>
      <c r="E496">
        <v>0.12363922387425166</v>
      </c>
      <c r="F496">
        <v>0.1154429799271757</v>
      </c>
      <c r="S496">
        <v>493</v>
      </c>
      <c r="T496">
        <v>0.27090466597382173</v>
      </c>
    </row>
    <row r="497" spans="1:20" x14ac:dyDescent="0.3">
      <c r="A497">
        <v>494</v>
      </c>
      <c r="B497">
        <v>317412803.90995914</v>
      </c>
      <c r="C497">
        <v>2783.2615026979233</v>
      </c>
      <c r="D497">
        <v>26385.493823151606</v>
      </c>
      <c r="E497">
        <v>0.12357936053396892</v>
      </c>
      <c r="F497">
        <v>0.11537632345844401</v>
      </c>
      <c r="S497">
        <v>494</v>
      </c>
      <c r="T497">
        <v>0.27015786761362104</v>
      </c>
    </row>
    <row r="498" spans="1:20" x14ac:dyDescent="0.3">
      <c r="A498">
        <v>495</v>
      </c>
      <c r="B498">
        <v>317407646.33567911</v>
      </c>
      <c r="C498">
        <v>2785.7413055164234</v>
      </c>
      <c r="D498">
        <v>26385.122803505157</v>
      </c>
      <c r="E498">
        <v>0.12010128191712374</v>
      </c>
      <c r="F498">
        <v>0.11517064542175727</v>
      </c>
      <c r="S498">
        <v>495</v>
      </c>
      <c r="T498">
        <v>0.26888563955514799</v>
      </c>
    </row>
    <row r="499" spans="1:20" x14ac:dyDescent="0.3">
      <c r="A499">
        <v>496</v>
      </c>
      <c r="B499">
        <v>317412803.90995914</v>
      </c>
      <c r="C499">
        <v>2785.7807026979231</v>
      </c>
      <c r="D499">
        <v>26385.493823151606</v>
      </c>
      <c r="E499">
        <v>0.12004139710353698</v>
      </c>
      <c r="F499">
        <v>0.11510396526162521</v>
      </c>
      <c r="S499">
        <v>496</v>
      </c>
      <c r="T499">
        <v>0.26831423653933506</v>
      </c>
    </row>
    <row r="500" spans="1:20" x14ac:dyDescent="0.3">
      <c r="A500">
        <v>497</v>
      </c>
      <c r="B500">
        <v>317942338.86568081</v>
      </c>
      <c r="C500">
        <v>2787.0534972160904</v>
      </c>
      <c r="D500">
        <v>26432.280090429893</v>
      </c>
      <c r="E500">
        <v>0.11777515910760344</v>
      </c>
      <c r="F500">
        <v>0.11459622421510109</v>
      </c>
      <c r="S500">
        <v>497</v>
      </c>
      <c r="T500">
        <v>0.26756056586666904</v>
      </c>
    </row>
    <row r="501" spans="1:20" x14ac:dyDescent="0.3">
      <c r="A501">
        <v>498</v>
      </c>
      <c r="B501">
        <v>317947496.43996078</v>
      </c>
      <c r="C501">
        <v>2787.09289439759</v>
      </c>
      <c r="D501">
        <v>26432.651110076338</v>
      </c>
      <c r="E501">
        <v>0.11771530958175616</v>
      </c>
      <c r="F501">
        <v>0.11452950799271001</v>
      </c>
      <c r="S501">
        <v>498</v>
      </c>
      <c r="T501">
        <v>0.26628107254349115</v>
      </c>
    </row>
    <row r="502" spans="1:20" x14ac:dyDescent="0.3">
      <c r="A502">
        <v>499</v>
      </c>
      <c r="B502">
        <v>317942338.86568081</v>
      </c>
      <c r="C502">
        <v>2789.5726972160901</v>
      </c>
      <c r="D502">
        <v>26432.280090429893</v>
      </c>
      <c r="E502">
        <v>0.11423390060393636</v>
      </c>
      <c r="F502">
        <v>0.10825814115464494</v>
      </c>
      <c r="S502">
        <v>499</v>
      </c>
      <c r="T502">
        <v>0.25614524219523044</v>
      </c>
    </row>
    <row r="503" spans="1:20" x14ac:dyDescent="0.3">
      <c r="A503">
        <v>500</v>
      </c>
      <c r="B503">
        <v>317947496.43996078</v>
      </c>
      <c r="C503">
        <v>2789.6120943975902</v>
      </c>
      <c r="D503">
        <v>26432.651110076338</v>
      </c>
      <c r="E503">
        <v>0.1141740268429951</v>
      </c>
      <c r="F503">
        <v>0.10819149613286962</v>
      </c>
      <c r="S503">
        <v>500</v>
      </c>
      <c r="T503">
        <v>0.25512345861017599</v>
      </c>
    </row>
    <row r="504" spans="1:20" x14ac:dyDescent="0.3">
      <c r="A504">
        <v>501</v>
      </c>
      <c r="B504">
        <v>317407646.33567911</v>
      </c>
      <c r="C504">
        <v>2791.2781055164232</v>
      </c>
      <c r="D504">
        <v>26385.122803505157</v>
      </c>
      <c r="E504">
        <v>0.11234777627695092</v>
      </c>
      <c r="F504">
        <v>0.10798175632164786</v>
      </c>
      <c r="S504">
        <v>501</v>
      </c>
      <c r="T504">
        <v>0.25436768621111816</v>
      </c>
    </row>
    <row r="505" spans="1:20" x14ac:dyDescent="0.3">
      <c r="A505">
        <v>502</v>
      </c>
      <c r="B505">
        <v>317412803.90995914</v>
      </c>
      <c r="C505">
        <v>2791.3175026979234</v>
      </c>
      <c r="D505">
        <v>26385.493823151606</v>
      </c>
      <c r="E505">
        <v>0.11228785312301923</v>
      </c>
      <c r="F505">
        <v>0.10791508313380682</v>
      </c>
      <c r="S505">
        <v>502</v>
      </c>
      <c r="T505">
        <v>0.25334090729871339</v>
      </c>
    </row>
    <row r="506" spans="1:20" x14ac:dyDescent="0.3">
      <c r="A506">
        <v>503</v>
      </c>
      <c r="B506">
        <v>317942338.86568081</v>
      </c>
      <c r="C506">
        <v>2795.1094972160904</v>
      </c>
      <c r="D506">
        <v>26432.280090429893</v>
      </c>
      <c r="E506">
        <v>0.10647368843815198</v>
      </c>
      <c r="F506">
        <v>0.10740024090291572</v>
      </c>
      <c r="S506">
        <v>503</v>
      </c>
      <c r="T506">
        <v>0.25334026597344284</v>
      </c>
    </row>
    <row r="507" spans="1:20" x14ac:dyDescent="0.3">
      <c r="A507">
        <v>504</v>
      </c>
      <c r="B507">
        <v>317947496.43996078</v>
      </c>
      <c r="C507">
        <v>2795.1488943975901</v>
      </c>
      <c r="D507">
        <v>26432.651110076338</v>
      </c>
      <c r="E507">
        <v>0.10641377041931223</v>
      </c>
      <c r="F507">
        <v>0.1073335238869835</v>
      </c>
      <c r="S507">
        <v>504</v>
      </c>
      <c r="T507">
        <v>0.2515503518977889</v>
      </c>
    </row>
    <row r="508" spans="1:20" x14ac:dyDescent="0.3">
      <c r="A508">
        <v>505</v>
      </c>
      <c r="B508">
        <v>319380012.16511261</v>
      </c>
      <c r="C508">
        <v>2799.638053193994</v>
      </c>
      <c r="D508">
        <v>26549.27908675342</v>
      </c>
      <c r="E508">
        <v>9.8816750877279702E-2</v>
      </c>
      <c r="F508">
        <v>8.9032475481790552E-2</v>
      </c>
      <c r="S508">
        <v>505</v>
      </c>
      <c r="T508">
        <v>0.25150485421213836</v>
      </c>
    </row>
    <row r="509" spans="1:20" x14ac:dyDescent="0.3">
      <c r="A509">
        <v>506</v>
      </c>
      <c r="B509">
        <v>319385169.7393927</v>
      </c>
      <c r="C509">
        <v>2799.6774503754946</v>
      </c>
      <c r="D509">
        <v>26549.650106399873</v>
      </c>
      <c r="E509">
        <v>9.8756922511554143E-2</v>
      </c>
      <c r="F509">
        <v>8.8965861042315894E-2</v>
      </c>
      <c r="S509">
        <v>506</v>
      </c>
      <c r="T509">
        <v>0.25073354252497704</v>
      </c>
    </row>
    <row r="510" spans="1:20" x14ac:dyDescent="0.3">
      <c r="A510">
        <v>507</v>
      </c>
      <c r="B510">
        <v>319380012.16511261</v>
      </c>
      <c r="C510">
        <v>2802.1572531939942</v>
      </c>
      <c r="D510">
        <v>26549.27908675342</v>
      </c>
      <c r="E510">
        <v>9.5271231503891843E-2</v>
      </c>
      <c r="F510">
        <v>8.8750894921054216E-2</v>
      </c>
      <c r="S510">
        <v>507</v>
      </c>
      <c r="T510">
        <v>0.249452984483194</v>
      </c>
    </row>
    <row r="511" spans="1:20" x14ac:dyDescent="0.3">
      <c r="A511">
        <v>508</v>
      </c>
      <c r="B511">
        <v>319385169.7393927</v>
      </c>
      <c r="C511">
        <v>2802.1966503754943</v>
      </c>
      <c r="D511">
        <v>26549.650106399873</v>
      </c>
      <c r="E511">
        <v>9.5211371661137398E-2</v>
      </c>
      <c r="F511">
        <v>8.8684241912753245E-2</v>
      </c>
      <c r="S511">
        <v>508</v>
      </c>
      <c r="T511">
        <v>0.24885300547090261</v>
      </c>
    </row>
    <row r="512" spans="1:20" x14ac:dyDescent="0.3">
      <c r="A512">
        <v>509</v>
      </c>
      <c r="B512">
        <v>319914704.69511431</v>
      </c>
      <c r="C512">
        <v>2805.3334448936607</v>
      </c>
      <c r="D512">
        <v>26596.436373678149</v>
      </c>
      <c r="E512">
        <v>9.0330732340760611E-2</v>
      </c>
      <c r="F512">
        <v>8.8164364898831574E-2</v>
      </c>
      <c r="S512">
        <v>509</v>
      </c>
      <c r="T512">
        <v>0.24807338510506699</v>
      </c>
    </row>
    <row r="513" spans="1:20" x14ac:dyDescent="0.3">
      <c r="A513">
        <v>510</v>
      </c>
      <c r="B513">
        <v>319919862.26939428</v>
      </c>
      <c r="C513">
        <v>2805.3728420751604</v>
      </c>
      <c r="D513">
        <v>26596.807393324601</v>
      </c>
      <c r="E513">
        <v>9.0270900712030575E-2</v>
      </c>
      <c r="F513">
        <v>8.809765362291104E-2</v>
      </c>
      <c r="S513">
        <v>510</v>
      </c>
      <c r="T513">
        <v>0.24725358583802826</v>
      </c>
    </row>
    <row r="514" spans="1:20" x14ac:dyDescent="0.3">
      <c r="A514">
        <v>511</v>
      </c>
      <c r="B514">
        <v>319914704.69511431</v>
      </c>
      <c r="C514">
        <v>2805.9886448936604</v>
      </c>
      <c r="D514">
        <v>26596.436373678149</v>
      </c>
      <c r="E514">
        <v>8.940808011307172E-2</v>
      </c>
      <c r="F514">
        <v>8.1641119196587536E-2</v>
      </c>
      <c r="S514">
        <v>511</v>
      </c>
      <c r="T514">
        <v>0.24678353918096954</v>
      </c>
    </row>
    <row r="515" spans="1:20" x14ac:dyDescent="0.3">
      <c r="A515">
        <v>512</v>
      </c>
      <c r="B515">
        <v>319919862.26939428</v>
      </c>
      <c r="C515">
        <v>2806.0280420751606</v>
      </c>
      <c r="D515">
        <v>26596.807393324601</v>
      </c>
      <c r="E515">
        <v>8.934823932341561E-2</v>
      </c>
      <c r="F515">
        <v>8.1574493835982156E-2</v>
      </c>
      <c r="S515">
        <v>512</v>
      </c>
      <c r="T515">
        <v>0.24624141833177049</v>
      </c>
    </row>
    <row r="516" spans="1:20" x14ac:dyDescent="0.3">
      <c r="A516">
        <v>513</v>
      </c>
      <c r="B516">
        <v>319380012.16511261</v>
      </c>
      <c r="C516">
        <v>2807.694053193994</v>
      </c>
      <c r="D516">
        <v>26549.27908675342</v>
      </c>
      <c r="E516">
        <v>8.7506291294248736E-2</v>
      </c>
      <c r="F516">
        <v>8.1567198310971992E-2</v>
      </c>
      <c r="S516">
        <v>513</v>
      </c>
      <c r="T516">
        <v>0.24480408191133379</v>
      </c>
    </row>
    <row r="517" spans="1:20" x14ac:dyDescent="0.3">
      <c r="A517">
        <v>514</v>
      </c>
      <c r="B517">
        <v>319385169.7393927</v>
      </c>
      <c r="C517">
        <v>2807.7334503754946</v>
      </c>
      <c r="D517">
        <v>26549.650106399873</v>
      </c>
      <c r="E517">
        <v>8.7446374245728264E-2</v>
      </c>
      <c r="F517">
        <v>8.1500561411571415E-2</v>
      </c>
      <c r="S517">
        <v>514</v>
      </c>
      <c r="T517">
        <v>0.24448784262390766</v>
      </c>
    </row>
    <row r="518" spans="1:20" x14ac:dyDescent="0.3">
      <c r="A518">
        <v>515</v>
      </c>
      <c r="B518">
        <v>319914704.69511431</v>
      </c>
      <c r="C518">
        <v>2811.5254448936607</v>
      </c>
      <c r="D518">
        <v>26596.436373678149</v>
      </c>
      <c r="E518">
        <v>8.1633604178513536E-2</v>
      </c>
      <c r="F518">
        <v>8.0969801894141852E-2</v>
      </c>
      <c r="S518">
        <v>515</v>
      </c>
      <c r="T518">
        <v>0.24378057783703061</v>
      </c>
    </row>
    <row r="519" spans="1:20" x14ac:dyDescent="0.3">
      <c r="A519">
        <v>516</v>
      </c>
      <c r="B519">
        <v>319919862.26939428</v>
      </c>
      <c r="C519">
        <v>2811.5648420751604</v>
      </c>
      <c r="D519">
        <v>26596.807393324601</v>
      </c>
      <c r="E519">
        <v>8.1573695863904019E-2</v>
      </c>
      <c r="F519">
        <v>8.0903091503594135E-2</v>
      </c>
      <c r="S519">
        <v>516</v>
      </c>
      <c r="T519">
        <v>0.24201059590030766</v>
      </c>
    </row>
    <row r="520" spans="1:20" x14ac:dyDescent="0.3">
      <c r="A520">
        <v>517</v>
      </c>
      <c r="B520">
        <v>323420804.51088732</v>
      </c>
      <c r="C520">
        <v>2835.4135729764917</v>
      </c>
      <c r="D520">
        <v>26882.602027057164</v>
      </c>
      <c r="E520">
        <v>4.4991337541378018E-2</v>
      </c>
      <c r="F520">
        <v>3.4850642444620272E-2</v>
      </c>
      <c r="S520">
        <v>517</v>
      </c>
      <c r="T520">
        <v>0.19150941435738109</v>
      </c>
    </row>
    <row r="521" spans="1:20" x14ac:dyDescent="0.3">
      <c r="A521">
        <v>518</v>
      </c>
      <c r="B521">
        <v>323425962.08516747</v>
      </c>
      <c r="C521">
        <v>2835.4529701579927</v>
      </c>
      <c r="D521">
        <v>26882.973046703632</v>
      </c>
      <c r="E521">
        <v>4.4931704445351696E-2</v>
      </c>
      <c r="F521">
        <v>3.4784364682639235E-2</v>
      </c>
      <c r="S521">
        <v>518</v>
      </c>
      <c r="T521">
        <v>0.19128437883288069</v>
      </c>
    </row>
    <row r="522" spans="1:20" x14ac:dyDescent="0.3">
      <c r="A522">
        <v>519</v>
      </c>
      <c r="B522">
        <v>323420804.51088732</v>
      </c>
      <c r="C522">
        <v>2836.0687729764913</v>
      </c>
      <c r="D522">
        <v>26882.602027057164</v>
      </c>
      <c r="E522">
        <v>4.4060809301741305E-2</v>
      </c>
      <c r="F522">
        <v>3.4764008705518996E-2</v>
      </c>
      <c r="S522">
        <v>519</v>
      </c>
      <c r="T522">
        <v>0.18985176998462311</v>
      </c>
    </row>
    <row r="523" spans="1:20" x14ac:dyDescent="0.3">
      <c r="A523">
        <v>520</v>
      </c>
      <c r="B523">
        <v>323425962.08516747</v>
      </c>
      <c r="C523">
        <v>2836.1081701579928</v>
      </c>
      <c r="D523">
        <v>26882.973046703632</v>
      </c>
      <c r="E523">
        <v>4.4001150373006899E-2</v>
      </c>
      <c r="F523">
        <v>3.469767947443396E-2</v>
      </c>
      <c r="S523">
        <v>520</v>
      </c>
      <c r="T523">
        <v>0.1889071943846552</v>
      </c>
    </row>
    <row r="524" spans="1:20" x14ac:dyDescent="0.3">
      <c r="A524">
        <v>521</v>
      </c>
      <c r="B524">
        <v>323955497.04088897</v>
      </c>
      <c r="C524">
        <v>2839.2449646761584</v>
      </c>
      <c r="D524">
        <v>26929.759313981904</v>
      </c>
      <c r="E524">
        <v>3.9164205790561644E-2</v>
      </c>
      <c r="F524">
        <v>3.4098120161862658E-2</v>
      </c>
      <c r="S524">
        <v>521</v>
      </c>
      <c r="T524">
        <v>0.18867888697853316</v>
      </c>
    </row>
    <row r="525" spans="1:20" x14ac:dyDescent="0.3">
      <c r="A525">
        <v>522</v>
      </c>
      <c r="B525">
        <v>323960654.61516911</v>
      </c>
      <c r="C525">
        <v>2839.2843618576594</v>
      </c>
      <c r="D525">
        <v>26930.13033362836</v>
      </c>
      <c r="E525">
        <v>3.9104707102819172E-2</v>
      </c>
      <c r="F525">
        <v>3.4031480371356393E-2</v>
      </c>
      <c r="S525">
        <v>522</v>
      </c>
      <c r="T525">
        <v>0.18722890632738323</v>
      </c>
    </row>
    <row r="526" spans="1:20" x14ac:dyDescent="0.3">
      <c r="A526">
        <v>523</v>
      </c>
      <c r="B526">
        <v>323955497.04088897</v>
      </c>
      <c r="C526">
        <v>2839.9001646761585</v>
      </c>
      <c r="D526">
        <v>26929.759313981904</v>
      </c>
      <c r="E526">
        <v>3.8230160746490466E-2</v>
      </c>
      <c r="F526">
        <v>2.773140656495483E-2</v>
      </c>
      <c r="S526">
        <v>523</v>
      </c>
      <c r="T526">
        <v>0.18710266860982325</v>
      </c>
    </row>
    <row r="527" spans="1:20" x14ac:dyDescent="0.3">
      <c r="A527">
        <v>524</v>
      </c>
      <c r="B527">
        <v>323960654.61516911</v>
      </c>
      <c r="C527">
        <v>2839.9395618576596</v>
      </c>
      <c r="D527">
        <v>26930.13033362836</v>
      </c>
      <c r="E527">
        <v>3.817062985832452E-2</v>
      </c>
      <c r="F527">
        <v>2.7665429445742719E-2</v>
      </c>
      <c r="S527">
        <v>524</v>
      </c>
      <c r="T527">
        <v>0.1860809608785737</v>
      </c>
    </row>
    <row r="528" spans="1:20" x14ac:dyDescent="0.3">
      <c r="A528">
        <v>525</v>
      </c>
      <c r="B528">
        <v>323420804.51088732</v>
      </c>
      <c r="C528">
        <v>2841.6055729764917</v>
      </c>
      <c r="D528">
        <v>26882.602027057164</v>
      </c>
      <c r="E528">
        <v>3.6235284482484441E-2</v>
      </c>
      <c r="F528">
        <v>2.7636400398526474E-2</v>
      </c>
      <c r="S528">
        <v>525</v>
      </c>
      <c r="T528">
        <v>0.18529377619154408</v>
      </c>
    </row>
    <row r="529" spans="1:20" x14ac:dyDescent="0.3">
      <c r="A529">
        <v>526</v>
      </c>
      <c r="B529">
        <v>323425962.08516747</v>
      </c>
      <c r="C529">
        <v>2841.6449701579927</v>
      </c>
      <c r="D529">
        <v>26882.973046703632</v>
      </c>
      <c r="E529">
        <v>3.6175420393648024E-2</v>
      </c>
      <c r="F529">
        <v>2.7570339089202311E-2</v>
      </c>
      <c r="S529">
        <v>526</v>
      </c>
      <c r="T529">
        <v>0.18451256905002553</v>
      </c>
    </row>
    <row r="530" spans="1:20" x14ac:dyDescent="0.3">
      <c r="A530">
        <v>527</v>
      </c>
      <c r="B530">
        <v>323955497.04088897</v>
      </c>
      <c r="C530">
        <v>2845.4369646761584</v>
      </c>
      <c r="D530">
        <v>26929.759313981904</v>
      </c>
      <c r="E530">
        <v>3.0373895150022985E-2</v>
      </c>
      <c r="F530">
        <v>2.6915860451752854E-2</v>
      </c>
      <c r="S530">
        <v>527</v>
      </c>
      <c r="T530">
        <v>0.18426305405016724</v>
      </c>
    </row>
    <row r="531" spans="1:20" x14ac:dyDescent="0.3">
      <c r="A531">
        <v>528</v>
      </c>
      <c r="B531">
        <v>323960654.61516911</v>
      </c>
      <c r="C531">
        <v>2845.4763618576594</v>
      </c>
      <c r="D531">
        <v>26930.13033362836</v>
      </c>
      <c r="E531">
        <v>3.0314089741776538E-2</v>
      </c>
      <c r="F531">
        <v>2.6849274613928057E-2</v>
      </c>
      <c r="S531">
        <v>528</v>
      </c>
      <c r="T531">
        <v>0.18268387247140952</v>
      </c>
    </row>
    <row r="532" spans="1:20" x14ac:dyDescent="0.3">
      <c r="A532">
        <v>529</v>
      </c>
      <c r="B532">
        <v>325393170.34032089</v>
      </c>
      <c r="C532">
        <v>2851.8295206540629</v>
      </c>
      <c r="D532">
        <v>27046.758310305431</v>
      </c>
      <c r="E532">
        <v>2.0351104929225417E-2</v>
      </c>
      <c r="F532">
        <v>8.9777326291494049E-3</v>
      </c>
      <c r="S532">
        <v>529</v>
      </c>
      <c r="T532">
        <v>0.17785141079301456</v>
      </c>
    </row>
    <row r="533" spans="1:20" x14ac:dyDescent="0.3">
      <c r="A533">
        <v>530</v>
      </c>
      <c r="B533">
        <v>325398327.91460085</v>
      </c>
      <c r="C533">
        <v>2851.8689178355626</v>
      </c>
      <c r="D533">
        <v>27047.129329951884</v>
      </c>
      <c r="E533">
        <v>2.0292463725425942E-2</v>
      </c>
      <c r="F533">
        <v>8.9169979485066945E-3</v>
      </c>
      <c r="S533">
        <v>530</v>
      </c>
      <c r="T533">
        <v>0.17715830993778417</v>
      </c>
    </row>
    <row r="534" spans="1:20" x14ac:dyDescent="0.3">
      <c r="A534">
        <v>531</v>
      </c>
      <c r="B534">
        <v>325393170.34032089</v>
      </c>
      <c r="C534">
        <v>2852.4847206540626</v>
      </c>
      <c r="D534">
        <v>27046.758310305431</v>
      </c>
      <c r="E534">
        <v>1.940566630589589E-2</v>
      </c>
      <c r="F534">
        <v>8.823673608645102E-3</v>
      </c>
      <c r="S534">
        <v>531</v>
      </c>
      <c r="T534">
        <v>0.17630078757071876</v>
      </c>
    </row>
    <row r="535" spans="1:20" x14ac:dyDescent="0.3">
      <c r="A535">
        <v>532</v>
      </c>
      <c r="B535">
        <v>325398327.91460085</v>
      </c>
      <c r="C535">
        <v>2852.5241178355627</v>
      </c>
      <c r="D535">
        <v>27047.129329951884</v>
      </c>
      <c r="E535">
        <v>1.9346967969126543E-2</v>
      </c>
      <c r="F535">
        <v>8.7623219461946504E-3</v>
      </c>
      <c r="S535">
        <v>532</v>
      </c>
      <c r="T535">
        <v>0.17531634681699129</v>
      </c>
    </row>
    <row r="536" spans="1:20" x14ac:dyDescent="0.3">
      <c r="A536">
        <v>533</v>
      </c>
      <c r="B536">
        <v>325927862.87032253</v>
      </c>
      <c r="C536">
        <v>2857.5249123537296</v>
      </c>
      <c r="D536">
        <v>27093.915597230171</v>
      </c>
      <c r="E536">
        <v>1.1993300039127542E-2</v>
      </c>
      <c r="F536">
        <v>7.7403907203595851E-3</v>
      </c>
      <c r="S536">
        <v>533</v>
      </c>
      <c r="T536">
        <v>0.17461388996803606</v>
      </c>
    </row>
    <row r="537" spans="1:20" x14ac:dyDescent="0.3">
      <c r="A537">
        <v>534</v>
      </c>
      <c r="B537">
        <v>325933020.44460249</v>
      </c>
      <c r="C537">
        <v>2857.5643095352289</v>
      </c>
      <c r="D537">
        <v>27094.286616876609</v>
      </c>
      <c r="E537">
        <v>1.1936101486216041E-2</v>
      </c>
      <c r="F537">
        <v>7.6747422102341027E-3</v>
      </c>
      <c r="S537">
        <v>534</v>
      </c>
      <c r="T537">
        <v>0.1737508785778811</v>
      </c>
    </row>
    <row r="538" spans="1:20" x14ac:dyDescent="0.3">
      <c r="A538">
        <v>535</v>
      </c>
      <c r="B538">
        <v>325393170.34032089</v>
      </c>
      <c r="C538">
        <v>2858.0215206540629</v>
      </c>
      <c r="D538">
        <v>27046.758310305431</v>
      </c>
      <c r="E538">
        <v>1.1443801428766503E-2</v>
      </c>
      <c r="F538">
        <v>3.2423968356821713E-3</v>
      </c>
      <c r="S538">
        <v>535</v>
      </c>
      <c r="T538">
        <v>0.17144759955416486</v>
      </c>
    </row>
    <row r="539" spans="1:20" x14ac:dyDescent="0.3">
      <c r="A539">
        <v>536</v>
      </c>
      <c r="B539">
        <v>325398327.91460085</v>
      </c>
      <c r="C539">
        <v>2858.0609178355626</v>
      </c>
      <c r="D539">
        <v>27047.129329951884</v>
      </c>
      <c r="E539">
        <v>1.1384394572330344E-2</v>
      </c>
      <c r="F539">
        <v>3.2261367998911547E-3</v>
      </c>
      <c r="S539">
        <v>536</v>
      </c>
      <c r="T539">
        <v>0.17118819580393008</v>
      </c>
    </row>
    <row r="540" spans="1:20" x14ac:dyDescent="0.3">
      <c r="A540">
        <v>537</v>
      </c>
      <c r="B540">
        <v>325927862.87032253</v>
      </c>
      <c r="C540">
        <v>2860.0623123537298</v>
      </c>
      <c r="D540">
        <v>27093.915597230171</v>
      </c>
      <c r="E540">
        <v>8.313488414244884E-3</v>
      </c>
      <c r="F540">
        <v>2.249397285335109E-3</v>
      </c>
      <c r="S540">
        <v>537</v>
      </c>
      <c r="T540">
        <v>0.16977320226733833</v>
      </c>
    </row>
    <row r="541" spans="1:20" x14ac:dyDescent="0.3">
      <c r="A541">
        <v>538</v>
      </c>
      <c r="B541">
        <v>325933020.44460249</v>
      </c>
      <c r="C541">
        <v>2860.1017095352286</v>
      </c>
      <c r="D541">
        <v>27094.286616876609</v>
      </c>
      <c r="E541">
        <v>8.2562862523246159E-3</v>
      </c>
      <c r="F541">
        <v>2.2328884939921199E-3</v>
      </c>
      <c r="S541">
        <v>538</v>
      </c>
      <c r="T541">
        <v>0.16956532106848213</v>
      </c>
    </row>
    <row r="542" spans="1:20" x14ac:dyDescent="0.3">
      <c r="A542">
        <v>539</v>
      </c>
      <c r="B542">
        <v>325927862.87032253</v>
      </c>
      <c r="C542">
        <v>2865.7529123537297</v>
      </c>
      <c r="D542">
        <v>27093.915597230171</v>
      </c>
      <c r="E542">
        <v>5.996054095855678E-5</v>
      </c>
      <c r="F542">
        <v>6.6847012602194454E-5</v>
      </c>
      <c r="S542">
        <v>539</v>
      </c>
      <c r="T542">
        <v>0.16951154921978245</v>
      </c>
    </row>
    <row r="543" spans="1:20" x14ac:dyDescent="0.3">
      <c r="A543">
        <v>540</v>
      </c>
      <c r="B543">
        <v>325933020.44460249</v>
      </c>
      <c r="C543">
        <v>2865.7923095352289</v>
      </c>
      <c r="D543">
        <v>27094.286616876609</v>
      </c>
      <c r="E543">
        <v>0</v>
      </c>
      <c r="F543">
        <v>0</v>
      </c>
      <c r="S543">
        <v>540</v>
      </c>
      <c r="T543">
        <v>0.16787684405777181</v>
      </c>
    </row>
  </sheetData>
  <mergeCells count="6">
    <mergeCell ref="A1:F1"/>
    <mergeCell ref="S1:T1"/>
    <mergeCell ref="AH1:AI1"/>
    <mergeCell ref="AZ1:BC1"/>
    <mergeCell ref="BE1:BH1"/>
    <mergeCell ref="BJ1:BM1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6B24-AF34-49DB-B21F-F7A9324E13F9}">
  <sheetPr codeName="Sheet23"/>
  <dimension ref="A1:W154"/>
  <sheetViews>
    <sheetView workbookViewId="0">
      <selection sqref="A1:W3"/>
    </sheetView>
  </sheetViews>
  <sheetFormatPr defaultRowHeight="14.4" x14ac:dyDescent="0.3"/>
  <sheetData>
    <row r="1" spans="1:23" x14ac:dyDescent="0.3">
      <c r="A1" s="288" t="s">
        <v>360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9"/>
      <c r="W1" s="290"/>
    </row>
    <row r="2" spans="1:23" x14ac:dyDescent="0.3">
      <c r="A2" s="285"/>
      <c r="B2" s="283"/>
      <c r="C2" s="283"/>
      <c r="D2" s="283"/>
      <c r="E2" s="283"/>
      <c r="F2" s="283"/>
      <c r="G2" s="283"/>
      <c r="H2" s="283"/>
      <c r="I2" s="283"/>
      <c r="J2" s="283"/>
      <c r="K2" s="283"/>
      <c r="L2" s="283"/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91"/>
    </row>
    <row r="3" spans="1:23" x14ac:dyDescent="0.3">
      <c r="A3" s="286"/>
      <c r="B3" s="284"/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92"/>
    </row>
    <row r="4" spans="1:23" x14ac:dyDescent="0.3">
      <c r="A4" s="278" t="s">
        <v>361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87"/>
    </row>
    <row r="5" spans="1:23" x14ac:dyDescent="0.3">
      <c r="A5" s="280"/>
      <c r="B5" s="281"/>
      <c r="C5" s="281"/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281"/>
      <c r="U5" s="281"/>
      <c r="V5" s="281"/>
      <c r="W5" s="282"/>
    </row>
    <row r="6" spans="1:23" x14ac:dyDescent="0.3">
      <c r="A6" s="293"/>
      <c r="B6" s="293"/>
      <c r="C6" s="293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  <c r="R6" s="293"/>
      <c r="S6" s="293"/>
      <c r="T6" s="293"/>
      <c r="U6" s="293"/>
      <c r="V6" s="293"/>
      <c r="W6" s="293"/>
    </row>
    <row r="7" spans="1:23" x14ac:dyDescent="0.3">
      <c r="A7" s="293"/>
      <c r="B7" s="293"/>
      <c r="C7" s="293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293"/>
      <c r="W7" s="293"/>
    </row>
    <row r="8" spans="1:23" x14ac:dyDescent="0.3">
      <c r="A8" s="293"/>
      <c r="B8" s="293"/>
      <c r="C8" s="293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293"/>
      <c r="V8" s="293"/>
      <c r="W8" s="293"/>
    </row>
    <row r="9" spans="1:23" x14ac:dyDescent="0.3">
      <c r="A9" s="293"/>
      <c r="B9" s="293"/>
      <c r="C9" s="293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293"/>
      <c r="V9" s="293"/>
      <c r="W9" s="293"/>
    </row>
    <row r="10" spans="1:23" x14ac:dyDescent="0.3">
      <c r="A10" s="293"/>
      <c r="B10" s="293"/>
      <c r="C10" s="293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293"/>
      <c r="W10" s="293"/>
    </row>
    <row r="11" spans="1:23" x14ac:dyDescent="0.3">
      <c r="A11" s="293"/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  <c r="R11" s="293"/>
      <c r="S11" s="293"/>
      <c r="T11" s="293"/>
      <c r="U11" s="293"/>
      <c r="V11" s="293"/>
      <c r="W11" s="293"/>
    </row>
    <row r="12" spans="1:23" x14ac:dyDescent="0.3">
      <c r="A12" s="293"/>
      <c r="B12" s="293"/>
      <c r="C12" s="293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293"/>
      <c r="W12" s="293"/>
    </row>
    <row r="13" spans="1:23" x14ac:dyDescent="0.3">
      <c r="A13" s="293"/>
      <c r="B13" s="293"/>
      <c r="C13" s="293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3"/>
      <c r="W13" s="293"/>
    </row>
    <row r="14" spans="1:23" x14ac:dyDescent="0.3">
      <c r="A14" s="293"/>
      <c r="B14" s="293"/>
      <c r="C14" s="293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3"/>
      <c r="W14" s="293"/>
    </row>
    <row r="15" spans="1:23" x14ac:dyDescent="0.3">
      <c r="A15" s="293"/>
      <c r="B15" s="293"/>
      <c r="C15" s="293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  <c r="R15" s="293"/>
      <c r="S15" s="293"/>
      <c r="T15" s="293"/>
      <c r="U15" s="293"/>
      <c r="V15" s="293"/>
      <c r="W15" s="293"/>
    </row>
    <row r="16" spans="1:23" x14ac:dyDescent="0.3">
      <c r="A16" s="293"/>
      <c r="B16" s="293"/>
      <c r="C16" s="293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  <c r="R16" s="293"/>
      <c r="S16" s="293"/>
      <c r="T16" s="293"/>
      <c r="U16" s="293"/>
      <c r="V16" s="293"/>
      <c r="W16" s="293"/>
    </row>
    <row r="17" spans="1:23" x14ac:dyDescent="0.3">
      <c r="A17" s="293"/>
      <c r="B17" s="293"/>
      <c r="C17" s="293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293"/>
    </row>
    <row r="18" spans="1:23" x14ac:dyDescent="0.3">
      <c r="A18" s="293"/>
      <c r="B18" s="293"/>
      <c r="C18" s="293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  <c r="R18" s="293"/>
      <c r="S18" s="293"/>
      <c r="T18" s="293"/>
      <c r="U18" s="293"/>
      <c r="V18" s="293"/>
      <c r="W18" s="293"/>
    </row>
    <row r="19" spans="1:23" x14ac:dyDescent="0.3">
      <c r="A19" s="293"/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293"/>
      <c r="W19" s="293"/>
    </row>
    <row r="20" spans="1:23" x14ac:dyDescent="0.3">
      <c r="A20" s="293"/>
      <c r="B20" s="293"/>
      <c r="C20" s="293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  <c r="R20" s="293"/>
      <c r="S20" s="293"/>
      <c r="T20" s="293"/>
      <c r="U20" s="293"/>
      <c r="V20" s="293"/>
      <c r="W20" s="293"/>
    </row>
    <row r="21" spans="1:23" x14ac:dyDescent="0.3">
      <c r="A21" s="293"/>
      <c r="B21" s="293"/>
      <c r="C21" s="293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  <c r="R21" s="293"/>
      <c r="S21" s="293"/>
      <c r="T21" s="293"/>
      <c r="U21" s="293"/>
      <c r="V21" s="293"/>
      <c r="W21" s="293"/>
    </row>
    <row r="22" spans="1:23" ht="16.8" x14ac:dyDescent="0.4">
      <c r="A22" s="293"/>
      <c r="B22" s="294" t="s">
        <v>362</v>
      </c>
      <c r="C22" s="294"/>
      <c r="D22" s="294"/>
      <c r="E22" s="294"/>
      <c r="F22" s="294"/>
      <c r="G22" s="294"/>
      <c r="H22" s="294"/>
      <c r="I22" s="294"/>
      <c r="J22" s="294"/>
      <c r="K22" s="294"/>
      <c r="L22" s="293"/>
      <c r="M22" s="294" t="s">
        <v>363</v>
      </c>
      <c r="N22" s="294"/>
      <c r="O22" s="294"/>
      <c r="P22" s="294"/>
      <c r="Q22" s="294"/>
      <c r="R22" s="294"/>
      <c r="S22" s="294"/>
      <c r="T22" s="294"/>
      <c r="U22" s="294"/>
      <c r="V22" s="294"/>
      <c r="W22" s="293"/>
    </row>
    <row r="23" spans="1:23" x14ac:dyDescent="0.3">
      <c r="A23" s="293"/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  <c r="R23" s="293"/>
      <c r="S23" s="293"/>
      <c r="T23" s="293"/>
      <c r="U23" s="293"/>
      <c r="V23" s="293"/>
      <c r="W23" s="293"/>
    </row>
    <row r="24" spans="1:23" x14ac:dyDescent="0.3">
      <c r="A24" s="293"/>
      <c r="B24" s="293"/>
      <c r="C24" s="293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293"/>
      <c r="W24" s="293"/>
    </row>
    <row r="25" spans="1:23" x14ac:dyDescent="0.3">
      <c r="A25" s="293"/>
      <c r="B25" s="293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  <c r="R25" s="293"/>
      <c r="S25" s="293"/>
      <c r="T25" s="293"/>
      <c r="U25" s="293"/>
      <c r="V25" s="293"/>
      <c r="W25" s="293"/>
    </row>
    <row r="26" spans="1:23" x14ac:dyDescent="0.3">
      <c r="A26" s="293"/>
      <c r="B26" s="293"/>
      <c r="C26" s="293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  <c r="R26" s="293"/>
      <c r="S26" s="293"/>
      <c r="T26" s="293"/>
      <c r="U26" s="293"/>
      <c r="V26" s="293"/>
      <c r="W26" s="293"/>
    </row>
    <row r="27" spans="1:23" x14ac:dyDescent="0.3">
      <c r="A27" s="293"/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293"/>
    </row>
    <row r="28" spans="1:23" x14ac:dyDescent="0.3">
      <c r="A28" s="293"/>
      <c r="B28" s="293"/>
      <c r="C28" s="293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  <c r="R28" s="293"/>
      <c r="S28" s="293"/>
      <c r="T28" s="293"/>
      <c r="U28" s="293"/>
      <c r="V28" s="293"/>
      <c r="W28" s="293"/>
    </row>
    <row r="29" spans="1:23" x14ac:dyDescent="0.3">
      <c r="A29" s="293"/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  <c r="R29" s="293"/>
      <c r="S29" s="293"/>
      <c r="T29" s="293"/>
      <c r="U29" s="293"/>
      <c r="V29" s="293"/>
      <c r="W29" s="293"/>
    </row>
    <row r="30" spans="1:23" x14ac:dyDescent="0.3">
      <c r="A30" s="293"/>
      <c r="B30" s="293"/>
      <c r="C30" s="293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  <c r="R30" s="293"/>
      <c r="S30" s="293"/>
      <c r="T30" s="293"/>
      <c r="U30" s="293"/>
      <c r="V30" s="293"/>
      <c r="W30" s="293"/>
    </row>
    <row r="31" spans="1:23" x14ac:dyDescent="0.3">
      <c r="A31" s="293"/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293"/>
      <c r="M31" s="293"/>
      <c r="N31" s="293"/>
      <c r="O31" s="293"/>
      <c r="P31" s="293"/>
      <c r="Q31" s="293"/>
      <c r="R31" s="293"/>
      <c r="S31" s="293"/>
      <c r="T31" s="293"/>
      <c r="U31" s="293"/>
      <c r="V31" s="293"/>
      <c r="W31" s="293"/>
    </row>
    <row r="32" spans="1:23" x14ac:dyDescent="0.3">
      <c r="A32" s="293"/>
      <c r="B32" s="293"/>
      <c r="C32" s="293"/>
      <c r="D32" s="293"/>
      <c r="E32" s="293"/>
      <c r="F32" s="293"/>
      <c r="G32" s="293"/>
      <c r="H32" s="293"/>
      <c r="I32" s="293"/>
      <c r="J32" s="293"/>
      <c r="K32" s="293"/>
      <c r="L32" s="293"/>
      <c r="M32" s="293"/>
      <c r="N32" s="293"/>
      <c r="O32" s="293"/>
      <c r="P32" s="293"/>
      <c r="Q32" s="293"/>
      <c r="R32" s="293"/>
      <c r="S32" s="293"/>
      <c r="T32" s="293"/>
      <c r="U32" s="293"/>
      <c r="V32" s="293"/>
      <c r="W32" s="293"/>
    </row>
    <row r="33" spans="1:23" x14ac:dyDescent="0.3">
      <c r="A33" s="293"/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293"/>
      <c r="M33" s="293"/>
      <c r="N33" s="293"/>
      <c r="O33" s="293"/>
      <c r="P33" s="293"/>
      <c r="Q33" s="293"/>
      <c r="R33" s="293"/>
      <c r="S33" s="293"/>
      <c r="T33" s="293"/>
      <c r="U33" s="293"/>
      <c r="V33" s="293"/>
      <c r="W33" s="293"/>
    </row>
    <row r="34" spans="1:23" x14ac:dyDescent="0.3">
      <c r="A34" s="293"/>
      <c r="B34" s="293"/>
      <c r="C34" s="293"/>
      <c r="D34" s="293"/>
      <c r="E34" s="293"/>
      <c r="F34" s="293"/>
      <c r="G34" s="293"/>
      <c r="H34" s="293"/>
      <c r="I34" s="293"/>
      <c r="J34" s="293"/>
      <c r="K34" s="293"/>
      <c r="L34" s="293"/>
      <c r="M34" s="293"/>
      <c r="N34" s="293"/>
      <c r="O34" s="293"/>
      <c r="P34" s="293"/>
      <c r="Q34" s="293"/>
      <c r="R34" s="293"/>
      <c r="S34" s="293"/>
      <c r="T34" s="293"/>
      <c r="U34" s="293"/>
      <c r="V34" s="293"/>
      <c r="W34" s="293"/>
    </row>
    <row r="35" spans="1:23" x14ac:dyDescent="0.3">
      <c r="A35" s="293"/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293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293"/>
    </row>
    <row r="36" spans="1:23" x14ac:dyDescent="0.3">
      <c r="A36" s="293"/>
      <c r="B36" s="293"/>
      <c r="C36" s="293"/>
      <c r="D36" s="293"/>
      <c r="E36" s="293"/>
      <c r="F36" s="293"/>
      <c r="G36" s="293"/>
      <c r="H36" s="293"/>
      <c r="I36" s="293"/>
      <c r="J36" s="293"/>
      <c r="K36" s="293"/>
      <c r="L36" s="293"/>
      <c r="M36" s="293"/>
      <c r="N36" s="293"/>
      <c r="O36" s="293"/>
      <c r="P36" s="293"/>
      <c r="Q36" s="293"/>
      <c r="R36" s="293"/>
      <c r="S36" s="293"/>
      <c r="T36" s="293"/>
      <c r="U36" s="293"/>
      <c r="V36" s="293"/>
      <c r="W36" s="293"/>
    </row>
    <row r="37" spans="1:23" x14ac:dyDescent="0.3">
      <c r="A37" s="293"/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</row>
    <row r="38" spans="1:23" x14ac:dyDescent="0.3">
      <c r="A38" s="293"/>
      <c r="B38" s="293"/>
      <c r="C38" s="293"/>
      <c r="D38" s="293"/>
      <c r="E38" s="293"/>
      <c r="F38" s="293"/>
      <c r="G38" s="293"/>
      <c r="H38" s="293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293"/>
      <c r="W38" s="293"/>
    </row>
    <row r="39" spans="1:23" ht="16.8" x14ac:dyDescent="0.4">
      <c r="A39" s="293"/>
      <c r="B39" s="293"/>
      <c r="C39" s="293"/>
      <c r="D39" s="293"/>
      <c r="E39" s="293"/>
      <c r="F39" s="293"/>
      <c r="G39" s="294" t="s">
        <v>364</v>
      </c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3"/>
      <c r="S39" s="293"/>
      <c r="T39" s="293"/>
      <c r="U39" s="293"/>
      <c r="V39" s="293"/>
      <c r="W39" s="293"/>
    </row>
    <row r="40" spans="1:23" x14ac:dyDescent="0.3">
      <c r="A40" s="293"/>
      <c r="B40" s="293"/>
      <c r="C40" s="293"/>
      <c r="D40" s="293"/>
      <c r="E40" s="293"/>
      <c r="F40" s="293"/>
      <c r="G40" s="293"/>
      <c r="H40" s="293"/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293"/>
      <c r="V40" s="293"/>
      <c r="W40" s="293"/>
    </row>
    <row r="41" spans="1:23" x14ac:dyDescent="0.3">
      <c r="A41" s="295"/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  <c r="R41" s="295"/>
      <c r="S41" s="295"/>
      <c r="T41" s="295"/>
      <c r="U41" s="295"/>
      <c r="V41" s="295"/>
      <c r="W41" s="295"/>
    </row>
    <row r="42" spans="1:23" ht="16.8" x14ac:dyDescent="0.4">
      <c r="A42" s="296"/>
      <c r="B42" s="297" t="s">
        <v>365</v>
      </c>
      <c r="C42" s="297"/>
      <c r="D42" s="297"/>
      <c r="E42" s="297"/>
      <c r="F42" s="297"/>
      <c r="G42" s="297"/>
      <c r="H42" s="297"/>
      <c r="I42" s="297"/>
      <c r="J42" s="297"/>
      <c r="K42" s="297"/>
      <c r="L42" s="296"/>
      <c r="M42" s="296"/>
      <c r="N42" s="296"/>
      <c r="O42" s="296"/>
      <c r="P42" s="296"/>
      <c r="Q42" s="296"/>
      <c r="R42" s="296"/>
      <c r="S42" s="296"/>
      <c r="T42" s="296"/>
      <c r="U42" s="296"/>
      <c r="V42" s="296"/>
      <c r="W42" s="296"/>
    </row>
    <row r="43" spans="1:23" x14ac:dyDescent="0.3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  <c r="R43" s="296"/>
      <c r="S43" s="296"/>
      <c r="T43" s="296"/>
      <c r="U43" s="296"/>
      <c r="V43" s="296"/>
      <c r="W43" s="296"/>
    </row>
    <row r="44" spans="1:23" ht="16.8" x14ac:dyDescent="0.4">
      <c r="A44" s="296"/>
      <c r="B44" s="296"/>
      <c r="C44" s="296"/>
      <c r="D44" s="296"/>
      <c r="E44" s="296"/>
      <c r="F44" s="296"/>
      <c r="G44" s="296"/>
      <c r="H44" s="296"/>
      <c r="I44" s="296"/>
      <c r="J44" s="296"/>
      <c r="K44" s="296"/>
      <c r="L44" s="296"/>
      <c r="M44" s="297" t="s">
        <v>366</v>
      </c>
      <c r="N44" s="297"/>
      <c r="O44" s="297"/>
      <c r="P44" s="297"/>
      <c r="Q44" s="297"/>
      <c r="R44" s="297"/>
      <c r="S44" s="297"/>
      <c r="T44" s="297"/>
      <c r="U44" s="297"/>
      <c r="V44" s="297"/>
      <c r="W44" s="296"/>
    </row>
    <row r="45" spans="1:23" ht="16.8" x14ac:dyDescent="0.4">
      <c r="A45" s="296"/>
      <c r="B45" s="296"/>
      <c r="C45" s="296"/>
      <c r="D45" s="296"/>
      <c r="E45" s="296"/>
      <c r="F45" s="296"/>
      <c r="G45" s="296"/>
      <c r="H45" s="296"/>
      <c r="I45" s="296"/>
      <c r="J45" s="296"/>
      <c r="K45" s="296"/>
      <c r="L45" s="296"/>
      <c r="M45" s="298" t="s">
        <v>367</v>
      </c>
      <c r="N45" s="298"/>
      <c r="O45" s="298"/>
      <c r="P45" s="298"/>
      <c r="Q45" s="298"/>
      <c r="R45" s="298"/>
      <c r="S45" s="298"/>
      <c r="T45" s="298"/>
      <c r="U45" s="298"/>
      <c r="V45" s="298"/>
      <c r="W45" s="296"/>
    </row>
    <row r="46" spans="1:23" ht="16.8" x14ac:dyDescent="0.4">
      <c r="A46" s="296"/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M46" s="299" t="str">
        <f>Orientation!A5</f>
        <v>Wall 1</v>
      </c>
      <c r="N46" s="300"/>
      <c r="O46" s="300"/>
      <c r="P46" s="300"/>
      <c r="Q46" s="300"/>
      <c r="R46" s="300"/>
      <c r="S46" s="300"/>
      <c r="T46" s="300"/>
      <c r="U46" s="300"/>
      <c r="V46" s="301"/>
      <c r="W46" s="296"/>
    </row>
    <row r="47" spans="1:23" ht="16.8" x14ac:dyDescent="0.4">
      <c r="A47" s="296"/>
      <c r="B47" s="296"/>
      <c r="C47" s="296"/>
      <c r="D47" s="296"/>
      <c r="E47" s="296"/>
      <c r="F47" s="296"/>
      <c r="G47" s="296"/>
      <c r="H47" s="296"/>
      <c r="I47" s="296"/>
      <c r="J47" s="296"/>
      <c r="K47" s="296"/>
      <c r="L47" s="296"/>
      <c r="M47" s="298" t="s">
        <v>368</v>
      </c>
      <c r="N47" s="298"/>
      <c r="O47" s="298"/>
      <c r="P47" s="298"/>
      <c r="Q47" s="298"/>
      <c r="R47" s="298"/>
      <c r="S47" s="298"/>
      <c r="T47" s="298"/>
      <c r="U47" s="298"/>
      <c r="V47" s="298"/>
      <c r="W47" s="296"/>
    </row>
    <row r="48" spans="1:23" ht="16.8" x14ac:dyDescent="0.4">
      <c r="A48" s="296"/>
      <c r="B48" s="296"/>
      <c r="C48" s="296"/>
      <c r="D48" s="296"/>
      <c r="E48" s="296"/>
      <c r="F48" s="296"/>
      <c r="G48" s="296"/>
      <c r="H48" s="296"/>
      <c r="I48" s="296"/>
      <c r="J48" s="296"/>
      <c r="K48" s="296"/>
      <c r="L48" s="296"/>
      <c r="M48" s="299" t="str">
        <f>Orientation!A7</f>
        <v>Window 1</v>
      </c>
      <c r="N48" s="300"/>
      <c r="O48" s="300"/>
      <c r="P48" s="300"/>
      <c r="Q48" s="300"/>
      <c r="R48" s="300"/>
      <c r="S48" s="300"/>
      <c r="T48" s="300"/>
      <c r="U48" s="300"/>
      <c r="V48" s="301"/>
      <c r="W48" s="296"/>
    </row>
    <row r="49" spans="1:23" ht="16.8" x14ac:dyDescent="0.4">
      <c r="A49" s="296"/>
      <c r="B49" s="296"/>
      <c r="C49" s="296"/>
      <c r="D49" s="296"/>
      <c r="E49" s="296"/>
      <c r="F49" s="296"/>
      <c r="G49" s="296"/>
      <c r="H49" s="296"/>
      <c r="I49" s="296"/>
      <c r="J49" s="296"/>
      <c r="K49" s="296"/>
      <c r="L49" s="296"/>
      <c r="M49" s="298" t="s">
        <v>369</v>
      </c>
      <c r="N49" s="298"/>
      <c r="O49" s="298"/>
      <c r="P49" s="298"/>
      <c r="Q49" s="298"/>
      <c r="R49" s="298"/>
      <c r="S49" s="298"/>
      <c r="T49" s="298"/>
      <c r="U49" s="298"/>
      <c r="V49" s="298"/>
      <c r="W49" s="296"/>
    </row>
    <row r="50" spans="1:23" ht="16.8" x14ac:dyDescent="0.4">
      <c r="A50" s="296"/>
      <c r="B50" s="296"/>
      <c r="C50" s="296"/>
      <c r="D50" s="296"/>
      <c r="E50" s="296"/>
      <c r="F50" s="296"/>
      <c r="G50" s="296"/>
      <c r="H50" s="296"/>
      <c r="I50" s="296"/>
      <c r="J50" s="296"/>
      <c r="K50" s="296"/>
      <c r="L50" s="296"/>
      <c r="M50" s="299" t="str">
        <f>Orientation!A9</f>
        <v>Door 1</v>
      </c>
      <c r="N50" s="300"/>
      <c r="O50" s="300"/>
      <c r="P50" s="300"/>
      <c r="Q50" s="300"/>
      <c r="R50" s="300"/>
      <c r="S50" s="300"/>
      <c r="T50" s="300"/>
      <c r="U50" s="300"/>
      <c r="V50" s="301"/>
      <c r="W50" s="296"/>
    </row>
    <row r="51" spans="1:23" ht="16.8" x14ac:dyDescent="0.4">
      <c r="A51" s="296"/>
      <c r="B51" s="296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8" t="s">
        <v>370</v>
      </c>
      <c r="N51" s="298"/>
      <c r="O51" s="298"/>
      <c r="P51" s="298"/>
      <c r="Q51" s="298"/>
      <c r="R51" s="298"/>
      <c r="S51" s="298"/>
      <c r="T51" s="298"/>
      <c r="U51" s="298"/>
      <c r="V51" s="298"/>
      <c r="W51" s="296"/>
    </row>
    <row r="52" spans="1:23" ht="16.8" x14ac:dyDescent="0.4">
      <c r="A52" s="296"/>
      <c r="B52" s="296"/>
      <c r="C52" s="296"/>
      <c r="D52" s="296"/>
      <c r="E52" s="296"/>
      <c r="F52" s="296"/>
      <c r="G52" s="296"/>
      <c r="H52" s="296"/>
      <c r="I52" s="296"/>
      <c r="J52" s="296"/>
      <c r="K52" s="296"/>
      <c r="L52" s="296"/>
      <c r="M52" s="299" t="str">
        <f>Orientation!A11</f>
        <v>Floor 1</v>
      </c>
      <c r="N52" s="300"/>
      <c r="O52" s="300"/>
      <c r="P52" s="300"/>
      <c r="Q52" s="300"/>
      <c r="R52" s="300"/>
      <c r="S52" s="300"/>
      <c r="T52" s="300"/>
      <c r="U52" s="300"/>
      <c r="V52" s="301"/>
      <c r="W52" s="296"/>
    </row>
    <row r="53" spans="1:23" ht="16.8" x14ac:dyDescent="0.4">
      <c r="A53" s="296"/>
      <c r="B53" s="296"/>
      <c r="C53" s="296"/>
      <c r="D53" s="296"/>
      <c r="E53" s="296"/>
      <c r="F53" s="296"/>
      <c r="G53" s="296"/>
      <c r="H53" s="296"/>
      <c r="I53" s="296"/>
      <c r="J53" s="296"/>
      <c r="K53" s="296"/>
      <c r="L53" s="296"/>
      <c r="M53" s="298" t="s">
        <v>371</v>
      </c>
      <c r="N53" s="298"/>
      <c r="O53" s="298"/>
      <c r="P53" s="298"/>
      <c r="Q53" s="298"/>
      <c r="R53" s="298"/>
      <c r="S53" s="298"/>
      <c r="T53" s="298"/>
      <c r="U53" s="298"/>
      <c r="V53" s="298"/>
      <c r="W53" s="296"/>
    </row>
    <row r="54" spans="1:23" ht="16.8" x14ac:dyDescent="0.4">
      <c r="A54" s="296"/>
      <c r="B54" s="296"/>
      <c r="C54" s="296"/>
      <c r="D54" s="296"/>
      <c r="E54" s="296"/>
      <c r="F54" s="296"/>
      <c r="G54" s="296"/>
      <c r="H54" s="296"/>
      <c r="I54" s="296"/>
      <c r="J54" s="296"/>
      <c r="K54" s="296"/>
      <c r="L54" s="296"/>
      <c r="M54" s="299" t="str">
        <f>Orientation!A13</f>
        <v>6In L.W. Concrete</v>
      </c>
      <c r="N54" s="300"/>
      <c r="O54" s="300"/>
      <c r="P54" s="300"/>
      <c r="Q54" s="300"/>
      <c r="R54" s="300"/>
      <c r="S54" s="300"/>
      <c r="T54" s="300"/>
      <c r="U54" s="300"/>
      <c r="V54" s="301"/>
      <c r="W54" s="296"/>
    </row>
    <row r="55" spans="1:23" ht="16.8" x14ac:dyDescent="0.4">
      <c r="A55" s="296"/>
      <c r="B55" s="296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8" t="s">
        <v>372</v>
      </c>
      <c r="N55" s="298"/>
      <c r="O55" s="298"/>
      <c r="P55" s="298"/>
      <c r="Q55" s="298"/>
      <c r="R55" s="298"/>
      <c r="S55" s="298"/>
      <c r="T55" s="298"/>
      <c r="U55" s="298"/>
      <c r="V55" s="298"/>
      <c r="W55" s="296"/>
    </row>
    <row r="56" spans="1:23" ht="16.8" x14ac:dyDescent="0.4">
      <c r="A56" s="296"/>
      <c r="B56" s="296"/>
      <c r="C56" s="296"/>
      <c r="D56" s="296"/>
      <c r="E56" s="296"/>
      <c r="F56" s="296"/>
      <c r="G56" s="296"/>
      <c r="H56" s="296"/>
      <c r="I56" s="296"/>
      <c r="J56" s="296"/>
      <c r="K56" s="296"/>
      <c r="L56" s="296"/>
      <c r="M56" s="299" t="str">
        <f>Orientation!A15</f>
        <v>Wall mounted - Inverter (24000BTU)</v>
      </c>
      <c r="N56" s="300"/>
      <c r="O56" s="300"/>
      <c r="P56" s="300"/>
      <c r="Q56" s="300"/>
      <c r="R56" s="300"/>
      <c r="S56" s="300"/>
      <c r="T56" s="300"/>
      <c r="U56" s="300"/>
      <c r="V56" s="301"/>
      <c r="W56" s="296"/>
    </row>
    <row r="57" spans="1:23" x14ac:dyDescent="0.3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6"/>
      <c r="U57" s="296"/>
      <c r="V57" s="296"/>
      <c r="W57" s="296"/>
    </row>
    <row r="58" spans="1:23" ht="16.8" x14ac:dyDescent="0.4">
      <c r="A58" s="296"/>
      <c r="B58" s="294" t="s">
        <v>376</v>
      </c>
      <c r="C58" s="294"/>
      <c r="D58" s="294"/>
      <c r="E58" s="294"/>
      <c r="F58" s="294"/>
      <c r="G58" s="294"/>
      <c r="H58" s="294"/>
      <c r="I58" s="294"/>
      <c r="J58" s="294"/>
      <c r="K58" s="294"/>
      <c r="L58" s="296"/>
      <c r="M58" s="296"/>
      <c r="N58" s="296"/>
      <c r="O58" s="296"/>
      <c r="P58" s="296"/>
      <c r="Q58" s="296"/>
      <c r="R58" s="296"/>
      <c r="S58" s="296"/>
      <c r="T58" s="296"/>
      <c r="U58" s="296"/>
      <c r="V58" s="296"/>
      <c r="W58" s="296"/>
    </row>
    <row r="59" spans="1:23" x14ac:dyDescent="0.3">
      <c r="A59" s="296"/>
      <c r="B59" s="296"/>
      <c r="C59" s="296"/>
      <c r="D59" s="296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296"/>
      <c r="P59" s="296"/>
      <c r="Q59" s="296"/>
      <c r="R59" s="296"/>
      <c r="S59" s="296"/>
      <c r="T59" s="296"/>
      <c r="U59" s="296"/>
      <c r="V59" s="296"/>
      <c r="W59" s="296"/>
    </row>
    <row r="60" spans="1:23" ht="16.8" x14ac:dyDescent="0.4">
      <c r="A60" s="295"/>
      <c r="B60" s="302" t="s">
        <v>261</v>
      </c>
      <c r="C60" s="302"/>
      <c r="D60" s="302"/>
      <c r="E60" s="302"/>
      <c r="F60" s="302"/>
      <c r="G60" s="302"/>
      <c r="H60" s="302"/>
      <c r="I60" s="302"/>
      <c r="J60" s="302"/>
      <c r="K60" s="302"/>
      <c r="L60" s="295"/>
      <c r="M60" s="295"/>
      <c r="N60" s="295"/>
      <c r="O60" s="295"/>
      <c r="P60" s="295"/>
      <c r="Q60" s="295"/>
      <c r="R60" s="295"/>
      <c r="S60" s="295"/>
      <c r="T60" s="295"/>
      <c r="U60" s="295"/>
      <c r="V60" s="295"/>
      <c r="W60" s="295"/>
    </row>
    <row r="61" spans="1:23" x14ac:dyDescent="0.3">
      <c r="A61" s="296"/>
      <c r="B61" s="296"/>
      <c r="C61" s="296"/>
      <c r="D61" s="296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296"/>
      <c r="P61" s="296"/>
      <c r="Q61" s="296"/>
      <c r="R61" s="296"/>
      <c r="S61" s="296"/>
      <c r="T61" s="296"/>
      <c r="U61" s="296"/>
      <c r="V61" s="296"/>
      <c r="W61" s="296"/>
    </row>
    <row r="62" spans="1:23" ht="16.8" x14ac:dyDescent="0.4">
      <c r="A62" s="296"/>
      <c r="B62" s="296"/>
      <c r="C62" s="296"/>
      <c r="D62" s="296"/>
      <c r="E62" s="296"/>
      <c r="F62" s="296"/>
      <c r="G62" s="296"/>
      <c r="H62" s="296"/>
      <c r="I62" s="296"/>
      <c r="J62" s="296"/>
      <c r="K62" s="296"/>
      <c r="L62" s="296"/>
      <c r="M62" s="297" t="s">
        <v>366</v>
      </c>
      <c r="N62" s="297"/>
      <c r="O62" s="297"/>
      <c r="P62" s="297"/>
      <c r="Q62" s="297"/>
      <c r="R62" s="297"/>
      <c r="S62" s="297"/>
      <c r="T62" s="297"/>
      <c r="U62" s="297"/>
      <c r="V62" s="297"/>
      <c r="W62" s="296"/>
    </row>
    <row r="63" spans="1:23" ht="16.8" x14ac:dyDescent="0.4">
      <c r="A63" s="296"/>
      <c r="B63" s="296"/>
      <c r="C63" s="296"/>
      <c r="D63" s="296"/>
      <c r="E63" s="296"/>
      <c r="F63" s="296"/>
      <c r="G63" s="296"/>
      <c r="H63" s="296"/>
      <c r="I63" s="296"/>
      <c r="J63" s="296"/>
      <c r="K63" s="296"/>
      <c r="L63" s="296"/>
      <c r="M63" s="298" t="s">
        <v>367</v>
      </c>
      <c r="N63" s="298"/>
      <c r="O63" s="298"/>
      <c r="P63" s="298"/>
      <c r="Q63" s="298"/>
      <c r="R63" s="298"/>
      <c r="S63" s="298"/>
      <c r="T63" s="298"/>
      <c r="U63" s="298"/>
      <c r="V63" s="298"/>
      <c r="W63" s="296"/>
    </row>
    <row r="64" spans="1:23" ht="16.8" x14ac:dyDescent="0.4">
      <c r="A64" s="296"/>
      <c r="B64" s="296"/>
      <c r="C64" s="296"/>
      <c r="D64" s="296"/>
      <c r="E64" s="296"/>
      <c r="F64" s="296"/>
      <c r="G64" s="296"/>
      <c r="H64" s="296"/>
      <c r="I64" s="296"/>
      <c r="J64" s="296"/>
      <c r="K64" s="296"/>
      <c r="L64" s="296"/>
      <c r="M64" s="299" t="str">
        <f>Orientation!A20</f>
        <v>Wall 1</v>
      </c>
      <c r="N64" s="300"/>
      <c r="O64" s="300"/>
      <c r="P64" s="300"/>
      <c r="Q64" s="300"/>
      <c r="R64" s="300"/>
      <c r="S64" s="300"/>
      <c r="T64" s="300"/>
      <c r="U64" s="300"/>
      <c r="V64" s="301"/>
      <c r="W64" s="296"/>
    </row>
    <row r="65" spans="1:23" ht="16.8" x14ac:dyDescent="0.4">
      <c r="A65" s="296"/>
      <c r="B65" s="296"/>
      <c r="C65" s="296"/>
      <c r="D65" s="296"/>
      <c r="E65" s="296"/>
      <c r="F65" s="296"/>
      <c r="G65" s="296"/>
      <c r="H65" s="296"/>
      <c r="I65" s="296"/>
      <c r="J65" s="296"/>
      <c r="K65" s="296"/>
      <c r="L65" s="296"/>
      <c r="M65" s="298" t="s">
        <v>368</v>
      </c>
      <c r="N65" s="298"/>
      <c r="O65" s="298"/>
      <c r="P65" s="298"/>
      <c r="Q65" s="298"/>
      <c r="R65" s="298"/>
      <c r="S65" s="298"/>
      <c r="T65" s="298"/>
      <c r="U65" s="298"/>
      <c r="V65" s="298"/>
      <c r="W65" s="296"/>
    </row>
    <row r="66" spans="1:23" ht="16.8" x14ac:dyDescent="0.4">
      <c r="A66" s="296"/>
      <c r="B66" s="296"/>
      <c r="C66" s="296"/>
      <c r="D66" s="296"/>
      <c r="E66" s="296"/>
      <c r="F66" s="296"/>
      <c r="G66" s="296"/>
      <c r="H66" s="296"/>
      <c r="I66" s="296"/>
      <c r="J66" s="296"/>
      <c r="K66" s="296"/>
      <c r="L66" s="296"/>
      <c r="M66" s="299" t="str">
        <f>Orientation!A22</f>
        <v>Window 1</v>
      </c>
      <c r="N66" s="300"/>
      <c r="O66" s="300"/>
      <c r="P66" s="300"/>
      <c r="Q66" s="300"/>
      <c r="R66" s="300"/>
      <c r="S66" s="300"/>
      <c r="T66" s="300"/>
      <c r="U66" s="300"/>
      <c r="V66" s="301"/>
      <c r="W66" s="296"/>
    </row>
    <row r="67" spans="1:23" ht="16.8" x14ac:dyDescent="0.4">
      <c r="A67" s="296"/>
      <c r="B67" s="296"/>
      <c r="C67" s="296"/>
      <c r="D67" s="296"/>
      <c r="E67" s="296"/>
      <c r="F67" s="296"/>
      <c r="G67" s="296"/>
      <c r="H67" s="296"/>
      <c r="I67" s="296"/>
      <c r="J67" s="296"/>
      <c r="K67" s="296"/>
      <c r="L67" s="296"/>
      <c r="M67" s="298" t="s">
        <v>369</v>
      </c>
      <c r="N67" s="298"/>
      <c r="O67" s="298"/>
      <c r="P67" s="298"/>
      <c r="Q67" s="298"/>
      <c r="R67" s="298"/>
      <c r="S67" s="298"/>
      <c r="T67" s="298"/>
      <c r="U67" s="298"/>
      <c r="V67" s="298"/>
      <c r="W67" s="296"/>
    </row>
    <row r="68" spans="1:23" ht="16.8" x14ac:dyDescent="0.4">
      <c r="A68" s="296"/>
      <c r="B68" s="296"/>
      <c r="C68" s="296"/>
      <c r="D68" s="296"/>
      <c r="E68" s="296"/>
      <c r="F68" s="296"/>
      <c r="G68" s="296"/>
      <c r="H68" s="296"/>
      <c r="I68" s="296"/>
      <c r="J68" s="296"/>
      <c r="K68" s="296"/>
      <c r="L68" s="296"/>
      <c r="M68" s="299" t="str">
        <f>Orientation!A24</f>
        <v>Door 1</v>
      </c>
      <c r="N68" s="300"/>
      <c r="O68" s="300"/>
      <c r="P68" s="300"/>
      <c r="Q68" s="300"/>
      <c r="R68" s="300"/>
      <c r="S68" s="300"/>
      <c r="T68" s="300"/>
      <c r="U68" s="300"/>
      <c r="V68" s="301"/>
      <c r="W68" s="296"/>
    </row>
    <row r="69" spans="1:23" ht="16.8" x14ac:dyDescent="0.4">
      <c r="A69" s="296"/>
      <c r="B69" s="296"/>
      <c r="C69" s="296"/>
      <c r="D69" s="296"/>
      <c r="E69" s="296"/>
      <c r="F69" s="296"/>
      <c r="G69" s="296"/>
      <c r="H69" s="296"/>
      <c r="I69" s="296"/>
      <c r="J69" s="296"/>
      <c r="K69" s="296"/>
      <c r="L69" s="296"/>
      <c r="M69" s="298" t="s">
        <v>370</v>
      </c>
      <c r="N69" s="298"/>
      <c r="O69" s="298"/>
      <c r="P69" s="298"/>
      <c r="Q69" s="298"/>
      <c r="R69" s="298"/>
      <c r="S69" s="298"/>
      <c r="T69" s="298"/>
      <c r="U69" s="298"/>
      <c r="V69" s="298"/>
      <c r="W69" s="296"/>
    </row>
    <row r="70" spans="1:23" ht="16.8" x14ac:dyDescent="0.4">
      <c r="A70" s="296"/>
      <c r="B70" s="296"/>
      <c r="C70" s="296"/>
      <c r="D70" s="296"/>
      <c r="E70" s="296"/>
      <c r="F70" s="296"/>
      <c r="G70" s="296"/>
      <c r="H70" s="296"/>
      <c r="I70" s="296"/>
      <c r="J70" s="296"/>
      <c r="K70" s="296"/>
      <c r="L70" s="296"/>
      <c r="M70" s="299" t="str">
        <f>Orientation!A26</f>
        <v>Floor 1</v>
      </c>
      <c r="N70" s="300"/>
      <c r="O70" s="300"/>
      <c r="P70" s="300"/>
      <c r="Q70" s="300"/>
      <c r="R70" s="300"/>
      <c r="S70" s="300"/>
      <c r="T70" s="300"/>
      <c r="U70" s="300"/>
      <c r="V70" s="301"/>
      <c r="W70" s="296"/>
    </row>
    <row r="71" spans="1:23" ht="16.8" x14ac:dyDescent="0.4">
      <c r="A71" s="296"/>
      <c r="B71" s="296"/>
      <c r="C71" s="296"/>
      <c r="D71" s="296"/>
      <c r="E71" s="296"/>
      <c r="F71" s="296"/>
      <c r="G71" s="296"/>
      <c r="H71" s="296"/>
      <c r="I71" s="296"/>
      <c r="J71" s="296"/>
      <c r="K71" s="296"/>
      <c r="L71" s="296"/>
      <c r="M71" s="298" t="s">
        <v>371</v>
      </c>
      <c r="N71" s="298"/>
      <c r="O71" s="298"/>
      <c r="P71" s="298"/>
      <c r="Q71" s="298"/>
      <c r="R71" s="298"/>
      <c r="S71" s="298"/>
      <c r="T71" s="298"/>
      <c r="U71" s="298"/>
      <c r="V71" s="298"/>
      <c r="W71" s="296"/>
    </row>
    <row r="72" spans="1:23" ht="16.8" x14ac:dyDescent="0.4">
      <c r="A72" s="296"/>
      <c r="B72" s="296"/>
      <c r="C72" s="296"/>
      <c r="D72" s="296"/>
      <c r="E72" s="296"/>
      <c r="F72" s="296"/>
      <c r="G72" s="296"/>
      <c r="H72" s="296"/>
      <c r="I72" s="296"/>
      <c r="J72" s="296"/>
      <c r="K72" s="296"/>
      <c r="L72" s="296"/>
      <c r="M72" s="299" t="str">
        <f>Orientation!A28</f>
        <v>6In L.W. Concrete</v>
      </c>
      <c r="N72" s="300"/>
      <c r="O72" s="300"/>
      <c r="P72" s="300"/>
      <c r="Q72" s="300"/>
      <c r="R72" s="300"/>
      <c r="S72" s="300"/>
      <c r="T72" s="300"/>
      <c r="U72" s="300"/>
      <c r="V72" s="301"/>
      <c r="W72" s="296"/>
    </row>
    <row r="73" spans="1:23" ht="16.8" x14ac:dyDescent="0.4">
      <c r="A73" s="296"/>
      <c r="B73" s="296"/>
      <c r="C73" s="296"/>
      <c r="D73" s="296"/>
      <c r="E73" s="296"/>
      <c r="F73" s="296"/>
      <c r="G73" s="296"/>
      <c r="H73" s="296"/>
      <c r="I73" s="296"/>
      <c r="J73" s="296"/>
      <c r="K73" s="296"/>
      <c r="L73" s="296"/>
      <c r="M73" s="298" t="s">
        <v>372</v>
      </c>
      <c r="N73" s="298"/>
      <c r="O73" s="298"/>
      <c r="P73" s="298"/>
      <c r="Q73" s="298"/>
      <c r="R73" s="298"/>
      <c r="S73" s="298"/>
      <c r="T73" s="298"/>
      <c r="U73" s="298"/>
      <c r="V73" s="298"/>
      <c r="W73" s="296"/>
    </row>
    <row r="74" spans="1:23" ht="16.8" x14ac:dyDescent="0.4">
      <c r="A74" s="296"/>
      <c r="B74" s="296"/>
      <c r="C74" s="296"/>
      <c r="D74" s="296"/>
      <c r="E74" s="296"/>
      <c r="F74" s="296"/>
      <c r="G74" s="296"/>
      <c r="H74" s="296"/>
      <c r="I74" s="296"/>
      <c r="J74" s="296"/>
      <c r="K74" s="296"/>
      <c r="L74" s="296"/>
      <c r="M74" s="299" t="str">
        <f>Orientation!A30</f>
        <v>Wall mounted - Inverter (24000BTU)</v>
      </c>
      <c r="N74" s="300"/>
      <c r="O74" s="300"/>
      <c r="P74" s="300"/>
      <c r="Q74" s="300"/>
      <c r="R74" s="300"/>
      <c r="S74" s="300"/>
      <c r="T74" s="300"/>
      <c r="U74" s="300"/>
      <c r="V74" s="301"/>
      <c r="W74" s="296"/>
    </row>
    <row r="75" spans="1:23" x14ac:dyDescent="0.3">
      <c r="A75" s="296"/>
      <c r="B75" s="296"/>
      <c r="C75" s="296"/>
      <c r="D75" s="296"/>
      <c r="E75" s="296"/>
      <c r="F75" s="296"/>
      <c r="G75" s="296"/>
      <c r="H75" s="296"/>
      <c r="I75" s="296"/>
      <c r="J75" s="296"/>
      <c r="K75" s="296"/>
      <c r="L75" s="296"/>
      <c r="M75" s="296"/>
      <c r="N75" s="296"/>
      <c r="O75" s="296"/>
      <c r="P75" s="296"/>
      <c r="Q75" s="296"/>
      <c r="R75" s="296"/>
      <c r="S75" s="296"/>
      <c r="T75" s="296"/>
      <c r="U75" s="296"/>
      <c r="V75" s="296"/>
      <c r="W75" s="296"/>
    </row>
    <row r="76" spans="1:23" ht="16.8" x14ac:dyDescent="0.4">
      <c r="A76" s="296"/>
      <c r="B76" s="294" t="s">
        <v>376</v>
      </c>
      <c r="C76" s="294"/>
      <c r="D76" s="294"/>
      <c r="E76" s="294"/>
      <c r="F76" s="294"/>
      <c r="G76" s="294"/>
      <c r="H76" s="294"/>
      <c r="I76" s="294"/>
      <c r="J76" s="294"/>
      <c r="K76" s="294"/>
      <c r="L76" s="296"/>
      <c r="M76" s="296"/>
      <c r="N76" s="296"/>
      <c r="O76" s="296"/>
      <c r="P76" s="296"/>
      <c r="Q76" s="296"/>
      <c r="R76" s="296"/>
      <c r="S76" s="296"/>
      <c r="T76" s="296"/>
      <c r="U76" s="296"/>
      <c r="V76" s="296"/>
      <c r="W76" s="296"/>
    </row>
    <row r="77" spans="1:23" x14ac:dyDescent="0.3">
      <c r="A77" s="296"/>
      <c r="B77" s="296"/>
      <c r="C77" s="296"/>
      <c r="D77" s="296"/>
      <c r="E77" s="296"/>
      <c r="F77" s="296"/>
      <c r="G77" s="296"/>
      <c r="H77" s="296"/>
      <c r="I77" s="296"/>
      <c r="J77" s="296"/>
      <c r="K77" s="296"/>
      <c r="L77" s="296"/>
      <c r="M77" s="296"/>
      <c r="N77" s="296"/>
      <c r="O77" s="296"/>
      <c r="P77" s="296"/>
      <c r="Q77" s="296"/>
      <c r="R77" s="296"/>
      <c r="S77" s="296"/>
      <c r="T77" s="296"/>
      <c r="U77" s="296"/>
      <c r="V77" s="296"/>
      <c r="W77" s="296"/>
    </row>
    <row r="78" spans="1:23" ht="16.8" x14ac:dyDescent="0.4">
      <c r="A78" s="295"/>
      <c r="B78" s="302" t="s">
        <v>262</v>
      </c>
      <c r="C78" s="302"/>
      <c r="D78" s="302"/>
      <c r="E78" s="302"/>
      <c r="F78" s="302"/>
      <c r="G78" s="302"/>
      <c r="H78" s="302"/>
      <c r="I78" s="302"/>
      <c r="J78" s="302"/>
      <c r="K78" s="302"/>
      <c r="L78" s="295"/>
      <c r="M78" s="295"/>
      <c r="N78" s="295"/>
      <c r="O78" s="295"/>
      <c r="P78" s="295"/>
      <c r="Q78" s="295"/>
      <c r="R78" s="295"/>
      <c r="S78" s="295"/>
      <c r="T78" s="295"/>
      <c r="U78" s="295"/>
      <c r="V78" s="295"/>
      <c r="W78" s="295"/>
    </row>
    <row r="79" spans="1:23" x14ac:dyDescent="0.3">
      <c r="A79" s="296"/>
      <c r="B79" s="296"/>
      <c r="C79" s="296"/>
      <c r="D79" s="296"/>
      <c r="E79" s="296"/>
      <c r="F79" s="296"/>
      <c r="G79" s="296"/>
      <c r="H79" s="296"/>
      <c r="I79" s="296"/>
      <c r="J79" s="296"/>
      <c r="K79" s="296"/>
      <c r="L79" s="296"/>
      <c r="M79" s="296"/>
      <c r="N79" s="296"/>
      <c r="O79" s="296"/>
      <c r="P79" s="296"/>
      <c r="Q79" s="296"/>
      <c r="R79" s="296"/>
      <c r="S79" s="296"/>
      <c r="T79" s="296"/>
      <c r="U79" s="296"/>
      <c r="V79" s="296"/>
      <c r="W79" s="296"/>
    </row>
    <row r="80" spans="1:23" ht="16.8" x14ac:dyDescent="0.4">
      <c r="A80" s="296"/>
      <c r="B80" s="296"/>
      <c r="C80" s="296"/>
      <c r="D80" s="296"/>
      <c r="E80" s="296"/>
      <c r="F80" s="296"/>
      <c r="G80" s="296"/>
      <c r="H80" s="296"/>
      <c r="I80" s="296"/>
      <c r="J80" s="296"/>
      <c r="K80" s="296"/>
      <c r="L80" s="296"/>
      <c r="M80" s="297" t="s">
        <v>366</v>
      </c>
      <c r="N80" s="297"/>
      <c r="O80" s="297"/>
      <c r="P80" s="297"/>
      <c r="Q80" s="297"/>
      <c r="R80" s="297"/>
      <c r="S80" s="297"/>
      <c r="T80" s="297"/>
      <c r="U80" s="297"/>
      <c r="V80" s="297"/>
      <c r="W80" s="296"/>
    </row>
    <row r="81" spans="1:23" ht="16.8" x14ac:dyDescent="0.4">
      <c r="A81" s="296"/>
      <c r="B81" s="296"/>
      <c r="C81" s="296"/>
      <c r="D81" s="296"/>
      <c r="E81" s="296"/>
      <c r="F81" s="296"/>
      <c r="G81" s="296"/>
      <c r="H81" s="296"/>
      <c r="I81" s="296"/>
      <c r="J81" s="296"/>
      <c r="K81" s="296"/>
      <c r="L81" s="296"/>
      <c r="M81" s="298" t="s">
        <v>367</v>
      </c>
      <c r="N81" s="298"/>
      <c r="O81" s="298"/>
      <c r="P81" s="298"/>
      <c r="Q81" s="298"/>
      <c r="R81" s="298"/>
      <c r="S81" s="298"/>
      <c r="T81" s="298"/>
      <c r="U81" s="298"/>
      <c r="V81" s="298"/>
      <c r="W81" s="296"/>
    </row>
    <row r="82" spans="1:23" ht="16.8" x14ac:dyDescent="0.4">
      <c r="A82" s="296"/>
      <c r="B82" s="296"/>
      <c r="C82" s="296"/>
      <c r="D82" s="296"/>
      <c r="E82" s="296"/>
      <c r="F82" s="296"/>
      <c r="G82" s="296"/>
      <c r="H82" s="296"/>
      <c r="I82" s="296"/>
      <c r="J82" s="296"/>
      <c r="K82" s="296"/>
      <c r="L82" s="296"/>
      <c r="M82" s="299" t="str">
        <f>Orientation!A35</f>
        <v>Wall 1</v>
      </c>
      <c r="N82" s="300"/>
      <c r="O82" s="300"/>
      <c r="P82" s="300"/>
      <c r="Q82" s="300"/>
      <c r="R82" s="300"/>
      <c r="S82" s="300"/>
      <c r="T82" s="300"/>
      <c r="U82" s="300"/>
      <c r="V82" s="301"/>
      <c r="W82" s="296"/>
    </row>
    <row r="83" spans="1:23" ht="16.8" x14ac:dyDescent="0.4">
      <c r="A83" s="296"/>
      <c r="B83" s="296"/>
      <c r="C83" s="296"/>
      <c r="D83" s="296"/>
      <c r="E83" s="296"/>
      <c r="F83" s="296"/>
      <c r="G83" s="296"/>
      <c r="H83" s="296"/>
      <c r="I83" s="296"/>
      <c r="J83" s="296"/>
      <c r="K83" s="296"/>
      <c r="L83" s="296"/>
      <c r="M83" s="298" t="s">
        <v>368</v>
      </c>
      <c r="N83" s="298"/>
      <c r="O83" s="298"/>
      <c r="P83" s="298"/>
      <c r="Q83" s="298"/>
      <c r="R83" s="298"/>
      <c r="S83" s="298"/>
      <c r="T83" s="298"/>
      <c r="U83" s="298"/>
      <c r="V83" s="298"/>
      <c r="W83" s="296"/>
    </row>
    <row r="84" spans="1:23" ht="16.8" x14ac:dyDescent="0.4">
      <c r="A84" s="296"/>
      <c r="B84" s="296"/>
      <c r="C84" s="296"/>
      <c r="D84" s="296"/>
      <c r="E84" s="296"/>
      <c r="F84" s="296"/>
      <c r="G84" s="296"/>
      <c r="H84" s="296"/>
      <c r="I84" s="296"/>
      <c r="J84" s="296"/>
      <c r="K84" s="296"/>
      <c r="L84" s="296"/>
      <c r="M84" s="299" t="str">
        <f>Orientation!A37</f>
        <v>Window 3</v>
      </c>
      <c r="N84" s="300"/>
      <c r="O84" s="300"/>
      <c r="P84" s="300"/>
      <c r="Q84" s="300"/>
      <c r="R84" s="300"/>
      <c r="S84" s="300"/>
      <c r="T84" s="300"/>
      <c r="U84" s="300"/>
      <c r="V84" s="301"/>
      <c r="W84" s="296"/>
    </row>
    <row r="85" spans="1:23" ht="16.8" x14ac:dyDescent="0.4">
      <c r="A85" s="296"/>
      <c r="B85" s="296"/>
      <c r="C85" s="296"/>
      <c r="D85" s="296"/>
      <c r="E85" s="296"/>
      <c r="F85" s="296"/>
      <c r="G85" s="296"/>
      <c r="H85" s="296"/>
      <c r="I85" s="296"/>
      <c r="J85" s="296"/>
      <c r="K85" s="296"/>
      <c r="L85" s="296"/>
      <c r="M85" s="298" t="s">
        <v>369</v>
      </c>
      <c r="N85" s="298"/>
      <c r="O85" s="298"/>
      <c r="P85" s="298"/>
      <c r="Q85" s="298"/>
      <c r="R85" s="298"/>
      <c r="S85" s="298"/>
      <c r="T85" s="298"/>
      <c r="U85" s="298"/>
      <c r="V85" s="298"/>
      <c r="W85" s="296"/>
    </row>
    <row r="86" spans="1:23" ht="16.8" x14ac:dyDescent="0.4">
      <c r="A86" s="296"/>
      <c r="B86" s="296"/>
      <c r="C86" s="296"/>
      <c r="D86" s="296"/>
      <c r="E86" s="296"/>
      <c r="F86" s="296"/>
      <c r="G86" s="296"/>
      <c r="H86" s="296"/>
      <c r="I86" s="296"/>
      <c r="J86" s="296"/>
      <c r="K86" s="296"/>
      <c r="L86" s="296"/>
      <c r="M86" s="299" t="str">
        <f>Orientation!A39</f>
        <v>Door 2</v>
      </c>
      <c r="N86" s="300"/>
      <c r="O86" s="300"/>
      <c r="P86" s="300"/>
      <c r="Q86" s="300"/>
      <c r="R86" s="300"/>
      <c r="S86" s="300"/>
      <c r="T86" s="300"/>
      <c r="U86" s="300"/>
      <c r="V86" s="301"/>
      <c r="W86" s="296"/>
    </row>
    <row r="87" spans="1:23" ht="16.8" x14ac:dyDescent="0.4">
      <c r="A87" s="296"/>
      <c r="B87" s="296"/>
      <c r="C87" s="296"/>
      <c r="D87" s="296"/>
      <c r="E87" s="296"/>
      <c r="F87" s="296"/>
      <c r="G87" s="296"/>
      <c r="H87" s="296"/>
      <c r="I87" s="296"/>
      <c r="J87" s="296"/>
      <c r="K87" s="296"/>
      <c r="L87" s="296"/>
      <c r="M87" s="298" t="s">
        <v>370</v>
      </c>
      <c r="N87" s="298"/>
      <c r="O87" s="298"/>
      <c r="P87" s="298"/>
      <c r="Q87" s="298"/>
      <c r="R87" s="298"/>
      <c r="S87" s="298"/>
      <c r="T87" s="298"/>
      <c r="U87" s="298"/>
      <c r="V87" s="298"/>
      <c r="W87" s="296"/>
    </row>
    <row r="88" spans="1:23" ht="16.8" x14ac:dyDescent="0.4">
      <c r="A88" s="296"/>
      <c r="B88" s="296"/>
      <c r="C88" s="296"/>
      <c r="D88" s="296"/>
      <c r="E88" s="296"/>
      <c r="F88" s="296"/>
      <c r="G88" s="296"/>
      <c r="H88" s="296"/>
      <c r="I88" s="296"/>
      <c r="J88" s="296"/>
      <c r="K88" s="296"/>
      <c r="L88" s="296"/>
      <c r="M88" s="299" t="str">
        <f>Orientation!A41</f>
        <v>Floor 1</v>
      </c>
      <c r="N88" s="300"/>
      <c r="O88" s="300"/>
      <c r="P88" s="300"/>
      <c r="Q88" s="300"/>
      <c r="R88" s="300"/>
      <c r="S88" s="300"/>
      <c r="T88" s="300"/>
      <c r="U88" s="300"/>
      <c r="V88" s="301"/>
      <c r="W88" s="296"/>
    </row>
    <row r="89" spans="1:23" ht="16.8" x14ac:dyDescent="0.4">
      <c r="A89" s="296"/>
      <c r="B89" s="296"/>
      <c r="C89" s="296"/>
      <c r="D89" s="296"/>
      <c r="E89" s="296"/>
      <c r="F89" s="296"/>
      <c r="G89" s="296"/>
      <c r="H89" s="296"/>
      <c r="I89" s="296"/>
      <c r="J89" s="296"/>
      <c r="K89" s="296"/>
      <c r="L89" s="296"/>
      <c r="M89" s="298" t="s">
        <v>371</v>
      </c>
      <c r="N89" s="298"/>
      <c r="O89" s="298"/>
      <c r="P89" s="298"/>
      <c r="Q89" s="298"/>
      <c r="R89" s="298"/>
      <c r="S89" s="298"/>
      <c r="T89" s="298"/>
      <c r="U89" s="298"/>
      <c r="V89" s="298"/>
      <c r="W89" s="296"/>
    </row>
    <row r="90" spans="1:23" ht="16.8" x14ac:dyDescent="0.4">
      <c r="A90" s="296"/>
      <c r="B90" s="296"/>
      <c r="C90" s="296"/>
      <c r="D90" s="296"/>
      <c r="E90" s="296"/>
      <c r="F90" s="296"/>
      <c r="G90" s="296"/>
      <c r="H90" s="296"/>
      <c r="I90" s="296"/>
      <c r="J90" s="296"/>
      <c r="K90" s="296"/>
      <c r="L90" s="296"/>
      <c r="M90" s="299" t="str">
        <f>Orientation!A43</f>
        <v>6In L.W. Concrete</v>
      </c>
      <c r="N90" s="300"/>
      <c r="O90" s="300"/>
      <c r="P90" s="300"/>
      <c r="Q90" s="300"/>
      <c r="R90" s="300"/>
      <c r="S90" s="300"/>
      <c r="T90" s="300"/>
      <c r="U90" s="300"/>
      <c r="V90" s="301"/>
      <c r="W90" s="296"/>
    </row>
    <row r="91" spans="1:23" ht="16.8" x14ac:dyDescent="0.4">
      <c r="A91" s="296"/>
      <c r="B91" s="296"/>
      <c r="C91" s="296"/>
      <c r="D91" s="296"/>
      <c r="E91" s="296"/>
      <c r="F91" s="296"/>
      <c r="G91" s="296"/>
      <c r="H91" s="296"/>
      <c r="I91" s="296"/>
      <c r="J91" s="296"/>
      <c r="K91" s="296"/>
      <c r="L91" s="296"/>
      <c r="M91" s="298" t="s">
        <v>372</v>
      </c>
      <c r="N91" s="298"/>
      <c r="O91" s="298"/>
      <c r="P91" s="298"/>
      <c r="Q91" s="298"/>
      <c r="R91" s="298"/>
      <c r="S91" s="298"/>
      <c r="T91" s="298"/>
      <c r="U91" s="298"/>
      <c r="V91" s="298"/>
      <c r="W91" s="296"/>
    </row>
    <row r="92" spans="1:23" ht="16.8" x14ac:dyDescent="0.4">
      <c r="A92" s="296"/>
      <c r="B92" s="296"/>
      <c r="C92" s="296"/>
      <c r="D92" s="296"/>
      <c r="E92" s="296"/>
      <c r="F92" s="296"/>
      <c r="G92" s="296"/>
      <c r="H92" s="296"/>
      <c r="I92" s="296"/>
      <c r="J92" s="296"/>
      <c r="K92" s="296"/>
      <c r="L92" s="296"/>
      <c r="M92" s="299" t="str">
        <f>Orientation!A45</f>
        <v>Wall mounted - Inverter (24000BTU)</v>
      </c>
      <c r="N92" s="300"/>
      <c r="O92" s="300"/>
      <c r="P92" s="300"/>
      <c r="Q92" s="300"/>
      <c r="R92" s="300"/>
      <c r="S92" s="300"/>
      <c r="T92" s="300"/>
      <c r="U92" s="300"/>
      <c r="V92" s="301"/>
      <c r="W92" s="296"/>
    </row>
    <row r="93" spans="1:23" x14ac:dyDescent="0.3">
      <c r="A93" s="296"/>
      <c r="B93" s="296"/>
      <c r="C93" s="296"/>
      <c r="D93" s="296"/>
      <c r="E93" s="296"/>
      <c r="F93" s="296"/>
      <c r="G93" s="296"/>
      <c r="H93" s="296"/>
      <c r="I93" s="296"/>
      <c r="J93" s="296"/>
      <c r="K93" s="296"/>
      <c r="L93" s="296"/>
      <c r="M93" s="296"/>
      <c r="N93" s="296"/>
      <c r="O93" s="296"/>
      <c r="P93" s="296"/>
      <c r="Q93" s="296"/>
      <c r="R93" s="296"/>
      <c r="S93" s="296"/>
      <c r="T93" s="296"/>
      <c r="U93" s="296"/>
      <c r="V93" s="296"/>
      <c r="W93" s="296"/>
    </row>
    <row r="94" spans="1:23" ht="16.8" x14ac:dyDescent="0.4">
      <c r="A94" s="296"/>
      <c r="B94" s="294" t="s">
        <v>376</v>
      </c>
      <c r="C94" s="294"/>
      <c r="D94" s="294"/>
      <c r="E94" s="294"/>
      <c r="F94" s="294"/>
      <c r="G94" s="294"/>
      <c r="H94" s="294"/>
      <c r="I94" s="294"/>
      <c r="J94" s="294"/>
      <c r="K94" s="294"/>
      <c r="L94" s="296"/>
      <c r="M94" s="296"/>
      <c r="N94" s="296"/>
      <c r="O94" s="296"/>
      <c r="P94" s="296"/>
      <c r="Q94" s="296"/>
      <c r="R94" s="296"/>
      <c r="S94" s="296"/>
      <c r="T94" s="296"/>
      <c r="U94" s="296"/>
      <c r="V94" s="296"/>
      <c r="W94" s="296"/>
    </row>
    <row r="95" spans="1:23" x14ac:dyDescent="0.3">
      <c r="A95" s="296"/>
      <c r="B95" s="296"/>
      <c r="C95" s="296"/>
      <c r="D95" s="296"/>
      <c r="E95" s="296"/>
      <c r="F95" s="296"/>
      <c r="G95" s="296"/>
      <c r="H95" s="296"/>
      <c r="I95" s="296"/>
      <c r="J95" s="296"/>
      <c r="K95" s="296"/>
      <c r="L95" s="296"/>
      <c r="M95" s="296"/>
      <c r="N95" s="296"/>
      <c r="O95" s="296"/>
      <c r="P95" s="296"/>
      <c r="Q95" s="296"/>
      <c r="R95" s="296"/>
      <c r="S95" s="296"/>
      <c r="T95" s="296"/>
      <c r="U95" s="296"/>
      <c r="V95" s="296"/>
      <c r="W95" s="296"/>
    </row>
    <row r="96" spans="1:23" x14ac:dyDescent="0.3">
      <c r="A96" s="296"/>
      <c r="B96" s="296"/>
      <c r="C96" s="296"/>
      <c r="D96" s="296"/>
      <c r="E96" s="296"/>
      <c r="F96" s="296"/>
      <c r="G96" s="296"/>
      <c r="H96" s="296"/>
      <c r="I96" s="296"/>
      <c r="J96" s="296"/>
      <c r="K96" s="296"/>
      <c r="L96" s="296"/>
      <c r="M96" s="296"/>
      <c r="N96" s="296"/>
      <c r="O96" s="296"/>
      <c r="P96" s="296"/>
      <c r="Q96" s="296"/>
      <c r="R96" s="296"/>
      <c r="S96" s="296"/>
      <c r="T96" s="296"/>
      <c r="U96" s="296"/>
      <c r="V96" s="296"/>
      <c r="W96" s="296"/>
    </row>
    <row r="97" spans="1:23" x14ac:dyDescent="0.3">
      <c r="A97" s="279" t="s">
        <v>373</v>
      </c>
      <c r="B97" s="279"/>
      <c r="C97" s="279"/>
      <c r="D97" s="279"/>
      <c r="E97" s="279"/>
      <c r="F97" s="279"/>
      <c r="G97" s="279"/>
      <c r="H97" s="279"/>
      <c r="I97" s="279"/>
      <c r="J97" s="279"/>
      <c r="K97" s="279"/>
      <c r="L97" s="279"/>
      <c r="M97" s="279"/>
      <c r="N97" s="279"/>
      <c r="O97" s="279"/>
      <c r="P97" s="279"/>
      <c r="Q97" s="279"/>
      <c r="R97" s="279"/>
      <c r="S97" s="279"/>
      <c r="T97" s="279"/>
      <c r="U97" s="279"/>
      <c r="V97" s="279"/>
      <c r="W97" s="279"/>
    </row>
    <row r="98" spans="1:23" x14ac:dyDescent="0.3">
      <c r="A98" s="281"/>
      <c r="B98" s="281"/>
      <c r="C98" s="281"/>
      <c r="D98" s="281"/>
      <c r="E98" s="281"/>
      <c r="F98" s="281"/>
      <c r="G98" s="281"/>
      <c r="H98" s="281"/>
      <c r="I98" s="281"/>
      <c r="J98" s="281"/>
      <c r="K98" s="281"/>
      <c r="L98" s="281"/>
      <c r="M98" s="281"/>
      <c r="N98" s="281"/>
      <c r="O98" s="281"/>
      <c r="P98" s="281"/>
      <c r="Q98" s="281"/>
      <c r="R98" s="281"/>
      <c r="S98" s="281"/>
      <c r="T98" s="281"/>
      <c r="U98" s="281"/>
      <c r="V98" s="281"/>
      <c r="W98" s="281"/>
    </row>
    <row r="99" spans="1:23" x14ac:dyDescent="0.3">
      <c r="A99" s="293"/>
      <c r="B99" s="293"/>
      <c r="C99" s="293"/>
      <c r="D99" s="293"/>
      <c r="E99" s="293"/>
      <c r="F99" s="293"/>
      <c r="G99" s="293"/>
      <c r="H99" s="293"/>
      <c r="I99" s="293"/>
      <c r="J99" s="293"/>
      <c r="K99" s="293"/>
      <c r="L99" s="293"/>
      <c r="M99" s="293"/>
      <c r="N99" s="293"/>
      <c r="O99" s="293"/>
      <c r="P99" s="293"/>
      <c r="Q99" s="293"/>
      <c r="R99" s="293"/>
      <c r="S99" s="293"/>
      <c r="T99" s="293"/>
      <c r="U99" s="293"/>
      <c r="V99" s="293"/>
      <c r="W99" s="293"/>
    </row>
    <row r="100" spans="1:23" ht="16.8" x14ac:dyDescent="0.4">
      <c r="A100" s="293"/>
      <c r="B100" s="303" t="s">
        <v>365</v>
      </c>
      <c r="C100" s="303"/>
      <c r="D100" s="303"/>
      <c r="E100" s="303"/>
      <c r="F100" s="303"/>
      <c r="G100" s="303"/>
      <c r="H100" s="303"/>
      <c r="I100" s="303"/>
      <c r="J100" s="303"/>
      <c r="K100" s="303"/>
      <c r="L100" s="293"/>
      <c r="M100" s="293"/>
      <c r="N100" s="293"/>
      <c r="O100" s="293"/>
      <c r="P100" s="293"/>
      <c r="Q100" s="293"/>
      <c r="R100" s="293"/>
      <c r="S100" s="293"/>
      <c r="T100" s="293"/>
      <c r="U100" s="293"/>
      <c r="V100" s="293"/>
      <c r="W100" s="293"/>
    </row>
    <row r="101" spans="1:23" x14ac:dyDescent="0.3">
      <c r="A101" s="293"/>
      <c r="B101" s="293"/>
      <c r="C101" s="293"/>
      <c r="D101" s="293"/>
      <c r="E101" s="293"/>
      <c r="F101" s="293"/>
      <c r="G101" s="293"/>
      <c r="H101" s="293"/>
      <c r="I101" s="293"/>
      <c r="J101" s="293"/>
      <c r="K101" s="293"/>
      <c r="L101" s="293"/>
      <c r="M101" s="293"/>
      <c r="N101" s="293"/>
      <c r="O101" s="293"/>
      <c r="P101" s="293"/>
      <c r="Q101" s="293"/>
      <c r="R101" s="293"/>
      <c r="S101" s="293"/>
      <c r="T101" s="293"/>
      <c r="U101" s="293"/>
      <c r="V101" s="293"/>
      <c r="W101" s="293"/>
    </row>
    <row r="102" spans="1:23" ht="16.8" x14ac:dyDescent="0.4">
      <c r="A102" s="293"/>
      <c r="B102" s="293"/>
      <c r="C102" s="293"/>
      <c r="D102" s="293"/>
      <c r="E102" s="293"/>
      <c r="F102" s="293"/>
      <c r="G102" s="293"/>
      <c r="H102" s="293"/>
      <c r="I102" s="293"/>
      <c r="J102" s="293"/>
      <c r="K102" s="293"/>
      <c r="L102" s="293"/>
      <c r="M102" s="304" t="s">
        <v>374</v>
      </c>
      <c r="N102" s="304"/>
      <c r="O102" s="304"/>
      <c r="P102" s="304"/>
      <c r="Q102" s="304"/>
      <c r="R102" s="304"/>
      <c r="S102" s="304"/>
      <c r="T102" s="304"/>
      <c r="U102" s="304"/>
      <c r="V102" s="304"/>
      <c r="W102" s="293"/>
    </row>
    <row r="103" spans="1:23" ht="16.8" x14ac:dyDescent="0.4">
      <c r="A103" s="293"/>
      <c r="B103" s="293"/>
      <c r="C103" s="293"/>
      <c r="D103" s="293"/>
      <c r="E103" s="293"/>
      <c r="F103" s="293"/>
      <c r="G103" s="293"/>
      <c r="H103" s="293"/>
      <c r="I103" s="293"/>
      <c r="J103" s="293"/>
      <c r="K103" s="293"/>
      <c r="L103" s="293"/>
      <c r="M103" s="308">
        <f>Chart_Data!AZ3</f>
        <v>158</v>
      </c>
      <c r="N103" s="309"/>
      <c r="O103" s="309"/>
      <c r="P103" s="309"/>
      <c r="Q103" s="309"/>
      <c r="R103" s="309"/>
      <c r="S103" s="309"/>
      <c r="T103" s="309"/>
      <c r="U103" s="309"/>
      <c r="V103" s="310"/>
      <c r="W103" s="293"/>
    </row>
    <row r="104" spans="1:23" ht="16.8" x14ac:dyDescent="0.4">
      <c r="A104" s="293"/>
      <c r="B104" s="293"/>
      <c r="C104" s="293"/>
      <c r="D104" s="293"/>
      <c r="E104" s="293"/>
      <c r="F104" s="293"/>
      <c r="G104" s="293"/>
      <c r="H104" s="293"/>
      <c r="I104" s="293"/>
      <c r="J104" s="293"/>
      <c r="K104" s="293"/>
      <c r="L104" s="293"/>
      <c r="M104" s="304" t="s">
        <v>375</v>
      </c>
      <c r="N104" s="304"/>
      <c r="O104" s="304"/>
      <c r="P104" s="304"/>
      <c r="Q104" s="304"/>
      <c r="R104" s="304"/>
      <c r="S104" s="304"/>
      <c r="T104" s="304"/>
      <c r="U104" s="304"/>
      <c r="V104" s="304"/>
      <c r="W104" s="293"/>
    </row>
    <row r="105" spans="1:23" ht="16.8" x14ac:dyDescent="0.4">
      <c r="A105" s="293"/>
      <c r="B105" s="293"/>
      <c r="C105" s="293"/>
      <c r="D105" s="293"/>
      <c r="E105" s="293"/>
      <c r="F105" s="293"/>
      <c r="G105" s="293"/>
      <c r="H105" s="293"/>
      <c r="I105" s="293"/>
      <c r="J105" s="293"/>
      <c r="K105" s="293"/>
      <c r="L105" s="293"/>
      <c r="M105" s="308">
        <f>Chart_Data!AZ5</f>
        <v>0.33881004815731891</v>
      </c>
      <c r="N105" s="309"/>
      <c r="O105" s="309"/>
      <c r="P105" s="309"/>
      <c r="Q105" s="309"/>
      <c r="R105" s="309"/>
      <c r="S105" s="309"/>
      <c r="T105" s="309"/>
      <c r="U105" s="309"/>
      <c r="V105" s="310"/>
      <c r="W105" s="293"/>
    </row>
    <row r="106" spans="1:23" x14ac:dyDescent="0.3">
      <c r="A106" s="293"/>
      <c r="B106" s="293"/>
      <c r="C106" s="293"/>
      <c r="D106" s="293"/>
      <c r="E106" s="293"/>
      <c r="F106" s="293"/>
      <c r="G106" s="293"/>
      <c r="H106" s="293"/>
      <c r="I106" s="293"/>
      <c r="J106" s="293"/>
      <c r="K106" s="293"/>
      <c r="L106" s="293"/>
      <c r="M106" s="293"/>
      <c r="N106" s="293"/>
      <c r="O106" s="293"/>
      <c r="P106" s="293"/>
      <c r="Q106" s="293"/>
      <c r="R106" s="293"/>
      <c r="S106" s="293"/>
      <c r="T106" s="293"/>
      <c r="U106" s="293"/>
      <c r="V106" s="293"/>
      <c r="W106" s="293"/>
    </row>
    <row r="107" spans="1:23" x14ac:dyDescent="0.3">
      <c r="A107" s="293"/>
      <c r="B107" s="293"/>
      <c r="C107" s="293"/>
      <c r="D107" s="293"/>
      <c r="E107" s="293"/>
      <c r="F107" s="293"/>
      <c r="G107" s="293"/>
      <c r="H107" s="293"/>
      <c r="I107" s="293"/>
      <c r="J107" s="293"/>
      <c r="K107" s="293"/>
      <c r="L107" s="293"/>
      <c r="M107" s="293"/>
      <c r="N107" s="293"/>
      <c r="O107" s="293"/>
      <c r="P107" s="293"/>
      <c r="Q107" s="293"/>
      <c r="R107" s="293"/>
      <c r="S107" s="293"/>
      <c r="T107" s="293"/>
      <c r="U107" s="293"/>
      <c r="V107" s="293"/>
      <c r="W107" s="293"/>
    </row>
    <row r="108" spans="1:23" x14ac:dyDescent="0.3">
      <c r="A108" s="293"/>
      <c r="B108" s="293"/>
      <c r="C108" s="293"/>
      <c r="D108" s="293"/>
      <c r="E108" s="293"/>
      <c r="F108" s="293"/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</row>
    <row r="109" spans="1:23" x14ac:dyDescent="0.3">
      <c r="A109" s="293"/>
      <c r="B109" s="293"/>
      <c r="C109" s="293"/>
      <c r="D109" s="293"/>
      <c r="E109" s="293"/>
      <c r="F109" s="293"/>
      <c r="G109" s="293"/>
      <c r="H109" s="293"/>
      <c r="I109" s="293"/>
      <c r="J109" s="293"/>
      <c r="K109" s="293"/>
      <c r="L109" s="293"/>
      <c r="M109" s="293"/>
      <c r="N109" s="293"/>
      <c r="O109" s="293"/>
      <c r="P109" s="293"/>
      <c r="Q109" s="293"/>
      <c r="R109" s="293"/>
      <c r="S109" s="293"/>
      <c r="T109" s="293"/>
      <c r="U109" s="293"/>
      <c r="V109" s="293"/>
      <c r="W109" s="293"/>
    </row>
    <row r="110" spans="1:23" x14ac:dyDescent="0.3">
      <c r="A110" s="293"/>
      <c r="B110" s="293"/>
      <c r="C110" s="293"/>
      <c r="D110" s="293"/>
      <c r="E110" s="293"/>
      <c r="F110" s="293"/>
      <c r="G110" s="293"/>
      <c r="H110" s="293"/>
      <c r="I110" s="293"/>
      <c r="J110" s="293"/>
      <c r="K110" s="293"/>
      <c r="L110" s="293"/>
      <c r="M110" s="293"/>
      <c r="N110" s="293"/>
      <c r="O110" s="293"/>
      <c r="P110" s="293"/>
      <c r="Q110" s="293"/>
      <c r="R110" s="293"/>
      <c r="S110" s="293"/>
      <c r="T110" s="293"/>
      <c r="U110" s="293"/>
      <c r="V110" s="293"/>
      <c r="W110" s="293"/>
    </row>
    <row r="111" spans="1:23" x14ac:dyDescent="0.3">
      <c r="A111" s="293"/>
      <c r="B111" s="293"/>
      <c r="C111" s="293"/>
      <c r="D111" s="293"/>
      <c r="E111" s="293"/>
      <c r="F111" s="293"/>
      <c r="G111" s="293"/>
      <c r="H111" s="293"/>
      <c r="I111" s="293"/>
      <c r="J111" s="293"/>
      <c r="K111" s="293"/>
      <c r="L111" s="293"/>
      <c r="M111" s="293"/>
      <c r="N111" s="293"/>
      <c r="O111" s="293"/>
      <c r="P111" s="293"/>
      <c r="Q111" s="293"/>
      <c r="R111" s="293"/>
      <c r="S111" s="293"/>
      <c r="T111" s="293"/>
      <c r="U111" s="293"/>
      <c r="V111" s="293"/>
      <c r="W111" s="293"/>
    </row>
    <row r="112" spans="1:23" x14ac:dyDescent="0.3">
      <c r="A112" s="293"/>
      <c r="B112" s="293"/>
      <c r="C112" s="293"/>
      <c r="D112" s="293"/>
      <c r="E112" s="293"/>
      <c r="F112" s="293"/>
      <c r="G112" s="293"/>
      <c r="H112" s="293"/>
      <c r="I112" s="293"/>
      <c r="J112" s="293"/>
      <c r="K112" s="293"/>
      <c r="L112" s="293"/>
      <c r="M112" s="293"/>
      <c r="N112" s="293"/>
      <c r="O112" s="293"/>
      <c r="P112" s="293"/>
      <c r="Q112" s="293"/>
      <c r="R112" s="293"/>
      <c r="S112" s="293"/>
      <c r="T112" s="293"/>
      <c r="U112" s="293"/>
      <c r="V112" s="293"/>
      <c r="W112" s="293"/>
    </row>
    <row r="113" spans="1:23" x14ac:dyDescent="0.3">
      <c r="A113" s="293"/>
      <c r="B113" s="293"/>
      <c r="C113" s="293"/>
      <c r="D113" s="293"/>
      <c r="E113" s="293"/>
      <c r="F113" s="293"/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</row>
    <row r="114" spans="1:23" x14ac:dyDescent="0.3">
      <c r="A114" s="293"/>
      <c r="B114" s="293"/>
      <c r="C114" s="293"/>
      <c r="D114" s="293"/>
      <c r="E114" s="293"/>
      <c r="F114" s="293"/>
      <c r="G114" s="293"/>
      <c r="H114" s="293"/>
      <c r="I114" s="293"/>
      <c r="J114" s="293"/>
      <c r="K114" s="293"/>
      <c r="L114" s="293"/>
      <c r="M114" s="293"/>
      <c r="N114" s="293"/>
      <c r="O114" s="293"/>
      <c r="P114" s="293"/>
      <c r="Q114" s="293"/>
      <c r="R114" s="293"/>
      <c r="S114" s="293"/>
      <c r="T114" s="293"/>
      <c r="U114" s="293"/>
      <c r="V114" s="293"/>
      <c r="W114" s="293"/>
    </row>
    <row r="115" spans="1:23" x14ac:dyDescent="0.3">
      <c r="A115" s="293"/>
      <c r="L115" s="293"/>
      <c r="M115" s="293"/>
      <c r="N115" s="293"/>
      <c r="O115" s="293"/>
      <c r="P115" s="293"/>
      <c r="Q115" s="293"/>
      <c r="R115" s="293"/>
      <c r="S115" s="293"/>
      <c r="T115" s="293"/>
      <c r="U115" s="293"/>
      <c r="V115" s="293"/>
      <c r="W115" s="293"/>
    </row>
    <row r="116" spans="1:23" ht="16.8" x14ac:dyDescent="0.4">
      <c r="A116" s="293"/>
      <c r="B116" s="294" t="s">
        <v>377</v>
      </c>
      <c r="C116" s="294"/>
      <c r="D116" s="294"/>
      <c r="E116" s="294"/>
      <c r="F116" s="294"/>
      <c r="G116" s="294"/>
      <c r="H116" s="294"/>
      <c r="I116" s="294"/>
      <c r="J116" s="294"/>
      <c r="K116" s="294"/>
      <c r="L116" s="293"/>
      <c r="M116" s="293"/>
      <c r="N116" s="293"/>
      <c r="O116" s="293"/>
      <c r="P116" s="293"/>
      <c r="Q116" s="293"/>
      <c r="R116" s="293"/>
      <c r="S116" s="293"/>
      <c r="T116" s="293"/>
      <c r="U116" s="293"/>
      <c r="V116" s="293"/>
      <c r="W116" s="293"/>
    </row>
    <row r="117" spans="1:23" x14ac:dyDescent="0.3">
      <c r="A117" s="293"/>
      <c r="B117" s="293"/>
      <c r="C117" s="293"/>
      <c r="D117" s="293"/>
      <c r="E117" s="293"/>
      <c r="F117" s="293"/>
      <c r="G117" s="293"/>
      <c r="H117" s="293"/>
      <c r="I117" s="293"/>
      <c r="J117" s="293"/>
      <c r="K117" s="293"/>
      <c r="L117" s="293"/>
      <c r="M117" s="293"/>
      <c r="N117" s="293"/>
      <c r="O117" s="293"/>
      <c r="P117" s="293"/>
      <c r="Q117" s="293"/>
      <c r="R117" s="293"/>
      <c r="S117" s="293"/>
      <c r="T117" s="293"/>
      <c r="U117" s="293"/>
      <c r="V117" s="293"/>
      <c r="W117" s="293"/>
    </row>
    <row r="118" spans="1:23" ht="16.8" x14ac:dyDescent="0.4">
      <c r="A118" s="305"/>
      <c r="B118" s="306" t="s">
        <v>261</v>
      </c>
      <c r="C118" s="306"/>
      <c r="D118" s="306"/>
      <c r="E118" s="306"/>
      <c r="F118" s="306"/>
      <c r="G118" s="306"/>
      <c r="H118" s="306"/>
      <c r="I118" s="306"/>
      <c r="J118" s="306"/>
      <c r="K118" s="306"/>
      <c r="L118" s="305"/>
      <c r="M118" s="305"/>
      <c r="N118" s="305"/>
      <c r="O118" s="305"/>
      <c r="P118" s="305"/>
      <c r="Q118" s="305"/>
      <c r="R118" s="305"/>
      <c r="S118" s="305"/>
      <c r="T118" s="305"/>
      <c r="U118" s="305"/>
      <c r="V118" s="305"/>
      <c r="W118" s="305"/>
    </row>
    <row r="119" spans="1:23" x14ac:dyDescent="0.3">
      <c r="A119" s="293"/>
      <c r="B119" s="293"/>
      <c r="C119" s="293"/>
      <c r="D119" s="293"/>
      <c r="E119" s="293"/>
      <c r="F119" s="293"/>
      <c r="G119" s="293"/>
      <c r="H119" s="293"/>
      <c r="I119" s="293"/>
      <c r="J119" s="293"/>
      <c r="K119" s="293"/>
      <c r="L119" s="293"/>
      <c r="M119" s="293"/>
      <c r="N119" s="293"/>
      <c r="O119" s="293"/>
      <c r="P119" s="293"/>
      <c r="Q119" s="293"/>
      <c r="R119" s="293"/>
      <c r="S119" s="293"/>
      <c r="T119" s="293"/>
      <c r="U119" s="293"/>
      <c r="V119" s="293"/>
      <c r="W119" s="293"/>
    </row>
    <row r="120" spans="1:23" ht="16.8" x14ac:dyDescent="0.4">
      <c r="A120" s="293"/>
      <c r="B120" s="293"/>
      <c r="C120" s="293"/>
      <c r="D120" s="293"/>
      <c r="E120" s="293"/>
      <c r="F120" s="293"/>
      <c r="G120" s="293"/>
      <c r="H120" s="293"/>
      <c r="I120" s="293"/>
      <c r="J120" s="293"/>
      <c r="K120" s="293"/>
      <c r="L120" s="293"/>
      <c r="M120" s="304" t="s">
        <v>374</v>
      </c>
      <c r="N120" s="304"/>
      <c r="O120" s="304"/>
      <c r="P120" s="304"/>
      <c r="Q120" s="304"/>
      <c r="R120" s="304"/>
      <c r="S120" s="304"/>
      <c r="T120" s="304"/>
      <c r="U120" s="304"/>
      <c r="V120" s="304"/>
      <c r="W120" s="293"/>
    </row>
    <row r="121" spans="1:23" ht="16.8" x14ac:dyDescent="0.4">
      <c r="A121" s="293"/>
      <c r="B121" s="293"/>
      <c r="C121" s="293"/>
      <c r="D121" s="293"/>
      <c r="E121" s="293"/>
      <c r="F121" s="293"/>
      <c r="G121" s="293"/>
      <c r="H121" s="293"/>
      <c r="I121" s="293"/>
      <c r="J121" s="293"/>
      <c r="K121" s="293"/>
      <c r="L121" s="293"/>
      <c r="M121" s="308">
        <f>Chart_Data!BE3</f>
        <v>158</v>
      </c>
      <c r="N121" s="309"/>
      <c r="O121" s="309"/>
      <c r="P121" s="309"/>
      <c r="Q121" s="309"/>
      <c r="R121" s="309"/>
      <c r="S121" s="309"/>
      <c r="T121" s="309"/>
      <c r="U121" s="309"/>
      <c r="V121" s="310"/>
      <c r="W121" s="293"/>
    </row>
    <row r="122" spans="1:23" ht="16.8" x14ac:dyDescent="0.4">
      <c r="A122" s="293"/>
      <c r="B122" s="293"/>
      <c r="C122" s="293"/>
      <c r="D122" s="293"/>
      <c r="E122" s="293"/>
      <c r="F122" s="293"/>
      <c r="G122" s="293"/>
      <c r="H122" s="293"/>
      <c r="I122" s="293"/>
      <c r="J122" s="293"/>
      <c r="K122" s="293"/>
      <c r="L122" s="293"/>
      <c r="M122" s="304" t="s">
        <v>375</v>
      </c>
      <c r="N122" s="304"/>
      <c r="O122" s="304"/>
      <c r="P122" s="304"/>
      <c r="Q122" s="304"/>
      <c r="R122" s="304"/>
      <c r="S122" s="304"/>
      <c r="T122" s="304"/>
      <c r="U122" s="304"/>
      <c r="V122" s="304"/>
      <c r="W122" s="293"/>
    </row>
    <row r="123" spans="1:23" ht="16.8" x14ac:dyDescent="0.4">
      <c r="A123" s="293"/>
      <c r="B123" s="293"/>
      <c r="C123" s="293"/>
      <c r="D123" s="293"/>
      <c r="E123" s="293"/>
      <c r="F123" s="293"/>
      <c r="G123" s="293"/>
      <c r="H123" s="293"/>
      <c r="I123" s="293"/>
      <c r="J123" s="293"/>
      <c r="K123" s="293"/>
      <c r="L123" s="293"/>
      <c r="M123" s="308">
        <f>Chart_Data!BE5</f>
        <v>0.33881004815731891</v>
      </c>
      <c r="N123" s="309"/>
      <c r="O123" s="309"/>
      <c r="P123" s="309"/>
      <c r="Q123" s="309"/>
      <c r="R123" s="309"/>
      <c r="S123" s="309"/>
      <c r="T123" s="309"/>
      <c r="U123" s="309"/>
      <c r="V123" s="310"/>
      <c r="W123" s="293"/>
    </row>
    <row r="124" spans="1:23" x14ac:dyDescent="0.3">
      <c r="A124" s="293"/>
      <c r="B124" s="293"/>
      <c r="C124" s="293"/>
      <c r="D124" s="293"/>
      <c r="E124" s="293"/>
      <c r="F124" s="293"/>
      <c r="G124" s="293"/>
      <c r="H124" s="293"/>
      <c r="I124" s="293"/>
      <c r="J124" s="293"/>
      <c r="K124" s="293"/>
      <c r="L124" s="293"/>
      <c r="M124" s="293"/>
      <c r="N124" s="293"/>
      <c r="O124" s="293"/>
      <c r="P124" s="293"/>
      <c r="Q124" s="293"/>
      <c r="R124" s="293"/>
      <c r="S124" s="293"/>
      <c r="T124" s="293"/>
      <c r="U124" s="293"/>
      <c r="V124" s="293"/>
      <c r="W124" s="293"/>
    </row>
    <row r="125" spans="1:23" x14ac:dyDescent="0.3">
      <c r="A125" s="293"/>
      <c r="B125" s="293"/>
      <c r="C125" s="293"/>
      <c r="D125" s="293"/>
      <c r="E125" s="293"/>
      <c r="F125" s="293"/>
      <c r="G125" s="293"/>
      <c r="H125" s="293"/>
      <c r="I125" s="293"/>
      <c r="J125" s="293"/>
      <c r="K125" s="293"/>
      <c r="L125" s="293"/>
      <c r="M125" s="293"/>
      <c r="N125" s="293"/>
      <c r="O125" s="293"/>
      <c r="P125" s="293"/>
      <c r="Q125" s="293"/>
      <c r="R125" s="293"/>
      <c r="S125" s="293"/>
      <c r="T125" s="293"/>
      <c r="U125" s="293"/>
      <c r="V125" s="293"/>
      <c r="W125" s="293"/>
    </row>
    <row r="126" spans="1:23" x14ac:dyDescent="0.3">
      <c r="A126" s="293"/>
      <c r="B126" s="293"/>
      <c r="C126" s="293"/>
      <c r="D126" s="293"/>
      <c r="E126" s="293"/>
      <c r="F126" s="293"/>
      <c r="G126" s="293"/>
      <c r="H126" s="293"/>
      <c r="I126" s="293"/>
      <c r="J126" s="293"/>
      <c r="K126" s="293"/>
      <c r="L126" s="293"/>
      <c r="M126" s="293"/>
      <c r="N126" s="293"/>
      <c r="O126" s="293"/>
      <c r="P126" s="293"/>
      <c r="Q126" s="293"/>
      <c r="R126" s="293"/>
      <c r="S126" s="293"/>
      <c r="T126" s="293"/>
      <c r="U126" s="293"/>
      <c r="V126" s="293"/>
      <c r="W126" s="293"/>
    </row>
    <row r="127" spans="1:23" x14ac:dyDescent="0.3">
      <c r="A127" s="293"/>
      <c r="B127" s="293"/>
      <c r="C127" s="293"/>
      <c r="D127" s="293"/>
      <c r="E127" s="293"/>
      <c r="F127" s="293"/>
      <c r="G127" s="293"/>
      <c r="H127" s="293"/>
      <c r="I127" s="293"/>
      <c r="J127" s="293"/>
      <c r="K127" s="293"/>
      <c r="L127" s="293"/>
      <c r="M127" s="293"/>
      <c r="N127" s="293"/>
      <c r="O127" s="293"/>
      <c r="P127" s="293"/>
      <c r="Q127" s="293"/>
      <c r="R127" s="293"/>
      <c r="S127" s="293"/>
      <c r="T127" s="293"/>
      <c r="U127" s="293"/>
      <c r="V127" s="293"/>
      <c r="W127" s="293"/>
    </row>
    <row r="128" spans="1:23" x14ac:dyDescent="0.3">
      <c r="A128" s="293"/>
      <c r="B128" s="293"/>
      <c r="C128" s="293"/>
      <c r="D128" s="293"/>
      <c r="E128" s="293"/>
      <c r="F128" s="293"/>
      <c r="G128" s="293"/>
      <c r="H128" s="293"/>
      <c r="I128" s="293"/>
      <c r="J128" s="293"/>
      <c r="K128" s="293"/>
      <c r="L128" s="293"/>
      <c r="M128" s="293"/>
      <c r="N128" s="293"/>
      <c r="O128" s="293"/>
      <c r="P128" s="293"/>
      <c r="Q128" s="293"/>
      <c r="R128" s="293"/>
      <c r="S128" s="293"/>
      <c r="T128" s="293"/>
      <c r="U128" s="293"/>
      <c r="V128" s="293"/>
      <c r="W128" s="293"/>
    </row>
    <row r="129" spans="1:23" x14ac:dyDescent="0.3">
      <c r="A129" s="293"/>
      <c r="B129" s="293"/>
      <c r="C129" s="293"/>
      <c r="D129" s="293"/>
      <c r="E129" s="293"/>
      <c r="F129" s="293"/>
      <c r="G129" s="293"/>
      <c r="H129" s="293"/>
      <c r="I129" s="293"/>
      <c r="J129" s="293"/>
      <c r="K129" s="293"/>
      <c r="L129" s="293"/>
      <c r="M129" s="293"/>
      <c r="N129" s="293"/>
      <c r="O129" s="293"/>
      <c r="P129" s="293"/>
      <c r="Q129" s="293"/>
      <c r="R129" s="293"/>
      <c r="S129" s="293"/>
      <c r="T129" s="293"/>
      <c r="U129" s="293"/>
      <c r="V129" s="293"/>
      <c r="W129" s="293"/>
    </row>
    <row r="130" spans="1:23" x14ac:dyDescent="0.3">
      <c r="A130" s="293"/>
      <c r="B130" s="293"/>
      <c r="C130" s="293"/>
      <c r="D130" s="293"/>
      <c r="E130" s="293"/>
      <c r="F130" s="293"/>
      <c r="G130" s="293"/>
      <c r="H130" s="293"/>
      <c r="I130" s="293"/>
      <c r="J130" s="293"/>
      <c r="K130" s="293"/>
      <c r="L130" s="293"/>
      <c r="M130" s="293"/>
      <c r="N130" s="293"/>
      <c r="O130" s="293"/>
      <c r="P130" s="293"/>
      <c r="Q130" s="293"/>
      <c r="R130" s="293"/>
      <c r="S130" s="293"/>
      <c r="T130" s="293"/>
      <c r="U130" s="293"/>
      <c r="V130" s="293"/>
      <c r="W130" s="293"/>
    </row>
    <row r="131" spans="1:23" x14ac:dyDescent="0.3">
      <c r="A131" s="293"/>
      <c r="B131" s="293"/>
      <c r="C131" s="293"/>
      <c r="D131" s="293"/>
      <c r="E131" s="293"/>
      <c r="F131" s="293"/>
      <c r="G131" s="293"/>
      <c r="H131" s="293"/>
      <c r="I131" s="293"/>
      <c r="J131" s="293"/>
      <c r="K131" s="293"/>
      <c r="L131" s="293"/>
      <c r="M131" s="293"/>
      <c r="N131" s="293"/>
      <c r="O131" s="293"/>
      <c r="P131" s="293"/>
      <c r="Q131" s="293"/>
      <c r="R131" s="293"/>
      <c r="S131" s="293"/>
      <c r="T131" s="293"/>
      <c r="U131" s="293"/>
      <c r="V131" s="293"/>
      <c r="W131" s="293"/>
    </row>
    <row r="132" spans="1:23" x14ac:dyDescent="0.3">
      <c r="A132" s="293"/>
      <c r="B132" s="293"/>
      <c r="C132" s="293"/>
      <c r="D132" s="293"/>
      <c r="E132" s="293"/>
      <c r="F132" s="293"/>
      <c r="G132" s="293"/>
      <c r="H132" s="293"/>
      <c r="I132" s="293"/>
      <c r="J132" s="293"/>
      <c r="K132" s="293"/>
      <c r="L132" s="293"/>
      <c r="M132" s="293"/>
      <c r="N132" s="293"/>
      <c r="O132" s="293"/>
      <c r="P132" s="293"/>
      <c r="Q132" s="293"/>
      <c r="R132" s="293"/>
      <c r="S132" s="293"/>
      <c r="T132" s="293"/>
      <c r="U132" s="293"/>
      <c r="V132" s="293"/>
      <c r="W132" s="293"/>
    </row>
    <row r="133" spans="1:23" x14ac:dyDescent="0.3">
      <c r="A133" s="293"/>
      <c r="L133" s="293"/>
      <c r="M133" s="293"/>
      <c r="N133" s="293"/>
      <c r="O133" s="293"/>
      <c r="P133" s="293"/>
      <c r="Q133" s="293"/>
      <c r="R133" s="293"/>
      <c r="S133" s="293"/>
      <c r="T133" s="293"/>
      <c r="U133" s="293"/>
      <c r="V133" s="293"/>
      <c r="W133" s="293"/>
    </row>
    <row r="134" spans="1:23" x14ac:dyDescent="0.3">
      <c r="A134" s="293"/>
      <c r="B134" s="293"/>
      <c r="C134" s="293"/>
      <c r="D134" s="293"/>
      <c r="E134" s="293"/>
      <c r="F134" s="293"/>
      <c r="G134" s="293"/>
      <c r="H134" s="293"/>
      <c r="I134" s="293"/>
      <c r="J134" s="293"/>
      <c r="K134" s="293"/>
      <c r="L134" s="293"/>
      <c r="M134" s="293"/>
      <c r="N134" s="293"/>
      <c r="O134" s="293"/>
      <c r="P134" s="293"/>
      <c r="Q134" s="293"/>
      <c r="R134" s="293"/>
      <c r="S134" s="293"/>
      <c r="T134" s="293"/>
      <c r="U134" s="293"/>
      <c r="V134" s="293"/>
      <c r="W134" s="293"/>
    </row>
    <row r="135" spans="1:23" ht="16.8" x14ac:dyDescent="0.4">
      <c r="A135" s="293"/>
      <c r="B135" s="294" t="s">
        <v>377</v>
      </c>
      <c r="C135" s="294"/>
      <c r="D135" s="294"/>
      <c r="E135" s="294"/>
      <c r="F135" s="294"/>
      <c r="G135" s="294"/>
      <c r="H135" s="294"/>
      <c r="I135" s="294"/>
      <c r="J135" s="294"/>
      <c r="K135" s="294"/>
      <c r="L135" s="293"/>
      <c r="M135" s="293"/>
      <c r="N135" s="293"/>
      <c r="O135" s="293"/>
      <c r="P135" s="293"/>
      <c r="Q135" s="293"/>
      <c r="R135" s="293"/>
      <c r="S135" s="293"/>
      <c r="T135" s="293"/>
      <c r="U135" s="293"/>
      <c r="V135" s="293"/>
      <c r="W135" s="293"/>
    </row>
    <row r="136" spans="1:23" x14ac:dyDescent="0.3">
      <c r="A136" s="293"/>
      <c r="B136" s="293"/>
      <c r="C136" s="293"/>
      <c r="D136" s="293"/>
      <c r="E136" s="293"/>
      <c r="F136" s="293"/>
      <c r="G136" s="293"/>
      <c r="H136" s="293"/>
      <c r="I136" s="293"/>
      <c r="J136" s="293"/>
      <c r="K136" s="293"/>
      <c r="L136" s="293"/>
      <c r="M136" s="293"/>
      <c r="N136" s="293"/>
      <c r="O136" s="293"/>
      <c r="P136" s="293"/>
      <c r="Q136" s="293"/>
      <c r="R136" s="293"/>
      <c r="S136" s="293"/>
      <c r="T136" s="293"/>
      <c r="U136" s="293"/>
      <c r="V136" s="293"/>
      <c r="W136" s="293"/>
    </row>
    <row r="137" spans="1:23" ht="16.8" x14ac:dyDescent="0.4">
      <c r="A137" s="305"/>
      <c r="B137" s="306" t="s">
        <v>262</v>
      </c>
      <c r="C137" s="306"/>
      <c r="D137" s="306"/>
      <c r="E137" s="306"/>
      <c r="F137" s="306"/>
      <c r="G137" s="306"/>
      <c r="H137" s="306"/>
      <c r="I137" s="306"/>
      <c r="J137" s="306"/>
      <c r="K137" s="306"/>
      <c r="L137" s="305"/>
      <c r="M137" s="305"/>
      <c r="N137" s="305"/>
      <c r="O137" s="305"/>
      <c r="P137" s="305"/>
      <c r="Q137" s="305"/>
      <c r="R137" s="305"/>
      <c r="S137" s="305"/>
      <c r="T137" s="305"/>
      <c r="U137" s="305"/>
      <c r="V137" s="305"/>
      <c r="W137" s="305"/>
    </row>
    <row r="138" spans="1:23" x14ac:dyDescent="0.3">
      <c r="A138" s="293"/>
      <c r="B138" s="293"/>
      <c r="C138" s="293"/>
      <c r="D138" s="293"/>
      <c r="E138" s="293"/>
      <c r="F138" s="293"/>
      <c r="G138" s="293"/>
      <c r="H138" s="293"/>
      <c r="I138" s="293"/>
      <c r="J138" s="293"/>
      <c r="K138" s="293"/>
      <c r="L138" s="293"/>
      <c r="M138" s="293"/>
      <c r="N138" s="293"/>
      <c r="O138" s="293"/>
      <c r="P138" s="293"/>
      <c r="Q138" s="293"/>
      <c r="R138" s="293"/>
      <c r="S138" s="293"/>
      <c r="T138" s="293"/>
      <c r="U138" s="293"/>
      <c r="V138" s="293"/>
      <c r="W138" s="293"/>
    </row>
    <row r="139" spans="1:23" ht="16.8" x14ac:dyDescent="0.4">
      <c r="A139" s="293"/>
      <c r="B139" s="293"/>
      <c r="C139" s="293"/>
      <c r="D139" s="293"/>
      <c r="E139" s="293"/>
      <c r="F139" s="293"/>
      <c r="G139" s="293"/>
      <c r="H139" s="293"/>
      <c r="I139" s="293"/>
      <c r="J139" s="293"/>
      <c r="K139" s="293"/>
      <c r="L139" s="293"/>
      <c r="M139" s="304" t="s">
        <v>374</v>
      </c>
      <c r="N139" s="304"/>
      <c r="O139" s="304"/>
      <c r="P139" s="304"/>
      <c r="Q139" s="304"/>
      <c r="R139" s="304"/>
      <c r="S139" s="304"/>
      <c r="T139" s="304"/>
      <c r="U139" s="304"/>
      <c r="V139" s="304"/>
      <c r="W139" s="293"/>
    </row>
    <row r="140" spans="1:23" ht="16.8" x14ac:dyDescent="0.4">
      <c r="A140" s="293"/>
      <c r="B140" s="293"/>
      <c r="C140" s="293"/>
      <c r="D140" s="293"/>
      <c r="E140" s="293"/>
      <c r="F140" s="293"/>
      <c r="G140" s="293"/>
      <c r="H140" s="293"/>
      <c r="I140" s="293"/>
      <c r="J140" s="293"/>
      <c r="K140" s="293"/>
      <c r="L140" s="293"/>
      <c r="M140" s="308">
        <f>Chart_Data!BJ3</f>
        <v>158</v>
      </c>
      <c r="N140" s="309"/>
      <c r="O140" s="309"/>
      <c r="P140" s="309"/>
      <c r="Q140" s="309"/>
      <c r="R140" s="309"/>
      <c r="S140" s="309"/>
      <c r="T140" s="309"/>
      <c r="U140" s="309"/>
      <c r="V140" s="310"/>
      <c r="W140" s="293"/>
    </row>
    <row r="141" spans="1:23" ht="16.8" x14ac:dyDescent="0.4">
      <c r="A141" s="293"/>
      <c r="B141" s="293"/>
      <c r="C141" s="293"/>
      <c r="D141" s="293"/>
      <c r="E141" s="293"/>
      <c r="F141" s="293"/>
      <c r="G141" s="293"/>
      <c r="H141" s="293"/>
      <c r="I141" s="293"/>
      <c r="J141" s="293"/>
      <c r="K141" s="293"/>
      <c r="L141" s="293"/>
      <c r="M141" s="304" t="s">
        <v>375</v>
      </c>
      <c r="N141" s="304"/>
      <c r="O141" s="304"/>
      <c r="P141" s="304"/>
      <c r="Q141" s="304"/>
      <c r="R141" s="304"/>
      <c r="S141" s="304"/>
      <c r="T141" s="304"/>
      <c r="U141" s="304"/>
      <c r="V141" s="304"/>
      <c r="W141" s="293"/>
    </row>
    <row r="142" spans="1:23" ht="16.8" x14ac:dyDescent="0.4">
      <c r="A142" s="293"/>
      <c r="B142" s="293"/>
      <c r="C142" s="293"/>
      <c r="D142" s="293"/>
      <c r="E142" s="293"/>
      <c r="F142" s="293"/>
      <c r="G142" s="293"/>
      <c r="H142" s="293"/>
      <c r="I142" s="293"/>
      <c r="J142" s="293"/>
      <c r="K142" s="293"/>
      <c r="L142" s="293"/>
      <c r="M142" s="308">
        <f>Chart_Data!BJ5</f>
        <v>0.38698282441608844</v>
      </c>
      <c r="N142" s="309"/>
      <c r="O142" s="309"/>
      <c r="P142" s="309"/>
      <c r="Q142" s="309"/>
      <c r="R142" s="309"/>
      <c r="S142" s="309"/>
      <c r="T142" s="309"/>
      <c r="U142" s="309"/>
      <c r="V142" s="310"/>
      <c r="W142" s="293"/>
    </row>
    <row r="143" spans="1:23" x14ac:dyDescent="0.3">
      <c r="A143" s="293"/>
      <c r="B143" s="293"/>
      <c r="C143" s="293"/>
      <c r="D143" s="293"/>
      <c r="E143" s="293"/>
      <c r="F143" s="293"/>
      <c r="G143" s="293"/>
      <c r="H143" s="293"/>
      <c r="I143" s="293"/>
      <c r="J143" s="293"/>
      <c r="K143" s="293"/>
      <c r="L143" s="293"/>
      <c r="M143" s="293"/>
      <c r="N143" s="293"/>
      <c r="O143" s="293"/>
      <c r="P143" s="293"/>
      <c r="Q143" s="293"/>
      <c r="R143" s="293"/>
      <c r="S143" s="293"/>
      <c r="T143" s="293"/>
      <c r="U143" s="293"/>
      <c r="V143" s="293"/>
      <c r="W143" s="293"/>
    </row>
    <row r="144" spans="1:23" x14ac:dyDescent="0.3">
      <c r="A144" s="293"/>
      <c r="B144" s="293"/>
      <c r="C144" s="293"/>
      <c r="D144" s="293"/>
      <c r="E144" s="293"/>
      <c r="F144" s="293"/>
      <c r="G144" s="293"/>
      <c r="H144" s="293"/>
      <c r="I144" s="293"/>
      <c r="J144" s="293"/>
      <c r="K144" s="293"/>
      <c r="L144" s="293"/>
      <c r="M144" s="293"/>
      <c r="N144" s="293"/>
      <c r="O144" s="293"/>
      <c r="P144" s="293"/>
      <c r="Q144" s="293"/>
      <c r="R144" s="293"/>
      <c r="S144" s="293"/>
      <c r="T144" s="293"/>
      <c r="U144" s="293"/>
      <c r="V144" s="293"/>
      <c r="W144" s="293"/>
    </row>
    <row r="145" spans="1:23" x14ac:dyDescent="0.3">
      <c r="A145" s="293"/>
      <c r="B145" s="293"/>
      <c r="C145" s="293"/>
      <c r="D145" s="293"/>
      <c r="E145" s="293"/>
      <c r="F145" s="293"/>
      <c r="G145" s="293"/>
      <c r="H145" s="293"/>
      <c r="I145" s="293"/>
      <c r="J145" s="293"/>
      <c r="K145" s="293"/>
      <c r="L145" s="293"/>
      <c r="M145" s="293"/>
      <c r="N145" s="293"/>
      <c r="O145" s="293"/>
      <c r="P145" s="293"/>
      <c r="Q145" s="293"/>
      <c r="R145" s="293"/>
      <c r="S145" s="293"/>
      <c r="T145" s="293"/>
      <c r="U145" s="293"/>
      <c r="V145" s="293"/>
      <c r="W145" s="293"/>
    </row>
    <row r="146" spans="1:23" x14ac:dyDescent="0.3">
      <c r="A146" s="293"/>
      <c r="B146" s="293"/>
      <c r="C146" s="293"/>
      <c r="D146" s="293"/>
      <c r="E146" s="293"/>
      <c r="F146" s="293"/>
      <c r="G146" s="293"/>
      <c r="H146" s="293"/>
      <c r="I146" s="293"/>
      <c r="J146" s="293"/>
      <c r="K146" s="293"/>
      <c r="L146" s="293"/>
      <c r="M146" s="293"/>
      <c r="N146" s="293"/>
      <c r="O146" s="293"/>
      <c r="P146" s="293"/>
      <c r="Q146" s="293"/>
      <c r="R146" s="293"/>
      <c r="S146" s="293"/>
      <c r="T146" s="293"/>
      <c r="U146" s="293"/>
      <c r="V146" s="293"/>
      <c r="W146" s="293"/>
    </row>
    <row r="147" spans="1:23" x14ac:dyDescent="0.3">
      <c r="A147" s="293"/>
      <c r="B147" s="293"/>
      <c r="C147" s="293"/>
      <c r="D147" s="293"/>
      <c r="E147" s="293"/>
      <c r="F147" s="293"/>
      <c r="G147" s="293"/>
      <c r="H147" s="293"/>
      <c r="I147" s="293"/>
      <c r="J147" s="293"/>
      <c r="K147" s="293"/>
      <c r="L147" s="293"/>
      <c r="M147" s="293"/>
      <c r="N147" s="293"/>
      <c r="O147" s="293"/>
      <c r="P147" s="293"/>
      <c r="Q147" s="293"/>
      <c r="R147" s="293"/>
      <c r="S147" s="293"/>
      <c r="T147" s="293"/>
      <c r="U147" s="293"/>
      <c r="V147" s="293"/>
      <c r="W147" s="293"/>
    </row>
    <row r="148" spans="1:23" x14ac:dyDescent="0.3">
      <c r="A148" s="293"/>
      <c r="B148" s="293"/>
      <c r="C148" s="293"/>
      <c r="D148" s="293"/>
      <c r="E148" s="293"/>
      <c r="F148" s="293"/>
      <c r="G148" s="293"/>
      <c r="H148" s="293"/>
      <c r="I148" s="293"/>
      <c r="J148" s="293"/>
      <c r="K148" s="293"/>
      <c r="L148" s="293"/>
      <c r="M148" s="293"/>
      <c r="N148" s="293"/>
      <c r="O148" s="293"/>
      <c r="P148" s="293"/>
      <c r="Q148" s="293"/>
      <c r="R148" s="293"/>
      <c r="S148" s="293"/>
      <c r="T148" s="293"/>
      <c r="U148" s="293"/>
      <c r="V148" s="293"/>
      <c r="W148" s="293"/>
    </row>
    <row r="149" spans="1:23" x14ac:dyDescent="0.3">
      <c r="A149" s="293"/>
      <c r="B149" s="293"/>
      <c r="C149" s="293"/>
      <c r="D149" s="293"/>
      <c r="E149" s="293"/>
      <c r="F149" s="293"/>
      <c r="G149" s="293"/>
      <c r="H149" s="293"/>
      <c r="I149" s="293"/>
      <c r="J149" s="293"/>
      <c r="K149" s="293"/>
      <c r="L149" s="293"/>
      <c r="M149" s="293"/>
      <c r="N149" s="293"/>
      <c r="O149" s="293"/>
      <c r="P149" s="293"/>
      <c r="Q149" s="293"/>
      <c r="R149" s="293"/>
      <c r="S149" s="293"/>
      <c r="T149" s="293"/>
      <c r="U149" s="293"/>
      <c r="V149" s="293"/>
      <c r="W149" s="293"/>
    </row>
    <row r="150" spans="1:23" x14ac:dyDescent="0.3">
      <c r="A150" s="293"/>
      <c r="B150" s="293"/>
      <c r="C150" s="293"/>
      <c r="D150" s="293"/>
      <c r="E150" s="293"/>
      <c r="F150" s="293"/>
      <c r="G150" s="293"/>
      <c r="H150" s="293"/>
      <c r="I150" s="293"/>
      <c r="J150" s="293"/>
      <c r="K150" s="293"/>
      <c r="L150" s="293"/>
      <c r="M150" s="293"/>
      <c r="N150" s="293"/>
      <c r="O150" s="293"/>
      <c r="P150" s="293"/>
      <c r="Q150" s="293"/>
      <c r="R150" s="293"/>
      <c r="S150" s="293"/>
      <c r="T150" s="293"/>
      <c r="U150" s="293"/>
      <c r="V150" s="293"/>
      <c r="W150" s="293"/>
    </row>
    <row r="151" spans="1:23" ht="16.8" customHeight="1" x14ac:dyDescent="0.4">
      <c r="A151" s="293"/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293"/>
      <c r="M151" s="293"/>
      <c r="N151" s="293"/>
      <c r="O151" s="293"/>
      <c r="P151" s="293"/>
      <c r="Q151" s="293"/>
      <c r="R151" s="293"/>
      <c r="S151" s="293"/>
      <c r="T151" s="293"/>
      <c r="U151" s="293"/>
      <c r="V151" s="293"/>
      <c r="W151" s="293"/>
    </row>
    <row r="152" spans="1:23" ht="16.8" customHeight="1" x14ac:dyDescent="0.4">
      <c r="A152" s="311"/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1"/>
      <c r="M152" s="311"/>
      <c r="N152" s="311"/>
      <c r="O152" s="311"/>
      <c r="P152" s="311"/>
      <c r="Q152" s="311"/>
      <c r="R152" s="311"/>
      <c r="S152" s="311"/>
      <c r="T152" s="311"/>
      <c r="U152" s="311"/>
      <c r="V152" s="311"/>
      <c r="W152" s="311"/>
    </row>
    <row r="153" spans="1:23" ht="16.8" x14ac:dyDescent="0.4">
      <c r="A153" s="311"/>
      <c r="B153" s="313" t="s">
        <v>377</v>
      </c>
      <c r="C153" s="313"/>
      <c r="D153" s="313"/>
      <c r="E153" s="313"/>
      <c r="F153" s="313"/>
      <c r="G153" s="313"/>
      <c r="H153" s="313"/>
      <c r="I153" s="313"/>
      <c r="J153" s="313"/>
      <c r="K153" s="313"/>
      <c r="L153" s="311"/>
      <c r="M153" s="311"/>
      <c r="N153" s="311"/>
      <c r="O153" s="311"/>
      <c r="P153" s="311"/>
      <c r="Q153" s="311"/>
      <c r="R153" s="311"/>
      <c r="S153" s="311"/>
      <c r="T153" s="311"/>
      <c r="U153" s="311"/>
      <c r="V153" s="311"/>
      <c r="W153" s="311"/>
    </row>
    <row r="154" spans="1:23" x14ac:dyDescent="0.3">
      <c r="A154" s="307"/>
      <c r="B154" s="307"/>
      <c r="C154" s="307"/>
      <c r="D154" s="307"/>
      <c r="E154" s="307"/>
      <c r="F154" s="307"/>
      <c r="G154" s="307"/>
      <c r="H154" s="307"/>
      <c r="I154" s="307"/>
      <c r="J154" s="307"/>
      <c r="K154" s="307"/>
      <c r="L154" s="307"/>
      <c r="M154" s="307"/>
      <c r="N154" s="307"/>
      <c r="O154" s="307"/>
      <c r="P154" s="307"/>
      <c r="Q154" s="307"/>
      <c r="R154" s="307"/>
      <c r="S154" s="307"/>
      <c r="T154" s="307"/>
      <c r="U154" s="307"/>
      <c r="V154" s="307"/>
      <c r="W154" s="307"/>
    </row>
  </sheetData>
  <mergeCells count="69">
    <mergeCell ref="B153:K153"/>
    <mergeCell ref="M141:V141"/>
    <mergeCell ref="M142:V142"/>
    <mergeCell ref="B58:K58"/>
    <mergeCell ref="B76:K76"/>
    <mergeCell ref="B94:K94"/>
    <mergeCell ref="B116:K116"/>
    <mergeCell ref="B135:K135"/>
    <mergeCell ref="M121:V121"/>
    <mergeCell ref="M122:V122"/>
    <mergeCell ref="M123:V123"/>
    <mergeCell ref="B137:K137"/>
    <mergeCell ref="M139:V139"/>
    <mergeCell ref="M140:V140"/>
    <mergeCell ref="M102:V102"/>
    <mergeCell ref="M104:V104"/>
    <mergeCell ref="M103:V103"/>
    <mergeCell ref="M105:V105"/>
    <mergeCell ref="B118:K118"/>
    <mergeCell ref="M120:V120"/>
    <mergeCell ref="M89:V89"/>
    <mergeCell ref="M90:V90"/>
    <mergeCell ref="M91:V91"/>
    <mergeCell ref="M92:V92"/>
    <mergeCell ref="A97:W98"/>
    <mergeCell ref="B100:K100"/>
    <mergeCell ref="M83:V83"/>
    <mergeCell ref="M84:V84"/>
    <mergeCell ref="M85:V85"/>
    <mergeCell ref="M86:V86"/>
    <mergeCell ref="M87:V87"/>
    <mergeCell ref="M88:V88"/>
    <mergeCell ref="M73:V73"/>
    <mergeCell ref="M74:V74"/>
    <mergeCell ref="B78:K78"/>
    <mergeCell ref="M80:V80"/>
    <mergeCell ref="M81:V81"/>
    <mergeCell ref="M82:V82"/>
    <mergeCell ref="M67:V67"/>
    <mergeCell ref="M68:V68"/>
    <mergeCell ref="M69:V69"/>
    <mergeCell ref="M70:V70"/>
    <mergeCell ref="M71:V71"/>
    <mergeCell ref="M72:V72"/>
    <mergeCell ref="B60:K60"/>
    <mergeCell ref="M62:V62"/>
    <mergeCell ref="M63:V63"/>
    <mergeCell ref="M64:V64"/>
    <mergeCell ref="M65:V65"/>
    <mergeCell ref="M66:V66"/>
    <mergeCell ref="M51:V51"/>
    <mergeCell ref="M52:V52"/>
    <mergeCell ref="M53:V53"/>
    <mergeCell ref="M54:V54"/>
    <mergeCell ref="M55:V55"/>
    <mergeCell ref="M56:V56"/>
    <mergeCell ref="M44:V44"/>
    <mergeCell ref="M46:V46"/>
    <mergeCell ref="M47:V47"/>
    <mergeCell ref="M48:V48"/>
    <mergeCell ref="M49:V49"/>
    <mergeCell ref="M50:V50"/>
    <mergeCell ref="M45:V45"/>
    <mergeCell ref="A1:W3"/>
    <mergeCell ref="A4:W5"/>
    <mergeCell ref="B22:K22"/>
    <mergeCell ref="M22:V22"/>
    <mergeCell ref="G39:Q39"/>
    <mergeCell ref="B42:K4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Combination_Results</vt:lpstr>
      <vt:lpstr>Pro_Economic</vt:lpstr>
      <vt:lpstr>Sustainable_Friendly</vt:lpstr>
      <vt:lpstr>Net-Zero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  <vt:lpstr>ORN_Pro_Economic</vt:lpstr>
      <vt:lpstr>ORN_Sustainable_Friendly</vt:lpstr>
      <vt:lpstr>ORN_Net-Zero</vt:lpstr>
      <vt:lpstr>Chart_Data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2022-07-18T05:51:05Z</dcterms:modified>
</cp:coreProperties>
</file>